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autoCompressPictures="0" defaultThemeVersion="124226"/>
  <mc:AlternateContent xmlns:mc="http://schemas.openxmlformats.org/markup-compatibility/2006">
    <mc:Choice Requires="x15">
      <x15ac:absPath xmlns:x15ac="http://schemas.microsoft.com/office/spreadsheetml/2010/11/ac" url="\\10.211.157.57\staff\Shourtcut Icon\المراجعة الإكلينيكية\Adaa\Operation Room\1-Main OR\2025\1- JAN\"/>
    </mc:Choice>
  </mc:AlternateContent>
  <workbookProtection workbookAlgorithmName="SHA-512" workbookHashValue="BFlGW6O11smSndc09g+0ZfaMumnMpRvYyE1++kbJR35cPEJXk98Vg8dgbKEyyLP0bLukRI5+sGT9D+oCaHQGAA==" workbookSaltValue="zH+xErzzEAqX1nDsAt24Tg==" workbookSpinCount="100000" lockStructure="1"/>
  <bookViews>
    <workbookView xWindow="930" yWindow="0" windowWidth="27870" windowHeight="12885"/>
  </bookViews>
  <sheets>
    <sheet name="Summary Sheet" sheetId="31" r:id="rId1"/>
    <sheet name="OR KPI 1-4 &amp; 6 manual" sheetId="30" r:id="rId2"/>
    <sheet name="Lists" sheetId="49" state="hidden" r:id="rId3"/>
    <sheet name="OR Waiting Time" sheetId="35" r:id="rId4"/>
    <sheet name="OR KPI 1-4 &amp; 6 IT" sheetId="34" r:id="rId5"/>
    <sheet name="KPI Definitions" sheetId="32" r:id="rId6"/>
    <sheet name="MOH Day Surgery List" sheetId="33" state="hidden" r:id="rId7"/>
    <sheet name="Script" sheetId="48" state="hidden" r:id="rId8"/>
  </sheets>
  <definedNames>
    <definedName name="_xlnm._FilterDatabase" localSheetId="1" hidden="1">'OR KPI 1-4 &amp; 6 manual'!$A$1:$DL$1289</definedName>
    <definedName name="_xlnm._FilterDatabase" localSheetId="3" hidden="1">'OR Waiting Time'!$A$1:$O$1</definedName>
    <definedName name="Bariatric">Lists!$H$3</definedName>
    <definedName name="Cardiothoracic">Lists!$I$3</definedName>
    <definedName name="Dentistry">Lists!$J$3</definedName>
    <definedName name="ENT">Lists!$K$3:$K$16</definedName>
    <definedName name="General">Lists!$L$3:$L$27</definedName>
    <definedName name="Gynecology">Lists!$M$3:$M$8</definedName>
    <definedName name="Maxillofacial">Lists!$N$3</definedName>
    <definedName name="Neurosurgery">Lists!$O$3</definedName>
    <definedName name="Obstetrics">Lists!$P$3</definedName>
    <definedName name="Ophthalmology">Lists!$R$3:$R$15</definedName>
    <definedName name="Oral">Lists!$Q$3:$Q$8</definedName>
    <definedName name="Orthopedics">Lists!$S$3:$S$15</definedName>
    <definedName name="Otolaryngology_Head_Neck">Lists!$T$3</definedName>
    <definedName name="Pediatric">Lists!$U$3:$U$12</definedName>
    <definedName name="Plastic">Lists!$V$3:$V$25</definedName>
    <definedName name="Transplant">Lists!$X$3</definedName>
    <definedName name="Urology">Lists!$W$3:$W$21</definedName>
    <definedName name="Vascular">Lists!$Y$3</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C11" i="31" l="1"/>
  <c r="DI3" i="30" l="1"/>
  <c r="DI4" i="30"/>
  <c r="DI5" i="30"/>
  <c r="DI6" i="30"/>
  <c r="DI7" i="30"/>
  <c r="DI8" i="30"/>
  <c r="DI9" i="30"/>
  <c r="DI10" i="30"/>
  <c r="DI11" i="30"/>
  <c r="DI12" i="30"/>
  <c r="DI13" i="30"/>
  <c r="DI14" i="30"/>
  <c r="DI15" i="30"/>
  <c r="DI16" i="30"/>
  <c r="DI17" i="30"/>
  <c r="DI18" i="30"/>
  <c r="DI19" i="30"/>
  <c r="DI20" i="30"/>
  <c r="DI21" i="30"/>
  <c r="DI22" i="30"/>
  <c r="DI23" i="30"/>
  <c r="DI24" i="30"/>
  <c r="DI25" i="30"/>
  <c r="DI26" i="30"/>
  <c r="DI27" i="30"/>
  <c r="DI28" i="30"/>
  <c r="DI29" i="30"/>
  <c r="DI30" i="30"/>
  <c r="DI31" i="30"/>
  <c r="DI32" i="30"/>
  <c r="DI33" i="30"/>
  <c r="DI34" i="30"/>
  <c r="DI35" i="30"/>
  <c r="DI36" i="30"/>
  <c r="DI37" i="30"/>
  <c r="DI38" i="30"/>
  <c r="DI39" i="30"/>
  <c r="DI40" i="30"/>
  <c r="DI41" i="30"/>
  <c r="DI42" i="30"/>
  <c r="DI43" i="30"/>
  <c r="DI44" i="30"/>
  <c r="DI45" i="30"/>
  <c r="DI46" i="30"/>
  <c r="DI47" i="30"/>
  <c r="DI48" i="30"/>
  <c r="DI49" i="30"/>
  <c r="DI50" i="30"/>
  <c r="DI51" i="30"/>
  <c r="DI52" i="30"/>
  <c r="DI53" i="30"/>
  <c r="DI54" i="30"/>
  <c r="DI55" i="30"/>
  <c r="DI56" i="30"/>
  <c r="DI57" i="30"/>
  <c r="DI58" i="30"/>
  <c r="DI59" i="30"/>
  <c r="DI60" i="30"/>
  <c r="DI61" i="30"/>
  <c r="DI62" i="30"/>
  <c r="DI63" i="30"/>
  <c r="DI64" i="30"/>
  <c r="DI65" i="30"/>
  <c r="DI66" i="30"/>
  <c r="DI67" i="30"/>
  <c r="DI68" i="30"/>
  <c r="DI69" i="30"/>
  <c r="DI70" i="30"/>
  <c r="DI71" i="30"/>
  <c r="DI72" i="30"/>
  <c r="DI73" i="30"/>
  <c r="DI74" i="30"/>
  <c r="DI75" i="30"/>
  <c r="DI76" i="30"/>
  <c r="DI77" i="30"/>
  <c r="DI78" i="30"/>
  <c r="DI79" i="30"/>
  <c r="DI80" i="30"/>
  <c r="DI81" i="30"/>
  <c r="DI82" i="30"/>
  <c r="DI83" i="30"/>
  <c r="DI84" i="30"/>
  <c r="DI85" i="30"/>
  <c r="DI86" i="30"/>
  <c r="DI87" i="30"/>
  <c r="DI88" i="30"/>
  <c r="DI89" i="30"/>
  <c r="DI90" i="30"/>
  <c r="DI91" i="30"/>
  <c r="DI92" i="30"/>
  <c r="DI93" i="30"/>
  <c r="DI94" i="30"/>
  <c r="DI95" i="30"/>
  <c r="DI96" i="30"/>
  <c r="DI97" i="30"/>
  <c r="DI98" i="30"/>
  <c r="DI99" i="30"/>
  <c r="DI100" i="30"/>
  <c r="DI101" i="30"/>
  <c r="DI102" i="30"/>
  <c r="DI103" i="30"/>
  <c r="DI104" i="30"/>
  <c r="DI105" i="30"/>
  <c r="DI106" i="30"/>
  <c r="DI107" i="30"/>
  <c r="DI108" i="30"/>
  <c r="DI109" i="30"/>
  <c r="DI110" i="30"/>
  <c r="DI111" i="30"/>
  <c r="DI112" i="30"/>
  <c r="DI113" i="30"/>
  <c r="DI114" i="30"/>
  <c r="DI115" i="30"/>
  <c r="DI116" i="30"/>
  <c r="DI117" i="30"/>
  <c r="DI118" i="30"/>
  <c r="DI119" i="30"/>
  <c r="DI120" i="30"/>
  <c r="DI121" i="30"/>
  <c r="DI122" i="30"/>
  <c r="DI123" i="30"/>
  <c r="DI124" i="30"/>
  <c r="DI125" i="30"/>
  <c r="DI126" i="30"/>
  <c r="DI127" i="30"/>
  <c r="DI128" i="30"/>
  <c r="DI129" i="30"/>
  <c r="DI130" i="30"/>
  <c r="DI131" i="30"/>
  <c r="DI132" i="30"/>
  <c r="DI133" i="30"/>
  <c r="DI134" i="30"/>
  <c r="DI135" i="30"/>
  <c r="DI136" i="30"/>
  <c r="DI137" i="30"/>
  <c r="DI138" i="30"/>
  <c r="DI139" i="30"/>
  <c r="DI140" i="30"/>
  <c r="DI141" i="30"/>
  <c r="DI142" i="30"/>
  <c r="DI143" i="30"/>
  <c r="DI144" i="30"/>
  <c r="DI145" i="30"/>
  <c r="DI146" i="30"/>
  <c r="DI147" i="30"/>
  <c r="DI148" i="30"/>
  <c r="DI149" i="30"/>
  <c r="DI150" i="30"/>
  <c r="DI151" i="30"/>
  <c r="DI152" i="30"/>
  <c r="DI153" i="30"/>
  <c r="DI154" i="30"/>
  <c r="DI155" i="30"/>
  <c r="DI156" i="30"/>
  <c r="DI157" i="30"/>
  <c r="DI158" i="30"/>
  <c r="DI159" i="30"/>
  <c r="DI160" i="30"/>
  <c r="DI161" i="30"/>
  <c r="DI162" i="30"/>
  <c r="DI163" i="30"/>
  <c r="DI164" i="30"/>
  <c r="DI165" i="30"/>
  <c r="DI166" i="30"/>
  <c r="DI167" i="30"/>
  <c r="DI168" i="30"/>
  <c r="DI169" i="30"/>
  <c r="DI170" i="30"/>
  <c r="DI171" i="30"/>
  <c r="DI172" i="30"/>
  <c r="DI173" i="30"/>
  <c r="DI174" i="30"/>
  <c r="DI175" i="30"/>
  <c r="DI176" i="30"/>
  <c r="DI177" i="30"/>
  <c r="DI178" i="30"/>
  <c r="DI179" i="30"/>
  <c r="DI180" i="30"/>
  <c r="DI181" i="30"/>
  <c r="DI182" i="30"/>
  <c r="DI183" i="30"/>
  <c r="DI184" i="30"/>
  <c r="DI185" i="30"/>
  <c r="DI186" i="30"/>
  <c r="DI187" i="30"/>
  <c r="DI188" i="30"/>
  <c r="DI189" i="30"/>
  <c r="DI190" i="30"/>
  <c r="DI191" i="30"/>
  <c r="DI192" i="30"/>
  <c r="DI193" i="30"/>
  <c r="DI194" i="30"/>
  <c r="DI195" i="30"/>
  <c r="DI196" i="30"/>
  <c r="DI197" i="30"/>
  <c r="DI198" i="30"/>
  <c r="DI199" i="30"/>
  <c r="DI200" i="30"/>
  <c r="DI201" i="30"/>
  <c r="DI202" i="30"/>
  <c r="DI203" i="30"/>
  <c r="DI204" i="30"/>
  <c r="DI205" i="30"/>
  <c r="DI206" i="30"/>
  <c r="DI207" i="30"/>
  <c r="DI208" i="30"/>
  <c r="DI209" i="30"/>
  <c r="DI210" i="30"/>
  <c r="DI211" i="30"/>
  <c r="DI212" i="30"/>
  <c r="DI213" i="30"/>
  <c r="DI214" i="30"/>
  <c r="DI215" i="30"/>
  <c r="DI216" i="30"/>
  <c r="DI217" i="30"/>
  <c r="DI218" i="30"/>
  <c r="DI219" i="30"/>
  <c r="DI220" i="30"/>
  <c r="DI221" i="30"/>
  <c r="DI222" i="30"/>
  <c r="DI223" i="30"/>
  <c r="DI224" i="30"/>
  <c r="DI225" i="30"/>
  <c r="DI226" i="30"/>
  <c r="DI227" i="30"/>
  <c r="DI228" i="30"/>
  <c r="DI229" i="30"/>
  <c r="DI230" i="30"/>
  <c r="DI231" i="30"/>
  <c r="DI232" i="30"/>
  <c r="DI233" i="30"/>
  <c r="DI234" i="30"/>
  <c r="DI235" i="30"/>
  <c r="DI236" i="30"/>
  <c r="DI237" i="30"/>
  <c r="DI238" i="30"/>
  <c r="DI239" i="30"/>
  <c r="DI240" i="30"/>
  <c r="DI241" i="30"/>
  <c r="DI242" i="30"/>
  <c r="DI243" i="30"/>
  <c r="DI244" i="30"/>
  <c r="DI245" i="30"/>
  <c r="DI246" i="30"/>
  <c r="DI247" i="30"/>
  <c r="DI248" i="30"/>
  <c r="DI249" i="30"/>
  <c r="DI250" i="30"/>
  <c r="DI251" i="30"/>
  <c r="DI252" i="30"/>
  <c r="DI253" i="30"/>
  <c r="DI254" i="30"/>
  <c r="DI255" i="30"/>
  <c r="DI256" i="30"/>
  <c r="DI257" i="30"/>
  <c r="DI258" i="30"/>
  <c r="DI259" i="30"/>
  <c r="DI260" i="30"/>
  <c r="DI261" i="30"/>
  <c r="DI262" i="30"/>
  <c r="DI263" i="30"/>
  <c r="DI264" i="30"/>
  <c r="DI265" i="30"/>
  <c r="DI266" i="30"/>
  <c r="DI267" i="30"/>
  <c r="DI268" i="30"/>
  <c r="DI269" i="30"/>
  <c r="DI270" i="30"/>
  <c r="DI271" i="30"/>
  <c r="DI272" i="30"/>
  <c r="DI273" i="30"/>
  <c r="DI274" i="30"/>
  <c r="DI275" i="30"/>
  <c r="DI276" i="30"/>
  <c r="DI277" i="30"/>
  <c r="DI278" i="30"/>
  <c r="DI279" i="30"/>
  <c r="DI280" i="30"/>
  <c r="DI281" i="30"/>
  <c r="DI282" i="30"/>
  <c r="DI283" i="30"/>
  <c r="DI284" i="30"/>
  <c r="DI285" i="30"/>
  <c r="DI286" i="30"/>
  <c r="DI287" i="30"/>
  <c r="DI288" i="30"/>
  <c r="DI289" i="30"/>
  <c r="DI290" i="30"/>
  <c r="DI291" i="30"/>
  <c r="DI292" i="30"/>
  <c r="DI293" i="30"/>
  <c r="DI294" i="30"/>
  <c r="DI295" i="30"/>
  <c r="DI296" i="30"/>
  <c r="DI297" i="30"/>
  <c r="DI298" i="30"/>
  <c r="DI299" i="30"/>
  <c r="DI300" i="30"/>
  <c r="DI301" i="30"/>
  <c r="DI302" i="30"/>
  <c r="DI303" i="30"/>
  <c r="DI304" i="30"/>
  <c r="DI305" i="30"/>
  <c r="DI306" i="30"/>
  <c r="DI307" i="30"/>
  <c r="DI308" i="30"/>
  <c r="DI309" i="30"/>
  <c r="DI310" i="30"/>
  <c r="DI311" i="30"/>
  <c r="DI312" i="30"/>
  <c r="DI313" i="30"/>
  <c r="DI314" i="30"/>
  <c r="DI315" i="30"/>
  <c r="DI316" i="30"/>
  <c r="DI317" i="30"/>
  <c r="DI318" i="30"/>
  <c r="DI319" i="30"/>
  <c r="DI320" i="30"/>
  <c r="DI321" i="30"/>
  <c r="DI322" i="30"/>
  <c r="DI323" i="30"/>
  <c r="DI324" i="30"/>
  <c r="DI325" i="30"/>
  <c r="DI326" i="30"/>
  <c r="DI327" i="30"/>
  <c r="DI328" i="30"/>
  <c r="DI329" i="30"/>
  <c r="DI330" i="30"/>
  <c r="DI331" i="30"/>
  <c r="DI332" i="30"/>
  <c r="DI333" i="30"/>
  <c r="DI334" i="30"/>
  <c r="DI335" i="30"/>
  <c r="DI336" i="30"/>
  <c r="DI337" i="30"/>
  <c r="DI338" i="30"/>
  <c r="DI339" i="30"/>
  <c r="DI340" i="30"/>
  <c r="DI341" i="30"/>
  <c r="DI342" i="30"/>
  <c r="DI343" i="30"/>
  <c r="DI344" i="30"/>
  <c r="DI345" i="30"/>
  <c r="DI346" i="30"/>
  <c r="DI347" i="30"/>
  <c r="DI348" i="30"/>
  <c r="DI349" i="30"/>
  <c r="DI350" i="30"/>
  <c r="DI351" i="30"/>
  <c r="DI352" i="30"/>
  <c r="DI353" i="30"/>
  <c r="DI354" i="30"/>
  <c r="DI355" i="30"/>
  <c r="DI356" i="30"/>
  <c r="DI357" i="30"/>
  <c r="DI358" i="30"/>
  <c r="DI359" i="30"/>
  <c r="DI360" i="30"/>
  <c r="DI361" i="30"/>
  <c r="DI362" i="30"/>
  <c r="DI363" i="30"/>
  <c r="DI364" i="30"/>
  <c r="DI365" i="30"/>
  <c r="DI366" i="30"/>
  <c r="DI367" i="30"/>
  <c r="DI368" i="30"/>
  <c r="DI369" i="30"/>
  <c r="DI370" i="30"/>
  <c r="DI371" i="30"/>
  <c r="DI372" i="30"/>
  <c r="DI373" i="30"/>
  <c r="DI374" i="30"/>
  <c r="DI375" i="30"/>
  <c r="DI376" i="30"/>
  <c r="DI377" i="30"/>
  <c r="DI378" i="30"/>
  <c r="DI379" i="30"/>
  <c r="DI380" i="30"/>
  <c r="DI381" i="30"/>
  <c r="DI382" i="30"/>
  <c r="DI383" i="30"/>
  <c r="DI384" i="30"/>
  <c r="DI385" i="30"/>
  <c r="DI386" i="30"/>
  <c r="DI387" i="30"/>
  <c r="DI388" i="30"/>
  <c r="DI389" i="30"/>
  <c r="DI390" i="30"/>
  <c r="DI391" i="30"/>
  <c r="DI392" i="30"/>
  <c r="DI393" i="30"/>
  <c r="DI394" i="30"/>
  <c r="DI395" i="30"/>
  <c r="DI396" i="30"/>
  <c r="DI397" i="30"/>
  <c r="DI398" i="30"/>
  <c r="DI399" i="30"/>
  <c r="DI400" i="30"/>
  <c r="DI401" i="30"/>
  <c r="DI402" i="30"/>
  <c r="DI403" i="30"/>
  <c r="DI404" i="30"/>
  <c r="DI405" i="30"/>
  <c r="DI406" i="30"/>
  <c r="DI407" i="30"/>
  <c r="DI408" i="30"/>
  <c r="DI409" i="30"/>
  <c r="DI410" i="30"/>
  <c r="DI411" i="30"/>
  <c r="DI412" i="30"/>
  <c r="DI413" i="30"/>
  <c r="DI414" i="30"/>
  <c r="DI415" i="30"/>
  <c r="DI416" i="30"/>
  <c r="DI417" i="30"/>
  <c r="DI418" i="30"/>
  <c r="DI419" i="30"/>
  <c r="DI420" i="30"/>
  <c r="DI421" i="30"/>
  <c r="DI422" i="30"/>
  <c r="DI423" i="30"/>
  <c r="DI424" i="30"/>
  <c r="DI425" i="30"/>
  <c r="DI426" i="30"/>
  <c r="DI427" i="30"/>
  <c r="DI428" i="30"/>
  <c r="DI429" i="30"/>
  <c r="DI430" i="30"/>
  <c r="DI431" i="30"/>
  <c r="DI432" i="30"/>
  <c r="DI433" i="30"/>
  <c r="DI434" i="30"/>
  <c r="DI435" i="30"/>
  <c r="DI436" i="30"/>
  <c r="DI437" i="30"/>
  <c r="DI438" i="30"/>
  <c r="DI439" i="30"/>
  <c r="DI440" i="30"/>
  <c r="DI441" i="30"/>
  <c r="DI442" i="30"/>
  <c r="DI443" i="30"/>
  <c r="DI444" i="30"/>
  <c r="DI445" i="30"/>
  <c r="DI446" i="30"/>
  <c r="DI447" i="30"/>
  <c r="DI448" i="30"/>
  <c r="DI449" i="30"/>
  <c r="DI450" i="30"/>
  <c r="DI451" i="30"/>
  <c r="DI452" i="30"/>
  <c r="DI453" i="30"/>
  <c r="DI454" i="30"/>
  <c r="DI455" i="30"/>
  <c r="DI456" i="30"/>
  <c r="DI457" i="30"/>
  <c r="DI458" i="30"/>
  <c r="DI459" i="30"/>
  <c r="DI460" i="30"/>
  <c r="DI461" i="30"/>
  <c r="DI462" i="30"/>
  <c r="DI463" i="30"/>
  <c r="DI464" i="30"/>
  <c r="DI465" i="30"/>
  <c r="DI466" i="30"/>
  <c r="DI467" i="30"/>
  <c r="DI468" i="30"/>
  <c r="DI469" i="30"/>
  <c r="DI470" i="30"/>
  <c r="DI471" i="30"/>
  <c r="DI472" i="30"/>
  <c r="DI473" i="30"/>
  <c r="DI474" i="30"/>
  <c r="DI475" i="30"/>
  <c r="DI476" i="30"/>
  <c r="DI477" i="30"/>
  <c r="DI478" i="30"/>
  <c r="DI479" i="30"/>
  <c r="DI480" i="30"/>
  <c r="DI481" i="30"/>
  <c r="DI482" i="30"/>
  <c r="DI483" i="30"/>
  <c r="DI484" i="30"/>
  <c r="DI485" i="30"/>
  <c r="DI486" i="30"/>
  <c r="DI487" i="30"/>
  <c r="DI488" i="30"/>
  <c r="DI489" i="30"/>
  <c r="DI490" i="30"/>
  <c r="DI491" i="30"/>
  <c r="DI492" i="30"/>
  <c r="DI493" i="30"/>
  <c r="DI494" i="30"/>
  <c r="DI495" i="30"/>
  <c r="DI496" i="30"/>
  <c r="DI497" i="30"/>
  <c r="DI498" i="30"/>
  <c r="DI499" i="30"/>
  <c r="DI500" i="30"/>
  <c r="DI501" i="30"/>
  <c r="DI502" i="30"/>
  <c r="DI503" i="30"/>
  <c r="DI504" i="30"/>
  <c r="DI505" i="30"/>
  <c r="DI506" i="30"/>
  <c r="DI507" i="30"/>
  <c r="DI508" i="30"/>
  <c r="DI509" i="30"/>
  <c r="DI510" i="30"/>
  <c r="DI511" i="30"/>
  <c r="DI512" i="30"/>
  <c r="DI513" i="30"/>
  <c r="DI514" i="30"/>
  <c r="DI515" i="30"/>
  <c r="DI516" i="30"/>
  <c r="DI517" i="30"/>
  <c r="DI518" i="30"/>
  <c r="DI519" i="30"/>
  <c r="DI520" i="30"/>
  <c r="DI521" i="30"/>
  <c r="DI522" i="30"/>
  <c r="DI523" i="30"/>
  <c r="DI524" i="30"/>
  <c r="DI525" i="30"/>
  <c r="DI526" i="30"/>
  <c r="DI527" i="30"/>
  <c r="DI528" i="30"/>
  <c r="DI529" i="30"/>
  <c r="DI530" i="30"/>
  <c r="DI531" i="30"/>
  <c r="DI532" i="30"/>
  <c r="DI533" i="30"/>
  <c r="DI534" i="30"/>
  <c r="DI535" i="30"/>
  <c r="DI536" i="30"/>
  <c r="DI537" i="30"/>
  <c r="DI538" i="30"/>
  <c r="DI539" i="30"/>
  <c r="DI540" i="30"/>
  <c r="DI541" i="30"/>
  <c r="DI542" i="30"/>
  <c r="DI543" i="30"/>
  <c r="DI544" i="30"/>
  <c r="DI545" i="30"/>
  <c r="DI546" i="30"/>
  <c r="DI547" i="30"/>
  <c r="DI548" i="30"/>
  <c r="DI549" i="30"/>
  <c r="DI550" i="30"/>
  <c r="DI551" i="30"/>
  <c r="DI552" i="30"/>
  <c r="DI553" i="30"/>
  <c r="DI554" i="30"/>
  <c r="DI555" i="30"/>
  <c r="DI556" i="30"/>
  <c r="DI557" i="30"/>
  <c r="DI558" i="30"/>
  <c r="DI559" i="30"/>
  <c r="DI560" i="30"/>
  <c r="DI561" i="30"/>
  <c r="DI562" i="30"/>
  <c r="DI563" i="30"/>
  <c r="DI564" i="30"/>
  <c r="DI565" i="30"/>
  <c r="DI566" i="30"/>
  <c r="DI567" i="30"/>
  <c r="DI568" i="30"/>
  <c r="DI569" i="30"/>
  <c r="DI570" i="30"/>
  <c r="DI571" i="30"/>
  <c r="DI572" i="30"/>
  <c r="DI573" i="30"/>
  <c r="DI574" i="30"/>
  <c r="DI575" i="30"/>
  <c r="DI576" i="30"/>
  <c r="DI577" i="30"/>
  <c r="DI578" i="30"/>
  <c r="DI579" i="30"/>
  <c r="DI580" i="30"/>
  <c r="DI581" i="30"/>
  <c r="DI582" i="30"/>
  <c r="DI583" i="30"/>
  <c r="DI584" i="30"/>
  <c r="DI585" i="30"/>
  <c r="DI586" i="30"/>
  <c r="DI587" i="30"/>
  <c r="DI588" i="30"/>
  <c r="DI589" i="30"/>
  <c r="DI590" i="30"/>
  <c r="DI591" i="30"/>
  <c r="DI592" i="30"/>
  <c r="DI593" i="30"/>
  <c r="DI594" i="30"/>
  <c r="DI595" i="30"/>
  <c r="DI596" i="30"/>
  <c r="DI597" i="30"/>
  <c r="DI598" i="30"/>
  <c r="DI599" i="30"/>
  <c r="DI600" i="30"/>
  <c r="DI601" i="30"/>
  <c r="DI602" i="30"/>
  <c r="DI603" i="30"/>
  <c r="DI604" i="30"/>
  <c r="DI605" i="30"/>
  <c r="DI606" i="30"/>
  <c r="DI607" i="30"/>
  <c r="DI608" i="30"/>
  <c r="DI609" i="30"/>
  <c r="DI610" i="30"/>
  <c r="DI611" i="30"/>
  <c r="DI612" i="30"/>
  <c r="DI613" i="30"/>
  <c r="DI614" i="30"/>
  <c r="DI615" i="30"/>
  <c r="DI616" i="30"/>
  <c r="DI617" i="30"/>
  <c r="DI618" i="30"/>
  <c r="DI619" i="30"/>
  <c r="DI620" i="30"/>
  <c r="DI621" i="30"/>
  <c r="DI622" i="30"/>
  <c r="DI623" i="30"/>
  <c r="DI624" i="30"/>
  <c r="DI625" i="30"/>
  <c r="DI626" i="30"/>
  <c r="DI627" i="30"/>
  <c r="DI628" i="30"/>
  <c r="DI629" i="30"/>
  <c r="DI630" i="30"/>
  <c r="DI631" i="30"/>
  <c r="DI632" i="30"/>
  <c r="DI633" i="30"/>
  <c r="DI634" i="30"/>
  <c r="DI635" i="30"/>
  <c r="DI636" i="30"/>
  <c r="DI637" i="30"/>
  <c r="DI638" i="30"/>
  <c r="DI639" i="30"/>
  <c r="DI640" i="30"/>
  <c r="DI641" i="30"/>
  <c r="DI642" i="30"/>
  <c r="DI643" i="30"/>
  <c r="DI644" i="30"/>
  <c r="DI645" i="30"/>
  <c r="DI646" i="30"/>
  <c r="DI647" i="30"/>
  <c r="DI648" i="30"/>
  <c r="DI649" i="30"/>
  <c r="DI650" i="30"/>
  <c r="DI651" i="30"/>
  <c r="DI652" i="30"/>
  <c r="DI653" i="30"/>
  <c r="DI654" i="30"/>
  <c r="DI655" i="30"/>
  <c r="DI656" i="30"/>
  <c r="DI657" i="30"/>
  <c r="DI658" i="30"/>
  <c r="DI659" i="30"/>
  <c r="DI660" i="30"/>
  <c r="DI661" i="30"/>
  <c r="DI662" i="30"/>
  <c r="DI663" i="30"/>
  <c r="DI664" i="30"/>
  <c r="DI665" i="30"/>
  <c r="DI666" i="30"/>
  <c r="DI667" i="30"/>
  <c r="DI668" i="30"/>
  <c r="DI669" i="30"/>
  <c r="DI670" i="30"/>
  <c r="DI671" i="30"/>
  <c r="DI672" i="30"/>
  <c r="DI673" i="30"/>
  <c r="DI674" i="30"/>
  <c r="DI675" i="30"/>
  <c r="DI676" i="30"/>
  <c r="DI677" i="30"/>
  <c r="DI678" i="30"/>
  <c r="DI679" i="30"/>
  <c r="DI680" i="30"/>
  <c r="DI681" i="30"/>
  <c r="DI682" i="30"/>
  <c r="DI683" i="30"/>
  <c r="DI684" i="30"/>
  <c r="DI685" i="30"/>
  <c r="DI686" i="30"/>
  <c r="DI687" i="30"/>
  <c r="DI688" i="30"/>
  <c r="DI689" i="30"/>
  <c r="DI690" i="30"/>
  <c r="DI691" i="30"/>
  <c r="DI692" i="30"/>
  <c r="DI693" i="30"/>
  <c r="DI694" i="30"/>
  <c r="DI695" i="30"/>
  <c r="DI696" i="30"/>
  <c r="DI697" i="30"/>
  <c r="DI698" i="30"/>
  <c r="DI699" i="30"/>
  <c r="DI700" i="30"/>
  <c r="DI701" i="30"/>
  <c r="DI702" i="30"/>
  <c r="DI703" i="30"/>
  <c r="DI704" i="30"/>
  <c r="DI705" i="30"/>
  <c r="DI706" i="30"/>
  <c r="DI707" i="30"/>
  <c r="DI708" i="30"/>
  <c r="DI709" i="30"/>
  <c r="DI710" i="30"/>
  <c r="DI711" i="30"/>
  <c r="DI712" i="30"/>
  <c r="DI713" i="30"/>
  <c r="DI714" i="30"/>
  <c r="DI715" i="30"/>
  <c r="DI716" i="30"/>
  <c r="DI717" i="30"/>
  <c r="DI718" i="30"/>
  <c r="DI719" i="30"/>
  <c r="DI720" i="30"/>
  <c r="DI721" i="30"/>
  <c r="DI722" i="30"/>
  <c r="DI723" i="30"/>
  <c r="DI724" i="30"/>
  <c r="DI725" i="30"/>
  <c r="DI726" i="30"/>
  <c r="DI727" i="30"/>
  <c r="DI728" i="30"/>
  <c r="DI729" i="30"/>
  <c r="DI730" i="30"/>
  <c r="DI731" i="30"/>
  <c r="DI732" i="30"/>
  <c r="DI733" i="30"/>
  <c r="DI734" i="30"/>
  <c r="DI735" i="30"/>
  <c r="DI736" i="30"/>
  <c r="DI737" i="30"/>
  <c r="DI738" i="30"/>
  <c r="DI739" i="30"/>
  <c r="DI740" i="30"/>
  <c r="DI741" i="30"/>
  <c r="DI742" i="30"/>
  <c r="DI743" i="30"/>
  <c r="DI744" i="30"/>
  <c r="DI745" i="30"/>
  <c r="DI746" i="30"/>
  <c r="DI747" i="30"/>
  <c r="DI748" i="30"/>
  <c r="DI749" i="30"/>
  <c r="DI750" i="30"/>
  <c r="DI751" i="30"/>
  <c r="DI752" i="30"/>
  <c r="DI753" i="30"/>
  <c r="DI754" i="30"/>
  <c r="DI755" i="30"/>
  <c r="DI756" i="30"/>
  <c r="DI757" i="30"/>
  <c r="DI758" i="30"/>
  <c r="DI759" i="30"/>
  <c r="DI760" i="30"/>
  <c r="DI761" i="30"/>
  <c r="DI762" i="30"/>
  <c r="DI763" i="30"/>
  <c r="DI764" i="30"/>
  <c r="DI765" i="30"/>
  <c r="DI766" i="30"/>
  <c r="DI767" i="30"/>
  <c r="DI768" i="30"/>
  <c r="DI769" i="30"/>
  <c r="DI770" i="30"/>
  <c r="DI771" i="30"/>
  <c r="DI772" i="30"/>
  <c r="DI773" i="30"/>
  <c r="DI774" i="30"/>
  <c r="DI775" i="30"/>
  <c r="DI776" i="30"/>
  <c r="DI777" i="30"/>
  <c r="DI778" i="30"/>
  <c r="DI779" i="30"/>
  <c r="DI780" i="30"/>
  <c r="DI781" i="30"/>
  <c r="DI782" i="30"/>
  <c r="DI783" i="30"/>
  <c r="DI784" i="30"/>
  <c r="DI785" i="30"/>
  <c r="DI786" i="30"/>
  <c r="DI787" i="30"/>
  <c r="DI788" i="30"/>
  <c r="DI789" i="30"/>
  <c r="DI790" i="30"/>
  <c r="DI791" i="30"/>
  <c r="DI792" i="30"/>
  <c r="DI793" i="30"/>
  <c r="DI794" i="30"/>
  <c r="DI795" i="30"/>
  <c r="DI796" i="30"/>
  <c r="DI797" i="30"/>
  <c r="DI798" i="30"/>
  <c r="DI799" i="30"/>
  <c r="DI800" i="30"/>
  <c r="DI801" i="30"/>
  <c r="DI802" i="30"/>
  <c r="DI803" i="30"/>
  <c r="DI804" i="30"/>
  <c r="DI805" i="30"/>
  <c r="DI806" i="30"/>
  <c r="DI807" i="30"/>
  <c r="DI808" i="30"/>
  <c r="DI809" i="30"/>
  <c r="DI810" i="30"/>
  <c r="DI811" i="30"/>
  <c r="DI812" i="30"/>
  <c r="DI813" i="30"/>
  <c r="DI814" i="30"/>
  <c r="DI815" i="30"/>
  <c r="DI816" i="30"/>
  <c r="DI817" i="30"/>
  <c r="DI818" i="30"/>
  <c r="DI819" i="30"/>
  <c r="DI820" i="30"/>
  <c r="DI821" i="30"/>
  <c r="DI822" i="30"/>
  <c r="DI823" i="30"/>
  <c r="DI824" i="30"/>
  <c r="DI825" i="30"/>
  <c r="DI826" i="30"/>
  <c r="DI827" i="30"/>
  <c r="DI828" i="30"/>
  <c r="DI829" i="30"/>
  <c r="DI830" i="30"/>
  <c r="DI831" i="30"/>
  <c r="DI832" i="30"/>
  <c r="DI833" i="30"/>
  <c r="DI834" i="30"/>
  <c r="DI835" i="30"/>
  <c r="DI836" i="30"/>
  <c r="DI837" i="30"/>
  <c r="DI838" i="30"/>
  <c r="DI839" i="30"/>
  <c r="DI840" i="30"/>
  <c r="DI841" i="30"/>
  <c r="DI842" i="30"/>
  <c r="DI843" i="30"/>
  <c r="DI844" i="30"/>
  <c r="DI845" i="30"/>
  <c r="DI846" i="30"/>
  <c r="DI847" i="30"/>
  <c r="DI848" i="30"/>
  <c r="DI849" i="30"/>
  <c r="DI850" i="30"/>
  <c r="DI851" i="30"/>
  <c r="DI852" i="30"/>
  <c r="DI853" i="30"/>
  <c r="DI854" i="30"/>
  <c r="DI855" i="30"/>
  <c r="DI856" i="30"/>
  <c r="DI857" i="30"/>
  <c r="DI858" i="30"/>
  <c r="DI859" i="30"/>
  <c r="DI860" i="30"/>
  <c r="DI861" i="30"/>
  <c r="DI862" i="30"/>
  <c r="DI863" i="30"/>
  <c r="DI864" i="30"/>
  <c r="DI865" i="30"/>
  <c r="DI866" i="30"/>
  <c r="DI867" i="30"/>
  <c r="DI868" i="30"/>
  <c r="DI869" i="30"/>
  <c r="DI870" i="30"/>
  <c r="DI871" i="30"/>
  <c r="DI872" i="30"/>
  <c r="DI873" i="30"/>
  <c r="DI874" i="30"/>
  <c r="DI875" i="30"/>
  <c r="DI876" i="30"/>
  <c r="DI877" i="30"/>
  <c r="DI878" i="30"/>
  <c r="DI879" i="30"/>
  <c r="DI880" i="30"/>
  <c r="DI881" i="30"/>
  <c r="DI882" i="30"/>
  <c r="DI883" i="30"/>
  <c r="DI884" i="30"/>
  <c r="DI885" i="30"/>
  <c r="DI886" i="30"/>
  <c r="DI887" i="30"/>
  <c r="DI888" i="30"/>
  <c r="DI889" i="30"/>
  <c r="DI890" i="30"/>
  <c r="DI891" i="30"/>
  <c r="DI892" i="30"/>
  <c r="DI893" i="30"/>
  <c r="DI894" i="30"/>
  <c r="DI895" i="30"/>
  <c r="DI896" i="30"/>
  <c r="DI897" i="30"/>
  <c r="DI898" i="30"/>
  <c r="DI899" i="30"/>
  <c r="DI900" i="30"/>
  <c r="DI901" i="30"/>
  <c r="DI902" i="30"/>
  <c r="DI903" i="30"/>
  <c r="DI904" i="30"/>
  <c r="DI905" i="30"/>
  <c r="DI906" i="30"/>
  <c r="DI907" i="30"/>
  <c r="DI908" i="30"/>
  <c r="DI909" i="30"/>
  <c r="DI910" i="30"/>
  <c r="DI911" i="30"/>
  <c r="DI912" i="30"/>
  <c r="DI913" i="30"/>
  <c r="DI914" i="30"/>
  <c r="DI915" i="30"/>
  <c r="DI916" i="30"/>
  <c r="DI917" i="30"/>
  <c r="DI918" i="30"/>
  <c r="DI919" i="30"/>
  <c r="DI920" i="30"/>
  <c r="DI921" i="30"/>
  <c r="DI922" i="30"/>
  <c r="DI923" i="30"/>
  <c r="DI924" i="30"/>
  <c r="DI925" i="30"/>
  <c r="DI926" i="30"/>
  <c r="DI927" i="30"/>
  <c r="DI928" i="30"/>
  <c r="DI929" i="30"/>
  <c r="DI930" i="30"/>
  <c r="DI931" i="30"/>
  <c r="DI932" i="30"/>
  <c r="DI933" i="30"/>
  <c r="DI934" i="30"/>
  <c r="DI935" i="30"/>
  <c r="DI936" i="30"/>
  <c r="DI937" i="30"/>
  <c r="DI938" i="30"/>
  <c r="DI939" i="30"/>
  <c r="DI940" i="30"/>
  <c r="DI941" i="30"/>
  <c r="DI942" i="30"/>
  <c r="DI943" i="30"/>
  <c r="DI944" i="30"/>
  <c r="DI945" i="30"/>
  <c r="DI946" i="30"/>
  <c r="DI947" i="30"/>
  <c r="DI948" i="30"/>
  <c r="DI949" i="30"/>
  <c r="DI950" i="30"/>
  <c r="DI951" i="30"/>
  <c r="DI952" i="30"/>
  <c r="DI953" i="30"/>
  <c r="DI954" i="30"/>
  <c r="DI955" i="30"/>
  <c r="DI956" i="30"/>
  <c r="DI957" i="30"/>
  <c r="DI958" i="30"/>
  <c r="DI959" i="30"/>
  <c r="DI960" i="30"/>
  <c r="DI961" i="30"/>
  <c r="DI962" i="30"/>
  <c r="DI963" i="30"/>
  <c r="DI964" i="30"/>
  <c r="DI965" i="30"/>
  <c r="DI966" i="30"/>
  <c r="DI967" i="30"/>
  <c r="DI968" i="30"/>
  <c r="DI969" i="30"/>
  <c r="DI970" i="30"/>
  <c r="DI971" i="30"/>
  <c r="DI972" i="30"/>
  <c r="DI973" i="30"/>
  <c r="DI974" i="30"/>
  <c r="DI975" i="30"/>
  <c r="DI976" i="30"/>
  <c r="DI977" i="30"/>
  <c r="DI978" i="30"/>
  <c r="DI979" i="30"/>
  <c r="DI980" i="30"/>
  <c r="DI981" i="30"/>
  <c r="DI982" i="30"/>
  <c r="DI983" i="30"/>
  <c r="DI984" i="30"/>
  <c r="DI985" i="30"/>
  <c r="DI986" i="30"/>
  <c r="DI987" i="30"/>
  <c r="DI988" i="30"/>
  <c r="DI989" i="30"/>
  <c r="DI990" i="30"/>
  <c r="DI991" i="30"/>
  <c r="DI992" i="30"/>
  <c r="DI993" i="30"/>
  <c r="DI994" i="30"/>
  <c r="DI995" i="30"/>
  <c r="DI996" i="30"/>
  <c r="DI997" i="30"/>
  <c r="DI998" i="30"/>
  <c r="DI999" i="30"/>
  <c r="DI1000" i="30"/>
  <c r="DI1001" i="30"/>
  <c r="DI1002" i="30"/>
  <c r="DI1003" i="30"/>
  <c r="DI1004" i="30"/>
  <c r="DI1005" i="30"/>
  <c r="DI1006" i="30"/>
  <c r="DI1007" i="30"/>
  <c r="DI1008" i="30"/>
  <c r="DI1009" i="30"/>
  <c r="DI1010" i="30"/>
  <c r="DI1011" i="30"/>
  <c r="DI1012" i="30"/>
  <c r="DI1013" i="30"/>
  <c r="DI1014" i="30"/>
  <c r="DI1015" i="30"/>
  <c r="DI1016" i="30"/>
  <c r="DI1017" i="30"/>
  <c r="DI1018" i="30"/>
  <c r="DI1019" i="30"/>
  <c r="DI1020" i="30"/>
  <c r="DI1021" i="30"/>
  <c r="DI1022" i="30"/>
  <c r="DI1023" i="30"/>
  <c r="DI1024" i="30"/>
  <c r="DI1025" i="30"/>
  <c r="DI1026" i="30"/>
  <c r="DI1027" i="30"/>
  <c r="DI1028" i="30"/>
  <c r="DI1029" i="30"/>
  <c r="DI1030" i="30"/>
  <c r="DI1031" i="30"/>
  <c r="DI1032" i="30"/>
  <c r="DI1033" i="30"/>
  <c r="DI1034" i="30"/>
  <c r="DI1035" i="30"/>
  <c r="DI1036" i="30"/>
  <c r="DI1037" i="30"/>
  <c r="DI1038" i="30"/>
  <c r="DI1039" i="30"/>
  <c r="DI1040" i="30"/>
  <c r="DI1041" i="30"/>
  <c r="DI1042" i="30"/>
  <c r="DI1043" i="30"/>
  <c r="DI1044" i="30"/>
  <c r="DI1045" i="30"/>
  <c r="DI1046" i="30"/>
  <c r="DI1047" i="30"/>
  <c r="DI1048" i="30"/>
  <c r="DI1049" i="30"/>
  <c r="DI1050" i="30"/>
  <c r="DI1051" i="30"/>
  <c r="DI1052" i="30"/>
  <c r="DI1053" i="30"/>
  <c r="DI1054" i="30"/>
  <c r="DI1055" i="30"/>
  <c r="DI1056" i="30"/>
  <c r="DI1057" i="30"/>
  <c r="DI1058" i="30"/>
  <c r="DI1059" i="30"/>
  <c r="DI1060" i="30"/>
  <c r="DI1061" i="30"/>
  <c r="DI1062" i="30"/>
  <c r="DI1063" i="30"/>
  <c r="DI1064" i="30"/>
  <c r="DI1065" i="30"/>
  <c r="DI1066" i="30"/>
  <c r="DI1067" i="30"/>
  <c r="DI1068" i="30"/>
  <c r="DI1069" i="30"/>
  <c r="DI1070" i="30"/>
  <c r="DI1071" i="30"/>
  <c r="DI1072" i="30"/>
  <c r="DI1073" i="30"/>
  <c r="DI1074" i="30"/>
  <c r="DI1075" i="30"/>
  <c r="DI1076" i="30"/>
  <c r="DI1077" i="30"/>
  <c r="DI1078" i="30"/>
  <c r="DI1079" i="30"/>
  <c r="DI1080" i="30"/>
  <c r="DI1081" i="30"/>
  <c r="DI1082" i="30"/>
  <c r="DI1083" i="30"/>
  <c r="DI1084" i="30"/>
  <c r="DI1085" i="30"/>
  <c r="DI1086" i="30"/>
  <c r="DI1087" i="30"/>
  <c r="DI1088" i="30"/>
  <c r="DI1089" i="30"/>
  <c r="DI1090" i="30"/>
  <c r="DI1091" i="30"/>
  <c r="DI1092" i="30"/>
  <c r="DI1093" i="30"/>
  <c r="DI1094" i="30"/>
  <c r="DI1095" i="30"/>
  <c r="DI1096" i="30"/>
  <c r="DI1097" i="30"/>
  <c r="DI1098" i="30"/>
  <c r="DI1099" i="30"/>
  <c r="DI1100" i="30"/>
  <c r="DI1101" i="30"/>
  <c r="DI1102" i="30"/>
  <c r="DI1103" i="30"/>
  <c r="DI1104" i="30"/>
  <c r="DI1105" i="30"/>
  <c r="DI1106" i="30"/>
  <c r="DI1107" i="30"/>
  <c r="DI1108" i="30"/>
  <c r="DI1109" i="30"/>
  <c r="DI1110" i="30"/>
  <c r="DI1111" i="30"/>
  <c r="DI1112" i="30"/>
  <c r="DI1113" i="30"/>
  <c r="DI1114" i="30"/>
  <c r="DI1115" i="30"/>
  <c r="DI1116" i="30"/>
  <c r="DI1117" i="30"/>
  <c r="DI1118" i="30"/>
  <c r="DI1119" i="30"/>
  <c r="DI1120" i="30"/>
  <c r="DI1121" i="30"/>
  <c r="DI1122" i="30"/>
  <c r="DI1123" i="30"/>
  <c r="DI1124" i="30"/>
  <c r="DI1125" i="30"/>
  <c r="DI1126" i="30"/>
  <c r="DI1127" i="30"/>
  <c r="DI1128" i="30"/>
  <c r="DI1129" i="30"/>
  <c r="DI1130" i="30"/>
  <c r="DI1131" i="30"/>
  <c r="DI1132" i="30"/>
  <c r="DI1133" i="30"/>
  <c r="DI1134" i="30"/>
  <c r="DI1135" i="30"/>
  <c r="DI1136" i="30"/>
  <c r="DI1137" i="30"/>
  <c r="DI1138" i="30"/>
  <c r="DI1139" i="30"/>
  <c r="DI1140" i="30"/>
  <c r="DI1141" i="30"/>
  <c r="DI1142" i="30"/>
  <c r="DI1143" i="30"/>
  <c r="DI1144" i="30"/>
  <c r="DI1145" i="30"/>
  <c r="DI1146" i="30"/>
  <c r="DI1147" i="30"/>
  <c r="DI1148" i="30"/>
  <c r="DI1149" i="30"/>
  <c r="DI1150" i="30"/>
  <c r="DI1151" i="30"/>
  <c r="DI1152" i="30"/>
  <c r="DI1153" i="30"/>
  <c r="DI1154" i="30"/>
  <c r="DI1155" i="30"/>
  <c r="DI1156" i="30"/>
  <c r="DI1157" i="30"/>
  <c r="DI1158" i="30"/>
  <c r="DI1159" i="30"/>
  <c r="DI1160" i="30"/>
  <c r="DI1161" i="30"/>
  <c r="DI1162" i="30"/>
  <c r="DI1163" i="30"/>
  <c r="DI1164" i="30"/>
  <c r="DI1165" i="30"/>
  <c r="DI1166" i="30"/>
  <c r="DI1167" i="30"/>
  <c r="DI1168" i="30"/>
  <c r="DI1169" i="30"/>
  <c r="DI1170" i="30"/>
  <c r="DI1171" i="30"/>
  <c r="DI1172" i="30"/>
  <c r="DI1173" i="30"/>
  <c r="DI1174" i="30"/>
  <c r="DI1175" i="30"/>
  <c r="DI1176" i="30"/>
  <c r="DI1177" i="30"/>
  <c r="DI1178" i="30"/>
  <c r="DI1179" i="30"/>
  <c r="DI1180" i="30"/>
  <c r="DI1181" i="30"/>
  <c r="DI1182" i="30"/>
  <c r="DI1183" i="30"/>
  <c r="DI1184" i="30"/>
  <c r="DI1185" i="30"/>
  <c r="DI1186" i="30"/>
  <c r="DI1187" i="30"/>
  <c r="DI1188" i="30"/>
  <c r="DI1189" i="30"/>
  <c r="DI1190" i="30"/>
  <c r="DI1191" i="30"/>
  <c r="DI1192" i="30"/>
  <c r="DI1193" i="30"/>
  <c r="DI1194" i="30"/>
  <c r="DI1195" i="30"/>
  <c r="DI1196" i="30"/>
  <c r="DI1197" i="30"/>
  <c r="DI1198" i="30"/>
  <c r="DI1199" i="30"/>
  <c r="DI1200" i="30"/>
  <c r="DI1201" i="30"/>
  <c r="DI1202" i="30"/>
  <c r="DI1203" i="30"/>
  <c r="DI1204" i="30"/>
  <c r="DI1205" i="30"/>
  <c r="DI1206" i="30"/>
  <c r="DI1207" i="30"/>
  <c r="DI1208" i="30"/>
  <c r="DI1209" i="30"/>
  <c r="DI1210" i="30"/>
  <c r="DI1211" i="30"/>
  <c r="DI1212" i="30"/>
  <c r="DI1213" i="30"/>
  <c r="DI1214" i="30"/>
  <c r="DI1215" i="30"/>
  <c r="DI1216" i="30"/>
  <c r="DI1217" i="30"/>
  <c r="DI1218" i="30"/>
  <c r="DI1219" i="30"/>
  <c r="DI1220" i="30"/>
  <c r="DI1221" i="30"/>
  <c r="DI1222" i="30"/>
  <c r="DI1223" i="30"/>
  <c r="DI1224" i="30"/>
  <c r="DI1225" i="30"/>
  <c r="DI1226" i="30"/>
  <c r="DI1227" i="30"/>
  <c r="DI1228" i="30"/>
  <c r="DI1229" i="30"/>
  <c r="DI1230" i="30"/>
  <c r="DI1231" i="30"/>
  <c r="DI1232" i="30"/>
  <c r="DI1233" i="30"/>
  <c r="DI1234" i="30"/>
  <c r="DI1235" i="30"/>
  <c r="DI1236" i="30"/>
  <c r="DI1237" i="30"/>
  <c r="DI1238" i="30"/>
  <c r="DI1239" i="30"/>
  <c r="DI1240" i="30"/>
  <c r="DI1241" i="30"/>
  <c r="DI1242" i="30"/>
  <c r="DI1243" i="30"/>
  <c r="DI1244" i="30"/>
  <c r="DI1245" i="30"/>
  <c r="DI1246" i="30"/>
  <c r="DI1247" i="30"/>
  <c r="DI1248" i="30"/>
  <c r="DI1249" i="30"/>
  <c r="DI1250" i="30"/>
  <c r="DI1251" i="30"/>
  <c r="DI1252" i="30"/>
  <c r="DI1253" i="30"/>
  <c r="DI1254" i="30"/>
  <c r="DI1255" i="30"/>
  <c r="DI1256" i="30"/>
  <c r="DI1257" i="30"/>
  <c r="DI1258" i="30"/>
  <c r="DI1259" i="30"/>
  <c r="DI1260" i="30"/>
  <c r="DI1261" i="30"/>
  <c r="DI1262" i="30"/>
  <c r="DI1263" i="30"/>
  <c r="DI1264" i="30"/>
  <c r="DI1265" i="30"/>
  <c r="DI1266" i="30"/>
  <c r="DI1267" i="30"/>
  <c r="DI1268" i="30"/>
  <c r="DI1269" i="30"/>
  <c r="DI1270" i="30"/>
  <c r="DI1271" i="30"/>
  <c r="DI1272" i="30"/>
  <c r="DI1273" i="30"/>
  <c r="DI1274" i="30"/>
  <c r="DI1275" i="30"/>
  <c r="DI1276" i="30"/>
  <c r="DI1277" i="30"/>
  <c r="DI1278" i="30"/>
  <c r="DI1279" i="30"/>
  <c r="DI1280" i="30"/>
  <c r="DI1281" i="30"/>
  <c r="DI1282" i="30"/>
  <c r="DI1283" i="30"/>
  <c r="DI1284" i="30"/>
  <c r="DI1285" i="30"/>
  <c r="DI1286" i="30"/>
  <c r="DI1287" i="30"/>
  <c r="DI1288" i="30"/>
  <c r="DI2" i="30"/>
  <c r="CD12" i="30"/>
  <c r="DJ3" i="30" l="1"/>
  <c r="DJ4" i="30"/>
  <c r="DJ5" i="30"/>
  <c r="DJ6" i="30"/>
  <c r="DJ7" i="30"/>
  <c r="DJ8" i="30"/>
  <c r="DJ9" i="30"/>
  <c r="DJ10" i="30"/>
  <c r="DJ11" i="30"/>
  <c r="DJ12" i="30"/>
  <c r="DJ13" i="30"/>
  <c r="DJ14" i="30"/>
  <c r="DJ15" i="30"/>
  <c r="DJ16" i="30"/>
  <c r="DJ17" i="30"/>
  <c r="DJ18" i="30"/>
  <c r="DJ19" i="30"/>
  <c r="DJ20" i="30"/>
  <c r="DJ21" i="30"/>
  <c r="DJ22" i="30"/>
  <c r="DJ23" i="30"/>
  <c r="DJ24" i="30"/>
  <c r="DJ25" i="30"/>
  <c r="DJ26" i="30"/>
  <c r="DJ27" i="30"/>
  <c r="DJ28" i="30"/>
  <c r="DJ29" i="30"/>
  <c r="DJ30" i="30"/>
  <c r="DJ31" i="30"/>
  <c r="DJ32" i="30"/>
  <c r="DJ33" i="30"/>
  <c r="DJ34" i="30"/>
  <c r="DJ35" i="30"/>
  <c r="DJ36" i="30"/>
  <c r="DJ37" i="30"/>
  <c r="DJ38" i="30"/>
  <c r="DJ39" i="30"/>
  <c r="DJ40" i="30"/>
  <c r="DJ41" i="30"/>
  <c r="DJ42" i="30"/>
  <c r="DJ43" i="30"/>
  <c r="DJ44" i="30"/>
  <c r="DJ45" i="30"/>
  <c r="DJ46" i="30"/>
  <c r="DJ47" i="30"/>
  <c r="DJ48" i="30"/>
  <c r="DJ49" i="30"/>
  <c r="DJ50" i="30"/>
  <c r="DJ51" i="30"/>
  <c r="DJ52" i="30"/>
  <c r="DJ53" i="30"/>
  <c r="DJ54" i="30"/>
  <c r="DJ55" i="30"/>
  <c r="DJ56" i="30"/>
  <c r="DJ57" i="30"/>
  <c r="DJ58" i="30"/>
  <c r="DJ59" i="30"/>
  <c r="DJ60" i="30"/>
  <c r="DJ61" i="30"/>
  <c r="DJ62" i="30"/>
  <c r="DJ63" i="30"/>
  <c r="DJ64" i="30"/>
  <c r="DJ65" i="30"/>
  <c r="DJ66" i="30"/>
  <c r="DJ67" i="30"/>
  <c r="DJ68" i="30"/>
  <c r="DJ69" i="30"/>
  <c r="DJ70" i="30"/>
  <c r="DJ71" i="30"/>
  <c r="DJ72" i="30"/>
  <c r="DJ73" i="30"/>
  <c r="DJ74" i="30"/>
  <c r="DJ75" i="30"/>
  <c r="DJ76" i="30"/>
  <c r="DJ77" i="30"/>
  <c r="DJ78" i="30"/>
  <c r="DJ79" i="30"/>
  <c r="DJ80" i="30"/>
  <c r="DJ81" i="30"/>
  <c r="DJ82" i="30"/>
  <c r="DJ83" i="30"/>
  <c r="DJ84" i="30"/>
  <c r="DJ85" i="30"/>
  <c r="DJ86" i="30"/>
  <c r="DJ87" i="30"/>
  <c r="DJ88" i="30"/>
  <c r="DJ89" i="30"/>
  <c r="DJ90" i="30"/>
  <c r="DJ91" i="30"/>
  <c r="DJ92" i="30"/>
  <c r="DJ93" i="30"/>
  <c r="DJ94" i="30"/>
  <c r="DJ95" i="30"/>
  <c r="DJ96" i="30"/>
  <c r="DJ97" i="30"/>
  <c r="DJ98" i="30"/>
  <c r="DJ99" i="30"/>
  <c r="DJ100" i="30"/>
  <c r="DJ101" i="30"/>
  <c r="DJ102" i="30"/>
  <c r="DJ103" i="30"/>
  <c r="DJ104" i="30"/>
  <c r="DJ105" i="30"/>
  <c r="DJ106" i="30"/>
  <c r="DJ107" i="30"/>
  <c r="DJ108" i="30"/>
  <c r="DJ109" i="30"/>
  <c r="DJ110" i="30"/>
  <c r="DJ111" i="30"/>
  <c r="DJ112" i="30"/>
  <c r="DJ113" i="30"/>
  <c r="DJ114" i="30"/>
  <c r="DJ115" i="30"/>
  <c r="DJ116" i="30"/>
  <c r="DJ117" i="30"/>
  <c r="DJ118" i="30"/>
  <c r="DJ119" i="30"/>
  <c r="DJ120" i="30"/>
  <c r="DJ121" i="30"/>
  <c r="DJ122" i="30"/>
  <c r="DJ123" i="30"/>
  <c r="DJ124" i="30"/>
  <c r="DJ125" i="30"/>
  <c r="DJ126" i="30"/>
  <c r="DJ127" i="30"/>
  <c r="DJ128" i="30"/>
  <c r="DJ129" i="30"/>
  <c r="DJ130" i="30"/>
  <c r="DJ131" i="30"/>
  <c r="DJ132" i="30"/>
  <c r="DJ133" i="30"/>
  <c r="DJ134" i="30"/>
  <c r="DJ135" i="30"/>
  <c r="DJ136" i="30"/>
  <c r="DJ137" i="30"/>
  <c r="DJ138" i="30"/>
  <c r="DJ139" i="30"/>
  <c r="DJ140" i="30"/>
  <c r="DJ141" i="30"/>
  <c r="DJ142" i="30"/>
  <c r="DJ143" i="30"/>
  <c r="DJ144" i="30"/>
  <c r="DJ145" i="30"/>
  <c r="DJ146" i="30"/>
  <c r="DJ147" i="30"/>
  <c r="DJ148" i="30"/>
  <c r="DJ149" i="30"/>
  <c r="DJ150" i="30"/>
  <c r="DJ151" i="30"/>
  <c r="DJ152" i="30"/>
  <c r="DJ153" i="30"/>
  <c r="DJ154" i="30"/>
  <c r="DJ155" i="30"/>
  <c r="DJ156" i="30"/>
  <c r="DJ157" i="30"/>
  <c r="DJ158" i="30"/>
  <c r="DJ159" i="30"/>
  <c r="DJ160" i="30"/>
  <c r="DJ161" i="30"/>
  <c r="DJ162" i="30"/>
  <c r="DJ163" i="30"/>
  <c r="DJ164" i="30"/>
  <c r="DJ165" i="30"/>
  <c r="DJ166" i="30"/>
  <c r="DJ167" i="30"/>
  <c r="DJ168" i="30"/>
  <c r="DJ169" i="30"/>
  <c r="DJ170" i="30"/>
  <c r="DJ171" i="30"/>
  <c r="DJ172" i="30"/>
  <c r="DJ173" i="30"/>
  <c r="DJ174" i="30"/>
  <c r="DJ175" i="30"/>
  <c r="DJ176" i="30"/>
  <c r="DJ177" i="30"/>
  <c r="DJ178" i="30"/>
  <c r="DJ179" i="30"/>
  <c r="DJ180" i="30"/>
  <c r="DJ181" i="30"/>
  <c r="DJ182" i="30"/>
  <c r="DJ183" i="30"/>
  <c r="DJ184" i="30"/>
  <c r="DJ185" i="30"/>
  <c r="DJ186" i="30"/>
  <c r="DJ187" i="30"/>
  <c r="DJ188" i="30"/>
  <c r="DJ189" i="30"/>
  <c r="DJ190" i="30"/>
  <c r="DJ191" i="30"/>
  <c r="DJ192" i="30"/>
  <c r="DJ193" i="30"/>
  <c r="DJ194" i="30"/>
  <c r="DJ195" i="30"/>
  <c r="DJ196" i="30"/>
  <c r="DJ197" i="30"/>
  <c r="DJ198" i="30"/>
  <c r="DJ199" i="30"/>
  <c r="DJ200" i="30"/>
  <c r="DJ201" i="30"/>
  <c r="DJ202" i="30"/>
  <c r="DJ203" i="30"/>
  <c r="DJ204" i="30"/>
  <c r="DJ205" i="30"/>
  <c r="DJ206" i="30"/>
  <c r="DJ207" i="30"/>
  <c r="DJ208" i="30"/>
  <c r="DJ209" i="30"/>
  <c r="DJ210" i="30"/>
  <c r="DJ211" i="30"/>
  <c r="DJ212" i="30"/>
  <c r="DJ213" i="30"/>
  <c r="DJ214" i="30"/>
  <c r="DJ215" i="30"/>
  <c r="DJ216" i="30"/>
  <c r="DJ217" i="30"/>
  <c r="DJ218" i="30"/>
  <c r="DJ219" i="30"/>
  <c r="DJ220" i="30"/>
  <c r="DJ221" i="30"/>
  <c r="DJ222" i="30"/>
  <c r="DJ223" i="30"/>
  <c r="DJ224" i="30"/>
  <c r="DJ225" i="30"/>
  <c r="DJ226" i="30"/>
  <c r="DJ227" i="30"/>
  <c r="DJ228" i="30"/>
  <c r="DJ229" i="30"/>
  <c r="DJ230" i="30"/>
  <c r="DJ231" i="30"/>
  <c r="DJ232" i="30"/>
  <c r="DJ233" i="30"/>
  <c r="DJ234" i="30"/>
  <c r="DJ235" i="30"/>
  <c r="DJ236" i="30"/>
  <c r="DJ237" i="30"/>
  <c r="DJ238" i="30"/>
  <c r="DJ239" i="30"/>
  <c r="DJ240" i="30"/>
  <c r="DJ241" i="30"/>
  <c r="DJ242" i="30"/>
  <c r="DJ243" i="30"/>
  <c r="DJ244" i="30"/>
  <c r="DJ245" i="30"/>
  <c r="DJ246" i="30"/>
  <c r="DJ247" i="30"/>
  <c r="DJ248" i="30"/>
  <c r="DJ249" i="30"/>
  <c r="DJ250" i="30"/>
  <c r="DJ251" i="30"/>
  <c r="DJ252" i="30"/>
  <c r="DJ253" i="30"/>
  <c r="DJ254" i="30"/>
  <c r="DJ255" i="30"/>
  <c r="DJ256" i="30"/>
  <c r="DJ257" i="30"/>
  <c r="DJ258" i="30"/>
  <c r="DJ259" i="30"/>
  <c r="DJ260" i="30"/>
  <c r="DJ261" i="30"/>
  <c r="DJ262" i="30"/>
  <c r="DJ263" i="30"/>
  <c r="DJ264" i="30"/>
  <c r="DJ265" i="30"/>
  <c r="DJ266" i="30"/>
  <c r="DJ267" i="30"/>
  <c r="DJ268" i="30"/>
  <c r="DJ269" i="30"/>
  <c r="DJ270" i="30"/>
  <c r="DJ271" i="30"/>
  <c r="DJ272" i="30"/>
  <c r="DJ273" i="30"/>
  <c r="DJ274" i="30"/>
  <c r="DJ275" i="30"/>
  <c r="DJ276" i="30"/>
  <c r="DJ277" i="30"/>
  <c r="DJ278" i="30"/>
  <c r="DJ279" i="30"/>
  <c r="DJ280" i="30"/>
  <c r="DJ281" i="30"/>
  <c r="DJ282" i="30"/>
  <c r="DJ283" i="30"/>
  <c r="DJ284" i="30"/>
  <c r="DJ285" i="30"/>
  <c r="DJ286" i="30"/>
  <c r="DJ287" i="30"/>
  <c r="DJ288" i="30"/>
  <c r="DJ289" i="30"/>
  <c r="DJ290" i="30"/>
  <c r="DJ291" i="30"/>
  <c r="DJ292" i="30"/>
  <c r="DJ293" i="30"/>
  <c r="DJ294" i="30"/>
  <c r="DJ295" i="30"/>
  <c r="DJ296" i="30"/>
  <c r="DJ297" i="30"/>
  <c r="DJ298" i="30"/>
  <c r="DJ299" i="30"/>
  <c r="DJ300" i="30"/>
  <c r="DJ301" i="30"/>
  <c r="DJ302" i="30"/>
  <c r="DJ303" i="30"/>
  <c r="DJ304" i="30"/>
  <c r="DJ305" i="30"/>
  <c r="DJ306" i="30"/>
  <c r="DJ307" i="30"/>
  <c r="DJ308" i="30"/>
  <c r="DJ309" i="30"/>
  <c r="DJ310" i="30"/>
  <c r="DJ311" i="30"/>
  <c r="DJ312" i="30"/>
  <c r="DJ313" i="30"/>
  <c r="DJ314" i="30"/>
  <c r="DJ315" i="30"/>
  <c r="DJ316" i="30"/>
  <c r="DJ317" i="30"/>
  <c r="DJ318" i="30"/>
  <c r="DJ319" i="30"/>
  <c r="DJ320" i="30"/>
  <c r="DJ321" i="30"/>
  <c r="DJ322" i="30"/>
  <c r="DJ323" i="30"/>
  <c r="DJ324" i="30"/>
  <c r="DJ325" i="30"/>
  <c r="DJ326" i="30"/>
  <c r="DJ327" i="30"/>
  <c r="DJ328" i="30"/>
  <c r="DJ329" i="30"/>
  <c r="DJ330" i="30"/>
  <c r="DJ331" i="30"/>
  <c r="DJ332" i="30"/>
  <c r="DJ333" i="30"/>
  <c r="DJ334" i="30"/>
  <c r="DJ335" i="30"/>
  <c r="DJ336" i="30"/>
  <c r="DJ337" i="30"/>
  <c r="DJ338" i="30"/>
  <c r="DJ339" i="30"/>
  <c r="DJ340" i="30"/>
  <c r="DJ341" i="30"/>
  <c r="DJ342" i="30"/>
  <c r="DJ343" i="30"/>
  <c r="DJ344" i="30"/>
  <c r="DJ345" i="30"/>
  <c r="DJ346" i="30"/>
  <c r="DJ347" i="30"/>
  <c r="DJ348" i="30"/>
  <c r="DJ349" i="30"/>
  <c r="DJ350" i="30"/>
  <c r="DJ351" i="30"/>
  <c r="DJ352" i="30"/>
  <c r="DJ353" i="30"/>
  <c r="DJ354" i="30"/>
  <c r="DJ355" i="30"/>
  <c r="DJ356" i="30"/>
  <c r="DJ357" i="30"/>
  <c r="DJ358" i="30"/>
  <c r="DJ359" i="30"/>
  <c r="DJ360" i="30"/>
  <c r="DJ361" i="30"/>
  <c r="DJ362" i="30"/>
  <c r="DJ363" i="30"/>
  <c r="DJ364" i="30"/>
  <c r="DJ365" i="30"/>
  <c r="DJ366" i="30"/>
  <c r="DJ367" i="30"/>
  <c r="DJ368" i="30"/>
  <c r="DJ369" i="30"/>
  <c r="DJ370" i="30"/>
  <c r="DJ371" i="30"/>
  <c r="DJ372" i="30"/>
  <c r="DJ373" i="30"/>
  <c r="DJ374" i="30"/>
  <c r="DJ375" i="30"/>
  <c r="DJ376" i="30"/>
  <c r="DJ377" i="30"/>
  <c r="DJ378" i="30"/>
  <c r="DJ379" i="30"/>
  <c r="DJ380" i="30"/>
  <c r="DJ381" i="30"/>
  <c r="DJ382" i="30"/>
  <c r="DJ383" i="30"/>
  <c r="DJ384" i="30"/>
  <c r="DJ385" i="30"/>
  <c r="DJ386" i="30"/>
  <c r="DJ387" i="30"/>
  <c r="DJ388" i="30"/>
  <c r="DJ389" i="30"/>
  <c r="DJ390" i="30"/>
  <c r="DJ391" i="30"/>
  <c r="DJ392" i="30"/>
  <c r="DJ393" i="30"/>
  <c r="DJ394" i="30"/>
  <c r="DJ395" i="30"/>
  <c r="DJ396" i="30"/>
  <c r="DJ397" i="30"/>
  <c r="DJ398" i="30"/>
  <c r="DJ399" i="30"/>
  <c r="DJ400" i="30"/>
  <c r="DJ401" i="30"/>
  <c r="DJ402" i="30"/>
  <c r="DJ403" i="30"/>
  <c r="DJ404" i="30"/>
  <c r="DJ405" i="30"/>
  <c r="DJ406" i="30"/>
  <c r="DJ407" i="30"/>
  <c r="DJ408" i="30"/>
  <c r="DJ409" i="30"/>
  <c r="DJ410" i="30"/>
  <c r="DJ411" i="30"/>
  <c r="DJ412" i="30"/>
  <c r="DJ413" i="30"/>
  <c r="DJ414" i="30"/>
  <c r="DJ415" i="30"/>
  <c r="DJ416" i="30"/>
  <c r="DJ417" i="30"/>
  <c r="DJ418" i="30"/>
  <c r="DJ419" i="30"/>
  <c r="DJ420" i="30"/>
  <c r="DJ421" i="30"/>
  <c r="DJ422" i="30"/>
  <c r="DJ423" i="30"/>
  <c r="DJ424" i="30"/>
  <c r="DJ425" i="30"/>
  <c r="DJ426" i="30"/>
  <c r="DJ427" i="30"/>
  <c r="DJ428" i="30"/>
  <c r="DJ429" i="30"/>
  <c r="DJ430" i="30"/>
  <c r="DJ431" i="30"/>
  <c r="DJ432" i="30"/>
  <c r="DJ433" i="30"/>
  <c r="DJ434" i="30"/>
  <c r="DJ435" i="30"/>
  <c r="DJ436" i="30"/>
  <c r="DJ437" i="30"/>
  <c r="DJ438" i="30"/>
  <c r="DJ439" i="30"/>
  <c r="DJ440" i="30"/>
  <c r="DJ441" i="30"/>
  <c r="DJ442" i="30"/>
  <c r="DJ443" i="30"/>
  <c r="DJ444" i="30"/>
  <c r="DJ445" i="30"/>
  <c r="DJ446" i="30"/>
  <c r="DJ447" i="30"/>
  <c r="DJ448" i="30"/>
  <c r="DJ449" i="30"/>
  <c r="DJ450" i="30"/>
  <c r="DJ451" i="30"/>
  <c r="DJ452" i="30"/>
  <c r="DJ453" i="30"/>
  <c r="DJ454" i="30"/>
  <c r="DJ455" i="30"/>
  <c r="DJ456" i="30"/>
  <c r="DJ457" i="30"/>
  <c r="DJ458" i="30"/>
  <c r="DJ459" i="30"/>
  <c r="DJ460" i="30"/>
  <c r="DJ461" i="30"/>
  <c r="DJ462" i="30"/>
  <c r="DJ463" i="30"/>
  <c r="DJ464" i="30"/>
  <c r="DJ465" i="30"/>
  <c r="DJ466" i="30"/>
  <c r="DJ467" i="30"/>
  <c r="DJ468" i="30"/>
  <c r="DJ469" i="30"/>
  <c r="DJ470" i="30"/>
  <c r="DJ471" i="30"/>
  <c r="DJ472" i="30"/>
  <c r="DJ473" i="30"/>
  <c r="DJ474" i="30"/>
  <c r="DJ475" i="30"/>
  <c r="DJ476" i="30"/>
  <c r="DJ477" i="30"/>
  <c r="DJ478" i="30"/>
  <c r="DJ479" i="30"/>
  <c r="DJ480" i="30"/>
  <c r="DJ481" i="30"/>
  <c r="DJ482" i="30"/>
  <c r="DJ483" i="30"/>
  <c r="DJ484" i="30"/>
  <c r="DJ485" i="30"/>
  <c r="DJ486" i="30"/>
  <c r="DJ487" i="30"/>
  <c r="DJ488" i="30"/>
  <c r="DJ489" i="30"/>
  <c r="DJ490" i="30"/>
  <c r="DJ491" i="30"/>
  <c r="DJ492" i="30"/>
  <c r="DJ493" i="30"/>
  <c r="DJ494" i="30"/>
  <c r="DJ495" i="30"/>
  <c r="DJ496" i="30"/>
  <c r="DJ497" i="30"/>
  <c r="DJ498" i="30"/>
  <c r="DJ499" i="30"/>
  <c r="DJ500" i="30"/>
  <c r="DJ501" i="30"/>
  <c r="DJ502" i="30"/>
  <c r="DJ503" i="30"/>
  <c r="DJ504" i="30"/>
  <c r="DJ505" i="30"/>
  <c r="DJ506" i="30"/>
  <c r="DJ507" i="30"/>
  <c r="DJ508" i="30"/>
  <c r="DJ509" i="30"/>
  <c r="DJ510" i="30"/>
  <c r="DJ511" i="30"/>
  <c r="DJ512" i="30"/>
  <c r="DJ513" i="30"/>
  <c r="DJ514" i="30"/>
  <c r="DJ515" i="30"/>
  <c r="DJ516" i="30"/>
  <c r="DJ517" i="30"/>
  <c r="DJ518" i="30"/>
  <c r="DJ519" i="30"/>
  <c r="DJ520" i="30"/>
  <c r="DJ521" i="30"/>
  <c r="DJ522" i="30"/>
  <c r="DJ523" i="30"/>
  <c r="DJ524" i="30"/>
  <c r="DJ525" i="30"/>
  <c r="DJ526" i="30"/>
  <c r="DJ527" i="30"/>
  <c r="DJ528" i="30"/>
  <c r="DJ529" i="30"/>
  <c r="DJ530" i="30"/>
  <c r="DJ531" i="30"/>
  <c r="DJ532" i="30"/>
  <c r="DJ533" i="30"/>
  <c r="DJ534" i="30"/>
  <c r="DJ535" i="30"/>
  <c r="DJ536" i="30"/>
  <c r="DJ537" i="30"/>
  <c r="DJ538" i="30"/>
  <c r="DJ539" i="30"/>
  <c r="DJ540" i="30"/>
  <c r="DJ541" i="30"/>
  <c r="DJ542" i="30"/>
  <c r="DJ543" i="30"/>
  <c r="DJ544" i="30"/>
  <c r="DJ545" i="30"/>
  <c r="DJ546" i="30"/>
  <c r="DJ547" i="30"/>
  <c r="DJ548" i="30"/>
  <c r="DJ549" i="30"/>
  <c r="DJ550" i="30"/>
  <c r="DJ551" i="30"/>
  <c r="DJ552" i="30"/>
  <c r="DJ553" i="30"/>
  <c r="DJ554" i="30"/>
  <c r="DJ555" i="30"/>
  <c r="DJ556" i="30"/>
  <c r="DJ557" i="30"/>
  <c r="DJ558" i="30"/>
  <c r="DJ559" i="30"/>
  <c r="DJ560" i="30"/>
  <c r="DJ561" i="30"/>
  <c r="DJ562" i="30"/>
  <c r="DJ563" i="30"/>
  <c r="DJ564" i="30"/>
  <c r="DJ565" i="30"/>
  <c r="DJ566" i="30"/>
  <c r="DJ567" i="30"/>
  <c r="DJ568" i="30"/>
  <c r="DJ569" i="30"/>
  <c r="DJ570" i="30"/>
  <c r="DJ571" i="30"/>
  <c r="DJ572" i="30"/>
  <c r="DJ573" i="30"/>
  <c r="DJ574" i="30"/>
  <c r="DJ575" i="30"/>
  <c r="DJ576" i="30"/>
  <c r="DJ577" i="30"/>
  <c r="DJ578" i="30"/>
  <c r="DJ579" i="30"/>
  <c r="DJ580" i="30"/>
  <c r="DJ581" i="30"/>
  <c r="DJ582" i="30"/>
  <c r="DJ583" i="30"/>
  <c r="DJ584" i="30"/>
  <c r="DJ585" i="30"/>
  <c r="DJ586" i="30"/>
  <c r="DJ587" i="30"/>
  <c r="DJ588" i="30"/>
  <c r="DJ589" i="30"/>
  <c r="DJ590" i="30"/>
  <c r="DJ591" i="30"/>
  <c r="DJ592" i="30"/>
  <c r="DJ593" i="30"/>
  <c r="DJ594" i="30"/>
  <c r="DJ595" i="30"/>
  <c r="DJ596" i="30"/>
  <c r="DJ597" i="30"/>
  <c r="DJ598" i="30"/>
  <c r="DJ599" i="30"/>
  <c r="DJ600" i="30"/>
  <c r="DJ601" i="30"/>
  <c r="DJ602" i="30"/>
  <c r="DJ603" i="30"/>
  <c r="DJ604" i="30"/>
  <c r="DJ605" i="30"/>
  <c r="DJ606" i="30"/>
  <c r="DJ607" i="30"/>
  <c r="DJ608" i="30"/>
  <c r="DJ609" i="30"/>
  <c r="DJ610" i="30"/>
  <c r="DJ611" i="30"/>
  <c r="DJ612" i="30"/>
  <c r="DJ613" i="30"/>
  <c r="DJ614" i="30"/>
  <c r="DJ615" i="30"/>
  <c r="DJ616" i="30"/>
  <c r="DJ617" i="30"/>
  <c r="DJ618" i="30"/>
  <c r="DJ619" i="30"/>
  <c r="DJ620" i="30"/>
  <c r="DJ621" i="30"/>
  <c r="DJ622" i="30"/>
  <c r="DJ623" i="30"/>
  <c r="DJ624" i="30"/>
  <c r="DJ625" i="30"/>
  <c r="DJ626" i="30"/>
  <c r="DJ627" i="30"/>
  <c r="DJ628" i="30"/>
  <c r="DJ629" i="30"/>
  <c r="DJ630" i="30"/>
  <c r="DJ631" i="30"/>
  <c r="DJ632" i="30"/>
  <c r="DJ633" i="30"/>
  <c r="DJ634" i="30"/>
  <c r="DJ635" i="30"/>
  <c r="DJ636" i="30"/>
  <c r="DJ637" i="30"/>
  <c r="DJ638" i="30"/>
  <c r="DJ639" i="30"/>
  <c r="DJ640" i="30"/>
  <c r="DJ641" i="30"/>
  <c r="DJ642" i="30"/>
  <c r="DJ643" i="30"/>
  <c r="DJ644" i="30"/>
  <c r="DJ645" i="30"/>
  <c r="DJ646" i="30"/>
  <c r="DJ647" i="30"/>
  <c r="DJ648" i="30"/>
  <c r="DJ649" i="30"/>
  <c r="DJ650" i="30"/>
  <c r="DJ651" i="30"/>
  <c r="DJ652" i="30"/>
  <c r="DJ653" i="30"/>
  <c r="DJ654" i="30"/>
  <c r="DJ655" i="30"/>
  <c r="DJ656" i="30"/>
  <c r="DJ657" i="30"/>
  <c r="DJ658" i="30"/>
  <c r="DJ659" i="30"/>
  <c r="DJ660" i="30"/>
  <c r="DJ661" i="30"/>
  <c r="DJ662" i="30"/>
  <c r="DJ663" i="30"/>
  <c r="DJ664" i="30"/>
  <c r="DJ665" i="30"/>
  <c r="DJ666" i="30"/>
  <c r="DJ667" i="30"/>
  <c r="DJ668" i="30"/>
  <c r="DJ669" i="30"/>
  <c r="DJ670" i="30"/>
  <c r="DJ671" i="30"/>
  <c r="DJ672" i="30"/>
  <c r="DJ673" i="30"/>
  <c r="DJ674" i="30"/>
  <c r="DJ675" i="30"/>
  <c r="DJ676" i="30"/>
  <c r="DJ677" i="30"/>
  <c r="DJ678" i="30"/>
  <c r="DJ679" i="30"/>
  <c r="DJ680" i="30"/>
  <c r="DJ681" i="30"/>
  <c r="DJ682" i="30"/>
  <c r="DJ683" i="30"/>
  <c r="DJ684" i="30"/>
  <c r="DJ685" i="30"/>
  <c r="DJ686" i="30"/>
  <c r="DJ687" i="30"/>
  <c r="DJ688" i="30"/>
  <c r="DJ689" i="30"/>
  <c r="DJ690" i="30"/>
  <c r="DJ691" i="30"/>
  <c r="DJ692" i="30"/>
  <c r="DJ693" i="30"/>
  <c r="DJ694" i="30"/>
  <c r="DJ695" i="30"/>
  <c r="DJ696" i="30"/>
  <c r="DJ697" i="30"/>
  <c r="DJ698" i="30"/>
  <c r="DJ699" i="30"/>
  <c r="DJ700" i="30"/>
  <c r="DJ701" i="30"/>
  <c r="DJ702" i="30"/>
  <c r="DJ703" i="30"/>
  <c r="DJ704" i="30"/>
  <c r="DJ705" i="30"/>
  <c r="DJ706" i="30"/>
  <c r="DJ707" i="30"/>
  <c r="DJ708" i="30"/>
  <c r="DJ709" i="30"/>
  <c r="DJ710" i="30"/>
  <c r="DJ711" i="30"/>
  <c r="DJ712" i="30"/>
  <c r="DJ713" i="30"/>
  <c r="DJ714" i="30"/>
  <c r="DJ715" i="30"/>
  <c r="DJ716" i="30"/>
  <c r="DJ717" i="30"/>
  <c r="DJ718" i="30"/>
  <c r="DJ719" i="30"/>
  <c r="DJ720" i="30"/>
  <c r="DJ721" i="30"/>
  <c r="DJ722" i="30"/>
  <c r="DJ723" i="30"/>
  <c r="DJ724" i="30"/>
  <c r="DJ725" i="30"/>
  <c r="DJ726" i="30"/>
  <c r="DJ727" i="30"/>
  <c r="DJ728" i="30"/>
  <c r="DJ729" i="30"/>
  <c r="DJ730" i="30"/>
  <c r="DJ731" i="30"/>
  <c r="DJ732" i="30"/>
  <c r="DJ733" i="30"/>
  <c r="DJ734" i="30"/>
  <c r="DJ735" i="30"/>
  <c r="DJ736" i="30"/>
  <c r="DJ737" i="30"/>
  <c r="DJ738" i="30"/>
  <c r="DJ739" i="30"/>
  <c r="DJ740" i="30"/>
  <c r="DJ741" i="30"/>
  <c r="DJ742" i="30"/>
  <c r="DJ743" i="30"/>
  <c r="DJ744" i="30"/>
  <c r="DJ745" i="30"/>
  <c r="DJ746" i="30"/>
  <c r="DJ747" i="30"/>
  <c r="DJ748" i="30"/>
  <c r="DJ749" i="30"/>
  <c r="DJ750" i="30"/>
  <c r="DJ751" i="30"/>
  <c r="DJ752" i="30"/>
  <c r="DJ753" i="30"/>
  <c r="DJ754" i="30"/>
  <c r="DJ755" i="30"/>
  <c r="DJ756" i="30"/>
  <c r="DJ757" i="30"/>
  <c r="DJ758" i="30"/>
  <c r="DJ759" i="30"/>
  <c r="DJ760" i="30"/>
  <c r="DJ761" i="30"/>
  <c r="DJ762" i="30"/>
  <c r="DJ763" i="30"/>
  <c r="DJ764" i="30"/>
  <c r="DJ765" i="30"/>
  <c r="DJ766" i="30"/>
  <c r="DJ767" i="30"/>
  <c r="DJ768" i="30"/>
  <c r="DJ769" i="30"/>
  <c r="DJ770" i="30"/>
  <c r="DJ771" i="30"/>
  <c r="DJ772" i="30"/>
  <c r="DJ773" i="30"/>
  <c r="DJ774" i="30"/>
  <c r="DJ775" i="30"/>
  <c r="DJ776" i="30"/>
  <c r="DJ777" i="30"/>
  <c r="DJ778" i="30"/>
  <c r="DJ779" i="30"/>
  <c r="DJ780" i="30"/>
  <c r="DJ781" i="30"/>
  <c r="DJ782" i="30"/>
  <c r="DJ783" i="30"/>
  <c r="DJ784" i="30"/>
  <c r="DJ785" i="30"/>
  <c r="DJ786" i="30"/>
  <c r="DJ787" i="30"/>
  <c r="DJ788" i="30"/>
  <c r="DJ789" i="30"/>
  <c r="DJ790" i="30"/>
  <c r="DJ791" i="30"/>
  <c r="DJ792" i="30"/>
  <c r="DJ793" i="30"/>
  <c r="DJ794" i="30"/>
  <c r="DJ795" i="30"/>
  <c r="DJ796" i="30"/>
  <c r="DJ797" i="30"/>
  <c r="DJ798" i="30"/>
  <c r="DJ799" i="30"/>
  <c r="DJ800" i="30"/>
  <c r="DJ801" i="30"/>
  <c r="DJ802" i="30"/>
  <c r="DJ803" i="30"/>
  <c r="DJ804" i="30"/>
  <c r="DJ805" i="30"/>
  <c r="DJ806" i="30"/>
  <c r="DJ807" i="30"/>
  <c r="DJ808" i="30"/>
  <c r="DJ809" i="30"/>
  <c r="DJ810" i="30"/>
  <c r="DJ811" i="30"/>
  <c r="DJ812" i="30"/>
  <c r="DJ813" i="30"/>
  <c r="DJ814" i="30"/>
  <c r="DJ815" i="30"/>
  <c r="DJ816" i="30"/>
  <c r="DJ817" i="30"/>
  <c r="DJ818" i="30"/>
  <c r="DJ819" i="30"/>
  <c r="DJ820" i="30"/>
  <c r="DJ821" i="30"/>
  <c r="DJ822" i="30"/>
  <c r="DJ823" i="30"/>
  <c r="DJ824" i="30"/>
  <c r="DJ825" i="30"/>
  <c r="DJ826" i="30"/>
  <c r="DJ827" i="30"/>
  <c r="DJ828" i="30"/>
  <c r="DJ829" i="30"/>
  <c r="DJ830" i="30"/>
  <c r="DJ831" i="30"/>
  <c r="DJ832" i="30"/>
  <c r="DJ833" i="30"/>
  <c r="DJ834" i="30"/>
  <c r="DJ835" i="30"/>
  <c r="DJ836" i="30"/>
  <c r="DJ837" i="30"/>
  <c r="DJ838" i="30"/>
  <c r="DJ839" i="30"/>
  <c r="DJ840" i="30"/>
  <c r="DJ841" i="30"/>
  <c r="DJ842" i="30"/>
  <c r="DJ843" i="30"/>
  <c r="DJ844" i="30"/>
  <c r="DJ845" i="30"/>
  <c r="DJ846" i="30"/>
  <c r="DJ847" i="30"/>
  <c r="DJ848" i="30"/>
  <c r="DJ849" i="30"/>
  <c r="DJ850" i="30"/>
  <c r="DJ851" i="30"/>
  <c r="DJ852" i="30"/>
  <c r="DJ853" i="30"/>
  <c r="DJ854" i="30"/>
  <c r="DJ855" i="30"/>
  <c r="DJ856" i="30"/>
  <c r="DJ857" i="30"/>
  <c r="DJ858" i="30"/>
  <c r="DJ859" i="30"/>
  <c r="DJ860" i="30"/>
  <c r="DJ861" i="30"/>
  <c r="DJ862" i="30"/>
  <c r="DJ863" i="30"/>
  <c r="DJ864" i="30"/>
  <c r="DJ865" i="30"/>
  <c r="DJ866" i="30"/>
  <c r="DJ867" i="30"/>
  <c r="DJ868" i="30"/>
  <c r="DJ869" i="30"/>
  <c r="DJ870" i="30"/>
  <c r="DJ871" i="30"/>
  <c r="DJ872" i="30"/>
  <c r="DJ873" i="30"/>
  <c r="DJ874" i="30"/>
  <c r="DJ875" i="30"/>
  <c r="DJ876" i="30"/>
  <c r="DJ877" i="30"/>
  <c r="DJ878" i="30"/>
  <c r="DJ879" i="30"/>
  <c r="DJ880" i="30"/>
  <c r="DJ881" i="30"/>
  <c r="DJ882" i="30"/>
  <c r="DJ883" i="30"/>
  <c r="DJ884" i="30"/>
  <c r="DJ885" i="30"/>
  <c r="DJ886" i="30"/>
  <c r="DJ887" i="30"/>
  <c r="DJ888" i="30"/>
  <c r="DJ889" i="30"/>
  <c r="DJ890" i="30"/>
  <c r="DJ891" i="30"/>
  <c r="DJ892" i="30"/>
  <c r="DJ893" i="30"/>
  <c r="DJ894" i="30"/>
  <c r="DJ895" i="30"/>
  <c r="DJ896" i="30"/>
  <c r="DJ897" i="30"/>
  <c r="DJ898" i="30"/>
  <c r="DJ899" i="30"/>
  <c r="DJ900" i="30"/>
  <c r="DJ901" i="30"/>
  <c r="DJ902" i="30"/>
  <c r="DJ903" i="30"/>
  <c r="DJ904" i="30"/>
  <c r="DJ905" i="30"/>
  <c r="DJ906" i="30"/>
  <c r="DJ907" i="30"/>
  <c r="DJ908" i="30"/>
  <c r="DJ909" i="30"/>
  <c r="DJ910" i="30"/>
  <c r="DJ911" i="30"/>
  <c r="DJ912" i="30"/>
  <c r="DJ913" i="30"/>
  <c r="DJ914" i="30"/>
  <c r="DJ915" i="30"/>
  <c r="DJ916" i="30"/>
  <c r="DJ917" i="30"/>
  <c r="DJ918" i="30"/>
  <c r="DJ919" i="30"/>
  <c r="DJ920" i="30"/>
  <c r="DJ921" i="30"/>
  <c r="DJ922" i="30"/>
  <c r="DJ923" i="30"/>
  <c r="DJ924" i="30"/>
  <c r="DJ925" i="30"/>
  <c r="DJ926" i="30"/>
  <c r="DJ927" i="30"/>
  <c r="DJ928" i="30"/>
  <c r="DJ929" i="30"/>
  <c r="DJ930" i="30"/>
  <c r="DJ931" i="30"/>
  <c r="DJ932" i="30"/>
  <c r="DJ933" i="30"/>
  <c r="DJ934" i="30"/>
  <c r="DJ935" i="30"/>
  <c r="DJ936" i="30"/>
  <c r="DJ937" i="30"/>
  <c r="DJ938" i="30"/>
  <c r="DJ939" i="30"/>
  <c r="DJ940" i="30"/>
  <c r="DJ941" i="30"/>
  <c r="DJ942" i="30"/>
  <c r="DJ943" i="30"/>
  <c r="DJ944" i="30"/>
  <c r="DJ945" i="30"/>
  <c r="DJ946" i="30"/>
  <c r="DJ947" i="30"/>
  <c r="DJ948" i="30"/>
  <c r="DJ949" i="30"/>
  <c r="DJ950" i="30"/>
  <c r="DJ951" i="30"/>
  <c r="DJ952" i="30"/>
  <c r="DJ953" i="30"/>
  <c r="DJ954" i="30"/>
  <c r="DJ955" i="30"/>
  <c r="DJ956" i="30"/>
  <c r="DJ957" i="30"/>
  <c r="DJ958" i="30"/>
  <c r="DJ959" i="30"/>
  <c r="DJ960" i="30"/>
  <c r="DJ961" i="30"/>
  <c r="DJ962" i="30"/>
  <c r="DJ963" i="30"/>
  <c r="DJ964" i="30"/>
  <c r="DJ965" i="30"/>
  <c r="DJ966" i="30"/>
  <c r="DJ967" i="30"/>
  <c r="DJ968" i="30"/>
  <c r="DJ969" i="30"/>
  <c r="DJ970" i="30"/>
  <c r="DJ971" i="30"/>
  <c r="DJ972" i="30"/>
  <c r="DJ973" i="30"/>
  <c r="DJ974" i="30"/>
  <c r="DJ975" i="30"/>
  <c r="DJ976" i="30"/>
  <c r="DJ977" i="30"/>
  <c r="DJ978" i="30"/>
  <c r="DJ979" i="30"/>
  <c r="DJ980" i="30"/>
  <c r="DJ981" i="30"/>
  <c r="DJ982" i="30"/>
  <c r="DJ983" i="30"/>
  <c r="DJ984" i="30"/>
  <c r="DJ985" i="30"/>
  <c r="DJ986" i="30"/>
  <c r="DJ987" i="30"/>
  <c r="DJ988" i="30"/>
  <c r="DJ989" i="30"/>
  <c r="DJ990" i="30"/>
  <c r="DJ991" i="30"/>
  <c r="DJ992" i="30"/>
  <c r="DJ993" i="30"/>
  <c r="DJ994" i="30"/>
  <c r="DJ995" i="30"/>
  <c r="DJ996" i="30"/>
  <c r="DJ997" i="30"/>
  <c r="DJ998" i="30"/>
  <c r="DJ999" i="30"/>
  <c r="DJ1000" i="30"/>
  <c r="DJ1001" i="30"/>
  <c r="DJ1002" i="30"/>
  <c r="DJ1003" i="30"/>
  <c r="DJ1004" i="30"/>
  <c r="DJ1005" i="30"/>
  <c r="DJ1006" i="30"/>
  <c r="DJ1007" i="30"/>
  <c r="DJ1008" i="30"/>
  <c r="DJ1009" i="30"/>
  <c r="DJ1010" i="30"/>
  <c r="DJ1011" i="30"/>
  <c r="DJ1012" i="30"/>
  <c r="DJ1013" i="30"/>
  <c r="DJ1014" i="30"/>
  <c r="DJ1015" i="30"/>
  <c r="DJ1016" i="30"/>
  <c r="DJ1017" i="30"/>
  <c r="DJ1018" i="30"/>
  <c r="DJ1019" i="30"/>
  <c r="DJ1020" i="30"/>
  <c r="DJ1021" i="30"/>
  <c r="DJ1022" i="30"/>
  <c r="DJ1023" i="30"/>
  <c r="DJ1024" i="30"/>
  <c r="DJ1025" i="30"/>
  <c r="DJ1026" i="30"/>
  <c r="DJ1027" i="30"/>
  <c r="DJ1028" i="30"/>
  <c r="DJ1029" i="30"/>
  <c r="DJ1030" i="30"/>
  <c r="DJ1031" i="30"/>
  <c r="DJ1032" i="30"/>
  <c r="DJ1033" i="30"/>
  <c r="DJ1034" i="30"/>
  <c r="DJ1035" i="30"/>
  <c r="DJ1036" i="30"/>
  <c r="DJ1037" i="30"/>
  <c r="DJ1038" i="30"/>
  <c r="DJ1039" i="30"/>
  <c r="DJ1040" i="30"/>
  <c r="DJ1041" i="30"/>
  <c r="DJ1042" i="30"/>
  <c r="DJ1043" i="30"/>
  <c r="DJ1044" i="30"/>
  <c r="DJ1045" i="30"/>
  <c r="DJ1046" i="30"/>
  <c r="DJ1047" i="30"/>
  <c r="DJ1048" i="30"/>
  <c r="DJ1049" i="30"/>
  <c r="DJ1050" i="30"/>
  <c r="DJ1051" i="30"/>
  <c r="DJ1052" i="30"/>
  <c r="DJ1053" i="30"/>
  <c r="DJ1054" i="30"/>
  <c r="DJ1055" i="30"/>
  <c r="DJ1056" i="30"/>
  <c r="DJ1057" i="30"/>
  <c r="DJ1058" i="30"/>
  <c r="DJ1059" i="30"/>
  <c r="DJ1060" i="30"/>
  <c r="DJ1061" i="30"/>
  <c r="DJ1062" i="30"/>
  <c r="DJ1063" i="30"/>
  <c r="DJ1064" i="30"/>
  <c r="DJ1065" i="30"/>
  <c r="DJ1066" i="30"/>
  <c r="DJ1067" i="30"/>
  <c r="DJ1068" i="30"/>
  <c r="DJ1069" i="30"/>
  <c r="DJ1070" i="30"/>
  <c r="DJ1071" i="30"/>
  <c r="DJ1072" i="30"/>
  <c r="DJ1073" i="30"/>
  <c r="DJ1074" i="30"/>
  <c r="DJ1075" i="30"/>
  <c r="DJ1076" i="30"/>
  <c r="DJ1077" i="30"/>
  <c r="DJ1078" i="30"/>
  <c r="DJ1079" i="30"/>
  <c r="DJ1080" i="30"/>
  <c r="DJ1081" i="30"/>
  <c r="DJ1082" i="30"/>
  <c r="DJ1083" i="30"/>
  <c r="DJ1084" i="30"/>
  <c r="DJ1085" i="30"/>
  <c r="DJ1086" i="30"/>
  <c r="DJ1087" i="30"/>
  <c r="DJ1088" i="30"/>
  <c r="DJ1089" i="30"/>
  <c r="DJ1090" i="30"/>
  <c r="DJ1091" i="30"/>
  <c r="DJ1092" i="30"/>
  <c r="DJ1093" i="30"/>
  <c r="DJ1094" i="30"/>
  <c r="DJ1095" i="30"/>
  <c r="DJ1096" i="30"/>
  <c r="DJ1097" i="30"/>
  <c r="DJ1098" i="30"/>
  <c r="DJ1099" i="30"/>
  <c r="DJ1100" i="30"/>
  <c r="DJ1101" i="30"/>
  <c r="DJ1102" i="30"/>
  <c r="DJ1103" i="30"/>
  <c r="DJ1104" i="30"/>
  <c r="DJ1105" i="30"/>
  <c r="DJ1106" i="30"/>
  <c r="DJ1107" i="30"/>
  <c r="DJ1108" i="30"/>
  <c r="DJ1109" i="30"/>
  <c r="DJ1110" i="30"/>
  <c r="DJ1111" i="30"/>
  <c r="DJ1112" i="30"/>
  <c r="DJ1113" i="30"/>
  <c r="DJ1114" i="30"/>
  <c r="DJ1115" i="30"/>
  <c r="DJ1116" i="30"/>
  <c r="DJ1117" i="30"/>
  <c r="DJ1118" i="30"/>
  <c r="DJ1119" i="30"/>
  <c r="DJ1120" i="30"/>
  <c r="DJ1121" i="30"/>
  <c r="DJ1122" i="30"/>
  <c r="DJ1123" i="30"/>
  <c r="DJ1124" i="30"/>
  <c r="DJ1125" i="30"/>
  <c r="DJ1126" i="30"/>
  <c r="DJ1127" i="30"/>
  <c r="DJ1128" i="30"/>
  <c r="DJ1129" i="30"/>
  <c r="DJ1130" i="30"/>
  <c r="DJ1131" i="30"/>
  <c r="DJ1132" i="30"/>
  <c r="DJ1133" i="30"/>
  <c r="DJ1134" i="30"/>
  <c r="DJ1135" i="30"/>
  <c r="DJ1136" i="30"/>
  <c r="DJ1137" i="30"/>
  <c r="DJ1138" i="30"/>
  <c r="DJ1139" i="30"/>
  <c r="DJ1140" i="30"/>
  <c r="DJ1141" i="30"/>
  <c r="DJ1142" i="30"/>
  <c r="DJ1143" i="30"/>
  <c r="DJ1144" i="30"/>
  <c r="DJ1145" i="30"/>
  <c r="DJ1146" i="30"/>
  <c r="DJ1147" i="30"/>
  <c r="DJ1148" i="30"/>
  <c r="DJ1149" i="30"/>
  <c r="DJ1150" i="30"/>
  <c r="DJ1151" i="30"/>
  <c r="DJ1152" i="30"/>
  <c r="DJ1153" i="30"/>
  <c r="DJ1154" i="30"/>
  <c r="DJ1155" i="30"/>
  <c r="DJ1156" i="30"/>
  <c r="DJ1157" i="30"/>
  <c r="DJ1158" i="30"/>
  <c r="DJ1159" i="30"/>
  <c r="DJ1160" i="30"/>
  <c r="DJ1161" i="30"/>
  <c r="DJ1162" i="30"/>
  <c r="DJ1163" i="30"/>
  <c r="DJ1164" i="30"/>
  <c r="DJ1165" i="30"/>
  <c r="DJ1166" i="30"/>
  <c r="DJ1167" i="30"/>
  <c r="DJ1168" i="30"/>
  <c r="DJ1169" i="30"/>
  <c r="DJ1170" i="30"/>
  <c r="DJ1171" i="30"/>
  <c r="DJ1172" i="30"/>
  <c r="DJ1173" i="30"/>
  <c r="DJ1174" i="30"/>
  <c r="DJ1175" i="30"/>
  <c r="DJ1176" i="30"/>
  <c r="DJ1177" i="30"/>
  <c r="DJ1178" i="30"/>
  <c r="DJ1179" i="30"/>
  <c r="DJ1180" i="30"/>
  <c r="DJ1181" i="30"/>
  <c r="DJ1182" i="30"/>
  <c r="DJ1183" i="30"/>
  <c r="DJ1184" i="30"/>
  <c r="DJ1185" i="30"/>
  <c r="DJ1186" i="30"/>
  <c r="DJ1187" i="30"/>
  <c r="DJ1188" i="30"/>
  <c r="DJ1189" i="30"/>
  <c r="DJ1190" i="30"/>
  <c r="DJ1191" i="30"/>
  <c r="DJ1192" i="30"/>
  <c r="DJ1193" i="30"/>
  <c r="DJ1194" i="30"/>
  <c r="DJ1195" i="30"/>
  <c r="DJ1196" i="30"/>
  <c r="DJ1197" i="30"/>
  <c r="DJ1198" i="30"/>
  <c r="DJ1199" i="30"/>
  <c r="DJ1200" i="30"/>
  <c r="DJ1201" i="30"/>
  <c r="DJ1202" i="30"/>
  <c r="DJ1203" i="30"/>
  <c r="DJ1204" i="30"/>
  <c r="DJ1205" i="30"/>
  <c r="DJ1206" i="30"/>
  <c r="DJ1207" i="30"/>
  <c r="DJ1208" i="30"/>
  <c r="DJ1209" i="30"/>
  <c r="DJ1210" i="30"/>
  <c r="DJ1211" i="30"/>
  <c r="DJ1212" i="30"/>
  <c r="DJ1213" i="30"/>
  <c r="DJ1214" i="30"/>
  <c r="DJ1215" i="30"/>
  <c r="DJ1216" i="30"/>
  <c r="DJ1217" i="30"/>
  <c r="DJ1218" i="30"/>
  <c r="DJ1219" i="30"/>
  <c r="DJ1220" i="30"/>
  <c r="DJ1221" i="30"/>
  <c r="DJ1222" i="30"/>
  <c r="DJ1223" i="30"/>
  <c r="DJ1224" i="30"/>
  <c r="DJ1225" i="30"/>
  <c r="DJ1226" i="30"/>
  <c r="DJ1227" i="30"/>
  <c r="DJ1228" i="30"/>
  <c r="DJ1229" i="30"/>
  <c r="DJ1230" i="30"/>
  <c r="DJ1231" i="30"/>
  <c r="DJ1232" i="30"/>
  <c r="DJ1233" i="30"/>
  <c r="DJ1234" i="30"/>
  <c r="DJ1235" i="30"/>
  <c r="DJ1236" i="30"/>
  <c r="DJ1237" i="30"/>
  <c r="DJ1238" i="30"/>
  <c r="DJ1239" i="30"/>
  <c r="DJ1240" i="30"/>
  <c r="DJ1241" i="30"/>
  <c r="DJ1242" i="30"/>
  <c r="DJ1243" i="30"/>
  <c r="DJ1244" i="30"/>
  <c r="DJ1245" i="30"/>
  <c r="DJ1246" i="30"/>
  <c r="DJ1247" i="30"/>
  <c r="DJ1248" i="30"/>
  <c r="DJ1249" i="30"/>
  <c r="DJ1250" i="30"/>
  <c r="DJ1251" i="30"/>
  <c r="DJ1252" i="30"/>
  <c r="DJ1253" i="30"/>
  <c r="DJ1254" i="30"/>
  <c r="DJ1255" i="30"/>
  <c r="DJ1256" i="30"/>
  <c r="DJ1257" i="30"/>
  <c r="DJ1258" i="30"/>
  <c r="DJ1259" i="30"/>
  <c r="DJ1260" i="30"/>
  <c r="DJ1261" i="30"/>
  <c r="DJ1262" i="30"/>
  <c r="DJ1263" i="30"/>
  <c r="DJ1264" i="30"/>
  <c r="DJ1265" i="30"/>
  <c r="DJ1266" i="30"/>
  <c r="DJ1267" i="30"/>
  <c r="DJ1268" i="30"/>
  <c r="DJ1269" i="30"/>
  <c r="DJ1270" i="30"/>
  <c r="DJ1271" i="30"/>
  <c r="DJ1272" i="30"/>
  <c r="DJ1273" i="30"/>
  <c r="DJ1274" i="30"/>
  <c r="DJ1275" i="30"/>
  <c r="DJ1276" i="30"/>
  <c r="DJ1277" i="30"/>
  <c r="DJ1278" i="30"/>
  <c r="DJ1279" i="30"/>
  <c r="DJ1280" i="30"/>
  <c r="DJ1281" i="30"/>
  <c r="DJ1282" i="30"/>
  <c r="DJ1283" i="30"/>
  <c r="DJ1284" i="30"/>
  <c r="DJ1285" i="30"/>
  <c r="DJ1286" i="30"/>
  <c r="DJ1287" i="30"/>
  <c r="DJ1288" i="30"/>
  <c r="DJ2" i="30"/>
  <c r="R29" i="48"/>
  <c r="T6" i="31" s="1"/>
  <c r="R30" i="48"/>
  <c r="T7" i="31" s="1"/>
  <c r="R31" i="48"/>
  <c r="T8" i="31" s="1"/>
  <c r="R32" i="48"/>
  <c r="T9" i="31" s="1"/>
  <c r="R33" i="48"/>
  <c r="T10" i="31" s="1"/>
  <c r="R34" i="48"/>
  <c r="T11" i="31" s="1"/>
  <c r="R35" i="48"/>
  <c r="T12" i="31" s="1"/>
  <c r="R36" i="48"/>
  <c r="T13" i="31" s="1"/>
  <c r="R37" i="48"/>
  <c r="T14" i="31" s="1"/>
  <c r="R38" i="48"/>
  <c r="T15" i="31" s="1"/>
  <c r="R39" i="48"/>
  <c r="T16" i="31" s="1"/>
  <c r="R40" i="48"/>
  <c r="T17" i="31" s="1"/>
  <c r="R28" i="48"/>
  <c r="T5" i="31" s="1"/>
  <c r="N27" i="48"/>
  <c r="P31" i="31" s="1"/>
  <c r="N28" i="48"/>
  <c r="P32" i="31" s="1"/>
  <c r="M28" i="48"/>
  <c r="O32" i="31" s="1"/>
  <c r="M27" i="48"/>
  <c r="O31" i="31" s="1"/>
  <c r="Q6" i="31"/>
  <c r="Q7" i="31"/>
  <c r="Q8" i="31"/>
  <c r="Q9" i="31"/>
  <c r="Q10" i="31"/>
  <c r="Q11" i="31"/>
  <c r="Q12" i="31"/>
  <c r="Q13" i="31"/>
  <c r="Q14" i="31"/>
  <c r="Q15" i="31"/>
  <c r="Q5" i="31"/>
  <c r="D24" i="31" l="1"/>
  <c r="AY2" i="30"/>
  <c r="D6" i="31" l="1"/>
  <c r="BJ20" i="30"/>
  <c r="W25" i="34"/>
  <c r="X25" i="34" s="1"/>
  <c r="W24" i="34"/>
  <c r="X24" i="34" s="1"/>
  <c r="W23" i="34"/>
  <c r="X23" i="34" s="1"/>
  <c r="W22" i="34"/>
  <c r="W21" i="34"/>
  <c r="W20" i="34"/>
  <c r="W19" i="34"/>
  <c r="W18" i="34"/>
  <c r="W17" i="34"/>
  <c r="W14" i="34"/>
  <c r="W15" i="34"/>
  <c r="W16" i="34"/>
  <c r="W13" i="34"/>
  <c r="W12" i="34"/>
  <c r="W11" i="34"/>
  <c r="AB3" i="34"/>
  <c r="AA3" i="34"/>
  <c r="AG3" i="34"/>
  <c r="AF3" i="34"/>
  <c r="AE3" i="34"/>
  <c r="AD3" i="34"/>
  <c r="AC3" i="34"/>
  <c r="X12" i="34" l="1"/>
  <c r="X18" i="34"/>
  <c r="X22" i="34"/>
  <c r="X16" i="34"/>
  <c r="X15" i="34"/>
  <c r="X14" i="34"/>
  <c r="X13" i="34"/>
  <c r="X21" i="34"/>
  <c r="X17" i="34"/>
  <c r="X20" i="34"/>
  <c r="X19" i="34"/>
  <c r="S20" i="35"/>
  <c r="S19" i="35"/>
  <c r="BJ53" i="30" a="1"/>
  <c r="BJ53" i="30" s="1"/>
  <c r="A8" i="31" l="1"/>
  <c r="BK53" i="30"/>
  <c r="BJ49" i="30"/>
  <c r="BK49" i="30" s="1"/>
  <c r="K3" i="48" l="1"/>
  <c r="K4" i="48"/>
  <c r="K5" i="48"/>
  <c r="K6" i="48"/>
  <c r="K7" i="48"/>
  <c r="K8" i="48"/>
  <c r="K9" i="48"/>
  <c r="K10" i="48"/>
  <c r="K11" i="48"/>
  <c r="K12" i="48"/>
  <c r="K13" i="48"/>
  <c r="K14" i="48"/>
  <c r="K15" i="48"/>
  <c r="K16" i="48"/>
  <c r="K17" i="48"/>
  <c r="K18" i="48"/>
  <c r="K19" i="48"/>
  <c r="K20" i="48"/>
  <c r="K21" i="48"/>
  <c r="K22" i="48"/>
  <c r="K23" i="48"/>
  <c r="K24" i="48"/>
  <c r="K25" i="48"/>
  <c r="K26" i="48"/>
  <c r="K27" i="48"/>
  <c r="K2" i="48"/>
  <c r="CZ3" i="30"/>
  <c r="DA3" i="30"/>
  <c r="DB3" i="30"/>
  <c r="DC3" i="30"/>
  <c r="CZ4" i="30"/>
  <c r="DA4" i="30"/>
  <c r="DB4" i="30"/>
  <c r="DC4" i="30"/>
  <c r="CZ5" i="30"/>
  <c r="DA5" i="30"/>
  <c r="DB5" i="30"/>
  <c r="DC5" i="30"/>
  <c r="CZ6" i="30"/>
  <c r="DA6" i="30"/>
  <c r="DB6" i="30"/>
  <c r="DC6" i="30"/>
  <c r="CZ7" i="30"/>
  <c r="DA7" i="30"/>
  <c r="DB7" i="30"/>
  <c r="DC7" i="30"/>
  <c r="CZ8" i="30"/>
  <c r="DA8" i="30"/>
  <c r="DB8" i="30"/>
  <c r="DC8" i="30"/>
  <c r="CZ9" i="30"/>
  <c r="DA9" i="30"/>
  <c r="DB9" i="30"/>
  <c r="DC9" i="30"/>
  <c r="CZ10" i="30"/>
  <c r="DA10" i="30"/>
  <c r="DB10" i="30"/>
  <c r="DC10" i="30"/>
  <c r="CZ11" i="30"/>
  <c r="DA11" i="30"/>
  <c r="DB11" i="30"/>
  <c r="DC11" i="30"/>
  <c r="CZ12" i="30"/>
  <c r="DA12" i="30"/>
  <c r="DB12" i="30"/>
  <c r="DC12" i="30"/>
  <c r="CZ13" i="30"/>
  <c r="DA13" i="30"/>
  <c r="DB13" i="30"/>
  <c r="DC13" i="30"/>
  <c r="CZ14" i="30"/>
  <c r="DA14" i="30"/>
  <c r="DB14" i="30"/>
  <c r="DC14" i="30"/>
  <c r="CZ15" i="30"/>
  <c r="DA15" i="30"/>
  <c r="DB15" i="30"/>
  <c r="DC15" i="30"/>
  <c r="CZ16" i="30"/>
  <c r="DA16" i="30"/>
  <c r="DB16" i="30"/>
  <c r="DC16" i="30"/>
  <c r="CZ17" i="30"/>
  <c r="DA17" i="30"/>
  <c r="DB17" i="30"/>
  <c r="DC17" i="30"/>
  <c r="CZ18" i="30"/>
  <c r="DA18" i="30"/>
  <c r="DB18" i="30"/>
  <c r="DC18" i="30"/>
  <c r="CZ19" i="30"/>
  <c r="DA19" i="30"/>
  <c r="DB19" i="30"/>
  <c r="DC19" i="30"/>
  <c r="CZ20" i="30"/>
  <c r="DA20" i="30"/>
  <c r="DB20" i="30"/>
  <c r="DC20" i="30"/>
  <c r="CZ21" i="30"/>
  <c r="DA21" i="30"/>
  <c r="DB21" i="30"/>
  <c r="DC21" i="30"/>
  <c r="CZ22" i="30"/>
  <c r="DA22" i="30"/>
  <c r="DB22" i="30"/>
  <c r="DC22" i="30"/>
  <c r="CZ23" i="30"/>
  <c r="DA23" i="30"/>
  <c r="DB23" i="30"/>
  <c r="DC23" i="30"/>
  <c r="CZ24" i="30"/>
  <c r="DA24" i="30"/>
  <c r="DB24" i="30"/>
  <c r="DC24" i="30"/>
  <c r="CZ25" i="30"/>
  <c r="DA25" i="30"/>
  <c r="DB25" i="30"/>
  <c r="DC25" i="30"/>
  <c r="CZ26" i="30"/>
  <c r="DA26" i="30"/>
  <c r="DB26" i="30"/>
  <c r="DC26" i="30"/>
  <c r="CZ27" i="30"/>
  <c r="DA27" i="30"/>
  <c r="DB27" i="30"/>
  <c r="DC27" i="30"/>
  <c r="CZ28" i="30"/>
  <c r="DA28" i="30"/>
  <c r="DB28" i="30"/>
  <c r="DC28" i="30"/>
  <c r="CZ29" i="30"/>
  <c r="DA29" i="30"/>
  <c r="DB29" i="30"/>
  <c r="DC29" i="30"/>
  <c r="CZ30" i="30"/>
  <c r="DA30" i="30"/>
  <c r="DB30" i="30"/>
  <c r="DC30" i="30"/>
  <c r="CZ31" i="30"/>
  <c r="DA31" i="30"/>
  <c r="DB31" i="30"/>
  <c r="DC31" i="30"/>
  <c r="CZ32" i="30"/>
  <c r="DA32" i="30"/>
  <c r="DB32" i="30"/>
  <c r="DC32" i="30"/>
  <c r="CZ33" i="30"/>
  <c r="DA33" i="30"/>
  <c r="DB33" i="30"/>
  <c r="DC33" i="30"/>
  <c r="CZ34" i="30"/>
  <c r="DA34" i="30"/>
  <c r="DB34" i="30"/>
  <c r="DC34" i="30"/>
  <c r="CZ35" i="30"/>
  <c r="DA35" i="30"/>
  <c r="DB35" i="30"/>
  <c r="DC35" i="30"/>
  <c r="CZ36" i="30"/>
  <c r="DA36" i="30"/>
  <c r="DB36" i="30"/>
  <c r="DC36" i="30"/>
  <c r="CZ37" i="30"/>
  <c r="DA37" i="30"/>
  <c r="DB37" i="30"/>
  <c r="DC37" i="30"/>
  <c r="CZ38" i="30"/>
  <c r="DA38" i="30"/>
  <c r="DB38" i="30"/>
  <c r="DC38" i="30"/>
  <c r="CZ39" i="30"/>
  <c r="DA39" i="30"/>
  <c r="DB39" i="30"/>
  <c r="DC39" i="30"/>
  <c r="CZ40" i="30"/>
  <c r="DA40" i="30"/>
  <c r="DB40" i="30"/>
  <c r="DC40" i="30"/>
  <c r="CZ41" i="30"/>
  <c r="DA41" i="30"/>
  <c r="DB41" i="30"/>
  <c r="DC41" i="30"/>
  <c r="CZ42" i="30"/>
  <c r="DA42" i="30"/>
  <c r="DB42" i="30"/>
  <c r="DC42" i="30"/>
  <c r="CZ43" i="30"/>
  <c r="DA43" i="30"/>
  <c r="DB43" i="30"/>
  <c r="DC43" i="30"/>
  <c r="CZ44" i="30"/>
  <c r="DA44" i="30"/>
  <c r="DB44" i="30"/>
  <c r="DC44" i="30"/>
  <c r="CZ45" i="30"/>
  <c r="DA45" i="30"/>
  <c r="DB45" i="30"/>
  <c r="DC45" i="30"/>
  <c r="CZ46" i="30"/>
  <c r="DA46" i="30"/>
  <c r="DB46" i="30"/>
  <c r="DC46" i="30"/>
  <c r="CZ47" i="30"/>
  <c r="DA47" i="30"/>
  <c r="DB47" i="30"/>
  <c r="DC47" i="30"/>
  <c r="CZ48" i="30"/>
  <c r="DA48" i="30"/>
  <c r="DB48" i="30"/>
  <c r="DC48" i="30"/>
  <c r="CZ49" i="30"/>
  <c r="DA49" i="30"/>
  <c r="DB49" i="30"/>
  <c r="DC49" i="30"/>
  <c r="CZ50" i="30"/>
  <c r="DA50" i="30"/>
  <c r="DB50" i="30"/>
  <c r="DC50" i="30"/>
  <c r="CZ51" i="30"/>
  <c r="DA51" i="30"/>
  <c r="DB51" i="30"/>
  <c r="DC51" i="30"/>
  <c r="CZ52" i="30"/>
  <c r="DA52" i="30"/>
  <c r="DB52" i="30"/>
  <c r="DC52" i="30"/>
  <c r="CZ53" i="30"/>
  <c r="DA53" i="30"/>
  <c r="DB53" i="30"/>
  <c r="DC53" i="30"/>
  <c r="CZ54" i="30"/>
  <c r="DA54" i="30"/>
  <c r="DB54" i="30"/>
  <c r="DC54" i="30"/>
  <c r="CZ55" i="30"/>
  <c r="DA55" i="30"/>
  <c r="DB55" i="30"/>
  <c r="DC55" i="30"/>
  <c r="CZ56" i="30"/>
  <c r="DA56" i="30"/>
  <c r="DB56" i="30"/>
  <c r="DC56" i="30"/>
  <c r="CZ57" i="30"/>
  <c r="DA57" i="30"/>
  <c r="DB57" i="30"/>
  <c r="DC57" i="30"/>
  <c r="CZ58" i="30"/>
  <c r="DA58" i="30"/>
  <c r="DB58" i="30"/>
  <c r="DC58" i="30"/>
  <c r="CZ59" i="30"/>
  <c r="DA59" i="30"/>
  <c r="DB59" i="30"/>
  <c r="DC59" i="30"/>
  <c r="CZ60" i="30"/>
  <c r="DA60" i="30"/>
  <c r="DB60" i="30"/>
  <c r="DC60" i="30"/>
  <c r="CZ61" i="30"/>
  <c r="DA61" i="30"/>
  <c r="DB61" i="30"/>
  <c r="DC61" i="30"/>
  <c r="CZ62" i="30"/>
  <c r="DA62" i="30"/>
  <c r="DB62" i="30"/>
  <c r="DC62" i="30"/>
  <c r="CZ63" i="30"/>
  <c r="DA63" i="30"/>
  <c r="DB63" i="30"/>
  <c r="DC63" i="30"/>
  <c r="CZ64" i="30"/>
  <c r="DA64" i="30"/>
  <c r="DB64" i="30"/>
  <c r="DC64" i="30"/>
  <c r="CZ65" i="30"/>
  <c r="DA65" i="30"/>
  <c r="DB65" i="30"/>
  <c r="DC65" i="30"/>
  <c r="CZ66" i="30"/>
  <c r="DA66" i="30"/>
  <c r="DB66" i="30"/>
  <c r="DC66" i="30"/>
  <c r="CZ67" i="30"/>
  <c r="DA67" i="30"/>
  <c r="DB67" i="30"/>
  <c r="DC67" i="30"/>
  <c r="CZ68" i="30"/>
  <c r="DA68" i="30"/>
  <c r="DB68" i="30"/>
  <c r="DC68" i="30"/>
  <c r="CZ69" i="30"/>
  <c r="DA69" i="30"/>
  <c r="DB69" i="30"/>
  <c r="DC69" i="30"/>
  <c r="CZ70" i="30"/>
  <c r="DA70" i="30"/>
  <c r="DB70" i="30"/>
  <c r="DC70" i="30"/>
  <c r="CZ71" i="30"/>
  <c r="DA71" i="30"/>
  <c r="DB71" i="30"/>
  <c r="DC71" i="30"/>
  <c r="CZ72" i="30"/>
  <c r="DA72" i="30"/>
  <c r="DB72" i="30"/>
  <c r="DC72" i="30"/>
  <c r="CZ73" i="30"/>
  <c r="DA73" i="30"/>
  <c r="DB73" i="30"/>
  <c r="DC73" i="30"/>
  <c r="CZ74" i="30"/>
  <c r="DA74" i="30"/>
  <c r="DB74" i="30"/>
  <c r="DC74" i="30"/>
  <c r="CZ75" i="30"/>
  <c r="DA75" i="30"/>
  <c r="DB75" i="30"/>
  <c r="DC75" i="30"/>
  <c r="CZ76" i="30"/>
  <c r="DA76" i="30"/>
  <c r="DB76" i="30"/>
  <c r="DC76" i="30"/>
  <c r="CZ77" i="30"/>
  <c r="DA77" i="30"/>
  <c r="DB77" i="30"/>
  <c r="DC77" i="30"/>
  <c r="CZ78" i="30"/>
  <c r="DA78" i="30"/>
  <c r="DB78" i="30"/>
  <c r="DC78" i="30"/>
  <c r="CZ79" i="30"/>
  <c r="DA79" i="30"/>
  <c r="DB79" i="30"/>
  <c r="DC79" i="30"/>
  <c r="CZ80" i="30"/>
  <c r="DA80" i="30"/>
  <c r="DB80" i="30"/>
  <c r="DC80" i="30"/>
  <c r="CZ81" i="30"/>
  <c r="DA81" i="30"/>
  <c r="DB81" i="30"/>
  <c r="DC81" i="30"/>
  <c r="CZ82" i="30"/>
  <c r="DA82" i="30"/>
  <c r="DB82" i="30"/>
  <c r="DC82" i="30"/>
  <c r="CZ83" i="30"/>
  <c r="DA83" i="30"/>
  <c r="DB83" i="30"/>
  <c r="DC83" i="30"/>
  <c r="CZ84" i="30"/>
  <c r="DA84" i="30"/>
  <c r="DB84" i="30"/>
  <c r="DC84" i="30"/>
  <c r="CZ85" i="30"/>
  <c r="DA85" i="30"/>
  <c r="DB85" i="30"/>
  <c r="DC85" i="30"/>
  <c r="CZ86" i="30"/>
  <c r="DA86" i="30"/>
  <c r="DB86" i="30"/>
  <c r="DC86" i="30"/>
  <c r="CZ87" i="30"/>
  <c r="DA87" i="30"/>
  <c r="DB87" i="30"/>
  <c r="DC87" i="30"/>
  <c r="CZ88" i="30"/>
  <c r="DA88" i="30"/>
  <c r="DB88" i="30"/>
  <c r="DC88" i="30"/>
  <c r="CZ89" i="30"/>
  <c r="DA89" i="30"/>
  <c r="DB89" i="30"/>
  <c r="DC89" i="30"/>
  <c r="CZ90" i="30"/>
  <c r="DA90" i="30"/>
  <c r="DB90" i="30"/>
  <c r="DC90" i="30"/>
  <c r="CZ91" i="30"/>
  <c r="DA91" i="30"/>
  <c r="DB91" i="30"/>
  <c r="DC91" i="30"/>
  <c r="CZ92" i="30"/>
  <c r="DA92" i="30"/>
  <c r="DB92" i="30"/>
  <c r="DC92" i="30"/>
  <c r="CZ93" i="30"/>
  <c r="DA93" i="30"/>
  <c r="DB93" i="30"/>
  <c r="DC93" i="30"/>
  <c r="CZ94" i="30"/>
  <c r="DA94" i="30"/>
  <c r="DB94" i="30"/>
  <c r="DC94" i="30"/>
  <c r="CZ95" i="30"/>
  <c r="DA95" i="30"/>
  <c r="DB95" i="30"/>
  <c r="DC95" i="30"/>
  <c r="CZ96" i="30"/>
  <c r="DA96" i="30"/>
  <c r="DB96" i="30"/>
  <c r="DC96" i="30"/>
  <c r="CZ97" i="30"/>
  <c r="DA97" i="30"/>
  <c r="DB97" i="30"/>
  <c r="DC97" i="30"/>
  <c r="CZ98" i="30"/>
  <c r="DA98" i="30"/>
  <c r="DB98" i="30"/>
  <c r="DC98" i="30"/>
  <c r="CZ99" i="30"/>
  <c r="DA99" i="30"/>
  <c r="DB99" i="30"/>
  <c r="DC99" i="30"/>
  <c r="CZ100" i="30"/>
  <c r="DA100" i="30"/>
  <c r="DB100" i="30"/>
  <c r="DC100" i="30"/>
  <c r="CZ101" i="30"/>
  <c r="DA101" i="30"/>
  <c r="DB101" i="30"/>
  <c r="DC101" i="30"/>
  <c r="CZ102" i="30"/>
  <c r="DA102" i="30"/>
  <c r="DB102" i="30"/>
  <c r="DC102" i="30"/>
  <c r="CZ103" i="30"/>
  <c r="DA103" i="30"/>
  <c r="DB103" i="30"/>
  <c r="DC103" i="30"/>
  <c r="CZ104" i="30"/>
  <c r="DA104" i="30"/>
  <c r="DB104" i="30"/>
  <c r="DC104" i="30"/>
  <c r="CZ105" i="30"/>
  <c r="DA105" i="30"/>
  <c r="DB105" i="30"/>
  <c r="DC105" i="30"/>
  <c r="CZ106" i="30"/>
  <c r="DA106" i="30"/>
  <c r="DB106" i="30"/>
  <c r="DC106" i="30"/>
  <c r="CZ107" i="30"/>
  <c r="DA107" i="30"/>
  <c r="DB107" i="30"/>
  <c r="DC107" i="30"/>
  <c r="CZ108" i="30"/>
  <c r="DA108" i="30"/>
  <c r="DB108" i="30"/>
  <c r="DC108" i="30"/>
  <c r="CZ109" i="30"/>
  <c r="DA109" i="30"/>
  <c r="DB109" i="30"/>
  <c r="DC109" i="30"/>
  <c r="CZ110" i="30"/>
  <c r="DA110" i="30"/>
  <c r="DB110" i="30"/>
  <c r="DC110" i="30"/>
  <c r="CZ111" i="30"/>
  <c r="DA111" i="30"/>
  <c r="DB111" i="30"/>
  <c r="DC111" i="30"/>
  <c r="CZ112" i="30"/>
  <c r="DA112" i="30"/>
  <c r="DB112" i="30"/>
  <c r="DC112" i="30"/>
  <c r="CZ113" i="30"/>
  <c r="DA113" i="30"/>
  <c r="DB113" i="30"/>
  <c r="DC113" i="30"/>
  <c r="CZ114" i="30"/>
  <c r="DA114" i="30"/>
  <c r="DB114" i="30"/>
  <c r="DC114" i="30"/>
  <c r="CZ115" i="30"/>
  <c r="DA115" i="30"/>
  <c r="DB115" i="30"/>
  <c r="DC115" i="30"/>
  <c r="CZ116" i="30"/>
  <c r="DA116" i="30"/>
  <c r="DB116" i="30"/>
  <c r="DC116" i="30"/>
  <c r="CZ117" i="30"/>
  <c r="DA117" i="30"/>
  <c r="DB117" i="30"/>
  <c r="DC117" i="30"/>
  <c r="CZ118" i="30"/>
  <c r="DA118" i="30"/>
  <c r="DB118" i="30"/>
  <c r="DC118" i="30"/>
  <c r="CZ119" i="30"/>
  <c r="DA119" i="30"/>
  <c r="DB119" i="30"/>
  <c r="DC119" i="30"/>
  <c r="CZ120" i="30"/>
  <c r="DA120" i="30"/>
  <c r="DB120" i="30"/>
  <c r="DC120" i="30"/>
  <c r="CZ121" i="30"/>
  <c r="DA121" i="30"/>
  <c r="DB121" i="30"/>
  <c r="DC121" i="30"/>
  <c r="CZ122" i="30"/>
  <c r="DA122" i="30"/>
  <c r="DB122" i="30"/>
  <c r="DC122" i="30"/>
  <c r="CZ123" i="30"/>
  <c r="DA123" i="30"/>
  <c r="DB123" i="30"/>
  <c r="DC123" i="30"/>
  <c r="CZ124" i="30"/>
  <c r="DA124" i="30"/>
  <c r="DB124" i="30"/>
  <c r="DC124" i="30"/>
  <c r="CZ125" i="30"/>
  <c r="DA125" i="30"/>
  <c r="DB125" i="30"/>
  <c r="DC125" i="30"/>
  <c r="CZ126" i="30"/>
  <c r="DA126" i="30"/>
  <c r="DB126" i="30"/>
  <c r="DC126" i="30"/>
  <c r="CZ127" i="30"/>
  <c r="DA127" i="30"/>
  <c r="DB127" i="30"/>
  <c r="DC127" i="30"/>
  <c r="CZ128" i="30"/>
  <c r="DA128" i="30"/>
  <c r="DB128" i="30"/>
  <c r="DC128" i="30"/>
  <c r="CZ129" i="30"/>
  <c r="DA129" i="30"/>
  <c r="DB129" i="30"/>
  <c r="DC129" i="30"/>
  <c r="CZ130" i="30"/>
  <c r="DA130" i="30"/>
  <c r="DB130" i="30"/>
  <c r="DC130" i="30"/>
  <c r="CZ131" i="30"/>
  <c r="DA131" i="30"/>
  <c r="DB131" i="30"/>
  <c r="DC131" i="30"/>
  <c r="CZ132" i="30"/>
  <c r="DA132" i="30"/>
  <c r="DB132" i="30"/>
  <c r="DC132" i="30"/>
  <c r="CZ133" i="30"/>
  <c r="DA133" i="30"/>
  <c r="DB133" i="30"/>
  <c r="DC133" i="30"/>
  <c r="CZ134" i="30"/>
  <c r="DA134" i="30"/>
  <c r="DB134" i="30"/>
  <c r="DC134" i="30"/>
  <c r="CZ135" i="30"/>
  <c r="DA135" i="30"/>
  <c r="DB135" i="30"/>
  <c r="DC135" i="30"/>
  <c r="CZ136" i="30"/>
  <c r="DA136" i="30"/>
  <c r="DB136" i="30"/>
  <c r="DC136" i="30"/>
  <c r="CZ137" i="30"/>
  <c r="DA137" i="30"/>
  <c r="DB137" i="30"/>
  <c r="DC137" i="30"/>
  <c r="CZ138" i="30"/>
  <c r="DA138" i="30"/>
  <c r="DB138" i="30"/>
  <c r="DC138" i="30"/>
  <c r="CZ139" i="30"/>
  <c r="DA139" i="30"/>
  <c r="DB139" i="30"/>
  <c r="DC139" i="30"/>
  <c r="CZ140" i="30"/>
  <c r="DA140" i="30"/>
  <c r="DB140" i="30"/>
  <c r="DC140" i="30"/>
  <c r="CZ141" i="30"/>
  <c r="DA141" i="30"/>
  <c r="DB141" i="30"/>
  <c r="DC141" i="30"/>
  <c r="CZ142" i="30"/>
  <c r="DA142" i="30"/>
  <c r="DB142" i="30"/>
  <c r="DC142" i="30"/>
  <c r="CZ143" i="30"/>
  <c r="DA143" i="30"/>
  <c r="DB143" i="30"/>
  <c r="DC143" i="30"/>
  <c r="CZ144" i="30"/>
  <c r="DA144" i="30"/>
  <c r="DB144" i="30"/>
  <c r="DC144" i="30"/>
  <c r="CZ145" i="30"/>
  <c r="DA145" i="30"/>
  <c r="DB145" i="30"/>
  <c r="DC145" i="30"/>
  <c r="CZ146" i="30"/>
  <c r="DA146" i="30"/>
  <c r="DB146" i="30"/>
  <c r="DC146" i="30"/>
  <c r="CZ147" i="30"/>
  <c r="DA147" i="30"/>
  <c r="DB147" i="30"/>
  <c r="DC147" i="30"/>
  <c r="CZ148" i="30"/>
  <c r="DA148" i="30"/>
  <c r="DB148" i="30"/>
  <c r="DC148" i="30"/>
  <c r="CZ149" i="30"/>
  <c r="DA149" i="30"/>
  <c r="DB149" i="30"/>
  <c r="DC149" i="30"/>
  <c r="CZ150" i="30"/>
  <c r="DA150" i="30"/>
  <c r="DB150" i="30"/>
  <c r="DC150" i="30"/>
  <c r="CZ151" i="30"/>
  <c r="DA151" i="30"/>
  <c r="DB151" i="30"/>
  <c r="DC151" i="30"/>
  <c r="CZ152" i="30"/>
  <c r="DA152" i="30"/>
  <c r="DB152" i="30"/>
  <c r="DC152" i="30"/>
  <c r="CZ153" i="30"/>
  <c r="DA153" i="30"/>
  <c r="DB153" i="30"/>
  <c r="DC153" i="30"/>
  <c r="CZ154" i="30"/>
  <c r="DA154" i="30"/>
  <c r="DB154" i="30"/>
  <c r="DC154" i="30"/>
  <c r="CZ155" i="30"/>
  <c r="DA155" i="30"/>
  <c r="DB155" i="30"/>
  <c r="DC155" i="30"/>
  <c r="CZ156" i="30"/>
  <c r="DA156" i="30"/>
  <c r="DB156" i="30"/>
  <c r="DC156" i="30"/>
  <c r="CZ157" i="30"/>
  <c r="DA157" i="30"/>
  <c r="DB157" i="30"/>
  <c r="DC157" i="30"/>
  <c r="CZ158" i="30"/>
  <c r="DA158" i="30"/>
  <c r="DB158" i="30"/>
  <c r="DC158" i="30"/>
  <c r="CZ159" i="30"/>
  <c r="DA159" i="30"/>
  <c r="DB159" i="30"/>
  <c r="DC159" i="30"/>
  <c r="CZ160" i="30"/>
  <c r="DA160" i="30"/>
  <c r="DB160" i="30"/>
  <c r="DC160" i="30"/>
  <c r="CZ161" i="30"/>
  <c r="DA161" i="30"/>
  <c r="DB161" i="30"/>
  <c r="DC161" i="30"/>
  <c r="CZ162" i="30"/>
  <c r="DA162" i="30"/>
  <c r="DB162" i="30"/>
  <c r="DC162" i="30"/>
  <c r="CZ163" i="30"/>
  <c r="DA163" i="30"/>
  <c r="DB163" i="30"/>
  <c r="DC163" i="30"/>
  <c r="CZ164" i="30"/>
  <c r="DA164" i="30"/>
  <c r="DB164" i="30"/>
  <c r="DC164" i="30"/>
  <c r="CZ165" i="30"/>
  <c r="DA165" i="30"/>
  <c r="DB165" i="30"/>
  <c r="DC165" i="30"/>
  <c r="CZ166" i="30"/>
  <c r="DA166" i="30"/>
  <c r="DB166" i="30"/>
  <c r="DC166" i="30"/>
  <c r="CZ167" i="30"/>
  <c r="DA167" i="30"/>
  <c r="DB167" i="30"/>
  <c r="DC167" i="30"/>
  <c r="CZ168" i="30"/>
  <c r="DA168" i="30"/>
  <c r="DB168" i="30"/>
  <c r="DC168" i="30"/>
  <c r="CZ169" i="30"/>
  <c r="DA169" i="30"/>
  <c r="DB169" i="30"/>
  <c r="DC169" i="30"/>
  <c r="CZ170" i="30"/>
  <c r="DA170" i="30"/>
  <c r="DB170" i="30"/>
  <c r="DC170" i="30"/>
  <c r="CZ171" i="30"/>
  <c r="DA171" i="30"/>
  <c r="DB171" i="30"/>
  <c r="DC171" i="30"/>
  <c r="CZ172" i="30"/>
  <c r="DA172" i="30"/>
  <c r="DB172" i="30"/>
  <c r="DC172" i="30"/>
  <c r="CZ173" i="30"/>
  <c r="DA173" i="30"/>
  <c r="DB173" i="30"/>
  <c r="DC173" i="30"/>
  <c r="CZ174" i="30"/>
  <c r="DA174" i="30"/>
  <c r="DB174" i="30"/>
  <c r="DC174" i="30"/>
  <c r="CZ175" i="30"/>
  <c r="DA175" i="30"/>
  <c r="DB175" i="30"/>
  <c r="DC175" i="30"/>
  <c r="CZ176" i="30"/>
  <c r="DA176" i="30"/>
  <c r="DB176" i="30"/>
  <c r="DC176" i="30"/>
  <c r="CZ177" i="30"/>
  <c r="DA177" i="30"/>
  <c r="DB177" i="30"/>
  <c r="DC177" i="30"/>
  <c r="CZ178" i="30"/>
  <c r="DA178" i="30"/>
  <c r="DB178" i="30"/>
  <c r="DC178" i="30"/>
  <c r="CZ179" i="30"/>
  <c r="DA179" i="30"/>
  <c r="DB179" i="30"/>
  <c r="DC179" i="30"/>
  <c r="CZ180" i="30"/>
  <c r="DA180" i="30"/>
  <c r="DB180" i="30"/>
  <c r="DC180" i="30"/>
  <c r="CZ181" i="30"/>
  <c r="DA181" i="30"/>
  <c r="DB181" i="30"/>
  <c r="DC181" i="30"/>
  <c r="CZ182" i="30"/>
  <c r="DA182" i="30"/>
  <c r="DB182" i="30"/>
  <c r="DC182" i="30"/>
  <c r="CZ183" i="30"/>
  <c r="DA183" i="30"/>
  <c r="DB183" i="30"/>
  <c r="DC183" i="30"/>
  <c r="CZ184" i="30"/>
  <c r="DA184" i="30"/>
  <c r="DB184" i="30"/>
  <c r="DC184" i="30"/>
  <c r="CZ185" i="30"/>
  <c r="DA185" i="30"/>
  <c r="DB185" i="30"/>
  <c r="DC185" i="30"/>
  <c r="CZ186" i="30"/>
  <c r="DA186" i="30"/>
  <c r="DB186" i="30"/>
  <c r="DC186" i="30"/>
  <c r="CZ187" i="30"/>
  <c r="DA187" i="30"/>
  <c r="DB187" i="30"/>
  <c r="DC187" i="30"/>
  <c r="CZ188" i="30"/>
  <c r="DA188" i="30"/>
  <c r="DB188" i="30"/>
  <c r="DC188" i="30"/>
  <c r="CZ189" i="30"/>
  <c r="DA189" i="30"/>
  <c r="DB189" i="30"/>
  <c r="DC189" i="30"/>
  <c r="CZ190" i="30"/>
  <c r="DA190" i="30"/>
  <c r="DB190" i="30"/>
  <c r="DC190" i="30"/>
  <c r="CZ191" i="30"/>
  <c r="DA191" i="30"/>
  <c r="DB191" i="30"/>
  <c r="DC191" i="30"/>
  <c r="CZ192" i="30"/>
  <c r="DA192" i="30"/>
  <c r="DB192" i="30"/>
  <c r="DC192" i="30"/>
  <c r="CZ193" i="30"/>
  <c r="DA193" i="30"/>
  <c r="DB193" i="30"/>
  <c r="DC193" i="30"/>
  <c r="CZ194" i="30"/>
  <c r="DA194" i="30"/>
  <c r="DB194" i="30"/>
  <c r="DC194" i="30"/>
  <c r="CZ195" i="30"/>
  <c r="DA195" i="30"/>
  <c r="DB195" i="30"/>
  <c r="DC195" i="30"/>
  <c r="CZ196" i="30"/>
  <c r="DA196" i="30"/>
  <c r="DB196" i="30"/>
  <c r="DC196" i="30"/>
  <c r="CZ197" i="30"/>
  <c r="DA197" i="30"/>
  <c r="DB197" i="30"/>
  <c r="DC197" i="30"/>
  <c r="CZ198" i="30"/>
  <c r="DA198" i="30"/>
  <c r="DB198" i="30"/>
  <c r="DC198" i="30"/>
  <c r="CZ199" i="30"/>
  <c r="DA199" i="30"/>
  <c r="DB199" i="30"/>
  <c r="DC199" i="30"/>
  <c r="CZ200" i="30"/>
  <c r="DA200" i="30"/>
  <c r="DB200" i="30"/>
  <c r="DC200" i="30"/>
  <c r="CZ201" i="30"/>
  <c r="DA201" i="30"/>
  <c r="DB201" i="30"/>
  <c r="DC201" i="30"/>
  <c r="CZ202" i="30"/>
  <c r="DA202" i="30"/>
  <c r="DB202" i="30"/>
  <c r="DC202" i="30"/>
  <c r="CZ203" i="30"/>
  <c r="DA203" i="30"/>
  <c r="DB203" i="30"/>
  <c r="DC203" i="30"/>
  <c r="CZ204" i="30"/>
  <c r="DA204" i="30"/>
  <c r="DB204" i="30"/>
  <c r="DC204" i="30"/>
  <c r="CZ205" i="30"/>
  <c r="DA205" i="30"/>
  <c r="DB205" i="30"/>
  <c r="DC205" i="30"/>
  <c r="CZ206" i="30"/>
  <c r="DA206" i="30"/>
  <c r="DB206" i="30"/>
  <c r="DC206" i="30"/>
  <c r="CZ207" i="30"/>
  <c r="DA207" i="30"/>
  <c r="DB207" i="30"/>
  <c r="DC207" i="30"/>
  <c r="CZ208" i="30"/>
  <c r="DA208" i="30"/>
  <c r="DB208" i="30"/>
  <c r="DC208" i="30"/>
  <c r="CZ209" i="30"/>
  <c r="DA209" i="30"/>
  <c r="DB209" i="30"/>
  <c r="DC209" i="30"/>
  <c r="CZ210" i="30"/>
  <c r="DA210" i="30"/>
  <c r="DB210" i="30"/>
  <c r="DC210" i="30"/>
  <c r="CZ211" i="30"/>
  <c r="DA211" i="30"/>
  <c r="DB211" i="30"/>
  <c r="DC211" i="30"/>
  <c r="CZ212" i="30"/>
  <c r="DA212" i="30"/>
  <c r="DB212" i="30"/>
  <c r="DC212" i="30"/>
  <c r="CZ213" i="30"/>
  <c r="DA213" i="30"/>
  <c r="DB213" i="30"/>
  <c r="DC213" i="30"/>
  <c r="CZ214" i="30"/>
  <c r="DA214" i="30"/>
  <c r="DB214" i="30"/>
  <c r="DC214" i="30"/>
  <c r="CZ215" i="30"/>
  <c r="DA215" i="30"/>
  <c r="DB215" i="30"/>
  <c r="DC215" i="30"/>
  <c r="CZ216" i="30"/>
  <c r="DA216" i="30"/>
  <c r="DB216" i="30"/>
  <c r="DC216" i="30"/>
  <c r="CZ217" i="30"/>
  <c r="DA217" i="30"/>
  <c r="DB217" i="30"/>
  <c r="DC217" i="30"/>
  <c r="CZ218" i="30"/>
  <c r="DA218" i="30"/>
  <c r="DB218" i="30"/>
  <c r="DC218" i="30"/>
  <c r="CZ219" i="30"/>
  <c r="DA219" i="30"/>
  <c r="DB219" i="30"/>
  <c r="DC219" i="30"/>
  <c r="CZ220" i="30"/>
  <c r="DA220" i="30"/>
  <c r="DB220" i="30"/>
  <c r="DC220" i="30"/>
  <c r="CZ221" i="30"/>
  <c r="DA221" i="30"/>
  <c r="DB221" i="30"/>
  <c r="DC221" i="30"/>
  <c r="CZ222" i="30"/>
  <c r="DA222" i="30"/>
  <c r="DB222" i="30"/>
  <c r="DC222" i="30"/>
  <c r="CZ223" i="30"/>
  <c r="DA223" i="30"/>
  <c r="DB223" i="30"/>
  <c r="DC223" i="30"/>
  <c r="CZ224" i="30"/>
  <c r="DA224" i="30"/>
  <c r="DB224" i="30"/>
  <c r="DC224" i="30"/>
  <c r="CZ225" i="30"/>
  <c r="DA225" i="30"/>
  <c r="DB225" i="30"/>
  <c r="DC225" i="30"/>
  <c r="CZ226" i="30"/>
  <c r="DA226" i="30"/>
  <c r="DB226" i="30"/>
  <c r="DC226" i="30"/>
  <c r="CZ227" i="30"/>
  <c r="DA227" i="30"/>
  <c r="DB227" i="30"/>
  <c r="DC227" i="30"/>
  <c r="CZ228" i="30"/>
  <c r="DA228" i="30"/>
  <c r="DB228" i="30"/>
  <c r="DC228" i="30"/>
  <c r="CZ229" i="30"/>
  <c r="DA229" i="30"/>
  <c r="DB229" i="30"/>
  <c r="DC229" i="30"/>
  <c r="CZ230" i="30"/>
  <c r="DA230" i="30"/>
  <c r="DB230" i="30"/>
  <c r="DC230" i="30"/>
  <c r="CZ231" i="30"/>
  <c r="DA231" i="30"/>
  <c r="DB231" i="30"/>
  <c r="DC231" i="30"/>
  <c r="CZ232" i="30"/>
  <c r="DA232" i="30"/>
  <c r="DB232" i="30"/>
  <c r="DC232" i="30"/>
  <c r="CZ233" i="30"/>
  <c r="DA233" i="30"/>
  <c r="DB233" i="30"/>
  <c r="DC233" i="30"/>
  <c r="CZ234" i="30"/>
  <c r="DA234" i="30"/>
  <c r="DB234" i="30"/>
  <c r="DC234" i="30"/>
  <c r="CZ235" i="30"/>
  <c r="DA235" i="30"/>
  <c r="DB235" i="30"/>
  <c r="DC235" i="30"/>
  <c r="CZ236" i="30"/>
  <c r="DA236" i="30"/>
  <c r="DB236" i="30"/>
  <c r="DC236" i="30"/>
  <c r="CZ237" i="30"/>
  <c r="DA237" i="30"/>
  <c r="DB237" i="30"/>
  <c r="DC237" i="30"/>
  <c r="CZ238" i="30"/>
  <c r="DA238" i="30"/>
  <c r="DB238" i="30"/>
  <c r="DC238" i="30"/>
  <c r="CZ239" i="30"/>
  <c r="DA239" i="30"/>
  <c r="DB239" i="30"/>
  <c r="DC239" i="30"/>
  <c r="CZ240" i="30"/>
  <c r="DA240" i="30"/>
  <c r="DB240" i="30"/>
  <c r="DC240" i="30"/>
  <c r="CZ241" i="30"/>
  <c r="DA241" i="30"/>
  <c r="DB241" i="30"/>
  <c r="DC241" i="30"/>
  <c r="CZ242" i="30"/>
  <c r="DA242" i="30"/>
  <c r="DB242" i="30"/>
  <c r="DC242" i="30"/>
  <c r="CZ243" i="30"/>
  <c r="DA243" i="30"/>
  <c r="DB243" i="30"/>
  <c r="DC243" i="30"/>
  <c r="CZ244" i="30"/>
  <c r="DA244" i="30"/>
  <c r="DB244" i="30"/>
  <c r="DC244" i="30"/>
  <c r="CZ245" i="30"/>
  <c r="DA245" i="30"/>
  <c r="DB245" i="30"/>
  <c r="DC245" i="30"/>
  <c r="CZ246" i="30"/>
  <c r="DA246" i="30"/>
  <c r="DB246" i="30"/>
  <c r="DC246" i="30"/>
  <c r="CZ247" i="30"/>
  <c r="DA247" i="30"/>
  <c r="DB247" i="30"/>
  <c r="DC247" i="30"/>
  <c r="CZ248" i="30"/>
  <c r="DA248" i="30"/>
  <c r="DB248" i="30"/>
  <c r="DC248" i="30"/>
  <c r="CZ249" i="30"/>
  <c r="DA249" i="30"/>
  <c r="DB249" i="30"/>
  <c r="DC249" i="30"/>
  <c r="CZ250" i="30"/>
  <c r="DA250" i="30"/>
  <c r="DB250" i="30"/>
  <c r="DC250" i="30"/>
  <c r="CZ251" i="30"/>
  <c r="DA251" i="30"/>
  <c r="DB251" i="30"/>
  <c r="DC251" i="30"/>
  <c r="CZ252" i="30"/>
  <c r="DA252" i="30"/>
  <c r="DB252" i="30"/>
  <c r="DC252" i="30"/>
  <c r="CZ253" i="30"/>
  <c r="DA253" i="30"/>
  <c r="DB253" i="30"/>
  <c r="DC253" i="30"/>
  <c r="CZ254" i="30"/>
  <c r="DA254" i="30"/>
  <c r="DB254" i="30"/>
  <c r="DC254" i="30"/>
  <c r="CZ255" i="30"/>
  <c r="DA255" i="30"/>
  <c r="DB255" i="30"/>
  <c r="DC255" i="30"/>
  <c r="CZ256" i="30"/>
  <c r="DA256" i="30"/>
  <c r="DB256" i="30"/>
  <c r="DC256" i="30"/>
  <c r="CZ257" i="30"/>
  <c r="DA257" i="30"/>
  <c r="DB257" i="30"/>
  <c r="DC257" i="30"/>
  <c r="CZ258" i="30"/>
  <c r="DA258" i="30"/>
  <c r="DB258" i="30"/>
  <c r="DC258" i="30"/>
  <c r="CZ259" i="30"/>
  <c r="DA259" i="30"/>
  <c r="DB259" i="30"/>
  <c r="DC259" i="30"/>
  <c r="CZ260" i="30"/>
  <c r="DA260" i="30"/>
  <c r="DB260" i="30"/>
  <c r="DC260" i="30"/>
  <c r="CZ261" i="30"/>
  <c r="DA261" i="30"/>
  <c r="DB261" i="30"/>
  <c r="DC261" i="30"/>
  <c r="CZ262" i="30"/>
  <c r="DA262" i="30"/>
  <c r="DB262" i="30"/>
  <c r="DC262" i="30"/>
  <c r="CZ263" i="30"/>
  <c r="DA263" i="30"/>
  <c r="DB263" i="30"/>
  <c r="DC263" i="30"/>
  <c r="CZ264" i="30"/>
  <c r="DA264" i="30"/>
  <c r="DB264" i="30"/>
  <c r="DC264" i="30"/>
  <c r="CZ265" i="30"/>
  <c r="DA265" i="30"/>
  <c r="DB265" i="30"/>
  <c r="DC265" i="30"/>
  <c r="CZ266" i="30"/>
  <c r="DA266" i="30"/>
  <c r="DB266" i="30"/>
  <c r="DC266" i="30"/>
  <c r="CZ267" i="30"/>
  <c r="DA267" i="30"/>
  <c r="DB267" i="30"/>
  <c r="DC267" i="30"/>
  <c r="CZ268" i="30"/>
  <c r="DA268" i="30"/>
  <c r="DB268" i="30"/>
  <c r="DC268" i="30"/>
  <c r="CZ269" i="30"/>
  <c r="DA269" i="30"/>
  <c r="DB269" i="30"/>
  <c r="DC269" i="30"/>
  <c r="CZ270" i="30"/>
  <c r="DA270" i="30"/>
  <c r="DB270" i="30"/>
  <c r="DC270" i="30"/>
  <c r="CZ271" i="30"/>
  <c r="DA271" i="30"/>
  <c r="DB271" i="30"/>
  <c r="DC271" i="30"/>
  <c r="CZ272" i="30"/>
  <c r="DA272" i="30"/>
  <c r="DB272" i="30"/>
  <c r="DC272" i="30"/>
  <c r="CZ273" i="30"/>
  <c r="DA273" i="30"/>
  <c r="DB273" i="30"/>
  <c r="DC273" i="30"/>
  <c r="CZ274" i="30"/>
  <c r="DA274" i="30"/>
  <c r="DB274" i="30"/>
  <c r="DC274" i="30"/>
  <c r="CZ275" i="30"/>
  <c r="DA275" i="30"/>
  <c r="DB275" i="30"/>
  <c r="DC275" i="30"/>
  <c r="CZ276" i="30"/>
  <c r="DA276" i="30"/>
  <c r="DB276" i="30"/>
  <c r="DC276" i="30"/>
  <c r="CZ277" i="30"/>
  <c r="DA277" i="30"/>
  <c r="DB277" i="30"/>
  <c r="DC277" i="30"/>
  <c r="CZ278" i="30"/>
  <c r="DA278" i="30"/>
  <c r="DB278" i="30"/>
  <c r="DC278" i="30"/>
  <c r="CZ279" i="30"/>
  <c r="DA279" i="30"/>
  <c r="DB279" i="30"/>
  <c r="DC279" i="30"/>
  <c r="CZ280" i="30"/>
  <c r="DA280" i="30"/>
  <c r="DB280" i="30"/>
  <c r="DC280" i="30"/>
  <c r="CZ281" i="30"/>
  <c r="DA281" i="30"/>
  <c r="DB281" i="30"/>
  <c r="DC281" i="30"/>
  <c r="CZ282" i="30"/>
  <c r="DA282" i="30"/>
  <c r="DB282" i="30"/>
  <c r="DC282" i="30"/>
  <c r="CZ283" i="30"/>
  <c r="DA283" i="30"/>
  <c r="DB283" i="30"/>
  <c r="DC283" i="30"/>
  <c r="CZ284" i="30"/>
  <c r="DA284" i="30"/>
  <c r="DB284" i="30"/>
  <c r="DC284" i="30"/>
  <c r="CZ285" i="30"/>
  <c r="DA285" i="30"/>
  <c r="DB285" i="30"/>
  <c r="DC285" i="30"/>
  <c r="CZ286" i="30"/>
  <c r="DA286" i="30"/>
  <c r="DB286" i="30"/>
  <c r="DC286" i="30"/>
  <c r="CZ287" i="30"/>
  <c r="DA287" i="30"/>
  <c r="DB287" i="30"/>
  <c r="DC287" i="30"/>
  <c r="CZ288" i="30"/>
  <c r="DA288" i="30"/>
  <c r="DB288" i="30"/>
  <c r="DC288" i="30"/>
  <c r="CZ289" i="30"/>
  <c r="DA289" i="30"/>
  <c r="DB289" i="30"/>
  <c r="DC289" i="30"/>
  <c r="CZ290" i="30"/>
  <c r="DA290" i="30"/>
  <c r="DB290" i="30"/>
  <c r="DC290" i="30"/>
  <c r="CZ291" i="30"/>
  <c r="DA291" i="30"/>
  <c r="DB291" i="30"/>
  <c r="DC291" i="30"/>
  <c r="CZ292" i="30"/>
  <c r="DA292" i="30"/>
  <c r="DB292" i="30"/>
  <c r="DC292" i="30"/>
  <c r="CZ293" i="30"/>
  <c r="DA293" i="30"/>
  <c r="DB293" i="30"/>
  <c r="DC293" i="30"/>
  <c r="CZ294" i="30"/>
  <c r="DA294" i="30"/>
  <c r="DB294" i="30"/>
  <c r="DC294" i="30"/>
  <c r="CZ295" i="30"/>
  <c r="DA295" i="30"/>
  <c r="DB295" i="30"/>
  <c r="DC295" i="30"/>
  <c r="CZ296" i="30"/>
  <c r="DA296" i="30"/>
  <c r="DB296" i="30"/>
  <c r="DC296" i="30"/>
  <c r="CZ297" i="30"/>
  <c r="DA297" i="30"/>
  <c r="DB297" i="30"/>
  <c r="DC297" i="30"/>
  <c r="CZ298" i="30"/>
  <c r="DA298" i="30"/>
  <c r="DB298" i="30"/>
  <c r="DC298" i="30"/>
  <c r="CZ299" i="30"/>
  <c r="DA299" i="30"/>
  <c r="DB299" i="30"/>
  <c r="DC299" i="30"/>
  <c r="CZ300" i="30"/>
  <c r="DA300" i="30"/>
  <c r="DB300" i="30"/>
  <c r="DC300" i="30"/>
  <c r="CZ301" i="30"/>
  <c r="DA301" i="30"/>
  <c r="DB301" i="30"/>
  <c r="DC301" i="30"/>
  <c r="CZ302" i="30"/>
  <c r="DA302" i="30"/>
  <c r="DB302" i="30"/>
  <c r="DC302" i="30"/>
  <c r="CZ303" i="30"/>
  <c r="DA303" i="30"/>
  <c r="DB303" i="30"/>
  <c r="DC303" i="30"/>
  <c r="CZ304" i="30"/>
  <c r="DA304" i="30"/>
  <c r="DB304" i="30"/>
  <c r="DC304" i="30"/>
  <c r="CZ305" i="30"/>
  <c r="DA305" i="30"/>
  <c r="DB305" i="30"/>
  <c r="DC305" i="30"/>
  <c r="CZ306" i="30"/>
  <c r="DA306" i="30"/>
  <c r="DB306" i="30"/>
  <c r="DC306" i="30"/>
  <c r="CZ307" i="30"/>
  <c r="DA307" i="30"/>
  <c r="DB307" i="30"/>
  <c r="DC307" i="30"/>
  <c r="CZ308" i="30"/>
  <c r="DA308" i="30"/>
  <c r="DB308" i="30"/>
  <c r="DC308" i="30"/>
  <c r="CZ309" i="30"/>
  <c r="DA309" i="30"/>
  <c r="DB309" i="30"/>
  <c r="DC309" i="30"/>
  <c r="CZ310" i="30"/>
  <c r="DA310" i="30"/>
  <c r="DB310" i="30"/>
  <c r="DC310" i="30"/>
  <c r="CZ311" i="30"/>
  <c r="DA311" i="30"/>
  <c r="DB311" i="30"/>
  <c r="DC311" i="30"/>
  <c r="CZ312" i="30"/>
  <c r="DA312" i="30"/>
  <c r="DB312" i="30"/>
  <c r="DC312" i="30"/>
  <c r="CZ313" i="30"/>
  <c r="DA313" i="30"/>
  <c r="DB313" i="30"/>
  <c r="DC313" i="30"/>
  <c r="CZ314" i="30"/>
  <c r="DA314" i="30"/>
  <c r="DB314" i="30"/>
  <c r="DC314" i="30"/>
  <c r="CZ315" i="30"/>
  <c r="DA315" i="30"/>
  <c r="DB315" i="30"/>
  <c r="DC315" i="30"/>
  <c r="CZ316" i="30"/>
  <c r="DA316" i="30"/>
  <c r="DB316" i="30"/>
  <c r="DC316" i="30"/>
  <c r="CZ317" i="30"/>
  <c r="DA317" i="30"/>
  <c r="DB317" i="30"/>
  <c r="DC317" i="30"/>
  <c r="CZ318" i="30"/>
  <c r="DA318" i="30"/>
  <c r="DB318" i="30"/>
  <c r="DC318" i="30"/>
  <c r="CZ319" i="30"/>
  <c r="DA319" i="30"/>
  <c r="DB319" i="30"/>
  <c r="DC319" i="30"/>
  <c r="CZ320" i="30"/>
  <c r="DA320" i="30"/>
  <c r="DB320" i="30"/>
  <c r="DC320" i="30"/>
  <c r="CZ321" i="30"/>
  <c r="DA321" i="30"/>
  <c r="DB321" i="30"/>
  <c r="DC321" i="30"/>
  <c r="CZ322" i="30"/>
  <c r="DA322" i="30"/>
  <c r="DB322" i="30"/>
  <c r="DC322" i="30"/>
  <c r="CZ323" i="30"/>
  <c r="DA323" i="30"/>
  <c r="DB323" i="30"/>
  <c r="DC323" i="30"/>
  <c r="CZ324" i="30"/>
  <c r="DA324" i="30"/>
  <c r="DB324" i="30"/>
  <c r="DC324" i="30"/>
  <c r="CZ325" i="30"/>
  <c r="DA325" i="30"/>
  <c r="DB325" i="30"/>
  <c r="DC325" i="30"/>
  <c r="CZ326" i="30"/>
  <c r="DA326" i="30"/>
  <c r="DB326" i="30"/>
  <c r="DC326" i="30"/>
  <c r="CZ327" i="30"/>
  <c r="DA327" i="30"/>
  <c r="DB327" i="30"/>
  <c r="DC327" i="30"/>
  <c r="CZ328" i="30"/>
  <c r="DA328" i="30"/>
  <c r="DB328" i="30"/>
  <c r="DC328" i="30"/>
  <c r="CZ329" i="30"/>
  <c r="DA329" i="30"/>
  <c r="DB329" i="30"/>
  <c r="DC329" i="30"/>
  <c r="CZ330" i="30"/>
  <c r="DA330" i="30"/>
  <c r="DB330" i="30"/>
  <c r="DC330" i="30"/>
  <c r="CZ331" i="30"/>
  <c r="DA331" i="30"/>
  <c r="DB331" i="30"/>
  <c r="DC331" i="30"/>
  <c r="CZ332" i="30"/>
  <c r="DA332" i="30"/>
  <c r="DB332" i="30"/>
  <c r="DC332" i="30"/>
  <c r="CZ333" i="30"/>
  <c r="DA333" i="30"/>
  <c r="DB333" i="30"/>
  <c r="DC333" i="30"/>
  <c r="CZ334" i="30"/>
  <c r="DA334" i="30"/>
  <c r="DB334" i="30"/>
  <c r="DC334" i="30"/>
  <c r="CZ335" i="30"/>
  <c r="DA335" i="30"/>
  <c r="DB335" i="30"/>
  <c r="DC335" i="30"/>
  <c r="CZ336" i="30"/>
  <c r="DA336" i="30"/>
  <c r="DB336" i="30"/>
  <c r="DC336" i="30"/>
  <c r="CZ337" i="30"/>
  <c r="DA337" i="30"/>
  <c r="DB337" i="30"/>
  <c r="DC337" i="30"/>
  <c r="CZ338" i="30"/>
  <c r="DA338" i="30"/>
  <c r="DB338" i="30"/>
  <c r="DC338" i="30"/>
  <c r="CZ339" i="30"/>
  <c r="DA339" i="30"/>
  <c r="DB339" i="30"/>
  <c r="DC339" i="30"/>
  <c r="CZ340" i="30"/>
  <c r="DA340" i="30"/>
  <c r="DB340" i="30"/>
  <c r="DC340" i="30"/>
  <c r="CZ341" i="30"/>
  <c r="DA341" i="30"/>
  <c r="DB341" i="30"/>
  <c r="DC341" i="30"/>
  <c r="CZ342" i="30"/>
  <c r="DA342" i="30"/>
  <c r="DB342" i="30"/>
  <c r="DC342" i="30"/>
  <c r="CZ343" i="30"/>
  <c r="DA343" i="30"/>
  <c r="DB343" i="30"/>
  <c r="DC343" i="30"/>
  <c r="CZ344" i="30"/>
  <c r="DA344" i="30"/>
  <c r="DB344" i="30"/>
  <c r="DC344" i="30"/>
  <c r="CZ345" i="30"/>
  <c r="DA345" i="30"/>
  <c r="DB345" i="30"/>
  <c r="DC345" i="30"/>
  <c r="CZ346" i="30"/>
  <c r="DA346" i="30"/>
  <c r="DB346" i="30"/>
  <c r="DC346" i="30"/>
  <c r="CZ347" i="30"/>
  <c r="DA347" i="30"/>
  <c r="DB347" i="30"/>
  <c r="DC347" i="30"/>
  <c r="CZ348" i="30"/>
  <c r="DA348" i="30"/>
  <c r="DB348" i="30"/>
  <c r="DC348" i="30"/>
  <c r="CZ349" i="30"/>
  <c r="DA349" i="30"/>
  <c r="DB349" i="30"/>
  <c r="DC349" i="30"/>
  <c r="CZ350" i="30"/>
  <c r="DA350" i="30"/>
  <c r="DB350" i="30"/>
  <c r="DC350" i="30"/>
  <c r="CZ351" i="30"/>
  <c r="DA351" i="30"/>
  <c r="DB351" i="30"/>
  <c r="DC351" i="30"/>
  <c r="CZ352" i="30"/>
  <c r="DA352" i="30"/>
  <c r="DB352" i="30"/>
  <c r="DC352" i="30"/>
  <c r="CZ353" i="30"/>
  <c r="DA353" i="30"/>
  <c r="DB353" i="30"/>
  <c r="DC353" i="30"/>
  <c r="CZ354" i="30"/>
  <c r="DA354" i="30"/>
  <c r="DB354" i="30"/>
  <c r="DC354" i="30"/>
  <c r="CZ355" i="30"/>
  <c r="DA355" i="30"/>
  <c r="DB355" i="30"/>
  <c r="DC355" i="30"/>
  <c r="CZ356" i="30"/>
  <c r="DA356" i="30"/>
  <c r="DB356" i="30"/>
  <c r="DC356" i="30"/>
  <c r="CZ357" i="30"/>
  <c r="DA357" i="30"/>
  <c r="DB357" i="30"/>
  <c r="DC357" i="30"/>
  <c r="CZ358" i="30"/>
  <c r="DA358" i="30"/>
  <c r="DB358" i="30"/>
  <c r="DC358" i="30"/>
  <c r="CZ359" i="30"/>
  <c r="DA359" i="30"/>
  <c r="DB359" i="30"/>
  <c r="DC359" i="30"/>
  <c r="CZ360" i="30"/>
  <c r="DA360" i="30"/>
  <c r="DB360" i="30"/>
  <c r="DC360" i="30"/>
  <c r="CZ361" i="30"/>
  <c r="DA361" i="30"/>
  <c r="DB361" i="30"/>
  <c r="DC361" i="30"/>
  <c r="CZ362" i="30"/>
  <c r="DA362" i="30"/>
  <c r="DB362" i="30"/>
  <c r="DC362" i="30"/>
  <c r="CZ363" i="30"/>
  <c r="DA363" i="30"/>
  <c r="DB363" i="30"/>
  <c r="DC363" i="30"/>
  <c r="CZ364" i="30"/>
  <c r="DA364" i="30"/>
  <c r="DB364" i="30"/>
  <c r="DC364" i="30"/>
  <c r="CZ365" i="30"/>
  <c r="DA365" i="30"/>
  <c r="DB365" i="30"/>
  <c r="DC365" i="30"/>
  <c r="CZ366" i="30"/>
  <c r="DA366" i="30"/>
  <c r="DB366" i="30"/>
  <c r="DC366" i="30"/>
  <c r="CZ367" i="30"/>
  <c r="DA367" i="30"/>
  <c r="DB367" i="30"/>
  <c r="DC367" i="30"/>
  <c r="CZ368" i="30"/>
  <c r="DA368" i="30"/>
  <c r="DB368" i="30"/>
  <c r="DC368" i="30"/>
  <c r="CZ369" i="30"/>
  <c r="DA369" i="30"/>
  <c r="DB369" i="30"/>
  <c r="DC369" i="30"/>
  <c r="CZ370" i="30"/>
  <c r="DA370" i="30"/>
  <c r="DB370" i="30"/>
  <c r="DC370" i="30"/>
  <c r="CZ371" i="30"/>
  <c r="DA371" i="30"/>
  <c r="DB371" i="30"/>
  <c r="DC371" i="30"/>
  <c r="CZ372" i="30"/>
  <c r="DA372" i="30"/>
  <c r="DB372" i="30"/>
  <c r="DC372" i="30"/>
  <c r="CZ373" i="30"/>
  <c r="DA373" i="30"/>
  <c r="DB373" i="30"/>
  <c r="DC373" i="30"/>
  <c r="CZ374" i="30"/>
  <c r="DA374" i="30"/>
  <c r="DB374" i="30"/>
  <c r="DC374" i="30"/>
  <c r="CZ375" i="30"/>
  <c r="DA375" i="30"/>
  <c r="DB375" i="30"/>
  <c r="DC375" i="30"/>
  <c r="CZ376" i="30"/>
  <c r="DA376" i="30"/>
  <c r="DB376" i="30"/>
  <c r="DC376" i="30"/>
  <c r="CZ377" i="30"/>
  <c r="DA377" i="30"/>
  <c r="DB377" i="30"/>
  <c r="DC377" i="30"/>
  <c r="CZ378" i="30"/>
  <c r="DA378" i="30"/>
  <c r="DB378" i="30"/>
  <c r="DC378" i="30"/>
  <c r="CZ379" i="30"/>
  <c r="DA379" i="30"/>
  <c r="DB379" i="30"/>
  <c r="DC379" i="30"/>
  <c r="CZ380" i="30"/>
  <c r="DA380" i="30"/>
  <c r="DB380" i="30"/>
  <c r="DC380" i="30"/>
  <c r="CZ381" i="30"/>
  <c r="DA381" i="30"/>
  <c r="DB381" i="30"/>
  <c r="DC381" i="30"/>
  <c r="CZ382" i="30"/>
  <c r="DA382" i="30"/>
  <c r="DB382" i="30"/>
  <c r="DC382" i="30"/>
  <c r="CZ383" i="30"/>
  <c r="DA383" i="30"/>
  <c r="DB383" i="30"/>
  <c r="DC383" i="30"/>
  <c r="CZ384" i="30"/>
  <c r="DA384" i="30"/>
  <c r="DB384" i="30"/>
  <c r="DC384" i="30"/>
  <c r="CZ385" i="30"/>
  <c r="DA385" i="30"/>
  <c r="DB385" i="30"/>
  <c r="DC385" i="30"/>
  <c r="CZ386" i="30"/>
  <c r="DA386" i="30"/>
  <c r="DB386" i="30"/>
  <c r="DC386" i="30"/>
  <c r="CZ387" i="30"/>
  <c r="DA387" i="30"/>
  <c r="DB387" i="30"/>
  <c r="DC387" i="30"/>
  <c r="CZ388" i="30"/>
  <c r="DA388" i="30"/>
  <c r="DB388" i="30"/>
  <c r="DC388" i="30"/>
  <c r="CZ389" i="30"/>
  <c r="DA389" i="30"/>
  <c r="DB389" i="30"/>
  <c r="DC389" i="30"/>
  <c r="CZ390" i="30"/>
  <c r="DA390" i="30"/>
  <c r="DB390" i="30"/>
  <c r="DC390" i="30"/>
  <c r="CZ391" i="30"/>
  <c r="DA391" i="30"/>
  <c r="DB391" i="30"/>
  <c r="DC391" i="30"/>
  <c r="CZ392" i="30"/>
  <c r="DA392" i="30"/>
  <c r="DB392" i="30"/>
  <c r="DC392" i="30"/>
  <c r="CZ393" i="30"/>
  <c r="DA393" i="30"/>
  <c r="DB393" i="30"/>
  <c r="DC393" i="30"/>
  <c r="CZ394" i="30"/>
  <c r="DA394" i="30"/>
  <c r="DB394" i="30"/>
  <c r="DC394" i="30"/>
  <c r="CZ395" i="30"/>
  <c r="DA395" i="30"/>
  <c r="DB395" i="30"/>
  <c r="DC395" i="30"/>
  <c r="CZ396" i="30"/>
  <c r="DA396" i="30"/>
  <c r="DB396" i="30"/>
  <c r="DC396" i="30"/>
  <c r="CZ397" i="30"/>
  <c r="DA397" i="30"/>
  <c r="DB397" i="30"/>
  <c r="DC397" i="30"/>
  <c r="CZ398" i="30"/>
  <c r="DA398" i="30"/>
  <c r="DB398" i="30"/>
  <c r="DC398" i="30"/>
  <c r="CZ399" i="30"/>
  <c r="DA399" i="30"/>
  <c r="DB399" i="30"/>
  <c r="DC399" i="30"/>
  <c r="CZ400" i="30"/>
  <c r="DA400" i="30"/>
  <c r="DB400" i="30"/>
  <c r="DC400" i="30"/>
  <c r="CZ401" i="30"/>
  <c r="DA401" i="30"/>
  <c r="DB401" i="30"/>
  <c r="DC401" i="30"/>
  <c r="CZ402" i="30"/>
  <c r="DA402" i="30"/>
  <c r="DB402" i="30"/>
  <c r="DC402" i="30"/>
  <c r="CZ403" i="30"/>
  <c r="DA403" i="30"/>
  <c r="DB403" i="30"/>
  <c r="DC403" i="30"/>
  <c r="CZ404" i="30"/>
  <c r="DA404" i="30"/>
  <c r="DB404" i="30"/>
  <c r="DC404" i="30"/>
  <c r="CZ405" i="30"/>
  <c r="DA405" i="30"/>
  <c r="DB405" i="30"/>
  <c r="DC405" i="30"/>
  <c r="CZ406" i="30"/>
  <c r="DA406" i="30"/>
  <c r="DB406" i="30"/>
  <c r="DC406" i="30"/>
  <c r="CZ407" i="30"/>
  <c r="DA407" i="30"/>
  <c r="DB407" i="30"/>
  <c r="DC407" i="30"/>
  <c r="CZ408" i="30"/>
  <c r="DA408" i="30"/>
  <c r="DB408" i="30"/>
  <c r="DC408" i="30"/>
  <c r="CZ409" i="30"/>
  <c r="DA409" i="30"/>
  <c r="DB409" i="30"/>
  <c r="DC409" i="30"/>
  <c r="CZ410" i="30"/>
  <c r="DA410" i="30"/>
  <c r="DB410" i="30"/>
  <c r="DC410" i="30"/>
  <c r="CZ411" i="30"/>
  <c r="DA411" i="30"/>
  <c r="DB411" i="30"/>
  <c r="DC411" i="30"/>
  <c r="CZ412" i="30"/>
  <c r="DA412" i="30"/>
  <c r="DB412" i="30"/>
  <c r="DC412" i="30"/>
  <c r="CZ413" i="30"/>
  <c r="DA413" i="30"/>
  <c r="DB413" i="30"/>
  <c r="DC413" i="30"/>
  <c r="CZ414" i="30"/>
  <c r="DA414" i="30"/>
  <c r="DB414" i="30"/>
  <c r="DC414" i="30"/>
  <c r="CZ415" i="30"/>
  <c r="DA415" i="30"/>
  <c r="DB415" i="30"/>
  <c r="DC415" i="30"/>
  <c r="CZ416" i="30"/>
  <c r="DA416" i="30"/>
  <c r="DB416" i="30"/>
  <c r="DC416" i="30"/>
  <c r="CZ417" i="30"/>
  <c r="DA417" i="30"/>
  <c r="DB417" i="30"/>
  <c r="DC417" i="30"/>
  <c r="CZ418" i="30"/>
  <c r="DA418" i="30"/>
  <c r="DB418" i="30"/>
  <c r="DC418" i="30"/>
  <c r="CZ419" i="30"/>
  <c r="DA419" i="30"/>
  <c r="DB419" i="30"/>
  <c r="DC419" i="30"/>
  <c r="CZ420" i="30"/>
  <c r="DA420" i="30"/>
  <c r="DB420" i="30"/>
  <c r="DC420" i="30"/>
  <c r="CZ421" i="30"/>
  <c r="DA421" i="30"/>
  <c r="DB421" i="30"/>
  <c r="DC421" i="30"/>
  <c r="CZ422" i="30"/>
  <c r="DA422" i="30"/>
  <c r="DB422" i="30"/>
  <c r="DC422" i="30"/>
  <c r="CZ423" i="30"/>
  <c r="DA423" i="30"/>
  <c r="DB423" i="30"/>
  <c r="DC423" i="30"/>
  <c r="CZ424" i="30"/>
  <c r="DA424" i="30"/>
  <c r="DB424" i="30"/>
  <c r="DC424" i="30"/>
  <c r="CZ425" i="30"/>
  <c r="DA425" i="30"/>
  <c r="DB425" i="30"/>
  <c r="DC425" i="30"/>
  <c r="CZ426" i="30"/>
  <c r="DA426" i="30"/>
  <c r="DB426" i="30"/>
  <c r="DC426" i="30"/>
  <c r="CZ427" i="30"/>
  <c r="DA427" i="30"/>
  <c r="DB427" i="30"/>
  <c r="DC427" i="30"/>
  <c r="CZ428" i="30"/>
  <c r="DA428" i="30"/>
  <c r="DB428" i="30"/>
  <c r="DC428" i="30"/>
  <c r="CZ429" i="30"/>
  <c r="DA429" i="30"/>
  <c r="DB429" i="30"/>
  <c r="DC429" i="30"/>
  <c r="CZ430" i="30"/>
  <c r="DA430" i="30"/>
  <c r="DB430" i="30"/>
  <c r="DC430" i="30"/>
  <c r="CZ431" i="30"/>
  <c r="DA431" i="30"/>
  <c r="DB431" i="30"/>
  <c r="DC431" i="30"/>
  <c r="CZ432" i="30"/>
  <c r="DA432" i="30"/>
  <c r="DB432" i="30"/>
  <c r="DC432" i="30"/>
  <c r="CZ433" i="30"/>
  <c r="DA433" i="30"/>
  <c r="DB433" i="30"/>
  <c r="DC433" i="30"/>
  <c r="CZ434" i="30"/>
  <c r="DA434" i="30"/>
  <c r="DB434" i="30"/>
  <c r="DC434" i="30"/>
  <c r="CZ435" i="30"/>
  <c r="DA435" i="30"/>
  <c r="DB435" i="30"/>
  <c r="DC435" i="30"/>
  <c r="CZ436" i="30"/>
  <c r="DA436" i="30"/>
  <c r="DB436" i="30"/>
  <c r="DC436" i="30"/>
  <c r="CZ437" i="30"/>
  <c r="DA437" i="30"/>
  <c r="DB437" i="30"/>
  <c r="DC437" i="30"/>
  <c r="CZ438" i="30"/>
  <c r="DA438" i="30"/>
  <c r="DB438" i="30"/>
  <c r="DC438" i="30"/>
  <c r="CZ439" i="30"/>
  <c r="DA439" i="30"/>
  <c r="DB439" i="30"/>
  <c r="DC439" i="30"/>
  <c r="CZ440" i="30"/>
  <c r="DA440" i="30"/>
  <c r="DB440" i="30"/>
  <c r="DC440" i="30"/>
  <c r="CZ441" i="30"/>
  <c r="DA441" i="30"/>
  <c r="DB441" i="30"/>
  <c r="DC441" i="30"/>
  <c r="CZ442" i="30"/>
  <c r="DA442" i="30"/>
  <c r="DB442" i="30"/>
  <c r="DC442" i="30"/>
  <c r="CZ443" i="30"/>
  <c r="DA443" i="30"/>
  <c r="DB443" i="30"/>
  <c r="DC443" i="30"/>
  <c r="CZ444" i="30"/>
  <c r="DA444" i="30"/>
  <c r="DB444" i="30"/>
  <c r="DC444" i="30"/>
  <c r="CZ445" i="30"/>
  <c r="DA445" i="30"/>
  <c r="DB445" i="30"/>
  <c r="DC445" i="30"/>
  <c r="CZ446" i="30"/>
  <c r="DA446" i="30"/>
  <c r="DB446" i="30"/>
  <c r="DC446" i="30"/>
  <c r="CZ447" i="30"/>
  <c r="DA447" i="30"/>
  <c r="DB447" i="30"/>
  <c r="DC447" i="30"/>
  <c r="CZ448" i="30"/>
  <c r="DA448" i="30"/>
  <c r="DB448" i="30"/>
  <c r="DC448" i="30"/>
  <c r="CZ449" i="30"/>
  <c r="DA449" i="30"/>
  <c r="DB449" i="30"/>
  <c r="DC449" i="30"/>
  <c r="CZ450" i="30"/>
  <c r="DA450" i="30"/>
  <c r="DB450" i="30"/>
  <c r="DC450" i="30"/>
  <c r="CZ451" i="30"/>
  <c r="DA451" i="30"/>
  <c r="DB451" i="30"/>
  <c r="DC451" i="30"/>
  <c r="CZ452" i="30"/>
  <c r="DA452" i="30"/>
  <c r="DB452" i="30"/>
  <c r="DC452" i="30"/>
  <c r="CZ453" i="30"/>
  <c r="DA453" i="30"/>
  <c r="DB453" i="30"/>
  <c r="DC453" i="30"/>
  <c r="CZ454" i="30"/>
  <c r="DA454" i="30"/>
  <c r="DB454" i="30"/>
  <c r="DC454" i="30"/>
  <c r="CZ455" i="30"/>
  <c r="DA455" i="30"/>
  <c r="DB455" i="30"/>
  <c r="DC455" i="30"/>
  <c r="CZ456" i="30"/>
  <c r="DA456" i="30"/>
  <c r="DB456" i="30"/>
  <c r="DC456" i="30"/>
  <c r="CZ457" i="30"/>
  <c r="DA457" i="30"/>
  <c r="DB457" i="30"/>
  <c r="DC457" i="30"/>
  <c r="CZ458" i="30"/>
  <c r="DA458" i="30"/>
  <c r="DB458" i="30"/>
  <c r="DC458" i="30"/>
  <c r="CZ459" i="30"/>
  <c r="DA459" i="30"/>
  <c r="DB459" i="30"/>
  <c r="DC459" i="30"/>
  <c r="CZ460" i="30"/>
  <c r="DA460" i="30"/>
  <c r="DB460" i="30"/>
  <c r="DC460" i="30"/>
  <c r="CZ461" i="30"/>
  <c r="DA461" i="30"/>
  <c r="DB461" i="30"/>
  <c r="DC461" i="30"/>
  <c r="CZ462" i="30"/>
  <c r="DA462" i="30"/>
  <c r="DB462" i="30"/>
  <c r="DC462" i="30"/>
  <c r="CZ463" i="30"/>
  <c r="DA463" i="30"/>
  <c r="DB463" i="30"/>
  <c r="DC463" i="30"/>
  <c r="CZ464" i="30"/>
  <c r="DA464" i="30"/>
  <c r="DB464" i="30"/>
  <c r="DC464" i="30"/>
  <c r="CZ465" i="30"/>
  <c r="DA465" i="30"/>
  <c r="DB465" i="30"/>
  <c r="DC465" i="30"/>
  <c r="CZ466" i="30"/>
  <c r="DA466" i="30"/>
  <c r="DB466" i="30"/>
  <c r="DC466" i="30"/>
  <c r="CZ467" i="30"/>
  <c r="DA467" i="30"/>
  <c r="DB467" i="30"/>
  <c r="DC467" i="30"/>
  <c r="CZ468" i="30"/>
  <c r="DA468" i="30"/>
  <c r="DB468" i="30"/>
  <c r="DC468" i="30"/>
  <c r="CZ469" i="30"/>
  <c r="DA469" i="30"/>
  <c r="DB469" i="30"/>
  <c r="DC469" i="30"/>
  <c r="CZ470" i="30"/>
  <c r="DA470" i="30"/>
  <c r="DB470" i="30"/>
  <c r="DC470" i="30"/>
  <c r="CZ471" i="30"/>
  <c r="DA471" i="30"/>
  <c r="DB471" i="30"/>
  <c r="DC471" i="30"/>
  <c r="CZ472" i="30"/>
  <c r="DA472" i="30"/>
  <c r="DB472" i="30"/>
  <c r="DC472" i="30"/>
  <c r="CZ473" i="30"/>
  <c r="DA473" i="30"/>
  <c r="DB473" i="30"/>
  <c r="DC473" i="30"/>
  <c r="CZ474" i="30"/>
  <c r="DA474" i="30"/>
  <c r="DB474" i="30"/>
  <c r="DC474" i="30"/>
  <c r="CZ475" i="30"/>
  <c r="DA475" i="30"/>
  <c r="DB475" i="30"/>
  <c r="DC475" i="30"/>
  <c r="CZ476" i="30"/>
  <c r="DA476" i="30"/>
  <c r="DB476" i="30"/>
  <c r="DC476" i="30"/>
  <c r="CZ477" i="30"/>
  <c r="DA477" i="30"/>
  <c r="DB477" i="30"/>
  <c r="DC477" i="30"/>
  <c r="CZ478" i="30"/>
  <c r="DA478" i="30"/>
  <c r="DB478" i="30"/>
  <c r="DC478" i="30"/>
  <c r="CZ479" i="30"/>
  <c r="DA479" i="30"/>
  <c r="DB479" i="30"/>
  <c r="DC479" i="30"/>
  <c r="CZ480" i="30"/>
  <c r="DA480" i="30"/>
  <c r="DB480" i="30"/>
  <c r="DC480" i="30"/>
  <c r="CZ481" i="30"/>
  <c r="DA481" i="30"/>
  <c r="DB481" i="30"/>
  <c r="DC481" i="30"/>
  <c r="CZ482" i="30"/>
  <c r="DA482" i="30"/>
  <c r="DB482" i="30"/>
  <c r="DC482" i="30"/>
  <c r="CZ483" i="30"/>
  <c r="DA483" i="30"/>
  <c r="DB483" i="30"/>
  <c r="DC483" i="30"/>
  <c r="CZ484" i="30"/>
  <c r="DA484" i="30"/>
  <c r="DB484" i="30"/>
  <c r="DC484" i="30"/>
  <c r="CZ485" i="30"/>
  <c r="DA485" i="30"/>
  <c r="DB485" i="30"/>
  <c r="DC485" i="30"/>
  <c r="CZ486" i="30"/>
  <c r="DA486" i="30"/>
  <c r="DB486" i="30"/>
  <c r="DC486" i="30"/>
  <c r="CZ487" i="30"/>
  <c r="DA487" i="30"/>
  <c r="DB487" i="30"/>
  <c r="DC487" i="30"/>
  <c r="CZ488" i="30"/>
  <c r="DA488" i="30"/>
  <c r="DB488" i="30"/>
  <c r="DC488" i="30"/>
  <c r="CZ489" i="30"/>
  <c r="DA489" i="30"/>
  <c r="DB489" i="30"/>
  <c r="DC489" i="30"/>
  <c r="CZ490" i="30"/>
  <c r="DA490" i="30"/>
  <c r="DB490" i="30"/>
  <c r="DC490" i="30"/>
  <c r="CZ491" i="30"/>
  <c r="DA491" i="30"/>
  <c r="DB491" i="30"/>
  <c r="DC491" i="30"/>
  <c r="CZ492" i="30"/>
  <c r="DA492" i="30"/>
  <c r="DB492" i="30"/>
  <c r="DC492" i="30"/>
  <c r="CZ493" i="30"/>
  <c r="DA493" i="30"/>
  <c r="DB493" i="30"/>
  <c r="DC493" i="30"/>
  <c r="CZ494" i="30"/>
  <c r="DA494" i="30"/>
  <c r="DB494" i="30"/>
  <c r="DC494" i="30"/>
  <c r="CZ495" i="30"/>
  <c r="DA495" i="30"/>
  <c r="DB495" i="30"/>
  <c r="DC495" i="30"/>
  <c r="CZ496" i="30"/>
  <c r="DA496" i="30"/>
  <c r="DB496" i="30"/>
  <c r="DC496" i="30"/>
  <c r="CZ497" i="30"/>
  <c r="DA497" i="30"/>
  <c r="DB497" i="30"/>
  <c r="DC497" i="30"/>
  <c r="CZ498" i="30"/>
  <c r="DA498" i="30"/>
  <c r="DB498" i="30"/>
  <c r="DC498" i="30"/>
  <c r="CZ499" i="30"/>
  <c r="DA499" i="30"/>
  <c r="DB499" i="30"/>
  <c r="DC499" i="30"/>
  <c r="CZ500" i="30"/>
  <c r="DA500" i="30"/>
  <c r="DB500" i="30"/>
  <c r="DC500" i="30"/>
  <c r="CZ501" i="30"/>
  <c r="DA501" i="30"/>
  <c r="DB501" i="30"/>
  <c r="DC501" i="30"/>
  <c r="CZ502" i="30"/>
  <c r="DA502" i="30"/>
  <c r="DB502" i="30"/>
  <c r="DC502" i="30"/>
  <c r="CZ503" i="30"/>
  <c r="DA503" i="30"/>
  <c r="DB503" i="30"/>
  <c r="DC503" i="30"/>
  <c r="CZ504" i="30"/>
  <c r="DA504" i="30"/>
  <c r="DB504" i="30"/>
  <c r="DC504" i="30"/>
  <c r="CZ505" i="30"/>
  <c r="DA505" i="30"/>
  <c r="DB505" i="30"/>
  <c r="DC505" i="30"/>
  <c r="CZ506" i="30"/>
  <c r="DA506" i="30"/>
  <c r="DB506" i="30"/>
  <c r="DC506" i="30"/>
  <c r="CZ507" i="30"/>
  <c r="DA507" i="30"/>
  <c r="DB507" i="30"/>
  <c r="DC507" i="30"/>
  <c r="CZ508" i="30"/>
  <c r="DA508" i="30"/>
  <c r="DB508" i="30"/>
  <c r="DC508" i="30"/>
  <c r="CZ509" i="30"/>
  <c r="DA509" i="30"/>
  <c r="DB509" i="30"/>
  <c r="DC509" i="30"/>
  <c r="CZ510" i="30"/>
  <c r="DA510" i="30"/>
  <c r="DB510" i="30"/>
  <c r="DC510" i="30"/>
  <c r="CZ511" i="30"/>
  <c r="DA511" i="30"/>
  <c r="DB511" i="30"/>
  <c r="DC511" i="30"/>
  <c r="CZ512" i="30"/>
  <c r="DA512" i="30"/>
  <c r="DB512" i="30"/>
  <c r="DC512" i="30"/>
  <c r="CZ513" i="30"/>
  <c r="DA513" i="30"/>
  <c r="DB513" i="30"/>
  <c r="DC513" i="30"/>
  <c r="CZ514" i="30"/>
  <c r="DA514" i="30"/>
  <c r="DB514" i="30"/>
  <c r="DC514" i="30"/>
  <c r="CZ515" i="30"/>
  <c r="DA515" i="30"/>
  <c r="DB515" i="30"/>
  <c r="DC515" i="30"/>
  <c r="CZ516" i="30"/>
  <c r="DA516" i="30"/>
  <c r="DB516" i="30"/>
  <c r="DC516" i="30"/>
  <c r="CZ517" i="30"/>
  <c r="DA517" i="30"/>
  <c r="DB517" i="30"/>
  <c r="DC517" i="30"/>
  <c r="CZ518" i="30"/>
  <c r="DA518" i="30"/>
  <c r="DB518" i="30"/>
  <c r="DC518" i="30"/>
  <c r="CZ519" i="30"/>
  <c r="DA519" i="30"/>
  <c r="DB519" i="30"/>
  <c r="DC519" i="30"/>
  <c r="CZ520" i="30"/>
  <c r="DA520" i="30"/>
  <c r="DB520" i="30"/>
  <c r="DC520" i="30"/>
  <c r="CZ521" i="30"/>
  <c r="DA521" i="30"/>
  <c r="DB521" i="30"/>
  <c r="DC521" i="30"/>
  <c r="CZ522" i="30"/>
  <c r="DA522" i="30"/>
  <c r="DB522" i="30"/>
  <c r="DC522" i="30"/>
  <c r="CZ523" i="30"/>
  <c r="DA523" i="30"/>
  <c r="DB523" i="30"/>
  <c r="DC523" i="30"/>
  <c r="CZ524" i="30"/>
  <c r="DA524" i="30"/>
  <c r="DB524" i="30"/>
  <c r="DC524" i="30"/>
  <c r="CZ525" i="30"/>
  <c r="DA525" i="30"/>
  <c r="DB525" i="30"/>
  <c r="DC525" i="30"/>
  <c r="CZ526" i="30"/>
  <c r="DA526" i="30"/>
  <c r="DB526" i="30"/>
  <c r="DC526" i="30"/>
  <c r="CZ527" i="30"/>
  <c r="DA527" i="30"/>
  <c r="DB527" i="30"/>
  <c r="DC527" i="30"/>
  <c r="CZ528" i="30"/>
  <c r="DA528" i="30"/>
  <c r="DB528" i="30"/>
  <c r="DC528" i="30"/>
  <c r="CZ529" i="30"/>
  <c r="DA529" i="30"/>
  <c r="DB529" i="30"/>
  <c r="DC529" i="30"/>
  <c r="CZ530" i="30"/>
  <c r="DA530" i="30"/>
  <c r="DB530" i="30"/>
  <c r="DC530" i="30"/>
  <c r="CZ531" i="30"/>
  <c r="DA531" i="30"/>
  <c r="DB531" i="30"/>
  <c r="DC531" i="30"/>
  <c r="CZ532" i="30"/>
  <c r="DA532" i="30"/>
  <c r="DB532" i="30"/>
  <c r="DC532" i="30"/>
  <c r="CZ533" i="30"/>
  <c r="DA533" i="30"/>
  <c r="DB533" i="30"/>
  <c r="DC533" i="30"/>
  <c r="CZ534" i="30"/>
  <c r="DA534" i="30"/>
  <c r="DB534" i="30"/>
  <c r="DC534" i="30"/>
  <c r="CZ535" i="30"/>
  <c r="DA535" i="30"/>
  <c r="DB535" i="30"/>
  <c r="DC535" i="30"/>
  <c r="CZ536" i="30"/>
  <c r="DA536" i="30"/>
  <c r="DB536" i="30"/>
  <c r="DC536" i="30"/>
  <c r="CZ537" i="30"/>
  <c r="DA537" i="30"/>
  <c r="DB537" i="30"/>
  <c r="DC537" i="30"/>
  <c r="CZ538" i="30"/>
  <c r="DA538" i="30"/>
  <c r="DB538" i="30"/>
  <c r="DC538" i="30"/>
  <c r="CZ539" i="30"/>
  <c r="DA539" i="30"/>
  <c r="DB539" i="30"/>
  <c r="DC539" i="30"/>
  <c r="CZ540" i="30"/>
  <c r="DA540" i="30"/>
  <c r="DB540" i="30"/>
  <c r="DC540" i="30"/>
  <c r="CZ541" i="30"/>
  <c r="DA541" i="30"/>
  <c r="DB541" i="30"/>
  <c r="DC541" i="30"/>
  <c r="CZ542" i="30"/>
  <c r="DA542" i="30"/>
  <c r="DB542" i="30"/>
  <c r="DC542" i="30"/>
  <c r="CZ543" i="30"/>
  <c r="DA543" i="30"/>
  <c r="DB543" i="30"/>
  <c r="DC543" i="30"/>
  <c r="CZ544" i="30"/>
  <c r="DA544" i="30"/>
  <c r="DB544" i="30"/>
  <c r="DC544" i="30"/>
  <c r="CZ545" i="30"/>
  <c r="DA545" i="30"/>
  <c r="DB545" i="30"/>
  <c r="DC545" i="30"/>
  <c r="CZ546" i="30"/>
  <c r="DA546" i="30"/>
  <c r="DB546" i="30"/>
  <c r="DC546" i="30"/>
  <c r="CZ547" i="30"/>
  <c r="DA547" i="30"/>
  <c r="DB547" i="30"/>
  <c r="DC547" i="30"/>
  <c r="CZ548" i="30"/>
  <c r="DA548" i="30"/>
  <c r="DB548" i="30"/>
  <c r="DC548" i="30"/>
  <c r="CZ549" i="30"/>
  <c r="DA549" i="30"/>
  <c r="DB549" i="30"/>
  <c r="DC549" i="30"/>
  <c r="CZ550" i="30"/>
  <c r="DA550" i="30"/>
  <c r="DB550" i="30"/>
  <c r="DC550" i="30"/>
  <c r="CZ551" i="30"/>
  <c r="DA551" i="30"/>
  <c r="DB551" i="30"/>
  <c r="DC551" i="30"/>
  <c r="CZ552" i="30"/>
  <c r="DA552" i="30"/>
  <c r="DB552" i="30"/>
  <c r="DC552" i="30"/>
  <c r="CZ553" i="30"/>
  <c r="DA553" i="30"/>
  <c r="DB553" i="30"/>
  <c r="DC553" i="30"/>
  <c r="CZ554" i="30"/>
  <c r="DA554" i="30"/>
  <c r="DB554" i="30"/>
  <c r="DC554" i="30"/>
  <c r="CZ555" i="30"/>
  <c r="DA555" i="30"/>
  <c r="DB555" i="30"/>
  <c r="DC555" i="30"/>
  <c r="CZ556" i="30"/>
  <c r="DA556" i="30"/>
  <c r="DB556" i="30"/>
  <c r="DC556" i="30"/>
  <c r="CZ557" i="30"/>
  <c r="DA557" i="30"/>
  <c r="DB557" i="30"/>
  <c r="DC557" i="30"/>
  <c r="CZ558" i="30"/>
  <c r="DA558" i="30"/>
  <c r="DB558" i="30"/>
  <c r="DC558" i="30"/>
  <c r="CZ559" i="30"/>
  <c r="DA559" i="30"/>
  <c r="DB559" i="30"/>
  <c r="DC559" i="30"/>
  <c r="CZ560" i="30"/>
  <c r="DA560" i="30"/>
  <c r="DB560" i="30"/>
  <c r="DC560" i="30"/>
  <c r="CZ561" i="30"/>
  <c r="DA561" i="30"/>
  <c r="DB561" i="30"/>
  <c r="DC561" i="30"/>
  <c r="CZ562" i="30"/>
  <c r="DA562" i="30"/>
  <c r="DB562" i="30"/>
  <c r="DC562" i="30"/>
  <c r="CZ563" i="30"/>
  <c r="DA563" i="30"/>
  <c r="DB563" i="30"/>
  <c r="DC563" i="30"/>
  <c r="CZ564" i="30"/>
  <c r="DA564" i="30"/>
  <c r="DB564" i="30"/>
  <c r="DC564" i="30"/>
  <c r="CZ565" i="30"/>
  <c r="DA565" i="30"/>
  <c r="DB565" i="30"/>
  <c r="DC565" i="30"/>
  <c r="CZ566" i="30"/>
  <c r="DA566" i="30"/>
  <c r="DB566" i="30"/>
  <c r="DC566" i="30"/>
  <c r="CZ567" i="30"/>
  <c r="DA567" i="30"/>
  <c r="DB567" i="30"/>
  <c r="DC567" i="30"/>
  <c r="CZ568" i="30"/>
  <c r="DA568" i="30"/>
  <c r="DB568" i="30"/>
  <c r="DC568" i="30"/>
  <c r="CZ569" i="30"/>
  <c r="DA569" i="30"/>
  <c r="DB569" i="30"/>
  <c r="DC569" i="30"/>
  <c r="CZ570" i="30"/>
  <c r="DA570" i="30"/>
  <c r="DB570" i="30"/>
  <c r="DC570" i="30"/>
  <c r="CZ571" i="30"/>
  <c r="DA571" i="30"/>
  <c r="DB571" i="30"/>
  <c r="DC571" i="30"/>
  <c r="CZ572" i="30"/>
  <c r="DA572" i="30"/>
  <c r="DB572" i="30"/>
  <c r="DC572" i="30"/>
  <c r="CZ573" i="30"/>
  <c r="DA573" i="30"/>
  <c r="DB573" i="30"/>
  <c r="DC573" i="30"/>
  <c r="CZ574" i="30"/>
  <c r="DA574" i="30"/>
  <c r="DB574" i="30"/>
  <c r="DC574" i="30"/>
  <c r="CZ575" i="30"/>
  <c r="DA575" i="30"/>
  <c r="DB575" i="30"/>
  <c r="DC575" i="30"/>
  <c r="CZ576" i="30"/>
  <c r="DA576" i="30"/>
  <c r="DB576" i="30"/>
  <c r="DC576" i="30"/>
  <c r="CZ577" i="30"/>
  <c r="DA577" i="30"/>
  <c r="DB577" i="30"/>
  <c r="DC577" i="30"/>
  <c r="CZ578" i="30"/>
  <c r="DA578" i="30"/>
  <c r="DB578" i="30"/>
  <c r="DC578" i="30"/>
  <c r="CZ579" i="30"/>
  <c r="DA579" i="30"/>
  <c r="DB579" i="30"/>
  <c r="DC579" i="30"/>
  <c r="CZ580" i="30"/>
  <c r="DA580" i="30"/>
  <c r="DB580" i="30"/>
  <c r="DC580" i="30"/>
  <c r="CZ581" i="30"/>
  <c r="DA581" i="30"/>
  <c r="DB581" i="30"/>
  <c r="DC581" i="30"/>
  <c r="CZ582" i="30"/>
  <c r="DA582" i="30"/>
  <c r="DB582" i="30"/>
  <c r="DC582" i="30"/>
  <c r="CZ583" i="30"/>
  <c r="DA583" i="30"/>
  <c r="DB583" i="30"/>
  <c r="DC583" i="30"/>
  <c r="CZ584" i="30"/>
  <c r="DA584" i="30"/>
  <c r="DB584" i="30"/>
  <c r="DC584" i="30"/>
  <c r="CZ585" i="30"/>
  <c r="DA585" i="30"/>
  <c r="DB585" i="30"/>
  <c r="DC585" i="30"/>
  <c r="CZ586" i="30"/>
  <c r="DA586" i="30"/>
  <c r="DB586" i="30"/>
  <c r="DC586" i="30"/>
  <c r="CZ587" i="30"/>
  <c r="DA587" i="30"/>
  <c r="DB587" i="30"/>
  <c r="DC587" i="30"/>
  <c r="CZ588" i="30"/>
  <c r="DA588" i="30"/>
  <c r="DB588" i="30"/>
  <c r="DC588" i="30"/>
  <c r="CZ589" i="30"/>
  <c r="DA589" i="30"/>
  <c r="DB589" i="30"/>
  <c r="DC589" i="30"/>
  <c r="CZ590" i="30"/>
  <c r="DA590" i="30"/>
  <c r="DB590" i="30"/>
  <c r="DC590" i="30"/>
  <c r="CZ591" i="30"/>
  <c r="DA591" i="30"/>
  <c r="DB591" i="30"/>
  <c r="DC591" i="30"/>
  <c r="CZ592" i="30"/>
  <c r="DA592" i="30"/>
  <c r="DB592" i="30"/>
  <c r="DC592" i="30"/>
  <c r="CZ593" i="30"/>
  <c r="DA593" i="30"/>
  <c r="DB593" i="30"/>
  <c r="DC593" i="30"/>
  <c r="CZ594" i="30"/>
  <c r="DA594" i="30"/>
  <c r="DB594" i="30"/>
  <c r="DC594" i="30"/>
  <c r="CZ595" i="30"/>
  <c r="DA595" i="30"/>
  <c r="DB595" i="30"/>
  <c r="DC595" i="30"/>
  <c r="CZ596" i="30"/>
  <c r="DA596" i="30"/>
  <c r="DB596" i="30"/>
  <c r="DC596" i="30"/>
  <c r="CZ597" i="30"/>
  <c r="DA597" i="30"/>
  <c r="DB597" i="30"/>
  <c r="DC597" i="30"/>
  <c r="CZ598" i="30"/>
  <c r="DA598" i="30"/>
  <c r="DB598" i="30"/>
  <c r="DC598" i="30"/>
  <c r="CZ599" i="30"/>
  <c r="DA599" i="30"/>
  <c r="DB599" i="30"/>
  <c r="DC599" i="30"/>
  <c r="CZ600" i="30"/>
  <c r="DA600" i="30"/>
  <c r="DB600" i="30"/>
  <c r="DC600" i="30"/>
  <c r="CZ601" i="30"/>
  <c r="DA601" i="30"/>
  <c r="DB601" i="30"/>
  <c r="DC601" i="30"/>
  <c r="CZ602" i="30"/>
  <c r="DA602" i="30"/>
  <c r="DB602" i="30"/>
  <c r="DC602" i="30"/>
  <c r="CZ603" i="30"/>
  <c r="DA603" i="30"/>
  <c r="DB603" i="30"/>
  <c r="DC603" i="30"/>
  <c r="CZ604" i="30"/>
  <c r="DA604" i="30"/>
  <c r="DB604" i="30"/>
  <c r="DC604" i="30"/>
  <c r="CZ605" i="30"/>
  <c r="DA605" i="30"/>
  <c r="DB605" i="30"/>
  <c r="DC605" i="30"/>
  <c r="CZ606" i="30"/>
  <c r="DA606" i="30"/>
  <c r="DB606" i="30"/>
  <c r="DC606" i="30"/>
  <c r="CZ607" i="30"/>
  <c r="DA607" i="30"/>
  <c r="DB607" i="30"/>
  <c r="DC607" i="30"/>
  <c r="CZ608" i="30"/>
  <c r="DA608" i="30"/>
  <c r="DB608" i="30"/>
  <c r="DC608" i="30"/>
  <c r="CZ609" i="30"/>
  <c r="DA609" i="30"/>
  <c r="DB609" i="30"/>
  <c r="DC609" i="30"/>
  <c r="CZ610" i="30"/>
  <c r="DA610" i="30"/>
  <c r="DB610" i="30"/>
  <c r="DC610" i="30"/>
  <c r="CZ611" i="30"/>
  <c r="DA611" i="30"/>
  <c r="DB611" i="30"/>
  <c r="DC611" i="30"/>
  <c r="CZ612" i="30"/>
  <c r="DA612" i="30"/>
  <c r="DB612" i="30"/>
  <c r="DC612" i="30"/>
  <c r="CZ613" i="30"/>
  <c r="DA613" i="30"/>
  <c r="DB613" i="30"/>
  <c r="DC613" i="30"/>
  <c r="CZ614" i="30"/>
  <c r="DA614" i="30"/>
  <c r="DB614" i="30"/>
  <c r="DC614" i="30"/>
  <c r="CZ615" i="30"/>
  <c r="DA615" i="30"/>
  <c r="DB615" i="30"/>
  <c r="DC615" i="30"/>
  <c r="CZ616" i="30"/>
  <c r="DA616" i="30"/>
  <c r="DB616" i="30"/>
  <c r="DC616" i="30"/>
  <c r="CZ617" i="30"/>
  <c r="DA617" i="30"/>
  <c r="DB617" i="30"/>
  <c r="DC617" i="30"/>
  <c r="CZ618" i="30"/>
  <c r="DA618" i="30"/>
  <c r="DB618" i="30"/>
  <c r="DC618" i="30"/>
  <c r="CZ619" i="30"/>
  <c r="DA619" i="30"/>
  <c r="DB619" i="30"/>
  <c r="DC619" i="30"/>
  <c r="CZ620" i="30"/>
  <c r="DA620" i="30"/>
  <c r="DB620" i="30"/>
  <c r="DC620" i="30"/>
  <c r="CZ621" i="30"/>
  <c r="DA621" i="30"/>
  <c r="DB621" i="30"/>
  <c r="DC621" i="30"/>
  <c r="CZ622" i="30"/>
  <c r="DA622" i="30"/>
  <c r="DB622" i="30"/>
  <c r="DC622" i="30"/>
  <c r="CZ623" i="30"/>
  <c r="DA623" i="30"/>
  <c r="DB623" i="30"/>
  <c r="DC623" i="30"/>
  <c r="CZ624" i="30"/>
  <c r="DA624" i="30"/>
  <c r="DB624" i="30"/>
  <c r="DC624" i="30"/>
  <c r="CZ625" i="30"/>
  <c r="DA625" i="30"/>
  <c r="DB625" i="30"/>
  <c r="DC625" i="30"/>
  <c r="CZ626" i="30"/>
  <c r="DA626" i="30"/>
  <c r="DB626" i="30"/>
  <c r="DC626" i="30"/>
  <c r="CZ627" i="30"/>
  <c r="DA627" i="30"/>
  <c r="DB627" i="30"/>
  <c r="DC627" i="30"/>
  <c r="CZ628" i="30"/>
  <c r="DA628" i="30"/>
  <c r="DB628" i="30"/>
  <c r="DC628" i="30"/>
  <c r="CZ629" i="30"/>
  <c r="DA629" i="30"/>
  <c r="DB629" i="30"/>
  <c r="DC629" i="30"/>
  <c r="CZ630" i="30"/>
  <c r="DA630" i="30"/>
  <c r="DB630" i="30"/>
  <c r="DC630" i="30"/>
  <c r="CZ631" i="30"/>
  <c r="DA631" i="30"/>
  <c r="DB631" i="30"/>
  <c r="DC631" i="30"/>
  <c r="CZ632" i="30"/>
  <c r="DA632" i="30"/>
  <c r="DB632" i="30"/>
  <c r="DC632" i="30"/>
  <c r="CZ633" i="30"/>
  <c r="DA633" i="30"/>
  <c r="DB633" i="30"/>
  <c r="DC633" i="30"/>
  <c r="CZ634" i="30"/>
  <c r="DA634" i="30"/>
  <c r="DB634" i="30"/>
  <c r="DC634" i="30"/>
  <c r="CZ635" i="30"/>
  <c r="DA635" i="30"/>
  <c r="DB635" i="30"/>
  <c r="DC635" i="30"/>
  <c r="CZ636" i="30"/>
  <c r="DA636" i="30"/>
  <c r="DB636" i="30"/>
  <c r="DC636" i="30"/>
  <c r="CZ637" i="30"/>
  <c r="DA637" i="30"/>
  <c r="DB637" i="30"/>
  <c r="DC637" i="30"/>
  <c r="CZ638" i="30"/>
  <c r="DA638" i="30"/>
  <c r="DB638" i="30"/>
  <c r="DC638" i="30"/>
  <c r="CZ639" i="30"/>
  <c r="DA639" i="30"/>
  <c r="DB639" i="30"/>
  <c r="DC639" i="30"/>
  <c r="CZ640" i="30"/>
  <c r="DA640" i="30"/>
  <c r="DB640" i="30"/>
  <c r="DC640" i="30"/>
  <c r="CZ641" i="30"/>
  <c r="DA641" i="30"/>
  <c r="DB641" i="30"/>
  <c r="DC641" i="30"/>
  <c r="CZ642" i="30"/>
  <c r="DA642" i="30"/>
  <c r="DB642" i="30"/>
  <c r="DC642" i="30"/>
  <c r="CZ643" i="30"/>
  <c r="DA643" i="30"/>
  <c r="DB643" i="30"/>
  <c r="DC643" i="30"/>
  <c r="CZ644" i="30"/>
  <c r="DA644" i="30"/>
  <c r="DB644" i="30"/>
  <c r="DC644" i="30"/>
  <c r="CZ645" i="30"/>
  <c r="DA645" i="30"/>
  <c r="DB645" i="30"/>
  <c r="DC645" i="30"/>
  <c r="CZ646" i="30"/>
  <c r="DA646" i="30"/>
  <c r="DB646" i="30"/>
  <c r="DC646" i="30"/>
  <c r="CZ647" i="30"/>
  <c r="DA647" i="30"/>
  <c r="DB647" i="30"/>
  <c r="DC647" i="30"/>
  <c r="CZ648" i="30"/>
  <c r="DA648" i="30"/>
  <c r="DB648" i="30"/>
  <c r="DC648" i="30"/>
  <c r="CZ649" i="30"/>
  <c r="DA649" i="30"/>
  <c r="DB649" i="30"/>
  <c r="DC649" i="30"/>
  <c r="CZ650" i="30"/>
  <c r="DA650" i="30"/>
  <c r="DB650" i="30"/>
  <c r="DC650" i="30"/>
  <c r="CZ651" i="30"/>
  <c r="DA651" i="30"/>
  <c r="DB651" i="30"/>
  <c r="DC651" i="30"/>
  <c r="CZ652" i="30"/>
  <c r="DA652" i="30"/>
  <c r="DB652" i="30"/>
  <c r="DC652" i="30"/>
  <c r="CZ653" i="30"/>
  <c r="DA653" i="30"/>
  <c r="DB653" i="30"/>
  <c r="DC653" i="30"/>
  <c r="CZ654" i="30"/>
  <c r="DA654" i="30"/>
  <c r="DB654" i="30"/>
  <c r="DC654" i="30"/>
  <c r="CZ655" i="30"/>
  <c r="DA655" i="30"/>
  <c r="DB655" i="30"/>
  <c r="DC655" i="30"/>
  <c r="CZ656" i="30"/>
  <c r="DA656" i="30"/>
  <c r="DB656" i="30"/>
  <c r="DC656" i="30"/>
  <c r="CZ657" i="30"/>
  <c r="DA657" i="30"/>
  <c r="DB657" i="30"/>
  <c r="DC657" i="30"/>
  <c r="CZ658" i="30"/>
  <c r="DA658" i="30"/>
  <c r="DB658" i="30"/>
  <c r="DC658" i="30"/>
  <c r="CZ659" i="30"/>
  <c r="DA659" i="30"/>
  <c r="DB659" i="30"/>
  <c r="DC659" i="30"/>
  <c r="CZ660" i="30"/>
  <c r="DA660" i="30"/>
  <c r="DB660" i="30"/>
  <c r="DC660" i="30"/>
  <c r="CZ661" i="30"/>
  <c r="DA661" i="30"/>
  <c r="DB661" i="30"/>
  <c r="DC661" i="30"/>
  <c r="CZ662" i="30"/>
  <c r="DA662" i="30"/>
  <c r="DB662" i="30"/>
  <c r="DC662" i="30"/>
  <c r="CZ663" i="30"/>
  <c r="DA663" i="30"/>
  <c r="DB663" i="30"/>
  <c r="DC663" i="30"/>
  <c r="CZ664" i="30"/>
  <c r="DA664" i="30"/>
  <c r="DB664" i="30"/>
  <c r="DC664" i="30"/>
  <c r="CZ665" i="30"/>
  <c r="DA665" i="30"/>
  <c r="DB665" i="30"/>
  <c r="DC665" i="30"/>
  <c r="CZ666" i="30"/>
  <c r="DA666" i="30"/>
  <c r="DB666" i="30"/>
  <c r="DC666" i="30"/>
  <c r="CZ667" i="30"/>
  <c r="DA667" i="30"/>
  <c r="DB667" i="30"/>
  <c r="DC667" i="30"/>
  <c r="CZ668" i="30"/>
  <c r="DA668" i="30"/>
  <c r="DB668" i="30"/>
  <c r="DC668" i="30"/>
  <c r="CZ669" i="30"/>
  <c r="DA669" i="30"/>
  <c r="DB669" i="30"/>
  <c r="DC669" i="30"/>
  <c r="CZ670" i="30"/>
  <c r="DA670" i="30"/>
  <c r="DB670" i="30"/>
  <c r="DC670" i="30"/>
  <c r="CZ671" i="30"/>
  <c r="DA671" i="30"/>
  <c r="DB671" i="30"/>
  <c r="DC671" i="30"/>
  <c r="CZ672" i="30"/>
  <c r="DA672" i="30"/>
  <c r="DB672" i="30"/>
  <c r="DC672" i="30"/>
  <c r="CZ673" i="30"/>
  <c r="DA673" i="30"/>
  <c r="DB673" i="30"/>
  <c r="DC673" i="30"/>
  <c r="CZ674" i="30"/>
  <c r="DA674" i="30"/>
  <c r="DB674" i="30"/>
  <c r="DC674" i="30"/>
  <c r="CZ675" i="30"/>
  <c r="DA675" i="30"/>
  <c r="DB675" i="30"/>
  <c r="DC675" i="30"/>
  <c r="CZ676" i="30"/>
  <c r="DA676" i="30"/>
  <c r="DB676" i="30"/>
  <c r="DC676" i="30"/>
  <c r="CZ677" i="30"/>
  <c r="DA677" i="30"/>
  <c r="DB677" i="30"/>
  <c r="DC677" i="30"/>
  <c r="CZ678" i="30"/>
  <c r="DA678" i="30"/>
  <c r="DB678" i="30"/>
  <c r="DC678" i="30"/>
  <c r="CZ679" i="30"/>
  <c r="DA679" i="30"/>
  <c r="DB679" i="30"/>
  <c r="DC679" i="30"/>
  <c r="CZ680" i="30"/>
  <c r="DA680" i="30"/>
  <c r="DB680" i="30"/>
  <c r="DC680" i="30"/>
  <c r="CZ681" i="30"/>
  <c r="DA681" i="30"/>
  <c r="DB681" i="30"/>
  <c r="DC681" i="30"/>
  <c r="CZ682" i="30"/>
  <c r="DA682" i="30"/>
  <c r="DB682" i="30"/>
  <c r="DC682" i="30"/>
  <c r="CZ683" i="30"/>
  <c r="DA683" i="30"/>
  <c r="DB683" i="30"/>
  <c r="DC683" i="30"/>
  <c r="CZ684" i="30"/>
  <c r="DA684" i="30"/>
  <c r="DB684" i="30"/>
  <c r="DC684" i="30"/>
  <c r="CZ685" i="30"/>
  <c r="DA685" i="30"/>
  <c r="DB685" i="30"/>
  <c r="DC685" i="30"/>
  <c r="CZ686" i="30"/>
  <c r="DA686" i="30"/>
  <c r="DB686" i="30"/>
  <c r="DC686" i="30"/>
  <c r="CZ687" i="30"/>
  <c r="DA687" i="30"/>
  <c r="DB687" i="30"/>
  <c r="DC687" i="30"/>
  <c r="CZ688" i="30"/>
  <c r="DA688" i="30"/>
  <c r="DB688" i="30"/>
  <c r="DC688" i="30"/>
  <c r="CZ689" i="30"/>
  <c r="DA689" i="30"/>
  <c r="DB689" i="30"/>
  <c r="DC689" i="30"/>
  <c r="CZ690" i="30"/>
  <c r="DA690" i="30"/>
  <c r="DB690" i="30"/>
  <c r="DC690" i="30"/>
  <c r="CZ691" i="30"/>
  <c r="DA691" i="30"/>
  <c r="DB691" i="30"/>
  <c r="DC691" i="30"/>
  <c r="CZ692" i="30"/>
  <c r="DA692" i="30"/>
  <c r="DB692" i="30"/>
  <c r="DC692" i="30"/>
  <c r="CZ693" i="30"/>
  <c r="DA693" i="30"/>
  <c r="DB693" i="30"/>
  <c r="DC693" i="30"/>
  <c r="CZ694" i="30"/>
  <c r="DA694" i="30"/>
  <c r="DB694" i="30"/>
  <c r="DC694" i="30"/>
  <c r="CZ695" i="30"/>
  <c r="DA695" i="30"/>
  <c r="DB695" i="30"/>
  <c r="DC695" i="30"/>
  <c r="CZ696" i="30"/>
  <c r="DA696" i="30"/>
  <c r="DB696" i="30"/>
  <c r="DC696" i="30"/>
  <c r="CZ697" i="30"/>
  <c r="DA697" i="30"/>
  <c r="DB697" i="30"/>
  <c r="DC697" i="30"/>
  <c r="CZ698" i="30"/>
  <c r="DA698" i="30"/>
  <c r="DB698" i="30"/>
  <c r="DC698" i="30"/>
  <c r="CZ699" i="30"/>
  <c r="DA699" i="30"/>
  <c r="DB699" i="30"/>
  <c r="DC699" i="30"/>
  <c r="CZ700" i="30"/>
  <c r="DA700" i="30"/>
  <c r="DB700" i="30"/>
  <c r="DC700" i="30"/>
  <c r="CZ701" i="30"/>
  <c r="DA701" i="30"/>
  <c r="DB701" i="30"/>
  <c r="DC701" i="30"/>
  <c r="CZ702" i="30"/>
  <c r="DA702" i="30"/>
  <c r="DB702" i="30"/>
  <c r="DC702" i="30"/>
  <c r="CZ703" i="30"/>
  <c r="DA703" i="30"/>
  <c r="DB703" i="30"/>
  <c r="DC703" i="30"/>
  <c r="CZ704" i="30"/>
  <c r="DA704" i="30"/>
  <c r="DB704" i="30"/>
  <c r="DC704" i="30"/>
  <c r="CZ705" i="30"/>
  <c r="DA705" i="30"/>
  <c r="DB705" i="30"/>
  <c r="DC705" i="30"/>
  <c r="CZ706" i="30"/>
  <c r="DA706" i="30"/>
  <c r="DB706" i="30"/>
  <c r="DC706" i="30"/>
  <c r="CZ707" i="30"/>
  <c r="DA707" i="30"/>
  <c r="DB707" i="30"/>
  <c r="DC707" i="30"/>
  <c r="CZ708" i="30"/>
  <c r="DA708" i="30"/>
  <c r="DB708" i="30"/>
  <c r="DC708" i="30"/>
  <c r="CZ709" i="30"/>
  <c r="DA709" i="30"/>
  <c r="DB709" i="30"/>
  <c r="DC709" i="30"/>
  <c r="CZ710" i="30"/>
  <c r="DA710" i="30"/>
  <c r="DB710" i="30"/>
  <c r="DC710" i="30"/>
  <c r="CZ711" i="30"/>
  <c r="DA711" i="30"/>
  <c r="DB711" i="30"/>
  <c r="DC711" i="30"/>
  <c r="CZ712" i="30"/>
  <c r="DA712" i="30"/>
  <c r="DB712" i="30"/>
  <c r="DC712" i="30"/>
  <c r="CZ713" i="30"/>
  <c r="DA713" i="30"/>
  <c r="DB713" i="30"/>
  <c r="DC713" i="30"/>
  <c r="CZ714" i="30"/>
  <c r="DA714" i="30"/>
  <c r="DB714" i="30"/>
  <c r="DC714" i="30"/>
  <c r="CZ715" i="30"/>
  <c r="DA715" i="30"/>
  <c r="DB715" i="30"/>
  <c r="DC715" i="30"/>
  <c r="CZ716" i="30"/>
  <c r="DA716" i="30"/>
  <c r="DB716" i="30"/>
  <c r="DC716" i="30"/>
  <c r="CZ717" i="30"/>
  <c r="DA717" i="30"/>
  <c r="DB717" i="30"/>
  <c r="DC717" i="30"/>
  <c r="CZ718" i="30"/>
  <c r="DA718" i="30"/>
  <c r="DB718" i="30"/>
  <c r="DC718" i="30"/>
  <c r="CZ719" i="30"/>
  <c r="DA719" i="30"/>
  <c r="DB719" i="30"/>
  <c r="DC719" i="30"/>
  <c r="CZ720" i="30"/>
  <c r="DA720" i="30"/>
  <c r="DB720" i="30"/>
  <c r="DC720" i="30"/>
  <c r="CZ721" i="30"/>
  <c r="DA721" i="30"/>
  <c r="DB721" i="30"/>
  <c r="DC721" i="30"/>
  <c r="CZ722" i="30"/>
  <c r="DA722" i="30"/>
  <c r="DB722" i="30"/>
  <c r="DC722" i="30"/>
  <c r="CZ723" i="30"/>
  <c r="DA723" i="30"/>
  <c r="DB723" i="30"/>
  <c r="DC723" i="30"/>
  <c r="CZ724" i="30"/>
  <c r="DA724" i="30"/>
  <c r="DB724" i="30"/>
  <c r="DC724" i="30"/>
  <c r="CZ725" i="30"/>
  <c r="DA725" i="30"/>
  <c r="DB725" i="30"/>
  <c r="DC725" i="30"/>
  <c r="CZ726" i="30"/>
  <c r="DA726" i="30"/>
  <c r="DB726" i="30"/>
  <c r="DC726" i="30"/>
  <c r="CZ727" i="30"/>
  <c r="DA727" i="30"/>
  <c r="DB727" i="30"/>
  <c r="DC727" i="30"/>
  <c r="CZ728" i="30"/>
  <c r="DA728" i="30"/>
  <c r="DB728" i="30"/>
  <c r="DC728" i="30"/>
  <c r="CZ729" i="30"/>
  <c r="DA729" i="30"/>
  <c r="DB729" i="30"/>
  <c r="DC729" i="30"/>
  <c r="CZ730" i="30"/>
  <c r="DA730" i="30"/>
  <c r="DB730" i="30"/>
  <c r="DC730" i="30"/>
  <c r="CZ731" i="30"/>
  <c r="DA731" i="30"/>
  <c r="DB731" i="30"/>
  <c r="DC731" i="30"/>
  <c r="CZ732" i="30"/>
  <c r="DA732" i="30"/>
  <c r="DB732" i="30"/>
  <c r="DC732" i="30"/>
  <c r="CZ733" i="30"/>
  <c r="DA733" i="30"/>
  <c r="DB733" i="30"/>
  <c r="DC733" i="30"/>
  <c r="CZ734" i="30"/>
  <c r="DA734" i="30"/>
  <c r="DB734" i="30"/>
  <c r="DC734" i="30"/>
  <c r="CZ735" i="30"/>
  <c r="DA735" i="30"/>
  <c r="DB735" i="30"/>
  <c r="DC735" i="30"/>
  <c r="CZ736" i="30"/>
  <c r="DA736" i="30"/>
  <c r="DB736" i="30"/>
  <c r="DC736" i="30"/>
  <c r="CZ737" i="30"/>
  <c r="DA737" i="30"/>
  <c r="DB737" i="30"/>
  <c r="DC737" i="30"/>
  <c r="CZ738" i="30"/>
  <c r="DA738" i="30"/>
  <c r="DB738" i="30"/>
  <c r="DC738" i="30"/>
  <c r="CZ739" i="30"/>
  <c r="DA739" i="30"/>
  <c r="DB739" i="30"/>
  <c r="DC739" i="30"/>
  <c r="CZ740" i="30"/>
  <c r="DA740" i="30"/>
  <c r="DB740" i="30"/>
  <c r="DC740" i="30"/>
  <c r="CZ741" i="30"/>
  <c r="DA741" i="30"/>
  <c r="DB741" i="30"/>
  <c r="DC741" i="30"/>
  <c r="CZ742" i="30"/>
  <c r="DA742" i="30"/>
  <c r="DB742" i="30"/>
  <c r="DC742" i="30"/>
  <c r="CZ743" i="30"/>
  <c r="DA743" i="30"/>
  <c r="DB743" i="30"/>
  <c r="DC743" i="30"/>
  <c r="CZ744" i="30"/>
  <c r="DA744" i="30"/>
  <c r="DB744" i="30"/>
  <c r="DC744" i="30"/>
  <c r="CZ745" i="30"/>
  <c r="DA745" i="30"/>
  <c r="DB745" i="30"/>
  <c r="DC745" i="30"/>
  <c r="CZ746" i="30"/>
  <c r="DA746" i="30"/>
  <c r="DB746" i="30"/>
  <c r="DC746" i="30"/>
  <c r="CZ747" i="30"/>
  <c r="DA747" i="30"/>
  <c r="DB747" i="30"/>
  <c r="DC747" i="30"/>
  <c r="CZ748" i="30"/>
  <c r="DA748" i="30"/>
  <c r="DB748" i="30"/>
  <c r="DC748" i="30"/>
  <c r="CZ749" i="30"/>
  <c r="DA749" i="30"/>
  <c r="DB749" i="30"/>
  <c r="DC749" i="30"/>
  <c r="CZ750" i="30"/>
  <c r="DA750" i="30"/>
  <c r="DB750" i="30"/>
  <c r="DC750" i="30"/>
  <c r="CZ751" i="30"/>
  <c r="DA751" i="30"/>
  <c r="DB751" i="30"/>
  <c r="DC751" i="30"/>
  <c r="CZ752" i="30"/>
  <c r="DA752" i="30"/>
  <c r="DB752" i="30"/>
  <c r="DC752" i="30"/>
  <c r="CZ753" i="30"/>
  <c r="DA753" i="30"/>
  <c r="DB753" i="30"/>
  <c r="DC753" i="30"/>
  <c r="CZ754" i="30"/>
  <c r="DA754" i="30"/>
  <c r="DB754" i="30"/>
  <c r="DC754" i="30"/>
  <c r="CZ755" i="30"/>
  <c r="DA755" i="30"/>
  <c r="DB755" i="30"/>
  <c r="DC755" i="30"/>
  <c r="CZ756" i="30"/>
  <c r="DA756" i="30"/>
  <c r="DB756" i="30"/>
  <c r="DC756" i="30"/>
  <c r="CZ757" i="30"/>
  <c r="DA757" i="30"/>
  <c r="DB757" i="30"/>
  <c r="DC757" i="30"/>
  <c r="CZ758" i="30"/>
  <c r="DA758" i="30"/>
  <c r="DB758" i="30"/>
  <c r="DC758" i="30"/>
  <c r="CZ759" i="30"/>
  <c r="DA759" i="30"/>
  <c r="DB759" i="30"/>
  <c r="DC759" i="30"/>
  <c r="CZ760" i="30"/>
  <c r="DA760" i="30"/>
  <c r="DB760" i="30"/>
  <c r="DC760" i="30"/>
  <c r="CZ761" i="30"/>
  <c r="DA761" i="30"/>
  <c r="DB761" i="30"/>
  <c r="DC761" i="30"/>
  <c r="CZ762" i="30"/>
  <c r="DA762" i="30"/>
  <c r="DB762" i="30"/>
  <c r="DC762" i="30"/>
  <c r="CZ763" i="30"/>
  <c r="DA763" i="30"/>
  <c r="DB763" i="30"/>
  <c r="DC763" i="30"/>
  <c r="CZ764" i="30"/>
  <c r="DA764" i="30"/>
  <c r="DB764" i="30"/>
  <c r="DC764" i="30"/>
  <c r="CZ765" i="30"/>
  <c r="DA765" i="30"/>
  <c r="DB765" i="30"/>
  <c r="DC765" i="30"/>
  <c r="CZ766" i="30"/>
  <c r="DA766" i="30"/>
  <c r="DB766" i="30"/>
  <c r="DC766" i="30"/>
  <c r="CZ767" i="30"/>
  <c r="DA767" i="30"/>
  <c r="DB767" i="30"/>
  <c r="DC767" i="30"/>
  <c r="CZ768" i="30"/>
  <c r="DA768" i="30"/>
  <c r="DB768" i="30"/>
  <c r="DC768" i="30"/>
  <c r="CZ769" i="30"/>
  <c r="DA769" i="30"/>
  <c r="DB769" i="30"/>
  <c r="DC769" i="30"/>
  <c r="CZ770" i="30"/>
  <c r="DA770" i="30"/>
  <c r="DB770" i="30"/>
  <c r="DC770" i="30"/>
  <c r="CZ771" i="30"/>
  <c r="DA771" i="30"/>
  <c r="DB771" i="30"/>
  <c r="DC771" i="30"/>
  <c r="CZ772" i="30"/>
  <c r="DA772" i="30"/>
  <c r="DB772" i="30"/>
  <c r="DC772" i="30"/>
  <c r="CZ773" i="30"/>
  <c r="DA773" i="30"/>
  <c r="DB773" i="30"/>
  <c r="DC773" i="30"/>
  <c r="CZ774" i="30"/>
  <c r="DA774" i="30"/>
  <c r="DB774" i="30"/>
  <c r="DC774" i="30"/>
  <c r="CZ775" i="30"/>
  <c r="DA775" i="30"/>
  <c r="DB775" i="30"/>
  <c r="DC775" i="30"/>
  <c r="CZ776" i="30"/>
  <c r="DA776" i="30"/>
  <c r="DB776" i="30"/>
  <c r="DC776" i="30"/>
  <c r="CZ777" i="30"/>
  <c r="DA777" i="30"/>
  <c r="DB777" i="30"/>
  <c r="DC777" i="30"/>
  <c r="CZ778" i="30"/>
  <c r="DA778" i="30"/>
  <c r="DB778" i="30"/>
  <c r="DC778" i="30"/>
  <c r="CZ779" i="30"/>
  <c r="DA779" i="30"/>
  <c r="DB779" i="30"/>
  <c r="DC779" i="30"/>
  <c r="CZ780" i="30"/>
  <c r="DA780" i="30"/>
  <c r="DB780" i="30"/>
  <c r="DC780" i="30"/>
  <c r="CZ781" i="30"/>
  <c r="DA781" i="30"/>
  <c r="DB781" i="30"/>
  <c r="DC781" i="30"/>
  <c r="CZ782" i="30"/>
  <c r="DA782" i="30"/>
  <c r="DB782" i="30"/>
  <c r="DC782" i="30"/>
  <c r="CZ783" i="30"/>
  <c r="DA783" i="30"/>
  <c r="DB783" i="30"/>
  <c r="DC783" i="30"/>
  <c r="CZ784" i="30"/>
  <c r="DA784" i="30"/>
  <c r="DB784" i="30"/>
  <c r="DC784" i="30"/>
  <c r="CZ785" i="30"/>
  <c r="DA785" i="30"/>
  <c r="DB785" i="30"/>
  <c r="DC785" i="30"/>
  <c r="CZ786" i="30"/>
  <c r="DA786" i="30"/>
  <c r="DB786" i="30"/>
  <c r="DC786" i="30"/>
  <c r="CZ787" i="30"/>
  <c r="DA787" i="30"/>
  <c r="DB787" i="30"/>
  <c r="DC787" i="30"/>
  <c r="CZ788" i="30"/>
  <c r="DA788" i="30"/>
  <c r="DB788" i="30"/>
  <c r="DC788" i="30"/>
  <c r="CZ789" i="30"/>
  <c r="DA789" i="30"/>
  <c r="DB789" i="30"/>
  <c r="DC789" i="30"/>
  <c r="CZ790" i="30"/>
  <c r="DA790" i="30"/>
  <c r="DB790" i="30"/>
  <c r="DC790" i="30"/>
  <c r="CZ791" i="30"/>
  <c r="DA791" i="30"/>
  <c r="DB791" i="30"/>
  <c r="DC791" i="30"/>
  <c r="CZ792" i="30"/>
  <c r="DA792" i="30"/>
  <c r="DB792" i="30"/>
  <c r="DC792" i="30"/>
  <c r="CZ793" i="30"/>
  <c r="DA793" i="30"/>
  <c r="DB793" i="30"/>
  <c r="DC793" i="30"/>
  <c r="CZ794" i="30"/>
  <c r="DA794" i="30"/>
  <c r="DB794" i="30"/>
  <c r="DC794" i="30"/>
  <c r="CZ795" i="30"/>
  <c r="DA795" i="30"/>
  <c r="DB795" i="30"/>
  <c r="DC795" i="30"/>
  <c r="CZ796" i="30"/>
  <c r="DA796" i="30"/>
  <c r="DB796" i="30"/>
  <c r="DC796" i="30"/>
  <c r="CZ797" i="30"/>
  <c r="DA797" i="30"/>
  <c r="DB797" i="30"/>
  <c r="DC797" i="30"/>
  <c r="CZ798" i="30"/>
  <c r="DA798" i="30"/>
  <c r="DB798" i="30"/>
  <c r="DC798" i="30"/>
  <c r="CZ799" i="30"/>
  <c r="DA799" i="30"/>
  <c r="DB799" i="30"/>
  <c r="DC799" i="30"/>
  <c r="CZ800" i="30"/>
  <c r="DA800" i="30"/>
  <c r="DB800" i="30"/>
  <c r="DC800" i="30"/>
  <c r="CZ801" i="30"/>
  <c r="DA801" i="30"/>
  <c r="DB801" i="30"/>
  <c r="DC801" i="30"/>
  <c r="CZ802" i="30"/>
  <c r="DA802" i="30"/>
  <c r="DB802" i="30"/>
  <c r="DC802" i="30"/>
  <c r="CZ803" i="30"/>
  <c r="DA803" i="30"/>
  <c r="DB803" i="30"/>
  <c r="DC803" i="30"/>
  <c r="CZ804" i="30"/>
  <c r="DA804" i="30"/>
  <c r="DB804" i="30"/>
  <c r="DC804" i="30"/>
  <c r="CZ805" i="30"/>
  <c r="DA805" i="30"/>
  <c r="DB805" i="30"/>
  <c r="DC805" i="30"/>
  <c r="CZ806" i="30"/>
  <c r="DA806" i="30"/>
  <c r="DB806" i="30"/>
  <c r="DC806" i="30"/>
  <c r="CZ807" i="30"/>
  <c r="DA807" i="30"/>
  <c r="DB807" i="30"/>
  <c r="DC807" i="30"/>
  <c r="CZ808" i="30"/>
  <c r="DA808" i="30"/>
  <c r="DB808" i="30"/>
  <c r="DC808" i="30"/>
  <c r="CZ809" i="30"/>
  <c r="DA809" i="30"/>
  <c r="DB809" i="30"/>
  <c r="DC809" i="30"/>
  <c r="CZ810" i="30"/>
  <c r="DA810" i="30"/>
  <c r="DB810" i="30"/>
  <c r="DC810" i="30"/>
  <c r="CZ811" i="30"/>
  <c r="DA811" i="30"/>
  <c r="DB811" i="30"/>
  <c r="DC811" i="30"/>
  <c r="CZ812" i="30"/>
  <c r="DA812" i="30"/>
  <c r="DB812" i="30"/>
  <c r="DC812" i="30"/>
  <c r="CZ813" i="30"/>
  <c r="DA813" i="30"/>
  <c r="DB813" i="30"/>
  <c r="DC813" i="30"/>
  <c r="CZ814" i="30"/>
  <c r="DA814" i="30"/>
  <c r="DB814" i="30"/>
  <c r="DC814" i="30"/>
  <c r="CZ815" i="30"/>
  <c r="DA815" i="30"/>
  <c r="DB815" i="30"/>
  <c r="DC815" i="30"/>
  <c r="CZ816" i="30"/>
  <c r="DA816" i="30"/>
  <c r="DB816" i="30"/>
  <c r="DC816" i="30"/>
  <c r="CZ817" i="30"/>
  <c r="DA817" i="30"/>
  <c r="DB817" i="30"/>
  <c r="DC817" i="30"/>
  <c r="CZ818" i="30"/>
  <c r="DA818" i="30"/>
  <c r="DB818" i="30"/>
  <c r="DC818" i="30"/>
  <c r="CZ819" i="30"/>
  <c r="DA819" i="30"/>
  <c r="DB819" i="30"/>
  <c r="DC819" i="30"/>
  <c r="CZ820" i="30"/>
  <c r="DA820" i="30"/>
  <c r="DB820" i="30"/>
  <c r="DC820" i="30"/>
  <c r="CZ821" i="30"/>
  <c r="DA821" i="30"/>
  <c r="DB821" i="30"/>
  <c r="DC821" i="30"/>
  <c r="CZ822" i="30"/>
  <c r="DA822" i="30"/>
  <c r="DB822" i="30"/>
  <c r="DC822" i="30"/>
  <c r="CZ823" i="30"/>
  <c r="DA823" i="30"/>
  <c r="DB823" i="30"/>
  <c r="DC823" i="30"/>
  <c r="CZ824" i="30"/>
  <c r="DA824" i="30"/>
  <c r="DB824" i="30"/>
  <c r="DC824" i="30"/>
  <c r="CZ825" i="30"/>
  <c r="DA825" i="30"/>
  <c r="DB825" i="30"/>
  <c r="DC825" i="30"/>
  <c r="CZ826" i="30"/>
  <c r="DA826" i="30"/>
  <c r="DB826" i="30"/>
  <c r="DC826" i="30"/>
  <c r="CZ827" i="30"/>
  <c r="DA827" i="30"/>
  <c r="DB827" i="30"/>
  <c r="DC827" i="30"/>
  <c r="CZ828" i="30"/>
  <c r="DA828" i="30"/>
  <c r="DB828" i="30"/>
  <c r="DC828" i="30"/>
  <c r="CZ829" i="30"/>
  <c r="DA829" i="30"/>
  <c r="DB829" i="30"/>
  <c r="DC829" i="30"/>
  <c r="CZ830" i="30"/>
  <c r="DA830" i="30"/>
  <c r="DB830" i="30"/>
  <c r="DC830" i="30"/>
  <c r="CZ831" i="30"/>
  <c r="DA831" i="30"/>
  <c r="DB831" i="30"/>
  <c r="DC831" i="30"/>
  <c r="CZ832" i="30"/>
  <c r="DA832" i="30"/>
  <c r="DB832" i="30"/>
  <c r="DC832" i="30"/>
  <c r="CZ833" i="30"/>
  <c r="DA833" i="30"/>
  <c r="DB833" i="30"/>
  <c r="DC833" i="30"/>
  <c r="CZ834" i="30"/>
  <c r="DA834" i="30"/>
  <c r="DB834" i="30"/>
  <c r="DC834" i="30"/>
  <c r="CZ835" i="30"/>
  <c r="DA835" i="30"/>
  <c r="DB835" i="30"/>
  <c r="DC835" i="30"/>
  <c r="CZ836" i="30"/>
  <c r="DA836" i="30"/>
  <c r="DB836" i="30"/>
  <c r="DC836" i="30"/>
  <c r="CZ837" i="30"/>
  <c r="DA837" i="30"/>
  <c r="DB837" i="30"/>
  <c r="DC837" i="30"/>
  <c r="CZ838" i="30"/>
  <c r="DA838" i="30"/>
  <c r="DB838" i="30"/>
  <c r="DC838" i="30"/>
  <c r="CZ839" i="30"/>
  <c r="DA839" i="30"/>
  <c r="DB839" i="30"/>
  <c r="DC839" i="30"/>
  <c r="CZ840" i="30"/>
  <c r="DA840" i="30"/>
  <c r="DB840" i="30"/>
  <c r="DC840" i="30"/>
  <c r="CZ841" i="30"/>
  <c r="DA841" i="30"/>
  <c r="DB841" i="30"/>
  <c r="DC841" i="30"/>
  <c r="CZ842" i="30"/>
  <c r="DA842" i="30"/>
  <c r="DB842" i="30"/>
  <c r="DC842" i="30"/>
  <c r="CZ843" i="30"/>
  <c r="DA843" i="30"/>
  <c r="DB843" i="30"/>
  <c r="DC843" i="30"/>
  <c r="CZ844" i="30"/>
  <c r="DA844" i="30"/>
  <c r="DB844" i="30"/>
  <c r="DC844" i="30"/>
  <c r="CZ845" i="30"/>
  <c r="DA845" i="30"/>
  <c r="DB845" i="30"/>
  <c r="DC845" i="30"/>
  <c r="CZ846" i="30"/>
  <c r="DA846" i="30"/>
  <c r="DB846" i="30"/>
  <c r="DC846" i="30"/>
  <c r="CZ847" i="30"/>
  <c r="DA847" i="30"/>
  <c r="DB847" i="30"/>
  <c r="DC847" i="30"/>
  <c r="CZ848" i="30"/>
  <c r="DA848" i="30"/>
  <c r="DB848" i="30"/>
  <c r="DC848" i="30"/>
  <c r="CZ849" i="30"/>
  <c r="DA849" i="30"/>
  <c r="DB849" i="30"/>
  <c r="DC849" i="30"/>
  <c r="CZ850" i="30"/>
  <c r="DA850" i="30"/>
  <c r="DB850" i="30"/>
  <c r="DC850" i="30"/>
  <c r="CZ851" i="30"/>
  <c r="DA851" i="30"/>
  <c r="DB851" i="30"/>
  <c r="DC851" i="30"/>
  <c r="CZ852" i="30"/>
  <c r="DA852" i="30"/>
  <c r="DB852" i="30"/>
  <c r="DC852" i="30"/>
  <c r="CZ853" i="30"/>
  <c r="DA853" i="30"/>
  <c r="DB853" i="30"/>
  <c r="DC853" i="30"/>
  <c r="CZ854" i="30"/>
  <c r="DA854" i="30"/>
  <c r="DB854" i="30"/>
  <c r="DC854" i="30"/>
  <c r="CZ855" i="30"/>
  <c r="DA855" i="30"/>
  <c r="DB855" i="30"/>
  <c r="DC855" i="30"/>
  <c r="CZ856" i="30"/>
  <c r="DA856" i="30"/>
  <c r="DB856" i="30"/>
  <c r="DC856" i="30"/>
  <c r="CZ857" i="30"/>
  <c r="DA857" i="30"/>
  <c r="DB857" i="30"/>
  <c r="DC857" i="30"/>
  <c r="CZ858" i="30"/>
  <c r="DA858" i="30"/>
  <c r="DB858" i="30"/>
  <c r="DC858" i="30"/>
  <c r="CZ859" i="30"/>
  <c r="DA859" i="30"/>
  <c r="DB859" i="30"/>
  <c r="DC859" i="30"/>
  <c r="CZ860" i="30"/>
  <c r="DA860" i="30"/>
  <c r="DB860" i="30"/>
  <c r="DC860" i="30"/>
  <c r="CZ861" i="30"/>
  <c r="DA861" i="30"/>
  <c r="DB861" i="30"/>
  <c r="DC861" i="30"/>
  <c r="CZ862" i="30"/>
  <c r="DA862" i="30"/>
  <c r="DB862" i="30"/>
  <c r="DC862" i="30"/>
  <c r="CZ863" i="30"/>
  <c r="DA863" i="30"/>
  <c r="DB863" i="30"/>
  <c r="DC863" i="30"/>
  <c r="CZ864" i="30"/>
  <c r="DA864" i="30"/>
  <c r="DB864" i="30"/>
  <c r="DC864" i="30"/>
  <c r="CZ865" i="30"/>
  <c r="DA865" i="30"/>
  <c r="DB865" i="30"/>
  <c r="DC865" i="30"/>
  <c r="CZ866" i="30"/>
  <c r="DA866" i="30"/>
  <c r="DB866" i="30"/>
  <c r="DC866" i="30"/>
  <c r="CZ867" i="30"/>
  <c r="DA867" i="30"/>
  <c r="DB867" i="30"/>
  <c r="DC867" i="30"/>
  <c r="CZ868" i="30"/>
  <c r="DA868" i="30"/>
  <c r="DB868" i="30"/>
  <c r="DC868" i="30"/>
  <c r="CZ869" i="30"/>
  <c r="DA869" i="30"/>
  <c r="DB869" i="30"/>
  <c r="DC869" i="30"/>
  <c r="CZ870" i="30"/>
  <c r="DA870" i="30"/>
  <c r="DB870" i="30"/>
  <c r="DC870" i="30"/>
  <c r="CZ871" i="30"/>
  <c r="DA871" i="30"/>
  <c r="DB871" i="30"/>
  <c r="DC871" i="30"/>
  <c r="CZ872" i="30"/>
  <c r="DA872" i="30"/>
  <c r="DB872" i="30"/>
  <c r="DC872" i="30"/>
  <c r="CZ873" i="30"/>
  <c r="DA873" i="30"/>
  <c r="DB873" i="30"/>
  <c r="DC873" i="30"/>
  <c r="CZ874" i="30"/>
  <c r="DA874" i="30"/>
  <c r="DB874" i="30"/>
  <c r="DC874" i="30"/>
  <c r="CZ875" i="30"/>
  <c r="DA875" i="30"/>
  <c r="DB875" i="30"/>
  <c r="DC875" i="30"/>
  <c r="CZ876" i="30"/>
  <c r="DA876" i="30"/>
  <c r="DB876" i="30"/>
  <c r="DC876" i="30"/>
  <c r="CZ877" i="30"/>
  <c r="DA877" i="30"/>
  <c r="DB877" i="30"/>
  <c r="DC877" i="30"/>
  <c r="CZ878" i="30"/>
  <c r="DA878" i="30"/>
  <c r="DB878" i="30"/>
  <c r="DC878" i="30"/>
  <c r="CZ879" i="30"/>
  <c r="DA879" i="30"/>
  <c r="DB879" i="30"/>
  <c r="DC879" i="30"/>
  <c r="CZ880" i="30"/>
  <c r="DA880" i="30"/>
  <c r="DB880" i="30"/>
  <c r="DC880" i="30"/>
  <c r="CZ881" i="30"/>
  <c r="DA881" i="30"/>
  <c r="DB881" i="30"/>
  <c r="DC881" i="30"/>
  <c r="CZ882" i="30"/>
  <c r="DA882" i="30"/>
  <c r="DB882" i="30"/>
  <c r="DC882" i="30"/>
  <c r="CZ883" i="30"/>
  <c r="DA883" i="30"/>
  <c r="DB883" i="30"/>
  <c r="DC883" i="30"/>
  <c r="CZ884" i="30"/>
  <c r="DA884" i="30"/>
  <c r="DB884" i="30"/>
  <c r="DC884" i="30"/>
  <c r="CZ885" i="30"/>
  <c r="DA885" i="30"/>
  <c r="DB885" i="30"/>
  <c r="DC885" i="30"/>
  <c r="CZ886" i="30"/>
  <c r="DA886" i="30"/>
  <c r="DB886" i="30"/>
  <c r="DC886" i="30"/>
  <c r="CZ887" i="30"/>
  <c r="DA887" i="30"/>
  <c r="DB887" i="30"/>
  <c r="DC887" i="30"/>
  <c r="CZ888" i="30"/>
  <c r="DA888" i="30"/>
  <c r="DB888" i="30"/>
  <c r="DC888" i="30"/>
  <c r="CZ889" i="30"/>
  <c r="DA889" i="30"/>
  <c r="DB889" i="30"/>
  <c r="DC889" i="30"/>
  <c r="CZ890" i="30"/>
  <c r="DA890" i="30"/>
  <c r="DB890" i="30"/>
  <c r="DC890" i="30"/>
  <c r="CZ891" i="30"/>
  <c r="DA891" i="30"/>
  <c r="DB891" i="30"/>
  <c r="DC891" i="30"/>
  <c r="CZ892" i="30"/>
  <c r="DA892" i="30"/>
  <c r="DB892" i="30"/>
  <c r="DC892" i="30"/>
  <c r="CZ893" i="30"/>
  <c r="DA893" i="30"/>
  <c r="DB893" i="30"/>
  <c r="DC893" i="30"/>
  <c r="CZ894" i="30"/>
  <c r="DA894" i="30"/>
  <c r="DB894" i="30"/>
  <c r="DC894" i="30"/>
  <c r="CZ895" i="30"/>
  <c r="DA895" i="30"/>
  <c r="DB895" i="30"/>
  <c r="DC895" i="30"/>
  <c r="CZ896" i="30"/>
  <c r="DA896" i="30"/>
  <c r="DB896" i="30"/>
  <c r="DC896" i="30"/>
  <c r="CZ897" i="30"/>
  <c r="DA897" i="30"/>
  <c r="DB897" i="30"/>
  <c r="DC897" i="30"/>
  <c r="CZ898" i="30"/>
  <c r="DA898" i="30"/>
  <c r="DB898" i="30"/>
  <c r="DC898" i="30"/>
  <c r="CZ899" i="30"/>
  <c r="DA899" i="30"/>
  <c r="DB899" i="30"/>
  <c r="DC899" i="30"/>
  <c r="CZ900" i="30"/>
  <c r="DA900" i="30"/>
  <c r="DB900" i="30"/>
  <c r="DC900" i="30"/>
  <c r="CZ901" i="30"/>
  <c r="DA901" i="30"/>
  <c r="DB901" i="30"/>
  <c r="DC901" i="30"/>
  <c r="CZ902" i="30"/>
  <c r="DA902" i="30"/>
  <c r="DB902" i="30"/>
  <c r="DC902" i="30"/>
  <c r="CZ903" i="30"/>
  <c r="DA903" i="30"/>
  <c r="DB903" i="30"/>
  <c r="DC903" i="30"/>
  <c r="CZ904" i="30"/>
  <c r="DA904" i="30"/>
  <c r="DB904" i="30"/>
  <c r="DC904" i="30"/>
  <c r="CZ905" i="30"/>
  <c r="DA905" i="30"/>
  <c r="DB905" i="30"/>
  <c r="DC905" i="30"/>
  <c r="CZ906" i="30"/>
  <c r="DA906" i="30"/>
  <c r="DB906" i="30"/>
  <c r="DC906" i="30"/>
  <c r="CZ907" i="30"/>
  <c r="DA907" i="30"/>
  <c r="DB907" i="30"/>
  <c r="DC907" i="30"/>
  <c r="CZ908" i="30"/>
  <c r="DA908" i="30"/>
  <c r="DB908" i="30"/>
  <c r="DC908" i="30"/>
  <c r="CZ909" i="30"/>
  <c r="DA909" i="30"/>
  <c r="DB909" i="30"/>
  <c r="DC909" i="30"/>
  <c r="CZ910" i="30"/>
  <c r="DA910" i="30"/>
  <c r="DB910" i="30"/>
  <c r="DC910" i="30"/>
  <c r="CZ911" i="30"/>
  <c r="DA911" i="30"/>
  <c r="DB911" i="30"/>
  <c r="DC911" i="30"/>
  <c r="CZ912" i="30"/>
  <c r="DA912" i="30"/>
  <c r="DB912" i="30"/>
  <c r="DC912" i="30"/>
  <c r="CZ913" i="30"/>
  <c r="DA913" i="30"/>
  <c r="DB913" i="30"/>
  <c r="DC913" i="30"/>
  <c r="CZ914" i="30"/>
  <c r="DA914" i="30"/>
  <c r="DB914" i="30"/>
  <c r="DC914" i="30"/>
  <c r="CZ915" i="30"/>
  <c r="DA915" i="30"/>
  <c r="DB915" i="30"/>
  <c r="DC915" i="30"/>
  <c r="CZ916" i="30"/>
  <c r="DA916" i="30"/>
  <c r="DB916" i="30"/>
  <c r="DC916" i="30"/>
  <c r="CZ917" i="30"/>
  <c r="DA917" i="30"/>
  <c r="DB917" i="30"/>
  <c r="DC917" i="30"/>
  <c r="CZ918" i="30"/>
  <c r="DA918" i="30"/>
  <c r="DB918" i="30"/>
  <c r="DC918" i="30"/>
  <c r="CZ919" i="30"/>
  <c r="DA919" i="30"/>
  <c r="DB919" i="30"/>
  <c r="DC919" i="30"/>
  <c r="CZ920" i="30"/>
  <c r="DA920" i="30"/>
  <c r="DB920" i="30"/>
  <c r="DC920" i="30"/>
  <c r="CZ921" i="30"/>
  <c r="DA921" i="30"/>
  <c r="DB921" i="30"/>
  <c r="DC921" i="30"/>
  <c r="CZ922" i="30"/>
  <c r="DA922" i="30"/>
  <c r="DB922" i="30"/>
  <c r="DC922" i="30"/>
  <c r="CZ923" i="30"/>
  <c r="DA923" i="30"/>
  <c r="DB923" i="30"/>
  <c r="DC923" i="30"/>
  <c r="CZ924" i="30"/>
  <c r="DA924" i="30"/>
  <c r="DB924" i="30"/>
  <c r="DC924" i="30"/>
  <c r="CZ925" i="30"/>
  <c r="DA925" i="30"/>
  <c r="DB925" i="30"/>
  <c r="DC925" i="30"/>
  <c r="CZ926" i="30"/>
  <c r="DA926" i="30"/>
  <c r="DB926" i="30"/>
  <c r="DC926" i="30"/>
  <c r="CZ927" i="30"/>
  <c r="DA927" i="30"/>
  <c r="DB927" i="30"/>
  <c r="DC927" i="30"/>
  <c r="CZ928" i="30"/>
  <c r="DA928" i="30"/>
  <c r="DB928" i="30"/>
  <c r="DC928" i="30"/>
  <c r="CZ929" i="30"/>
  <c r="DA929" i="30"/>
  <c r="DB929" i="30"/>
  <c r="DC929" i="30"/>
  <c r="CZ930" i="30"/>
  <c r="DA930" i="30"/>
  <c r="DB930" i="30"/>
  <c r="DC930" i="30"/>
  <c r="CZ931" i="30"/>
  <c r="DA931" i="30"/>
  <c r="DB931" i="30"/>
  <c r="DC931" i="30"/>
  <c r="CZ932" i="30"/>
  <c r="DA932" i="30"/>
  <c r="DB932" i="30"/>
  <c r="DC932" i="30"/>
  <c r="CZ933" i="30"/>
  <c r="DA933" i="30"/>
  <c r="DB933" i="30"/>
  <c r="DC933" i="30"/>
  <c r="CZ934" i="30"/>
  <c r="DA934" i="30"/>
  <c r="DB934" i="30"/>
  <c r="DC934" i="30"/>
  <c r="CZ935" i="30"/>
  <c r="DA935" i="30"/>
  <c r="DB935" i="30"/>
  <c r="DC935" i="30"/>
  <c r="CZ936" i="30"/>
  <c r="DA936" i="30"/>
  <c r="DB936" i="30"/>
  <c r="DC936" i="30"/>
  <c r="CZ937" i="30"/>
  <c r="DA937" i="30"/>
  <c r="DB937" i="30"/>
  <c r="DC937" i="30"/>
  <c r="CZ938" i="30"/>
  <c r="DA938" i="30"/>
  <c r="DB938" i="30"/>
  <c r="DC938" i="30"/>
  <c r="CZ939" i="30"/>
  <c r="DA939" i="30"/>
  <c r="DB939" i="30"/>
  <c r="DC939" i="30"/>
  <c r="CZ940" i="30"/>
  <c r="DA940" i="30"/>
  <c r="DB940" i="30"/>
  <c r="DC940" i="30"/>
  <c r="CZ941" i="30"/>
  <c r="DA941" i="30"/>
  <c r="DB941" i="30"/>
  <c r="DC941" i="30"/>
  <c r="CZ942" i="30"/>
  <c r="DA942" i="30"/>
  <c r="DB942" i="30"/>
  <c r="DC942" i="30"/>
  <c r="CZ943" i="30"/>
  <c r="DA943" i="30"/>
  <c r="DB943" i="30"/>
  <c r="DC943" i="30"/>
  <c r="CZ944" i="30"/>
  <c r="DA944" i="30"/>
  <c r="DB944" i="30"/>
  <c r="DC944" i="30"/>
  <c r="CZ945" i="30"/>
  <c r="DA945" i="30"/>
  <c r="DB945" i="30"/>
  <c r="DC945" i="30"/>
  <c r="CZ946" i="30"/>
  <c r="DA946" i="30"/>
  <c r="DB946" i="30"/>
  <c r="DC946" i="30"/>
  <c r="CZ947" i="30"/>
  <c r="DA947" i="30"/>
  <c r="DB947" i="30"/>
  <c r="DC947" i="30"/>
  <c r="CZ948" i="30"/>
  <c r="DA948" i="30"/>
  <c r="DB948" i="30"/>
  <c r="DC948" i="30"/>
  <c r="CZ949" i="30"/>
  <c r="DA949" i="30"/>
  <c r="DB949" i="30"/>
  <c r="DC949" i="30"/>
  <c r="CZ950" i="30"/>
  <c r="DA950" i="30"/>
  <c r="DB950" i="30"/>
  <c r="DC950" i="30"/>
  <c r="CZ951" i="30"/>
  <c r="DA951" i="30"/>
  <c r="DB951" i="30"/>
  <c r="DC951" i="30"/>
  <c r="CZ952" i="30"/>
  <c r="DA952" i="30"/>
  <c r="DB952" i="30"/>
  <c r="DC952" i="30"/>
  <c r="CZ953" i="30"/>
  <c r="DA953" i="30"/>
  <c r="DB953" i="30"/>
  <c r="DC953" i="30"/>
  <c r="CZ954" i="30"/>
  <c r="DA954" i="30"/>
  <c r="DB954" i="30"/>
  <c r="DC954" i="30"/>
  <c r="CZ955" i="30"/>
  <c r="DA955" i="30"/>
  <c r="DB955" i="30"/>
  <c r="DC955" i="30"/>
  <c r="CZ956" i="30"/>
  <c r="DA956" i="30"/>
  <c r="DB956" i="30"/>
  <c r="DC956" i="30"/>
  <c r="CZ957" i="30"/>
  <c r="DA957" i="30"/>
  <c r="DB957" i="30"/>
  <c r="DC957" i="30"/>
  <c r="CZ958" i="30"/>
  <c r="DA958" i="30"/>
  <c r="DB958" i="30"/>
  <c r="DC958" i="30"/>
  <c r="CZ959" i="30"/>
  <c r="DA959" i="30"/>
  <c r="DB959" i="30"/>
  <c r="DC959" i="30"/>
  <c r="CZ960" i="30"/>
  <c r="DA960" i="30"/>
  <c r="DB960" i="30"/>
  <c r="DC960" i="30"/>
  <c r="CZ961" i="30"/>
  <c r="DA961" i="30"/>
  <c r="DB961" i="30"/>
  <c r="DC961" i="30"/>
  <c r="CZ962" i="30"/>
  <c r="DA962" i="30"/>
  <c r="DB962" i="30"/>
  <c r="DC962" i="30"/>
  <c r="CZ963" i="30"/>
  <c r="DA963" i="30"/>
  <c r="DB963" i="30"/>
  <c r="DC963" i="30"/>
  <c r="CZ964" i="30"/>
  <c r="DA964" i="30"/>
  <c r="DB964" i="30"/>
  <c r="DC964" i="30"/>
  <c r="CZ965" i="30"/>
  <c r="DA965" i="30"/>
  <c r="DB965" i="30"/>
  <c r="DC965" i="30"/>
  <c r="CZ966" i="30"/>
  <c r="DA966" i="30"/>
  <c r="DB966" i="30"/>
  <c r="DC966" i="30"/>
  <c r="CZ967" i="30"/>
  <c r="DA967" i="30"/>
  <c r="DB967" i="30"/>
  <c r="DC967" i="30"/>
  <c r="CZ968" i="30"/>
  <c r="DA968" i="30"/>
  <c r="DB968" i="30"/>
  <c r="DC968" i="30"/>
  <c r="CZ969" i="30"/>
  <c r="DA969" i="30"/>
  <c r="DB969" i="30"/>
  <c r="DC969" i="30"/>
  <c r="CZ970" i="30"/>
  <c r="DA970" i="30"/>
  <c r="DB970" i="30"/>
  <c r="DC970" i="30"/>
  <c r="CZ971" i="30"/>
  <c r="DA971" i="30"/>
  <c r="DB971" i="30"/>
  <c r="DC971" i="30"/>
  <c r="CZ972" i="30"/>
  <c r="DA972" i="30"/>
  <c r="DB972" i="30"/>
  <c r="DC972" i="30"/>
  <c r="CZ973" i="30"/>
  <c r="DA973" i="30"/>
  <c r="DB973" i="30"/>
  <c r="DC973" i="30"/>
  <c r="CZ974" i="30"/>
  <c r="DA974" i="30"/>
  <c r="DB974" i="30"/>
  <c r="DC974" i="30"/>
  <c r="CZ975" i="30"/>
  <c r="DA975" i="30"/>
  <c r="DB975" i="30"/>
  <c r="DC975" i="30"/>
  <c r="CZ976" i="30"/>
  <c r="DA976" i="30"/>
  <c r="DB976" i="30"/>
  <c r="DC976" i="30"/>
  <c r="CZ977" i="30"/>
  <c r="DA977" i="30"/>
  <c r="DB977" i="30"/>
  <c r="DC977" i="30"/>
  <c r="CZ978" i="30"/>
  <c r="DA978" i="30"/>
  <c r="DB978" i="30"/>
  <c r="DC978" i="30"/>
  <c r="CZ979" i="30"/>
  <c r="DA979" i="30"/>
  <c r="DB979" i="30"/>
  <c r="DC979" i="30"/>
  <c r="CZ980" i="30"/>
  <c r="DA980" i="30"/>
  <c r="DB980" i="30"/>
  <c r="DC980" i="30"/>
  <c r="CZ981" i="30"/>
  <c r="DA981" i="30"/>
  <c r="DB981" i="30"/>
  <c r="DC981" i="30"/>
  <c r="CZ982" i="30"/>
  <c r="DA982" i="30"/>
  <c r="DB982" i="30"/>
  <c r="DC982" i="30"/>
  <c r="CZ983" i="30"/>
  <c r="DA983" i="30"/>
  <c r="DB983" i="30"/>
  <c r="DC983" i="30"/>
  <c r="CZ984" i="30"/>
  <c r="DA984" i="30"/>
  <c r="DB984" i="30"/>
  <c r="DC984" i="30"/>
  <c r="CZ985" i="30"/>
  <c r="DA985" i="30"/>
  <c r="DB985" i="30"/>
  <c r="DC985" i="30"/>
  <c r="CZ986" i="30"/>
  <c r="DA986" i="30"/>
  <c r="DB986" i="30"/>
  <c r="DC986" i="30"/>
  <c r="CZ987" i="30"/>
  <c r="DA987" i="30"/>
  <c r="DB987" i="30"/>
  <c r="DC987" i="30"/>
  <c r="CZ988" i="30"/>
  <c r="DA988" i="30"/>
  <c r="DB988" i="30"/>
  <c r="DC988" i="30"/>
  <c r="CZ989" i="30"/>
  <c r="DA989" i="30"/>
  <c r="DB989" i="30"/>
  <c r="DC989" i="30"/>
  <c r="CZ990" i="30"/>
  <c r="DA990" i="30"/>
  <c r="DB990" i="30"/>
  <c r="DC990" i="30"/>
  <c r="CZ991" i="30"/>
  <c r="DA991" i="30"/>
  <c r="DB991" i="30"/>
  <c r="DC991" i="30"/>
  <c r="CZ992" i="30"/>
  <c r="DA992" i="30"/>
  <c r="DB992" i="30"/>
  <c r="DC992" i="30"/>
  <c r="CZ993" i="30"/>
  <c r="DA993" i="30"/>
  <c r="DB993" i="30"/>
  <c r="DC993" i="30"/>
  <c r="CZ994" i="30"/>
  <c r="DA994" i="30"/>
  <c r="DB994" i="30"/>
  <c r="DC994" i="30"/>
  <c r="CZ995" i="30"/>
  <c r="DA995" i="30"/>
  <c r="DB995" i="30"/>
  <c r="DC995" i="30"/>
  <c r="CZ996" i="30"/>
  <c r="DA996" i="30"/>
  <c r="DB996" i="30"/>
  <c r="DC996" i="30"/>
  <c r="CZ997" i="30"/>
  <c r="DA997" i="30"/>
  <c r="DB997" i="30"/>
  <c r="DC997" i="30"/>
  <c r="CZ998" i="30"/>
  <c r="DA998" i="30"/>
  <c r="DB998" i="30"/>
  <c r="DC998" i="30"/>
  <c r="CZ999" i="30"/>
  <c r="DA999" i="30"/>
  <c r="DB999" i="30"/>
  <c r="DC999" i="30"/>
  <c r="CZ1000" i="30"/>
  <c r="DA1000" i="30"/>
  <c r="DB1000" i="30"/>
  <c r="DC1000" i="30"/>
  <c r="CZ1001" i="30"/>
  <c r="DA1001" i="30"/>
  <c r="DB1001" i="30"/>
  <c r="DC1001" i="30"/>
  <c r="CZ1002" i="30"/>
  <c r="DA1002" i="30"/>
  <c r="DB1002" i="30"/>
  <c r="DC1002" i="30"/>
  <c r="CZ1003" i="30"/>
  <c r="DA1003" i="30"/>
  <c r="DB1003" i="30"/>
  <c r="DC1003" i="30"/>
  <c r="CZ1004" i="30"/>
  <c r="DA1004" i="30"/>
  <c r="DB1004" i="30"/>
  <c r="DC1004" i="30"/>
  <c r="CZ1005" i="30"/>
  <c r="DA1005" i="30"/>
  <c r="DB1005" i="30"/>
  <c r="DC1005" i="30"/>
  <c r="CZ1006" i="30"/>
  <c r="DA1006" i="30"/>
  <c r="DB1006" i="30"/>
  <c r="DC1006" i="30"/>
  <c r="CZ1007" i="30"/>
  <c r="DA1007" i="30"/>
  <c r="DB1007" i="30"/>
  <c r="DC1007" i="30"/>
  <c r="CZ1008" i="30"/>
  <c r="DA1008" i="30"/>
  <c r="DB1008" i="30"/>
  <c r="DC1008" i="30"/>
  <c r="CZ1009" i="30"/>
  <c r="DA1009" i="30"/>
  <c r="DB1009" i="30"/>
  <c r="DC1009" i="30"/>
  <c r="CZ1010" i="30"/>
  <c r="DA1010" i="30"/>
  <c r="DB1010" i="30"/>
  <c r="DC1010" i="30"/>
  <c r="CZ1011" i="30"/>
  <c r="DA1011" i="30"/>
  <c r="DB1011" i="30"/>
  <c r="DC1011" i="30"/>
  <c r="CZ1012" i="30"/>
  <c r="DA1012" i="30"/>
  <c r="DB1012" i="30"/>
  <c r="DC1012" i="30"/>
  <c r="CZ1013" i="30"/>
  <c r="DA1013" i="30"/>
  <c r="DB1013" i="30"/>
  <c r="DC1013" i="30"/>
  <c r="CZ1014" i="30"/>
  <c r="DA1014" i="30"/>
  <c r="DB1014" i="30"/>
  <c r="DC1014" i="30"/>
  <c r="CZ1015" i="30"/>
  <c r="DA1015" i="30"/>
  <c r="DB1015" i="30"/>
  <c r="DC1015" i="30"/>
  <c r="CZ1016" i="30"/>
  <c r="DA1016" i="30"/>
  <c r="DB1016" i="30"/>
  <c r="DC1016" i="30"/>
  <c r="CZ1017" i="30"/>
  <c r="DA1017" i="30"/>
  <c r="DB1017" i="30"/>
  <c r="DC1017" i="30"/>
  <c r="CZ1018" i="30"/>
  <c r="DA1018" i="30"/>
  <c r="DB1018" i="30"/>
  <c r="DC1018" i="30"/>
  <c r="CZ1019" i="30"/>
  <c r="DA1019" i="30"/>
  <c r="DB1019" i="30"/>
  <c r="DC1019" i="30"/>
  <c r="CZ1020" i="30"/>
  <c r="DA1020" i="30"/>
  <c r="DB1020" i="30"/>
  <c r="DC1020" i="30"/>
  <c r="CZ1021" i="30"/>
  <c r="DA1021" i="30"/>
  <c r="DB1021" i="30"/>
  <c r="DC1021" i="30"/>
  <c r="CZ1022" i="30"/>
  <c r="DA1022" i="30"/>
  <c r="DB1022" i="30"/>
  <c r="DC1022" i="30"/>
  <c r="CZ1023" i="30"/>
  <c r="DA1023" i="30"/>
  <c r="DB1023" i="30"/>
  <c r="DC1023" i="30"/>
  <c r="CZ1024" i="30"/>
  <c r="DA1024" i="30"/>
  <c r="DB1024" i="30"/>
  <c r="DC1024" i="30"/>
  <c r="CZ1025" i="30"/>
  <c r="DA1025" i="30"/>
  <c r="DB1025" i="30"/>
  <c r="DC1025" i="30"/>
  <c r="CZ1026" i="30"/>
  <c r="DA1026" i="30"/>
  <c r="DB1026" i="30"/>
  <c r="DC1026" i="30"/>
  <c r="CZ1027" i="30"/>
  <c r="DA1027" i="30"/>
  <c r="DB1027" i="30"/>
  <c r="DC1027" i="30"/>
  <c r="CZ1028" i="30"/>
  <c r="DA1028" i="30"/>
  <c r="DB1028" i="30"/>
  <c r="DC1028" i="30"/>
  <c r="CZ1029" i="30"/>
  <c r="DA1029" i="30"/>
  <c r="DB1029" i="30"/>
  <c r="DC1029" i="30"/>
  <c r="CZ1030" i="30"/>
  <c r="DA1030" i="30"/>
  <c r="DB1030" i="30"/>
  <c r="DC1030" i="30"/>
  <c r="CZ1031" i="30"/>
  <c r="DA1031" i="30"/>
  <c r="DB1031" i="30"/>
  <c r="DC1031" i="30"/>
  <c r="CZ1032" i="30"/>
  <c r="DA1032" i="30"/>
  <c r="DB1032" i="30"/>
  <c r="DC1032" i="30"/>
  <c r="CZ1033" i="30"/>
  <c r="DA1033" i="30"/>
  <c r="DB1033" i="30"/>
  <c r="DC1033" i="30"/>
  <c r="CZ1034" i="30"/>
  <c r="DA1034" i="30"/>
  <c r="DB1034" i="30"/>
  <c r="DC1034" i="30"/>
  <c r="CZ1035" i="30"/>
  <c r="DA1035" i="30"/>
  <c r="DB1035" i="30"/>
  <c r="DC1035" i="30"/>
  <c r="CZ1036" i="30"/>
  <c r="DA1036" i="30"/>
  <c r="DB1036" i="30"/>
  <c r="DC1036" i="30"/>
  <c r="CZ1037" i="30"/>
  <c r="DA1037" i="30"/>
  <c r="DB1037" i="30"/>
  <c r="DC1037" i="30"/>
  <c r="CZ1038" i="30"/>
  <c r="DA1038" i="30"/>
  <c r="DB1038" i="30"/>
  <c r="DC1038" i="30"/>
  <c r="CZ1039" i="30"/>
  <c r="DA1039" i="30"/>
  <c r="DB1039" i="30"/>
  <c r="DC1039" i="30"/>
  <c r="CZ1040" i="30"/>
  <c r="DA1040" i="30"/>
  <c r="DB1040" i="30"/>
  <c r="DC1040" i="30"/>
  <c r="CZ1041" i="30"/>
  <c r="DA1041" i="30"/>
  <c r="DB1041" i="30"/>
  <c r="DC1041" i="30"/>
  <c r="CZ1042" i="30"/>
  <c r="DA1042" i="30"/>
  <c r="DB1042" i="30"/>
  <c r="DC1042" i="30"/>
  <c r="CZ1043" i="30"/>
  <c r="DA1043" i="30"/>
  <c r="DB1043" i="30"/>
  <c r="DC1043" i="30"/>
  <c r="CZ1044" i="30"/>
  <c r="DA1044" i="30"/>
  <c r="DB1044" i="30"/>
  <c r="DC1044" i="30"/>
  <c r="CZ1045" i="30"/>
  <c r="DA1045" i="30"/>
  <c r="DB1045" i="30"/>
  <c r="DC1045" i="30"/>
  <c r="CZ1046" i="30"/>
  <c r="DA1046" i="30"/>
  <c r="DB1046" i="30"/>
  <c r="DC1046" i="30"/>
  <c r="CZ1047" i="30"/>
  <c r="DA1047" i="30"/>
  <c r="DB1047" i="30"/>
  <c r="DC1047" i="30"/>
  <c r="CZ1048" i="30"/>
  <c r="DA1048" i="30"/>
  <c r="DB1048" i="30"/>
  <c r="DC1048" i="30"/>
  <c r="CZ1049" i="30"/>
  <c r="DA1049" i="30"/>
  <c r="DB1049" i="30"/>
  <c r="DC1049" i="30"/>
  <c r="CZ1050" i="30"/>
  <c r="DA1050" i="30"/>
  <c r="DB1050" i="30"/>
  <c r="DC1050" i="30"/>
  <c r="CZ1051" i="30"/>
  <c r="DA1051" i="30"/>
  <c r="DB1051" i="30"/>
  <c r="DC1051" i="30"/>
  <c r="CZ1052" i="30"/>
  <c r="DA1052" i="30"/>
  <c r="DB1052" i="30"/>
  <c r="DC1052" i="30"/>
  <c r="CZ1053" i="30"/>
  <c r="DA1053" i="30"/>
  <c r="DB1053" i="30"/>
  <c r="DC1053" i="30"/>
  <c r="CZ1054" i="30"/>
  <c r="DA1054" i="30"/>
  <c r="DB1054" i="30"/>
  <c r="DC1054" i="30"/>
  <c r="CZ1055" i="30"/>
  <c r="DA1055" i="30"/>
  <c r="DB1055" i="30"/>
  <c r="DC1055" i="30"/>
  <c r="CZ1056" i="30"/>
  <c r="DA1056" i="30"/>
  <c r="DB1056" i="30"/>
  <c r="DC1056" i="30"/>
  <c r="CZ1057" i="30"/>
  <c r="DA1057" i="30"/>
  <c r="DB1057" i="30"/>
  <c r="DC1057" i="30"/>
  <c r="CZ1058" i="30"/>
  <c r="DA1058" i="30"/>
  <c r="DB1058" i="30"/>
  <c r="DC1058" i="30"/>
  <c r="CZ1059" i="30"/>
  <c r="DA1059" i="30"/>
  <c r="DB1059" i="30"/>
  <c r="DC1059" i="30"/>
  <c r="CZ1060" i="30"/>
  <c r="DA1060" i="30"/>
  <c r="DB1060" i="30"/>
  <c r="DC1060" i="30"/>
  <c r="CZ1061" i="30"/>
  <c r="DA1061" i="30"/>
  <c r="DB1061" i="30"/>
  <c r="DC1061" i="30"/>
  <c r="CZ1062" i="30"/>
  <c r="DA1062" i="30"/>
  <c r="DB1062" i="30"/>
  <c r="DC1062" i="30"/>
  <c r="CZ1063" i="30"/>
  <c r="DA1063" i="30"/>
  <c r="DB1063" i="30"/>
  <c r="DC1063" i="30"/>
  <c r="CZ1064" i="30"/>
  <c r="DA1064" i="30"/>
  <c r="DB1064" i="30"/>
  <c r="DC1064" i="30"/>
  <c r="CZ1065" i="30"/>
  <c r="DA1065" i="30"/>
  <c r="DB1065" i="30"/>
  <c r="DC1065" i="30"/>
  <c r="CZ1066" i="30"/>
  <c r="DA1066" i="30"/>
  <c r="DB1066" i="30"/>
  <c r="DC1066" i="30"/>
  <c r="CZ1067" i="30"/>
  <c r="DA1067" i="30"/>
  <c r="DB1067" i="30"/>
  <c r="DC1067" i="30"/>
  <c r="CZ1068" i="30"/>
  <c r="DA1068" i="30"/>
  <c r="DB1068" i="30"/>
  <c r="DC1068" i="30"/>
  <c r="CZ1069" i="30"/>
  <c r="DA1069" i="30"/>
  <c r="DB1069" i="30"/>
  <c r="DC1069" i="30"/>
  <c r="CZ1070" i="30"/>
  <c r="DA1070" i="30"/>
  <c r="DB1070" i="30"/>
  <c r="DC1070" i="30"/>
  <c r="CZ1071" i="30"/>
  <c r="DA1071" i="30"/>
  <c r="DB1071" i="30"/>
  <c r="DC1071" i="30"/>
  <c r="CZ1072" i="30"/>
  <c r="DA1072" i="30"/>
  <c r="DB1072" i="30"/>
  <c r="DC1072" i="30"/>
  <c r="CZ1073" i="30"/>
  <c r="DA1073" i="30"/>
  <c r="DB1073" i="30"/>
  <c r="DC1073" i="30"/>
  <c r="CZ1074" i="30"/>
  <c r="DA1074" i="30"/>
  <c r="DB1074" i="30"/>
  <c r="DC1074" i="30"/>
  <c r="CZ1075" i="30"/>
  <c r="DA1075" i="30"/>
  <c r="DB1075" i="30"/>
  <c r="DC1075" i="30"/>
  <c r="CZ1076" i="30"/>
  <c r="DA1076" i="30"/>
  <c r="DB1076" i="30"/>
  <c r="DC1076" i="30"/>
  <c r="CZ1077" i="30"/>
  <c r="DA1077" i="30"/>
  <c r="DB1077" i="30"/>
  <c r="DC1077" i="30"/>
  <c r="CZ1078" i="30"/>
  <c r="DA1078" i="30"/>
  <c r="DB1078" i="30"/>
  <c r="DC1078" i="30"/>
  <c r="CZ1079" i="30"/>
  <c r="DA1079" i="30"/>
  <c r="DB1079" i="30"/>
  <c r="DC1079" i="30"/>
  <c r="CZ1080" i="30"/>
  <c r="DA1080" i="30"/>
  <c r="DB1080" i="30"/>
  <c r="DC1080" i="30"/>
  <c r="CZ1081" i="30"/>
  <c r="DA1081" i="30"/>
  <c r="DB1081" i="30"/>
  <c r="DC1081" i="30"/>
  <c r="CZ1082" i="30"/>
  <c r="DA1082" i="30"/>
  <c r="DB1082" i="30"/>
  <c r="DC1082" i="30"/>
  <c r="CZ1083" i="30"/>
  <c r="DA1083" i="30"/>
  <c r="DB1083" i="30"/>
  <c r="DC1083" i="30"/>
  <c r="CZ1084" i="30"/>
  <c r="DA1084" i="30"/>
  <c r="DB1084" i="30"/>
  <c r="DC1084" i="30"/>
  <c r="CZ1085" i="30"/>
  <c r="DA1085" i="30"/>
  <c r="DB1085" i="30"/>
  <c r="DC1085" i="30"/>
  <c r="CZ1086" i="30"/>
  <c r="DA1086" i="30"/>
  <c r="DB1086" i="30"/>
  <c r="DC1086" i="30"/>
  <c r="CZ1087" i="30"/>
  <c r="DA1087" i="30"/>
  <c r="DB1087" i="30"/>
  <c r="DC1087" i="30"/>
  <c r="CZ1088" i="30"/>
  <c r="DA1088" i="30"/>
  <c r="DB1088" i="30"/>
  <c r="DC1088" i="30"/>
  <c r="CZ1089" i="30"/>
  <c r="DA1089" i="30"/>
  <c r="DB1089" i="30"/>
  <c r="DC1089" i="30"/>
  <c r="CZ1090" i="30"/>
  <c r="DA1090" i="30"/>
  <c r="DB1090" i="30"/>
  <c r="DC1090" i="30"/>
  <c r="CZ1091" i="30"/>
  <c r="DA1091" i="30"/>
  <c r="DB1091" i="30"/>
  <c r="DC1091" i="30"/>
  <c r="CZ1092" i="30"/>
  <c r="DA1092" i="30"/>
  <c r="DB1092" i="30"/>
  <c r="DC1092" i="30"/>
  <c r="CZ1093" i="30"/>
  <c r="DA1093" i="30"/>
  <c r="DB1093" i="30"/>
  <c r="DC1093" i="30"/>
  <c r="CZ1094" i="30"/>
  <c r="DA1094" i="30"/>
  <c r="DB1094" i="30"/>
  <c r="DC1094" i="30"/>
  <c r="CZ1095" i="30"/>
  <c r="DA1095" i="30"/>
  <c r="DB1095" i="30"/>
  <c r="DC1095" i="30"/>
  <c r="CZ1096" i="30"/>
  <c r="DA1096" i="30"/>
  <c r="DB1096" i="30"/>
  <c r="DC1096" i="30"/>
  <c r="CZ1097" i="30"/>
  <c r="DA1097" i="30"/>
  <c r="DB1097" i="30"/>
  <c r="DC1097" i="30"/>
  <c r="CZ1098" i="30"/>
  <c r="DA1098" i="30"/>
  <c r="DB1098" i="30"/>
  <c r="DC1098" i="30"/>
  <c r="CZ1099" i="30"/>
  <c r="DA1099" i="30"/>
  <c r="DB1099" i="30"/>
  <c r="DC1099" i="30"/>
  <c r="CZ1100" i="30"/>
  <c r="DA1100" i="30"/>
  <c r="DB1100" i="30"/>
  <c r="DC1100" i="30"/>
  <c r="CZ1101" i="30"/>
  <c r="DA1101" i="30"/>
  <c r="DB1101" i="30"/>
  <c r="DC1101" i="30"/>
  <c r="CZ1102" i="30"/>
  <c r="DA1102" i="30"/>
  <c r="DB1102" i="30"/>
  <c r="DC1102" i="30"/>
  <c r="CZ1103" i="30"/>
  <c r="DA1103" i="30"/>
  <c r="DB1103" i="30"/>
  <c r="DC1103" i="30"/>
  <c r="CZ1104" i="30"/>
  <c r="DA1104" i="30"/>
  <c r="DB1104" i="30"/>
  <c r="DC1104" i="30"/>
  <c r="CZ1105" i="30"/>
  <c r="DA1105" i="30"/>
  <c r="DB1105" i="30"/>
  <c r="DC1105" i="30"/>
  <c r="CZ1106" i="30"/>
  <c r="DA1106" i="30"/>
  <c r="DB1106" i="30"/>
  <c r="DC1106" i="30"/>
  <c r="CZ1107" i="30"/>
  <c r="DA1107" i="30"/>
  <c r="DB1107" i="30"/>
  <c r="DC1107" i="30"/>
  <c r="CZ1108" i="30"/>
  <c r="DA1108" i="30"/>
  <c r="DB1108" i="30"/>
  <c r="DC1108" i="30"/>
  <c r="CZ1109" i="30"/>
  <c r="DA1109" i="30"/>
  <c r="DB1109" i="30"/>
  <c r="DC1109" i="30"/>
  <c r="CZ1110" i="30"/>
  <c r="DA1110" i="30"/>
  <c r="DB1110" i="30"/>
  <c r="DC1110" i="30"/>
  <c r="CZ1111" i="30"/>
  <c r="DA1111" i="30"/>
  <c r="DB1111" i="30"/>
  <c r="DC1111" i="30"/>
  <c r="CZ1112" i="30"/>
  <c r="DA1112" i="30"/>
  <c r="DB1112" i="30"/>
  <c r="DC1112" i="30"/>
  <c r="CZ1113" i="30"/>
  <c r="DA1113" i="30"/>
  <c r="DB1113" i="30"/>
  <c r="DC1113" i="30"/>
  <c r="CZ1114" i="30"/>
  <c r="DA1114" i="30"/>
  <c r="DB1114" i="30"/>
  <c r="DC1114" i="30"/>
  <c r="CZ1115" i="30"/>
  <c r="DA1115" i="30"/>
  <c r="DB1115" i="30"/>
  <c r="DC1115" i="30"/>
  <c r="CZ1116" i="30"/>
  <c r="DA1116" i="30"/>
  <c r="DB1116" i="30"/>
  <c r="DC1116" i="30"/>
  <c r="CZ1117" i="30"/>
  <c r="DA1117" i="30"/>
  <c r="DB1117" i="30"/>
  <c r="DC1117" i="30"/>
  <c r="CZ1118" i="30"/>
  <c r="DA1118" i="30"/>
  <c r="DB1118" i="30"/>
  <c r="DC1118" i="30"/>
  <c r="CZ1119" i="30"/>
  <c r="DA1119" i="30"/>
  <c r="DB1119" i="30"/>
  <c r="DC1119" i="30"/>
  <c r="CZ1120" i="30"/>
  <c r="DA1120" i="30"/>
  <c r="DB1120" i="30"/>
  <c r="DC1120" i="30"/>
  <c r="CZ1121" i="30"/>
  <c r="DA1121" i="30"/>
  <c r="DB1121" i="30"/>
  <c r="DC1121" i="30"/>
  <c r="CZ1122" i="30"/>
  <c r="DA1122" i="30"/>
  <c r="DB1122" i="30"/>
  <c r="DC1122" i="30"/>
  <c r="CZ1123" i="30"/>
  <c r="DA1123" i="30"/>
  <c r="DB1123" i="30"/>
  <c r="DC1123" i="30"/>
  <c r="CZ1124" i="30"/>
  <c r="DA1124" i="30"/>
  <c r="DB1124" i="30"/>
  <c r="DC1124" i="30"/>
  <c r="CZ1125" i="30"/>
  <c r="DA1125" i="30"/>
  <c r="DB1125" i="30"/>
  <c r="DC1125" i="30"/>
  <c r="CZ1126" i="30"/>
  <c r="DA1126" i="30"/>
  <c r="DB1126" i="30"/>
  <c r="DC1126" i="30"/>
  <c r="CZ1127" i="30"/>
  <c r="DA1127" i="30"/>
  <c r="DB1127" i="30"/>
  <c r="DC1127" i="30"/>
  <c r="CZ1128" i="30"/>
  <c r="DA1128" i="30"/>
  <c r="DB1128" i="30"/>
  <c r="DC1128" i="30"/>
  <c r="CZ1129" i="30"/>
  <c r="DA1129" i="30"/>
  <c r="DB1129" i="30"/>
  <c r="DC1129" i="30"/>
  <c r="CZ1130" i="30"/>
  <c r="DA1130" i="30"/>
  <c r="DB1130" i="30"/>
  <c r="DC1130" i="30"/>
  <c r="CZ1131" i="30"/>
  <c r="DA1131" i="30"/>
  <c r="DB1131" i="30"/>
  <c r="DC1131" i="30"/>
  <c r="CZ1132" i="30"/>
  <c r="DA1132" i="30"/>
  <c r="DB1132" i="30"/>
  <c r="DC1132" i="30"/>
  <c r="CZ1133" i="30"/>
  <c r="DA1133" i="30"/>
  <c r="DB1133" i="30"/>
  <c r="DC1133" i="30"/>
  <c r="CZ1134" i="30"/>
  <c r="DA1134" i="30"/>
  <c r="DB1134" i="30"/>
  <c r="DC1134" i="30"/>
  <c r="CZ1135" i="30"/>
  <c r="DA1135" i="30"/>
  <c r="DB1135" i="30"/>
  <c r="DC1135" i="30"/>
  <c r="CZ1136" i="30"/>
  <c r="DA1136" i="30"/>
  <c r="DB1136" i="30"/>
  <c r="DC1136" i="30"/>
  <c r="CZ1137" i="30"/>
  <c r="DA1137" i="30"/>
  <c r="DB1137" i="30"/>
  <c r="DC1137" i="30"/>
  <c r="CZ1138" i="30"/>
  <c r="DA1138" i="30"/>
  <c r="DB1138" i="30"/>
  <c r="DC1138" i="30"/>
  <c r="CZ1139" i="30"/>
  <c r="DA1139" i="30"/>
  <c r="DB1139" i="30"/>
  <c r="DC1139" i="30"/>
  <c r="CZ1140" i="30"/>
  <c r="DA1140" i="30"/>
  <c r="DB1140" i="30"/>
  <c r="DC1140" i="30"/>
  <c r="CZ1141" i="30"/>
  <c r="DA1141" i="30"/>
  <c r="DB1141" i="30"/>
  <c r="DC1141" i="30"/>
  <c r="CZ1142" i="30"/>
  <c r="DA1142" i="30"/>
  <c r="DB1142" i="30"/>
  <c r="DC1142" i="30"/>
  <c r="CZ1143" i="30"/>
  <c r="DA1143" i="30"/>
  <c r="DB1143" i="30"/>
  <c r="DC1143" i="30"/>
  <c r="CZ1144" i="30"/>
  <c r="DA1144" i="30"/>
  <c r="DB1144" i="30"/>
  <c r="DC1144" i="30"/>
  <c r="CZ1145" i="30"/>
  <c r="DA1145" i="30"/>
  <c r="DB1145" i="30"/>
  <c r="DC1145" i="30"/>
  <c r="CZ1146" i="30"/>
  <c r="DA1146" i="30"/>
  <c r="DB1146" i="30"/>
  <c r="DC1146" i="30"/>
  <c r="CZ1147" i="30"/>
  <c r="DA1147" i="30"/>
  <c r="DB1147" i="30"/>
  <c r="DC1147" i="30"/>
  <c r="CZ1148" i="30"/>
  <c r="DA1148" i="30"/>
  <c r="DB1148" i="30"/>
  <c r="DC1148" i="30"/>
  <c r="CZ1149" i="30"/>
  <c r="DA1149" i="30"/>
  <c r="DB1149" i="30"/>
  <c r="DC1149" i="30"/>
  <c r="CZ1150" i="30"/>
  <c r="DA1150" i="30"/>
  <c r="DB1150" i="30"/>
  <c r="DC1150" i="30"/>
  <c r="CZ1151" i="30"/>
  <c r="DA1151" i="30"/>
  <c r="DB1151" i="30"/>
  <c r="DC1151" i="30"/>
  <c r="CZ1152" i="30"/>
  <c r="DA1152" i="30"/>
  <c r="DB1152" i="30"/>
  <c r="DC1152" i="30"/>
  <c r="CZ1153" i="30"/>
  <c r="DA1153" i="30"/>
  <c r="DB1153" i="30"/>
  <c r="DC1153" i="30"/>
  <c r="CZ1154" i="30"/>
  <c r="DA1154" i="30"/>
  <c r="DB1154" i="30"/>
  <c r="DC1154" i="30"/>
  <c r="CZ1155" i="30"/>
  <c r="DA1155" i="30"/>
  <c r="DB1155" i="30"/>
  <c r="DC1155" i="30"/>
  <c r="CZ1156" i="30"/>
  <c r="DA1156" i="30"/>
  <c r="DB1156" i="30"/>
  <c r="DC1156" i="30"/>
  <c r="CZ1157" i="30"/>
  <c r="DA1157" i="30"/>
  <c r="DB1157" i="30"/>
  <c r="DC1157" i="30"/>
  <c r="CZ1158" i="30"/>
  <c r="DA1158" i="30"/>
  <c r="DB1158" i="30"/>
  <c r="DC1158" i="30"/>
  <c r="CZ1159" i="30"/>
  <c r="DA1159" i="30"/>
  <c r="DB1159" i="30"/>
  <c r="DC1159" i="30"/>
  <c r="CZ1160" i="30"/>
  <c r="DA1160" i="30"/>
  <c r="DB1160" i="30"/>
  <c r="DC1160" i="30"/>
  <c r="CZ1161" i="30"/>
  <c r="DA1161" i="30"/>
  <c r="DB1161" i="30"/>
  <c r="DC1161" i="30"/>
  <c r="CZ1162" i="30"/>
  <c r="DA1162" i="30"/>
  <c r="DB1162" i="30"/>
  <c r="DC1162" i="30"/>
  <c r="CZ1163" i="30"/>
  <c r="DA1163" i="30"/>
  <c r="DB1163" i="30"/>
  <c r="DC1163" i="30"/>
  <c r="CZ1164" i="30"/>
  <c r="DA1164" i="30"/>
  <c r="DB1164" i="30"/>
  <c r="DC1164" i="30"/>
  <c r="CZ1165" i="30"/>
  <c r="DA1165" i="30"/>
  <c r="DB1165" i="30"/>
  <c r="DC1165" i="30"/>
  <c r="CZ1166" i="30"/>
  <c r="DA1166" i="30"/>
  <c r="DB1166" i="30"/>
  <c r="DC1166" i="30"/>
  <c r="CZ1167" i="30"/>
  <c r="DA1167" i="30"/>
  <c r="DB1167" i="30"/>
  <c r="DC1167" i="30"/>
  <c r="CZ1168" i="30"/>
  <c r="DA1168" i="30"/>
  <c r="DB1168" i="30"/>
  <c r="DC1168" i="30"/>
  <c r="CZ1169" i="30"/>
  <c r="DA1169" i="30"/>
  <c r="DB1169" i="30"/>
  <c r="DC1169" i="30"/>
  <c r="CZ1170" i="30"/>
  <c r="DA1170" i="30"/>
  <c r="DB1170" i="30"/>
  <c r="DC1170" i="30"/>
  <c r="CZ1171" i="30"/>
  <c r="DA1171" i="30"/>
  <c r="DB1171" i="30"/>
  <c r="DC1171" i="30"/>
  <c r="CZ1172" i="30"/>
  <c r="DA1172" i="30"/>
  <c r="DB1172" i="30"/>
  <c r="DC1172" i="30"/>
  <c r="CZ1173" i="30"/>
  <c r="DA1173" i="30"/>
  <c r="DB1173" i="30"/>
  <c r="DC1173" i="30"/>
  <c r="CZ1174" i="30"/>
  <c r="DA1174" i="30"/>
  <c r="DB1174" i="30"/>
  <c r="DC1174" i="30"/>
  <c r="CZ1175" i="30"/>
  <c r="DA1175" i="30"/>
  <c r="DB1175" i="30"/>
  <c r="DC1175" i="30"/>
  <c r="CZ1176" i="30"/>
  <c r="DA1176" i="30"/>
  <c r="DB1176" i="30"/>
  <c r="DC1176" i="30"/>
  <c r="CZ1177" i="30"/>
  <c r="DA1177" i="30"/>
  <c r="DB1177" i="30"/>
  <c r="DC1177" i="30"/>
  <c r="CZ1178" i="30"/>
  <c r="DA1178" i="30"/>
  <c r="DB1178" i="30"/>
  <c r="DC1178" i="30"/>
  <c r="CZ1179" i="30"/>
  <c r="DA1179" i="30"/>
  <c r="DB1179" i="30"/>
  <c r="DC1179" i="30"/>
  <c r="CZ1180" i="30"/>
  <c r="DA1180" i="30"/>
  <c r="DB1180" i="30"/>
  <c r="DC1180" i="30"/>
  <c r="CZ1181" i="30"/>
  <c r="DA1181" i="30"/>
  <c r="DB1181" i="30"/>
  <c r="DC1181" i="30"/>
  <c r="CZ1182" i="30"/>
  <c r="DA1182" i="30"/>
  <c r="DB1182" i="30"/>
  <c r="DC1182" i="30"/>
  <c r="CZ1183" i="30"/>
  <c r="DA1183" i="30"/>
  <c r="DB1183" i="30"/>
  <c r="DC1183" i="30"/>
  <c r="CZ1184" i="30"/>
  <c r="DA1184" i="30"/>
  <c r="DB1184" i="30"/>
  <c r="DC1184" i="30"/>
  <c r="CZ1185" i="30"/>
  <c r="DA1185" i="30"/>
  <c r="DB1185" i="30"/>
  <c r="DC1185" i="30"/>
  <c r="CZ1186" i="30"/>
  <c r="DA1186" i="30"/>
  <c r="DB1186" i="30"/>
  <c r="DC1186" i="30"/>
  <c r="CZ1187" i="30"/>
  <c r="DA1187" i="30"/>
  <c r="DB1187" i="30"/>
  <c r="DC1187" i="30"/>
  <c r="CZ1188" i="30"/>
  <c r="DA1188" i="30"/>
  <c r="DB1188" i="30"/>
  <c r="DC1188" i="30"/>
  <c r="CZ1189" i="30"/>
  <c r="DA1189" i="30"/>
  <c r="DB1189" i="30"/>
  <c r="DC1189" i="30"/>
  <c r="CZ1190" i="30"/>
  <c r="DA1190" i="30"/>
  <c r="DB1190" i="30"/>
  <c r="DC1190" i="30"/>
  <c r="CZ1191" i="30"/>
  <c r="DA1191" i="30"/>
  <c r="DB1191" i="30"/>
  <c r="DC1191" i="30"/>
  <c r="CZ1192" i="30"/>
  <c r="DA1192" i="30"/>
  <c r="DB1192" i="30"/>
  <c r="DC1192" i="30"/>
  <c r="CZ1193" i="30"/>
  <c r="DA1193" i="30"/>
  <c r="DB1193" i="30"/>
  <c r="DC1193" i="30"/>
  <c r="CZ1194" i="30"/>
  <c r="DA1194" i="30"/>
  <c r="DB1194" i="30"/>
  <c r="DC1194" i="30"/>
  <c r="CZ1195" i="30"/>
  <c r="DA1195" i="30"/>
  <c r="DB1195" i="30"/>
  <c r="DC1195" i="30"/>
  <c r="CZ1196" i="30"/>
  <c r="DA1196" i="30"/>
  <c r="DB1196" i="30"/>
  <c r="DC1196" i="30"/>
  <c r="CZ1197" i="30"/>
  <c r="DA1197" i="30"/>
  <c r="DB1197" i="30"/>
  <c r="DC1197" i="30"/>
  <c r="CZ1198" i="30"/>
  <c r="DA1198" i="30"/>
  <c r="DB1198" i="30"/>
  <c r="DC1198" i="30"/>
  <c r="CZ1199" i="30"/>
  <c r="DA1199" i="30"/>
  <c r="DB1199" i="30"/>
  <c r="DC1199" i="30"/>
  <c r="CZ1200" i="30"/>
  <c r="DA1200" i="30"/>
  <c r="DB1200" i="30"/>
  <c r="DC1200" i="30"/>
  <c r="CZ1201" i="30"/>
  <c r="DA1201" i="30"/>
  <c r="DB1201" i="30"/>
  <c r="DC1201" i="30"/>
  <c r="CZ1202" i="30"/>
  <c r="DA1202" i="30"/>
  <c r="DB1202" i="30"/>
  <c r="DC1202" i="30"/>
  <c r="CZ1203" i="30"/>
  <c r="DA1203" i="30"/>
  <c r="DB1203" i="30"/>
  <c r="DC1203" i="30"/>
  <c r="CZ1204" i="30"/>
  <c r="DA1204" i="30"/>
  <c r="DB1204" i="30"/>
  <c r="DC1204" i="30"/>
  <c r="CZ1205" i="30"/>
  <c r="DA1205" i="30"/>
  <c r="DB1205" i="30"/>
  <c r="DC1205" i="30"/>
  <c r="CZ1206" i="30"/>
  <c r="DA1206" i="30"/>
  <c r="DB1206" i="30"/>
  <c r="DC1206" i="30"/>
  <c r="CZ1207" i="30"/>
  <c r="DA1207" i="30"/>
  <c r="DB1207" i="30"/>
  <c r="DC1207" i="30"/>
  <c r="CZ1208" i="30"/>
  <c r="DA1208" i="30"/>
  <c r="DB1208" i="30"/>
  <c r="DC1208" i="30"/>
  <c r="CZ1209" i="30"/>
  <c r="DA1209" i="30"/>
  <c r="DB1209" i="30"/>
  <c r="DC1209" i="30"/>
  <c r="CZ1210" i="30"/>
  <c r="DA1210" i="30"/>
  <c r="DB1210" i="30"/>
  <c r="DC1210" i="30"/>
  <c r="CZ1211" i="30"/>
  <c r="DA1211" i="30"/>
  <c r="DB1211" i="30"/>
  <c r="DC1211" i="30"/>
  <c r="CZ1212" i="30"/>
  <c r="DA1212" i="30"/>
  <c r="DB1212" i="30"/>
  <c r="DC1212" i="30"/>
  <c r="CZ1213" i="30"/>
  <c r="DA1213" i="30"/>
  <c r="DB1213" i="30"/>
  <c r="DC1213" i="30"/>
  <c r="CZ1214" i="30"/>
  <c r="DA1214" i="30"/>
  <c r="DB1214" i="30"/>
  <c r="DC1214" i="30"/>
  <c r="CZ1215" i="30"/>
  <c r="DA1215" i="30"/>
  <c r="DB1215" i="30"/>
  <c r="DC1215" i="30"/>
  <c r="CZ1216" i="30"/>
  <c r="DA1216" i="30"/>
  <c r="DB1216" i="30"/>
  <c r="DC1216" i="30"/>
  <c r="CZ1217" i="30"/>
  <c r="DA1217" i="30"/>
  <c r="DB1217" i="30"/>
  <c r="DC1217" i="30"/>
  <c r="CZ1218" i="30"/>
  <c r="DA1218" i="30"/>
  <c r="DB1218" i="30"/>
  <c r="DC1218" i="30"/>
  <c r="CZ1219" i="30"/>
  <c r="DA1219" i="30"/>
  <c r="DB1219" i="30"/>
  <c r="DC1219" i="30"/>
  <c r="CZ1220" i="30"/>
  <c r="DA1220" i="30"/>
  <c r="DB1220" i="30"/>
  <c r="DC1220" i="30"/>
  <c r="CZ1221" i="30"/>
  <c r="DA1221" i="30"/>
  <c r="DB1221" i="30"/>
  <c r="DC1221" i="30"/>
  <c r="CZ1222" i="30"/>
  <c r="DA1222" i="30"/>
  <c r="DB1222" i="30"/>
  <c r="DC1222" i="30"/>
  <c r="CZ1223" i="30"/>
  <c r="DA1223" i="30"/>
  <c r="DB1223" i="30"/>
  <c r="DC1223" i="30"/>
  <c r="CZ1224" i="30"/>
  <c r="DA1224" i="30"/>
  <c r="DB1224" i="30"/>
  <c r="DC1224" i="30"/>
  <c r="CZ1225" i="30"/>
  <c r="DA1225" i="30"/>
  <c r="DB1225" i="30"/>
  <c r="DC1225" i="30"/>
  <c r="CZ1226" i="30"/>
  <c r="DA1226" i="30"/>
  <c r="DB1226" i="30"/>
  <c r="DC1226" i="30"/>
  <c r="CZ1227" i="30"/>
  <c r="DA1227" i="30"/>
  <c r="DB1227" i="30"/>
  <c r="DC1227" i="30"/>
  <c r="CZ1228" i="30"/>
  <c r="DA1228" i="30"/>
  <c r="DB1228" i="30"/>
  <c r="DC1228" i="30"/>
  <c r="CZ1229" i="30"/>
  <c r="DA1229" i="30"/>
  <c r="DB1229" i="30"/>
  <c r="DC1229" i="30"/>
  <c r="CZ1230" i="30"/>
  <c r="DA1230" i="30"/>
  <c r="DB1230" i="30"/>
  <c r="DC1230" i="30"/>
  <c r="CZ1231" i="30"/>
  <c r="DA1231" i="30"/>
  <c r="DB1231" i="30"/>
  <c r="DC1231" i="30"/>
  <c r="CZ1232" i="30"/>
  <c r="DA1232" i="30"/>
  <c r="DB1232" i="30"/>
  <c r="DC1232" i="30"/>
  <c r="CZ1233" i="30"/>
  <c r="DA1233" i="30"/>
  <c r="DB1233" i="30"/>
  <c r="DC1233" i="30"/>
  <c r="CZ1234" i="30"/>
  <c r="DA1234" i="30"/>
  <c r="DB1234" i="30"/>
  <c r="DC1234" i="30"/>
  <c r="CZ1235" i="30"/>
  <c r="DA1235" i="30"/>
  <c r="DB1235" i="30"/>
  <c r="DC1235" i="30"/>
  <c r="CZ1236" i="30"/>
  <c r="DA1236" i="30"/>
  <c r="DB1236" i="30"/>
  <c r="DC1236" i="30"/>
  <c r="CZ1237" i="30"/>
  <c r="DA1237" i="30"/>
  <c r="DB1237" i="30"/>
  <c r="DC1237" i="30"/>
  <c r="CZ1238" i="30"/>
  <c r="DA1238" i="30"/>
  <c r="DB1238" i="30"/>
  <c r="DC1238" i="30"/>
  <c r="CZ1239" i="30"/>
  <c r="DA1239" i="30"/>
  <c r="DB1239" i="30"/>
  <c r="DC1239" i="30"/>
  <c r="CZ1240" i="30"/>
  <c r="DA1240" i="30"/>
  <c r="DB1240" i="30"/>
  <c r="DC1240" i="30"/>
  <c r="CZ1241" i="30"/>
  <c r="DA1241" i="30"/>
  <c r="DB1241" i="30"/>
  <c r="DC1241" i="30"/>
  <c r="CZ1242" i="30"/>
  <c r="DA1242" i="30"/>
  <c r="DB1242" i="30"/>
  <c r="DC1242" i="30"/>
  <c r="CZ1243" i="30"/>
  <c r="DA1243" i="30"/>
  <c r="DB1243" i="30"/>
  <c r="DC1243" i="30"/>
  <c r="CZ1244" i="30"/>
  <c r="DA1244" i="30"/>
  <c r="DB1244" i="30"/>
  <c r="DC1244" i="30"/>
  <c r="CZ1245" i="30"/>
  <c r="DA1245" i="30"/>
  <c r="DB1245" i="30"/>
  <c r="DC1245" i="30"/>
  <c r="CZ1246" i="30"/>
  <c r="DA1246" i="30"/>
  <c r="DB1246" i="30"/>
  <c r="DC1246" i="30"/>
  <c r="CZ1247" i="30"/>
  <c r="DA1247" i="30"/>
  <c r="DB1247" i="30"/>
  <c r="DC1247" i="30"/>
  <c r="CZ1248" i="30"/>
  <c r="DA1248" i="30"/>
  <c r="DB1248" i="30"/>
  <c r="DC1248" i="30"/>
  <c r="CZ1249" i="30"/>
  <c r="DA1249" i="30"/>
  <c r="DB1249" i="30"/>
  <c r="DC1249" i="30"/>
  <c r="CZ1250" i="30"/>
  <c r="DA1250" i="30"/>
  <c r="DB1250" i="30"/>
  <c r="DC1250" i="30"/>
  <c r="CZ1251" i="30"/>
  <c r="DA1251" i="30"/>
  <c r="DB1251" i="30"/>
  <c r="DC1251" i="30"/>
  <c r="CZ1252" i="30"/>
  <c r="DA1252" i="30"/>
  <c r="DB1252" i="30"/>
  <c r="DC1252" i="30"/>
  <c r="CZ1253" i="30"/>
  <c r="DA1253" i="30"/>
  <c r="DB1253" i="30"/>
  <c r="DC1253" i="30"/>
  <c r="CZ1254" i="30"/>
  <c r="DA1254" i="30"/>
  <c r="DB1254" i="30"/>
  <c r="DC1254" i="30"/>
  <c r="CZ1255" i="30"/>
  <c r="DA1255" i="30"/>
  <c r="DB1255" i="30"/>
  <c r="DC1255" i="30"/>
  <c r="CZ1256" i="30"/>
  <c r="DA1256" i="30"/>
  <c r="DB1256" i="30"/>
  <c r="DC1256" i="30"/>
  <c r="CZ1257" i="30"/>
  <c r="DA1257" i="30"/>
  <c r="DB1257" i="30"/>
  <c r="DC1257" i="30"/>
  <c r="CZ1258" i="30"/>
  <c r="DA1258" i="30"/>
  <c r="DB1258" i="30"/>
  <c r="DC1258" i="30"/>
  <c r="CZ1259" i="30"/>
  <c r="DA1259" i="30"/>
  <c r="DB1259" i="30"/>
  <c r="DC1259" i="30"/>
  <c r="CZ1260" i="30"/>
  <c r="DA1260" i="30"/>
  <c r="DB1260" i="30"/>
  <c r="DC1260" i="30"/>
  <c r="CZ1261" i="30"/>
  <c r="DA1261" i="30"/>
  <c r="DB1261" i="30"/>
  <c r="DC1261" i="30"/>
  <c r="CZ1262" i="30"/>
  <c r="DA1262" i="30"/>
  <c r="DB1262" i="30"/>
  <c r="DC1262" i="30"/>
  <c r="CZ1263" i="30"/>
  <c r="DA1263" i="30"/>
  <c r="DB1263" i="30"/>
  <c r="DC1263" i="30"/>
  <c r="CZ1264" i="30"/>
  <c r="DA1264" i="30"/>
  <c r="DB1264" i="30"/>
  <c r="DC1264" i="30"/>
  <c r="CZ1265" i="30"/>
  <c r="DA1265" i="30"/>
  <c r="DB1265" i="30"/>
  <c r="DC1265" i="30"/>
  <c r="CZ1266" i="30"/>
  <c r="DA1266" i="30"/>
  <c r="DB1266" i="30"/>
  <c r="DC1266" i="30"/>
  <c r="CZ1267" i="30"/>
  <c r="DA1267" i="30"/>
  <c r="DB1267" i="30"/>
  <c r="DC1267" i="30"/>
  <c r="CZ1268" i="30"/>
  <c r="DA1268" i="30"/>
  <c r="DB1268" i="30"/>
  <c r="DC1268" i="30"/>
  <c r="CZ1269" i="30"/>
  <c r="DA1269" i="30"/>
  <c r="DB1269" i="30"/>
  <c r="DC1269" i="30"/>
  <c r="CZ1270" i="30"/>
  <c r="DA1270" i="30"/>
  <c r="DB1270" i="30"/>
  <c r="DC1270" i="30"/>
  <c r="CZ1271" i="30"/>
  <c r="DA1271" i="30"/>
  <c r="DB1271" i="30"/>
  <c r="DC1271" i="30"/>
  <c r="CZ1272" i="30"/>
  <c r="DA1272" i="30"/>
  <c r="DB1272" i="30"/>
  <c r="DC1272" i="30"/>
  <c r="CZ1273" i="30"/>
  <c r="DA1273" i="30"/>
  <c r="DB1273" i="30"/>
  <c r="DC1273" i="30"/>
  <c r="CZ1274" i="30"/>
  <c r="DA1274" i="30"/>
  <c r="DB1274" i="30"/>
  <c r="DC1274" i="30"/>
  <c r="CZ1275" i="30"/>
  <c r="DA1275" i="30"/>
  <c r="DB1275" i="30"/>
  <c r="DC1275" i="30"/>
  <c r="CZ1276" i="30"/>
  <c r="DA1276" i="30"/>
  <c r="DB1276" i="30"/>
  <c r="DC1276" i="30"/>
  <c r="CZ1277" i="30"/>
  <c r="DA1277" i="30"/>
  <c r="DB1277" i="30"/>
  <c r="DC1277" i="30"/>
  <c r="CZ1278" i="30"/>
  <c r="DA1278" i="30"/>
  <c r="DB1278" i="30"/>
  <c r="DC1278" i="30"/>
  <c r="CZ1279" i="30"/>
  <c r="DA1279" i="30"/>
  <c r="DB1279" i="30"/>
  <c r="DC1279" i="30"/>
  <c r="CZ1280" i="30"/>
  <c r="DA1280" i="30"/>
  <c r="DB1280" i="30"/>
  <c r="DC1280" i="30"/>
  <c r="CZ1281" i="30"/>
  <c r="DA1281" i="30"/>
  <c r="DB1281" i="30"/>
  <c r="DC1281" i="30"/>
  <c r="CZ1282" i="30"/>
  <c r="DA1282" i="30"/>
  <c r="DB1282" i="30"/>
  <c r="DC1282" i="30"/>
  <c r="CZ1283" i="30"/>
  <c r="DA1283" i="30"/>
  <c r="DB1283" i="30"/>
  <c r="DC1283" i="30"/>
  <c r="CZ1284" i="30"/>
  <c r="DA1284" i="30"/>
  <c r="DB1284" i="30"/>
  <c r="DC1284" i="30"/>
  <c r="CZ1285" i="30"/>
  <c r="DA1285" i="30"/>
  <c r="DB1285" i="30"/>
  <c r="DC1285" i="30"/>
  <c r="CZ1286" i="30"/>
  <c r="DA1286" i="30"/>
  <c r="DB1286" i="30"/>
  <c r="DC1286" i="30"/>
  <c r="CZ1287" i="30"/>
  <c r="DA1287" i="30"/>
  <c r="DB1287" i="30"/>
  <c r="DC1287" i="30"/>
  <c r="CZ1288" i="30"/>
  <c r="DA1288" i="30"/>
  <c r="DB1288" i="30"/>
  <c r="DC1288" i="30"/>
  <c r="DC2" i="30"/>
  <c r="CZ2" i="30"/>
  <c r="CD3" i="30"/>
  <c r="CD4" i="30"/>
  <c r="CD5" i="30"/>
  <c r="CD6" i="30"/>
  <c r="CD7" i="30"/>
  <c r="CD8" i="30"/>
  <c r="CD9" i="30"/>
  <c r="CD10" i="30"/>
  <c r="CD11" i="30"/>
  <c r="CD13" i="30"/>
  <c r="CD2" i="30"/>
  <c r="BX2" i="30"/>
  <c r="BR2" i="30"/>
  <c r="BJ2" i="30"/>
  <c r="S28" i="35" l="1"/>
  <c r="T28" i="35" s="1"/>
  <c r="S29" i="35"/>
  <c r="T29" i="35" s="1"/>
  <c r="S27" i="35"/>
  <c r="T27" i="35" s="1"/>
  <c r="T32" i="31" l="1"/>
  <c r="R27" i="48"/>
  <c r="T31" i="31" s="1"/>
  <c r="M19" i="48"/>
  <c r="M20" i="48"/>
  <c r="M21" i="48"/>
  <c r="N21" i="48"/>
  <c r="M22" i="48"/>
  <c r="N22" i="48"/>
  <c r="M23" i="48"/>
  <c r="M24" i="48"/>
  <c r="M25" i="48"/>
  <c r="N25" i="48"/>
  <c r="M26" i="48"/>
  <c r="N18" i="48"/>
  <c r="M18" i="48"/>
  <c r="M3" i="48"/>
  <c r="M4" i="48"/>
  <c r="M5" i="48"/>
  <c r="M6" i="48"/>
  <c r="M7" i="48"/>
  <c r="N7" i="48"/>
  <c r="M8" i="48"/>
  <c r="N8" i="48"/>
  <c r="M9" i="48"/>
  <c r="M10" i="48"/>
  <c r="N10" i="48"/>
  <c r="M11" i="48"/>
  <c r="M12" i="48"/>
  <c r="M13" i="48"/>
  <c r="M14" i="48"/>
  <c r="N14" i="48"/>
  <c r="M15" i="48"/>
  <c r="N15" i="48"/>
  <c r="M16" i="48"/>
  <c r="O19" i="31" s="1"/>
  <c r="M17" i="48"/>
  <c r="N17" i="48"/>
  <c r="N2" i="48"/>
  <c r="M2" i="48"/>
  <c r="I3" i="48"/>
  <c r="I4" i="48"/>
  <c r="I5" i="48"/>
  <c r="I6" i="48"/>
  <c r="I7" i="48"/>
  <c r="I8" i="48"/>
  <c r="I9" i="48"/>
  <c r="I10" i="48"/>
  <c r="I11" i="48"/>
  <c r="I12" i="48"/>
  <c r="I13" i="48"/>
  <c r="I14" i="48"/>
  <c r="I15" i="48"/>
  <c r="I16" i="48"/>
  <c r="I17" i="48"/>
  <c r="I18" i="48"/>
  <c r="I19" i="48"/>
  <c r="I20" i="48"/>
  <c r="I21" i="48"/>
  <c r="I22" i="48"/>
  <c r="I23" i="48"/>
  <c r="I24" i="48"/>
  <c r="I25" i="48"/>
  <c r="I26" i="48"/>
  <c r="I27" i="48"/>
  <c r="I28" i="48"/>
  <c r="I29" i="48"/>
  <c r="I30" i="48"/>
  <c r="I31" i="48"/>
  <c r="I32" i="48"/>
  <c r="I33" i="48"/>
  <c r="I34" i="48"/>
  <c r="I35" i="48"/>
  <c r="I36" i="48"/>
  <c r="I37" i="48"/>
  <c r="I38" i="48"/>
  <c r="I39" i="48"/>
  <c r="I40" i="48"/>
  <c r="I41" i="48"/>
  <c r="J2" i="48" a="1"/>
  <c r="J2" i="48" s="1"/>
  <c r="I2" i="48"/>
  <c r="BJ52" i="30" a="1"/>
  <c r="BJ52" i="30" s="1"/>
  <c r="BJ45" i="30"/>
  <c r="BJ43" i="30"/>
  <c r="BJ42" i="30"/>
  <c r="BJ41" i="30"/>
  <c r="BJ39" i="30"/>
  <c r="BJ38" i="30"/>
  <c r="BJ37" i="30"/>
  <c r="BJ36" i="30"/>
  <c r="BJ35" i="30"/>
  <c r="BJ34" i="30"/>
  <c r="BJ33" i="30"/>
  <c r="BJ32" i="30"/>
  <c r="BJ31" i="30"/>
  <c r="BJ30" i="30"/>
  <c r="BJ29" i="30"/>
  <c r="BJ28" i="30"/>
  <c r="BJ27" i="30"/>
  <c r="BJ26" i="30"/>
  <c r="BJ25" i="30"/>
  <c r="BJ24" i="30"/>
  <c r="BJ69" i="30" s="1"/>
  <c r="BJ23" i="30"/>
  <c r="BJ22" i="30"/>
  <c r="BJ21" i="30"/>
  <c r="BJ19" i="30"/>
  <c r="BJ18" i="30"/>
  <c r="BJ17" i="30"/>
  <c r="BJ16" i="30"/>
  <c r="BJ15" i="30"/>
  <c r="BJ14" i="30"/>
  <c r="BJ13" i="30"/>
  <c r="BJ12" i="30"/>
  <c r="BJ11" i="30"/>
  <c r="BK14" i="30" l="1"/>
  <c r="CN602" i="30"/>
  <c r="CO602" i="30"/>
  <c r="CP602" i="30"/>
  <c r="CQ602" i="30"/>
  <c r="CR602" i="30"/>
  <c r="CS602" i="30"/>
  <c r="CT602" i="30"/>
  <c r="CU602" i="30"/>
  <c r="CV602" i="30"/>
  <c r="CW602" i="30"/>
  <c r="CX602" i="30"/>
  <c r="CY602" i="30"/>
  <c r="DD602" i="30"/>
  <c r="DE602" i="30"/>
  <c r="DF602" i="30"/>
  <c r="DG602" i="30"/>
  <c r="DH602" i="30"/>
  <c r="DK602" i="30"/>
  <c r="DL602" i="30"/>
  <c r="CN603" i="30"/>
  <c r="CO603" i="30"/>
  <c r="CP603" i="30"/>
  <c r="CQ603" i="30"/>
  <c r="CR603" i="30"/>
  <c r="CS603" i="30"/>
  <c r="CT603" i="30"/>
  <c r="CU603" i="30"/>
  <c r="CV603" i="30"/>
  <c r="CW603" i="30"/>
  <c r="CX603" i="30"/>
  <c r="CY603" i="30"/>
  <c r="DD603" i="30"/>
  <c r="DE603" i="30"/>
  <c r="DF603" i="30"/>
  <c r="DG603" i="30"/>
  <c r="DH603" i="30"/>
  <c r="DK603" i="30"/>
  <c r="DL603" i="30"/>
  <c r="CN604" i="30"/>
  <c r="CO604" i="30"/>
  <c r="CP604" i="30"/>
  <c r="CQ604" i="30"/>
  <c r="CR604" i="30"/>
  <c r="CS604" i="30"/>
  <c r="CT604" i="30"/>
  <c r="CU604" i="30"/>
  <c r="CV604" i="30"/>
  <c r="CW604" i="30"/>
  <c r="CX604" i="30"/>
  <c r="CY604" i="30"/>
  <c r="DD604" i="30"/>
  <c r="DE604" i="30"/>
  <c r="DF604" i="30"/>
  <c r="DG604" i="30"/>
  <c r="DH604" i="30"/>
  <c r="DK604" i="30"/>
  <c r="DL604" i="30"/>
  <c r="CN605" i="30"/>
  <c r="CO605" i="30"/>
  <c r="CP605" i="30"/>
  <c r="CQ605" i="30"/>
  <c r="CR605" i="30"/>
  <c r="CS605" i="30"/>
  <c r="CT605" i="30"/>
  <c r="CU605" i="30"/>
  <c r="CV605" i="30"/>
  <c r="CW605" i="30"/>
  <c r="CX605" i="30"/>
  <c r="CY605" i="30"/>
  <c r="DD605" i="30"/>
  <c r="DE605" i="30"/>
  <c r="DF605" i="30"/>
  <c r="DG605" i="30"/>
  <c r="DH605" i="30"/>
  <c r="DK605" i="30"/>
  <c r="DL605" i="30"/>
  <c r="CN606" i="30"/>
  <c r="CO606" i="30"/>
  <c r="CP606" i="30"/>
  <c r="CQ606" i="30"/>
  <c r="CR606" i="30"/>
  <c r="CS606" i="30"/>
  <c r="CT606" i="30"/>
  <c r="CU606" i="30"/>
  <c r="CV606" i="30"/>
  <c r="CW606" i="30"/>
  <c r="CX606" i="30"/>
  <c r="CY606" i="30"/>
  <c r="DD606" i="30"/>
  <c r="DE606" i="30"/>
  <c r="DF606" i="30"/>
  <c r="DG606" i="30"/>
  <c r="DH606" i="30"/>
  <c r="DK606" i="30"/>
  <c r="DL606" i="30"/>
  <c r="CN607" i="30"/>
  <c r="CO607" i="30"/>
  <c r="CP607" i="30"/>
  <c r="CQ607" i="30"/>
  <c r="CR607" i="30"/>
  <c r="CS607" i="30"/>
  <c r="CT607" i="30"/>
  <c r="CU607" i="30"/>
  <c r="CV607" i="30"/>
  <c r="CW607" i="30"/>
  <c r="CX607" i="30"/>
  <c r="CY607" i="30"/>
  <c r="DD607" i="30"/>
  <c r="DE607" i="30"/>
  <c r="DF607" i="30"/>
  <c r="DG607" i="30"/>
  <c r="DH607" i="30"/>
  <c r="DK607" i="30"/>
  <c r="DL607" i="30"/>
  <c r="CN608" i="30"/>
  <c r="CO608" i="30"/>
  <c r="CP608" i="30"/>
  <c r="CQ608" i="30"/>
  <c r="CR608" i="30"/>
  <c r="CS608" i="30"/>
  <c r="CT608" i="30"/>
  <c r="CU608" i="30"/>
  <c r="CV608" i="30"/>
  <c r="CW608" i="30"/>
  <c r="CX608" i="30"/>
  <c r="CY608" i="30"/>
  <c r="DD608" i="30"/>
  <c r="DE608" i="30"/>
  <c r="DF608" i="30"/>
  <c r="DG608" i="30"/>
  <c r="DH608" i="30"/>
  <c r="DK608" i="30"/>
  <c r="DL608" i="30"/>
  <c r="CN609" i="30"/>
  <c r="CO609" i="30"/>
  <c r="CP609" i="30"/>
  <c r="CQ609" i="30"/>
  <c r="CR609" i="30"/>
  <c r="CS609" i="30"/>
  <c r="CT609" i="30"/>
  <c r="CU609" i="30"/>
  <c r="CV609" i="30"/>
  <c r="CW609" i="30"/>
  <c r="CX609" i="30"/>
  <c r="CY609" i="30"/>
  <c r="DD609" i="30"/>
  <c r="DE609" i="30"/>
  <c r="DF609" i="30"/>
  <c r="DG609" i="30"/>
  <c r="DH609" i="30"/>
  <c r="DK609" i="30"/>
  <c r="DL609" i="30"/>
  <c r="CN610" i="30"/>
  <c r="CO610" i="30"/>
  <c r="CP610" i="30"/>
  <c r="CQ610" i="30"/>
  <c r="CR610" i="30"/>
  <c r="CS610" i="30"/>
  <c r="CT610" i="30"/>
  <c r="CU610" i="30"/>
  <c r="CV610" i="30"/>
  <c r="CW610" i="30"/>
  <c r="CX610" i="30"/>
  <c r="CY610" i="30"/>
  <c r="DD610" i="30"/>
  <c r="DE610" i="30"/>
  <c r="DF610" i="30"/>
  <c r="DG610" i="30"/>
  <c r="DH610" i="30"/>
  <c r="DK610" i="30"/>
  <c r="DL610" i="30"/>
  <c r="CN611" i="30"/>
  <c r="CO611" i="30"/>
  <c r="CP611" i="30"/>
  <c r="CQ611" i="30"/>
  <c r="CR611" i="30"/>
  <c r="CS611" i="30"/>
  <c r="CT611" i="30"/>
  <c r="CU611" i="30"/>
  <c r="CV611" i="30"/>
  <c r="CW611" i="30"/>
  <c r="CX611" i="30"/>
  <c r="CY611" i="30"/>
  <c r="DD611" i="30"/>
  <c r="DE611" i="30"/>
  <c r="DF611" i="30"/>
  <c r="DG611" i="30"/>
  <c r="DH611" i="30"/>
  <c r="DK611" i="30"/>
  <c r="DL611" i="30"/>
  <c r="CN612" i="30"/>
  <c r="CO612" i="30"/>
  <c r="CP612" i="30"/>
  <c r="CQ612" i="30"/>
  <c r="CR612" i="30"/>
  <c r="CS612" i="30"/>
  <c r="CT612" i="30"/>
  <c r="CU612" i="30"/>
  <c r="CV612" i="30"/>
  <c r="CW612" i="30"/>
  <c r="CX612" i="30"/>
  <c r="CY612" i="30"/>
  <c r="DD612" i="30"/>
  <c r="DE612" i="30"/>
  <c r="DF612" i="30"/>
  <c r="DG612" i="30"/>
  <c r="DH612" i="30"/>
  <c r="DK612" i="30"/>
  <c r="DL612" i="30"/>
  <c r="CN613" i="30"/>
  <c r="CO613" i="30"/>
  <c r="CP613" i="30"/>
  <c r="CQ613" i="30"/>
  <c r="CR613" i="30"/>
  <c r="CS613" i="30"/>
  <c r="CT613" i="30"/>
  <c r="CU613" i="30"/>
  <c r="CV613" i="30"/>
  <c r="CW613" i="30"/>
  <c r="CX613" i="30"/>
  <c r="CY613" i="30"/>
  <c r="DD613" i="30"/>
  <c r="DE613" i="30"/>
  <c r="DF613" i="30"/>
  <c r="DG613" i="30"/>
  <c r="DH613" i="30"/>
  <c r="DK613" i="30"/>
  <c r="DL613" i="30"/>
  <c r="CN614" i="30"/>
  <c r="CO614" i="30"/>
  <c r="CP614" i="30"/>
  <c r="CQ614" i="30"/>
  <c r="CR614" i="30"/>
  <c r="CS614" i="30"/>
  <c r="CT614" i="30"/>
  <c r="CU614" i="30"/>
  <c r="CV614" i="30"/>
  <c r="CW614" i="30"/>
  <c r="CX614" i="30"/>
  <c r="CY614" i="30"/>
  <c r="DD614" i="30"/>
  <c r="DE614" i="30"/>
  <c r="DF614" i="30"/>
  <c r="DG614" i="30"/>
  <c r="DH614" i="30"/>
  <c r="DK614" i="30"/>
  <c r="DL614" i="30"/>
  <c r="CN615" i="30"/>
  <c r="CO615" i="30"/>
  <c r="CP615" i="30"/>
  <c r="CQ615" i="30"/>
  <c r="CR615" i="30"/>
  <c r="CS615" i="30"/>
  <c r="CT615" i="30"/>
  <c r="CU615" i="30"/>
  <c r="CV615" i="30"/>
  <c r="CW615" i="30"/>
  <c r="CX615" i="30"/>
  <c r="CY615" i="30"/>
  <c r="DD615" i="30"/>
  <c r="DE615" i="30"/>
  <c r="DF615" i="30"/>
  <c r="DG615" i="30"/>
  <c r="DH615" i="30"/>
  <c r="DK615" i="30"/>
  <c r="DL615" i="30"/>
  <c r="CN616" i="30"/>
  <c r="CO616" i="30"/>
  <c r="CP616" i="30"/>
  <c r="CQ616" i="30"/>
  <c r="CR616" i="30"/>
  <c r="CS616" i="30"/>
  <c r="CT616" i="30"/>
  <c r="CU616" i="30"/>
  <c r="CV616" i="30"/>
  <c r="CW616" i="30"/>
  <c r="CX616" i="30"/>
  <c r="CY616" i="30"/>
  <c r="DD616" i="30"/>
  <c r="DE616" i="30"/>
  <c r="DF616" i="30"/>
  <c r="DG616" i="30"/>
  <c r="DH616" i="30"/>
  <c r="DK616" i="30"/>
  <c r="DL616" i="30"/>
  <c r="CN617" i="30"/>
  <c r="CO617" i="30"/>
  <c r="CP617" i="30"/>
  <c r="CQ617" i="30"/>
  <c r="CR617" i="30"/>
  <c r="CS617" i="30"/>
  <c r="CT617" i="30"/>
  <c r="CU617" i="30"/>
  <c r="CV617" i="30"/>
  <c r="CW617" i="30"/>
  <c r="CX617" i="30"/>
  <c r="CY617" i="30"/>
  <c r="DD617" i="30"/>
  <c r="DE617" i="30"/>
  <c r="DF617" i="30"/>
  <c r="DG617" i="30"/>
  <c r="DH617" i="30"/>
  <c r="DK617" i="30"/>
  <c r="DL617" i="30"/>
  <c r="CN618" i="30"/>
  <c r="CO618" i="30"/>
  <c r="CP618" i="30"/>
  <c r="CQ618" i="30"/>
  <c r="CR618" i="30"/>
  <c r="CS618" i="30"/>
  <c r="CT618" i="30"/>
  <c r="CU618" i="30"/>
  <c r="CV618" i="30"/>
  <c r="CW618" i="30"/>
  <c r="CX618" i="30"/>
  <c r="CY618" i="30"/>
  <c r="DD618" i="30"/>
  <c r="DE618" i="30"/>
  <c r="DF618" i="30"/>
  <c r="DG618" i="30"/>
  <c r="DH618" i="30"/>
  <c r="DK618" i="30"/>
  <c r="DL618" i="30"/>
  <c r="CN619" i="30"/>
  <c r="CO619" i="30"/>
  <c r="CP619" i="30"/>
  <c r="CQ619" i="30"/>
  <c r="CR619" i="30"/>
  <c r="CS619" i="30"/>
  <c r="CT619" i="30"/>
  <c r="CU619" i="30"/>
  <c r="CV619" i="30"/>
  <c r="CW619" i="30"/>
  <c r="CX619" i="30"/>
  <c r="CY619" i="30"/>
  <c r="DD619" i="30"/>
  <c r="DE619" i="30"/>
  <c r="DF619" i="30"/>
  <c r="DG619" i="30"/>
  <c r="DH619" i="30"/>
  <c r="DK619" i="30"/>
  <c r="DL619" i="30"/>
  <c r="CN620" i="30"/>
  <c r="CO620" i="30"/>
  <c r="CP620" i="30"/>
  <c r="CQ620" i="30"/>
  <c r="CR620" i="30"/>
  <c r="CS620" i="30"/>
  <c r="CT620" i="30"/>
  <c r="CU620" i="30"/>
  <c r="CV620" i="30"/>
  <c r="CW620" i="30"/>
  <c r="CX620" i="30"/>
  <c r="CY620" i="30"/>
  <c r="DD620" i="30"/>
  <c r="DE620" i="30"/>
  <c r="DF620" i="30"/>
  <c r="DG620" i="30"/>
  <c r="DH620" i="30"/>
  <c r="DK620" i="30"/>
  <c r="DL620" i="30"/>
  <c r="CN621" i="30"/>
  <c r="CO621" i="30"/>
  <c r="CP621" i="30"/>
  <c r="CQ621" i="30"/>
  <c r="CR621" i="30"/>
  <c r="CS621" i="30"/>
  <c r="CT621" i="30"/>
  <c r="CU621" i="30"/>
  <c r="CV621" i="30"/>
  <c r="CW621" i="30"/>
  <c r="CX621" i="30"/>
  <c r="CY621" i="30"/>
  <c r="DD621" i="30"/>
  <c r="DE621" i="30"/>
  <c r="DF621" i="30"/>
  <c r="DG621" i="30"/>
  <c r="DH621" i="30"/>
  <c r="DK621" i="30"/>
  <c r="DL621" i="30"/>
  <c r="CN622" i="30"/>
  <c r="CO622" i="30"/>
  <c r="CP622" i="30"/>
  <c r="CQ622" i="30"/>
  <c r="CR622" i="30"/>
  <c r="CS622" i="30"/>
  <c r="CT622" i="30"/>
  <c r="CU622" i="30"/>
  <c r="CV622" i="30"/>
  <c r="CW622" i="30"/>
  <c r="CX622" i="30"/>
  <c r="CY622" i="30"/>
  <c r="DD622" i="30"/>
  <c r="DE622" i="30"/>
  <c r="DF622" i="30"/>
  <c r="DG622" i="30"/>
  <c r="DH622" i="30"/>
  <c r="DK622" i="30"/>
  <c r="DL622" i="30"/>
  <c r="CN623" i="30"/>
  <c r="CO623" i="30"/>
  <c r="CP623" i="30"/>
  <c r="CQ623" i="30"/>
  <c r="CR623" i="30"/>
  <c r="CS623" i="30"/>
  <c r="CT623" i="30"/>
  <c r="CU623" i="30"/>
  <c r="CV623" i="30"/>
  <c r="CW623" i="30"/>
  <c r="CX623" i="30"/>
  <c r="CY623" i="30"/>
  <c r="DD623" i="30"/>
  <c r="DE623" i="30"/>
  <c r="DF623" i="30"/>
  <c r="DG623" i="30"/>
  <c r="DH623" i="30"/>
  <c r="DK623" i="30"/>
  <c r="DL623" i="30"/>
  <c r="CN624" i="30"/>
  <c r="CO624" i="30"/>
  <c r="CP624" i="30"/>
  <c r="CQ624" i="30"/>
  <c r="CR624" i="30"/>
  <c r="CS624" i="30"/>
  <c r="CT624" i="30"/>
  <c r="CU624" i="30"/>
  <c r="CV624" i="30"/>
  <c r="CW624" i="30"/>
  <c r="CX624" i="30"/>
  <c r="CY624" i="30"/>
  <c r="DD624" i="30"/>
  <c r="DE624" i="30"/>
  <c r="DF624" i="30"/>
  <c r="DG624" i="30"/>
  <c r="DH624" i="30"/>
  <c r="DK624" i="30"/>
  <c r="DL624" i="30"/>
  <c r="CN625" i="30"/>
  <c r="CO625" i="30"/>
  <c r="CP625" i="30"/>
  <c r="CQ625" i="30"/>
  <c r="CR625" i="30"/>
  <c r="CS625" i="30"/>
  <c r="CT625" i="30"/>
  <c r="CU625" i="30"/>
  <c r="CV625" i="30"/>
  <c r="CW625" i="30"/>
  <c r="CX625" i="30"/>
  <c r="CY625" i="30"/>
  <c r="DD625" i="30"/>
  <c r="DE625" i="30"/>
  <c r="DF625" i="30"/>
  <c r="DG625" i="30"/>
  <c r="DH625" i="30"/>
  <c r="DK625" i="30"/>
  <c r="DL625" i="30"/>
  <c r="CN626" i="30"/>
  <c r="CO626" i="30"/>
  <c r="CP626" i="30"/>
  <c r="CQ626" i="30"/>
  <c r="CR626" i="30"/>
  <c r="CS626" i="30"/>
  <c r="CT626" i="30"/>
  <c r="CU626" i="30"/>
  <c r="CV626" i="30"/>
  <c r="CW626" i="30"/>
  <c r="CX626" i="30"/>
  <c r="CY626" i="30"/>
  <c r="DD626" i="30"/>
  <c r="DE626" i="30"/>
  <c r="DF626" i="30"/>
  <c r="DG626" i="30"/>
  <c r="DH626" i="30"/>
  <c r="DK626" i="30"/>
  <c r="DL626" i="30"/>
  <c r="CN627" i="30"/>
  <c r="CO627" i="30"/>
  <c r="CP627" i="30"/>
  <c r="CQ627" i="30"/>
  <c r="CR627" i="30"/>
  <c r="CS627" i="30"/>
  <c r="CT627" i="30"/>
  <c r="CU627" i="30"/>
  <c r="CV627" i="30"/>
  <c r="CW627" i="30"/>
  <c r="CX627" i="30"/>
  <c r="CY627" i="30"/>
  <c r="DD627" i="30"/>
  <c r="DE627" i="30"/>
  <c r="DF627" i="30"/>
  <c r="DG627" i="30"/>
  <c r="DH627" i="30"/>
  <c r="DK627" i="30"/>
  <c r="DL627" i="30"/>
  <c r="CN628" i="30"/>
  <c r="CO628" i="30"/>
  <c r="CP628" i="30"/>
  <c r="CQ628" i="30"/>
  <c r="CR628" i="30"/>
  <c r="CS628" i="30"/>
  <c r="CT628" i="30"/>
  <c r="CU628" i="30"/>
  <c r="CV628" i="30"/>
  <c r="CW628" i="30"/>
  <c r="CX628" i="30"/>
  <c r="CY628" i="30"/>
  <c r="DD628" i="30"/>
  <c r="DE628" i="30"/>
  <c r="DF628" i="30"/>
  <c r="DG628" i="30"/>
  <c r="DH628" i="30"/>
  <c r="DK628" i="30"/>
  <c r="DL628" i="30"/>
  <c r="CN629" i="30"/>
  <c r="CO629" i="30"/>
  <c r="CP629" i="30"/>
  <c r="CQ629" i="30"/>
  <c r="CR629" i="30"/>
  <c r="CS629" i="30"/>
  <c r="CT629" i="30"/>
  <c r="CU629" i="30"/>
  <c r="CV629" i="30"/>
  <c r="CW629" i="30"/>
  <c r="CX629" i="30"/>
  <c r="CY629" i="30"/>
  <c r="DD629" i="30"/>
  <c r="DE629" i="30"/>
  <c r="DF629" i="30"/>
  <c r="DG629" i="30"/>
  <c r="DH629" i="30"/>
  <c r="DK629" i="30"/>
  <c r="DL629" i="30"/>
  <c r="CN630" i="30"/>
  <c r="CO630" i="30"/>
  <c r="CP630" i="30"/>
  <c r="CQ630" i="30"/>
  <c r="CR630" i="30"/>
  <c r="CS630" i="30"/>
  <c r="CT630" i="30"/>
  <c r="CU630" i="30"/>
  <c r="CV630" i="30"/>
  <c r="CW630" i="30"/>
  <c r="CX630" i="30"/>
  <c r="CY630" i="30"/>
  <c r="DD630" i="30"/>
  <c r="DE630" i="30"/>
  <c r="DF630" i="30"/>
  <c r="DG630" i="30"/>
  <c r="DH630" i="30"/>
  <c r="DK630" i="30"/>
  <c r="DL630" i="30"/>
  <c r="CN631" i="30"/>
  <c r="CO631" i="30"/>
  <c r="CP631" i="30"/>
  <c r="CQ631" i="30"/>
  <c r="CR631" i="30"/>
  <c r="CS631" i="30"/>
  <c r="CT631" i="30"/>
  <c r="CU631" i="30"/>
  <c r="CV631" i="30"/>
  <c r="CW631" i="30"/>
  <c r="CX631" i="30"/>
  <c r="CY631" i="30"/>
  <c r="DD631" i="30"/>
  <c r="DE631" i="30"/>
  <c r="DF631" i="30"/>
  <c r="DG631" i="30"/>
  <c r="DH631" i="30"/>
  <c r="DK631" i="30"/>
  <c r="DL631" i="30"/>
  <c r="CN632" i="30"/>
  <c r="CO632" i="30"/>
  <c r="CP632" i="30"/>
  <c r="CQ632" i="30"/>
  <c r="CR632" i="30"/>
  <c r="CS632" i="30"/>
  <c r="CT632" i="30"/>
  <c r="CU632" i="30"/>
  <c r="CV632" i="30"/>
  <c r="CW632" i="30"/>
  <c r="CX632" i="30"/>
  <c r="CY632" i="30"/>
  <c r="DD632" i="30"/>
  <c r="DE632" i="30"/>
  <c r="DF632" i="30"/>
  <c r="DG632" i="30"/>
  <c r="DH632" i="30"/>
  <c r="DK632" i="30"/>
  <c r="DL632" i="30"/>
  <c r="CN633" i="30"/>
  <c r="CO633" i="30"/>
  <c r="CP633" i="30"/>
  <c r="CQ633" i="30"/>
  <c r="CR633" i="30"/>
  <c r="CS633" i="30"/>
  <c r="CT633" i="30"/>
  <c r="CU633" i="30"/>
  <c r="CV633" i="30"/>
  <c r="CW633" i="30"/>
  <c r="CX633" i="30"/>
  <c r="CY633" i="30"/>
  <c r="DD633" i="30"/>
  <c r="DE633" i="30"/>
  <c r="DF633" i="30"/>
  <c r="DG633" i="30"/>
  <c r="DH633" i="30"/>
  <c r="DK633" i="30"/>
  <c r="DL633" i="30"/>
  <c r="CN634" i="30"/>
  <c r="CO634" i="30"/>
  <c r="CP634" i="30"/>
  <c r="CQ634" i="30"/>
  <c r="CR634" i="30"/>
  <c r="CS634" i="30"/>
  <c r="CT634" i="30"/>
  <c r="CU634" i="30"/>
  <c r="CV634" i="30"/>
  <c r="CW634" i="30"/>
  <c r="CX634" i="30"/>
  <c r="CY634" i="30"/>
  <c r="DD634" i="30"/>
  <c r="DE634" i="30"/>
  <c r="DF634" i="30"/>
  <c r="DG634" i="30"/>
  <c r="DH634" i="30"/>
  <c r="DK634" i="30"/>
  <c r="DL634" i="30"/>
  <c r="CN635" i="30"/>
  <c r="CO635" i="30"/>
  <c r="CP635" i="30"/>
  <c r="CQ635" i="30"/>
  <c r="CR635" i="30"/>
  <c r="CS635" i="30"/>
  <c r="CT635" i="30"/>
  <c r="CU635" i="30"/>
  <c r="CV635" i="30"/>
  <c r="CW635" i="30"/>
  <c r="CX635" i="30"/>
  <c r="CY635" i="30"/>
  <c r="DD635" i="30"/>
  <c r="DE635" i="30"/>
  <c r="DF635" i="30"/>
  <c r="DG635" i="30"/>
  <c r="DH635" i="30"/>
  <c r="DK635" i="30"/>
  <c r="DL635" i="30"/>
  <c r="CN636" i="30"/>
  <c r="CO636" i="30"/>
  <c r="CP636" i="30"/>
  <c r="CQ636" i="30"/>
  <c r="CR636" i="30"/>
  <c r="CS636" i="30"/>
  <c r="CT636" i="30"/>
  <c r="CU636" i="30"/>
  <c r="CV636" i="30"/>
  <c r="CW636" i="30"/>
  <c r="CX636" i="30"/>
  <c r="CY636" i="30"/>
  <c r="DD636" i="30"/>
  <c r="DE636" i="30"/>
  <c r="DF636" i="30"/>
  <c r="DG636" i="30"/>
  <c r="DH636" i="30"/>
  <c r="DK636" i="30"/>
  <c r="DL636" i="30"/>
  <c r="CN637" i="30"/>
  <c r="CO637" i="30"/>
  <c r="CP637" i="30"/>
  <c r="CQ637" i="30"/>
  <c r="CR637" i="30"/>
  <c r="CS637" i="30"/>
  <c r="CT637" i="30"/>
  <c r="CU637" i="30"/>
  <c r="CV637" i="30"/>
  <c r="CW637" i="30"/>
  <c r="CX637" i="30"/>
  <c r="CY637" i="30"/>
  <c r="DD637" i="30"/>
  <c r="DE637" i="30"/>
  <c r="DF637" i="30"/>
  <c r="DG637" i="30"/>
  <c r="DH637" i="30"/>
  <c r="DK637" i="30"/>
  <c r="DL637" i="30"/>
  <c r="CN638" i="30"/>
  <c r="CO638" i="30"/>
  <c r="CP638" i="30"/>
  <c r="CQ638" i="30"/>
  <c r="CR638" i="30"/>
  <c r="CS638" i="30"/>
  <c r="CT638" i="30"/>
  <c r="CU638" i="30"/>
  <c r="CV638" i="30"/>
  <c r="CW638" i="30"/>
  <c r="CX638" i="30"/>
  <c r="CY638" i="30"/>
  <c r="DD638" i="30"/>
  <c r="DE638" i="30"/>
  <c r="DF638" i="30"/>
  <c r="DG638" i="30"/>
  <c r="DH638" i="30"/>
  <c r="DK638" i="30"/>
  <c r="DL638" i="30"/>
  <c r="CN639" i="30"/>
  <c r="CO639" i="30"/>
  <c r="CP639" i="30"/>
  <c r="CQ639" i="30"/>
  <c r="CR639" i="30"/>
  <c r="CS639" i="30"/>
  <c r="CT639" i="30"/>
  <c r="CU639" i="30"/>
  <c r="CV639" i="30"/>
  <c r="CW639" i="30"/>
  <c r="CX639" i="30"/>
  <c r="CY639" i="30"/>
  <c r="DD639" i="30"/>
  <c r="DE639" i="30"/>
  <c r="DF639" i="30"/>
  <c r="DG639" i="30"/>
  <c r="DH639" i="30"/>
  <c r="DK639" i="30"/>
  <c r="DL639" i="30"/>
  <c r="CN640" i="30"/>
  <c r="CO640" i="30"/>
  <c r="CP640" i="30"/>
  <c r="CQ640" i="30"/>
  <c r="CR640" i="30"/>
  <c r="CS640" i="30"/>
  <c r="CT640" i="30"/>
  <c r="CU640" i="30"/>
  <c r="CV640" i="30"/>
  <c r="CW640" i="30"/>
  <c r="CX640" i="30"/>
  <c r="CY640" i="30"/>
  <c r="DD640" i="30"/>
  <c r="DE640" i="30"/>
  <c r="DF640" i="30"/>
  <c r="DG640" i="30"/>
  <c r="DH640" i="30"/>
  <c r="DK640" i="30"/>
  <c r="DL640" i="30"/>
  <c r="CN641" i="30"/>
  <c r="CO641" i="30"/>
  <c r="CP641" i="30"/>
  <c r="CQ641" i="30"/>
  <c r="CR641" i="30"/>
  <c r="CS641" i="30"/>
  <c r="CT641" i="30"/>
  <c r="CU641" i="30"/>
  <c r="CV641" i="30"/>
  <c r="CW641" i="30"/>
  <c r="CX641" i="30"/>
  <c r="CY641" i="30"/>
  <c r="DD641" i="30"/>
  <c r="DE641" i="30"/>
  <c r="DF641" i="30"/>
  <c r="DG641" i="30"/>
  <c r="DH641" i="30"/>
  <c r="DK641" i="30"/>
  <c r="DL641" i="30"/>
  <c r="CN642" i="30"/>
  <c r="CO642" i="30"/>
  <c r="CP642" i="30"/>
  <c r="CQ642" i="30"/>
  <c r="CR642" i="30"/>
  <c r="CS642" i="30"/>
  <c r="CT642" i="30"/>
  <c r="CU642" i="30"/>
  <c r="CV642" i="30"/>
  <c r="CW642" i="30"/>
  <c r="CX642" i="30"/>
  <c r="CY642" i="30"/>
  <c r="DD642" i="30"/>
  <c r="DE642" i="30"/>
  <c r="DF642" i="30"/>
  <c r="DG642" i="30"/>
  <c r="DH642" i="30"/>
  <c r="DK642" i="30"/>
  <c r="DL642" i="30"/>
  <c r="CN643" i="30"/>
  <c r="CO643" i="30"/>
  <c r="CP643" i="30"/>
  <c r="CQ643" i="30"/>
  <c r="CR643" i="30"/>
  <c r="CS643" i="30"/>
  <c r="CT643" i="30"/>
  <c r="CU643" i="30"/>
  <c r="CV643" i="30"/>
  <c r="CW643" i="30"/>
  <c r="CX643" i="30"/>
  <c r="CY643" i="30"/>
  <c r="DD643" i="30"/>
  <c r="DE643" i="30"/>
  <c r="DF643" i="30"/>
  <c r="DG643" i="30"/>
  <c r="DH643" i="30"/>
  <c r="DK643" i="30"/>
  <c r="DL643" i="30"/>
  <c r="CN644" i="30"/>
  <c r="CO644" i="30"/>
  <c r="CP644" i="30"/>
  <c r="CQ644" i="30"/>
  <c r="CR644" i="30"/>
  <c r="CS644" i="30"/>
  <c r="CT644" i="30"/>
  <c r="CU644" i="30"/>
  <c r="CV644" i="30"/>
  <c r="CW644" i="30"/>
  <c r="CX644" i="30"/>
  <c r="CY644" i="30"/>
  <c r="DD644" i="30"/>
  <c r="DE644" i="30"/>
  <c r="DF644" i="30"/>
  <c r="DG644" i="30"/>
  <c r="DH644" i="30"/>
  <c r="DK644" i="30"/>
  <c r="DL644" i="30"/>
  <c r="CN645" i="30"/>
  <c r="CO645" i="30"/>
  <c r="CP645" i="30"/>
  <c r="CQ645" i="30"/>
  <c r="CR645" i="30"/>
  <c r="CS645" i="30"/>
  <c r="CT645" i="30"/>
  <c r="CU645" i="30"/>
  <c r="CV645" i="30"/>
  <c r="CW645" i="30"/>
  <c r="CX645" i="30"/>
  <c r="CY645" i="30"/>
  <c r="DD645" i="30"/>
  <c r="DE645" i="30"/>
  <c r="DF645" i="30"/>
  <c r="DG645" i="30"/>
  <c r="DH645" i="30"/>
  <c r="DK645" i="30"/>
  <c r="DL645" i="30"/>
  <c r="CN646" i="30"/>
  <c r="CO646" i="30"/>
  <c r="CP646" i="30"/>
  <c r="CQ646" i="30"/>
  <c r="CR646" i="30"/>
  <c r="CS646" i="30"/>
  <c r="CT646" i="30"/>
  <c r="CU646" i="30"/>
  <c r="CV646" i="30"/>
  <c r="CW646" i="30"/>
  <c r="CX646" i="30"/>
  <c r="CY646" i="30"/>
  <c r="DD646" i="30"/>
  <c r="DE646" i="30"/>
  <c r="DF646" i="30"/>
  <c r="DG646" i="30"/>
  <c r="DH646" i="30"/>
  <c r="DK646" i="30"/>
  <c r="DL646" i="30"/>
  <c r="CN647" i="30"/>
  <c r="CO647" i="30"/>
  <c r="CP647" i="30"/>
  <c r="CQ647" i="30"/>
  <c r="CR647" i="30"/>
  <c r="CS647" i="30"/>
  <c r="CT647" i="30"/>
  <c r="CU647" i="30"/>
  <c r="CV647" i="30"/>
  <c r="CW647" i="30"/>
  <c r="CX647" i="30"/>
  <c r="CY647" i="30"/>
  <c r="DD647" i="30"/>
  <c r="DE647" i="30"/>
  <c r="DF647" i="30"/>
  <c r="DG647" i="30"/>
  <c r="DH647" i="30"/>
  <c r="DK647" i="30"/>
  <c r="DL647" i="30"/>
  <c r="CN648" i="30"/>
  <c r="CO648" i="30"/>
  <c r="CP648" i="30"/>
  <c r="CQ648" i="30"/>
  <c r="CR648" i="30"/>
  <c r="CS648" i="30"/>
  <c r="CT648" i="30"/>
  <c r="CU648" i="30"/>
  <c r="CV648" i="30"/>
  <c r="CW648" i="30"/>
  <c r="CX648" i="30"/>
  <c r="CY648" i="30"/>
  <c r="DD648" i="30"/>
  <c r="DE648" i="30"/>
  <c r="DF648" i="30"/>
  <c r="DG648" i="30"/>
  <c r="DH648" i="30"/>
  <c r="DK648" i="30"/>
  <c r="DL648" i="30"/>
  <c r="CN649" i="30"/>
  <c r="CO649" i="30"/>
  <c r="CP649" i="30"/>
  <c r="CQ649" i="30"/>
  <c r="CR649" i="30"/>
  <c r="CS649" i="30"/>
  <c r="CT649" i="30"/>
  <c r="CU649" i="30"/>
  <c r="CV649" i="30"/>
  <c r="CW649" i="30"/>
  <c r="CX649" i="30"/>
  <c r="CY649" i="30"/>
  <c r="DD649" i="30"/>
  <c r="DE649" i="30"/>
  <c r="DF649" i="30"/>
  <c r="DG649" i="30"/>
  <c r="DH649" i="30"/>
  <c r="DK649" i="30"/>
  <c r="DL649" i="30"/>
  <c r="CN650" i="30"/>
  <c r="CO650" i="30"/>
  <c r="CP650" i="30"/>
  <c r="CQ650" i="30"/>
  <c r="CR650" i="30"/>
  <c r="CS650" i="30"/>
  <c r="CT650" i="30"/>
  <c r="CU650" i="30"/>
  <c r="CV650" i="30"/>
  <c r="CW650" i="30"/>
  <c r="CX650" i="30"/>
  <c r="CY650" i="30"/>
  <c r="DD650" i="30"/>
  <c r="DE650" i="30"/>
  <c r="DF650" i="30"/>
  <c r="DG650" i="30"/>
  <c r="DH650" i="30"/>
  <c r="DK650" i="30"/>
  <c r="DL650" i="30"/>
  <c r="CN651" i="30"/>
  <c r="CO651" i="30"/>
  <c r="CP651" i="30"/>
  <c r="CQ651" i="30"/>
  <c r="CR651" i="30"/>
  <c r="CS651" i="30"/>
  <c r="CT651" i="30"/>
  <c r="CU651" i="30"/>
  <c r="CV651" i="30"/>
  <c r="CW651" i="30"/>
  <c r="CX651" i="30"/>
  <c r="CY651" i="30"/>
  <c r="DD651" i="30"/>
  <c r="DE651" i="30"/>
  <c r="DF651" i="30"/>
  <c r="DG651" i="30"/>
  <c r="DH651" i="30"/>
  <c r="DK651" i="30"/>
  <c r="DL651" i="30"/>
  <c r="CN652" i="30"/>
  <c r="CO652" i="30"/>
  <c r="CP652" i="30"/>
  <c r="CQ652" i="30"/>
  <c r="CR652" i="30"/>
  <c r="CS652" i="30"/>
  <c r="CT652" i="30"/>
  <c r="CU652" i="30"/>
  <c r="CV652" i="30"/>
  <c r="CW652" i="30"/>
  <c r="CX652" i="30"/>
  <c r="CY652" i="30"/>
  <c r="DD652" i="30"/>
  <c r="DE652" i="30"/>
  <c r="DF652" i="30"/>
  <c r="DG652" i="30"/>
  <c r="DH652" i="30"/>
  <c r="DK652" i="30"/>
  <c r="DL652" i="30"/>
  <c r="CN653" i="30"/>
  <c r="CO653" i="30"/>
  <c r="CP653" i="30"/>
  <c r="CQ653" i="30"/>
  <c r="CR653" i="30"/>
  <c r="CS653" i="30"/>
  <c r="CT653" i="30"/>
  <c r="CU653" i="30"/>
  <c r="CV653" i="30"/>
  <c r="CW653" i="30"/>
  <c r="CX653" i="30"/>
  <c r="CY653" i="30"/>
  <c r="DD653" i="30"/>
  <c r="DE653" i="30"/>
  <c r="DF653" i="30"/>
  <c r="DG653" i="30"/>
  <c r="DH653" i="30"/>
  <c r="DK653" i="30"/>
  <c r="DL653" i="30"/>
  <c r="CN654" i="30"/>
  <c r="CO654" i="30"/>
  <c r="CP654" i="30"/>
  <c r="CQ654" i="30"/>
  <c r="CR654" i="30"/>
  <c r="CS654" i="30"/>
  <c r="CT654" i="30"/>
  <c r="CU654" i="30"/>
  <c r="CV654" i="30"/>
  <c r="CW654" i="30"/>
  <c r="CX654" i="30"/>
  <c r="CY654" i="30"/>
  <c r="DD654" i="30"/>
  <c r="DE654" i="30"/>
  <c r="DF654" i="30"/>
  <c r="DG654" i="30"/>
  <c r="DH654" i="30"/>
  <c r="DK654" i="30"/>
  <c r="DL654" i="30"/>
  <c r="CN655" i="30"/>
  <c r="CO655" i="30"/>
  <c r="CP655" i="30"/>
  <c r="CQ655" i="30"/>
  <c r="CR655" i="30"/>
  <c r="CS655" i="30"/>
  <c r="CT655" i="30"/>
  <c r="CU655" i="30"/>
  <c r="CV655" i="30"/>
  <c r="CW655" i="30"/>
  <c r="CX655" i="30"/>
  <c r="CY655" i="30"/>
  <c r="DD655" i="30"/>
  <c r="DE655" i="30"/>
  <c r="DF655" i="30"/>
  <c r="DG655" i="30"/>
  <c r="DH655" i="30"/>
  <c r="DK655" i="30"/>
  <c r="DL655" i="30"/>
  <c r="CN656" i="30"/>
  <c r="CO656" i="30"/>
  <c r="CP656" i="30"/>
  <c r="CQ656" i="30"/>
  <c r="CR656" i="30"/>
  <c r="CS656" i="30"/>
  <c r="CT656" i="30"/>
  <c r="CU656" i="30"/>
  <c r="CV656" i="30"/>
  <c r="CW656" i="30"/>
  <c r="CX656" i="30"/>
  <c r="CY656" i="30"/>
  <c r="DD656" i="30"/>
  <c r="DE656" i="30"/>
  <c r="DF656" i="30"/>
  <c r="DG656" i="30"/>
  <c r="DH656" i="30"/>
  <c r="DK656" i="30"/>
  <c r="DL656" i="30"/>
  <c r="CN657" i="30"/>
  <c r="CO657" i="30"/>
  <c r="CP657" i="30"/>
  <c r="CQ657" i="30"/>
  <c r="CR657" i="30"/>
  <c r="CS657" i="30"/>
  <c r="CT657" i="30"/>
  <c r="CU657" i="30"/>
  <c r="CV657" i="30"/>
  <c r="CW657" i="30"/>
  <c r="CX657" i="30"/>
  <c r="CY657" i="30"/>
  <c r="DD657" i="30"/>
  <c r="DE657" i="30"/>
  <c r="DF657" i="30"/>
  <c r="DG657" i="30"/>
  <c r="DH657" i="30"/>
  <c r="DK657" i="30"/>
  <c r="DL657" i="30"/>
  <c r="CN658" i="30"/>
  <c r="CO658" i="30"/>
  <c r="CP658" i="30"/>
  <c r="CQ658" i="30"/>
  <c r="CR658" i="30"/>
  <c r="CS658" i="30"/>
  <c r="CT658" i="30"/>
  <c r="CU658" i="30"/>
  <c r="CV658" i="30"/>
  <c r="CW658" i="30"/>
  <c r="CX658" i="30"/>
  <c r="CY658" i="30"/>
  <c r="DD658" i="30"/>
  <c r="DE658" i="30"/>
  <c r="DF658" i="30"/>
  <c r="DG658" i="30"/>
  <c r="DH658" i="30"/>
  <c r="DK658" i="30"/>
  <c r="DL658" i="30"/>
  <c r="CN659" i="30"/>
  <c r="CO659" i="30"/>
  <c r="CP659" i="30"/>
  <c r="CQ659" i="30"/>
  <c r="CR659" i="30"/>
  <c r="CS659" i="30"/>
  <c r="CT659" i="30"/>
  <c r="CU659" i="30"/>
  <c r="CV659" i="30"/>
  <c r="CW659" i="30"/>
  <c r="CX659" i="30"/>
  <c r="CY659" i="30"/>
  <c r="DD659" i="30"/>
  <c r="DE659" i="30"/>
  <c r="DF659" i="30"/>
  <c r="DG659" i="30"/>
  <c r="DH659" i="30"/>
  <c r="DK659" i="30"/>
  <c r="DL659" i="30"/>
  <c r="CN660" i="30"/>
  <c r="CO660" i="30"/>
  <c r="CP660" i="30"/>
  <c r="CQ660" i="30"/>
  <c r="CR660" i="30"/>
  <c r="CS660" i="30"/>
  <c r="CT660" i="30"/>
  <c r="CU660" i="30"/>
  <c r="CV660" i="30"/>
  <c r="CW660" i="30"/>
  <c r="CX660" i="30"/>
  <c r="CY660" i="30"/>
  <c r="DD660" i="30"/>
  <c r="DE660" i="30"/>
  <c r="DF660" i="30"/>
  <c r="DG660" i="30"/>
  <c r="DH660" i="30"/>
  <c r="DK660" i="30"/>
  <c r="DL660" i="30"/>
  <c r="CN661" i="30"/>
  <c r="CO661" i="30"/>
  <c r="CP661" i="30"/>
  <c r="CQ661" i="30"/>
  <c r="CR661" i="30"/>
  <c r="CS661" i="30"/>
  <c r="CT661" i="30"/>
  <c r="CU661" i="30"/>
  <c r="CV661" i="30"/>
  <c r="CW661" i="30"/>
  <c r="CX661" i="30"/>
  <c r="CY661" i="30"/>
  <c r="DD661" i="30"/>
  <c r="DE661" i="30"/>
  <c r="DF661" i="30"/>
  <c r="DG661" i="30"/>
  <c r="DH661" i="30"/>
  <c r="DK661" i="30"/>
  <c r="DL661" i="30"/>
  <c r="CN662" i="30"/>
  <c r="CO662" i="30"/>
  <c r="CP662" i="30"/>
  <c r="CQ662" i="30"/>
  <c r="CR662" i="30"/>
  <c r="CS662" i="30"/>
  <c r="CT662" i="30"/>
  <c r="CU662" i="30"/>
  <c r="CV662" i="30"/>
  <c r="CW662" i="30"/>
  <c r="CX662" i="30"/>
  <c r="CY662" i="30"/>
  <c r="DD662" i="30"/>
  <c r="DE662" i="30"/>
  <c r="DF662" i="30"/>
  <c r="DG662" i="30"/>
  <c r="DH662" i="30"/>
  <c r="DK662" i="30"/>
  <c r="DL662" i="30"/>
  <c r="CN663" i="30"/>
  <c r="CO663" i="30"/>
  <c r="CP663" i="30"/>
  <c r="CQ663" i="30"/>
  <c r="CR663" i="30"/>
  <c r="CS663" i="30"/>
  <c r="CT663" i="30"/>
  <c r="CU663" i="30"/>
  <c r="CV663" i="30"/>
  <c r="CW663" i="30"/>
  <c r="CX663" i="30"/>
  <c r="CY663" i="30"/>
  <c r="DD663" i="30"/>
  <c r="DE663" i="30"/>
  <c r="DF663" i="30"/>
  <c r="DG663" i="30"/>
  <c r="DH663" i="30"/>
  <c r="DK663" i="30"/>
  <c r="DL663" i="30"/>
  <c r="CN664" i="30"/>
  <c r="CO664" i="30"/>
  <c r="CP664" i="30"/>
  <c r="CQ664" i="30"/>
  <c r="CR664" i="30"/>
  <c r="CS664" i="30"/>
  <c r="CT664" i="30"/>
  <c r="CU664" i="30"/>
  <c r="CV664" i="30"/>
  <c r="CW664" i="30"/>
  <c r="CX664" i="30"/>
  <c r="CY664" i="30"/>
  <c r="DD664" i="30"/>
  <c r="DE664" i="30"/>
  <c r="DF664" i="30"/>
  <c r="DG664" i="30"/>
  <c r="DH664" i="30"/>
  <c r="DK664" i="30"/>
  <c r="DL664" i="30"/>
  <c r="CN665" i="30"/>
  <c r="CO665" i="30"/>
  <c r="CP665" i="30"/>
  <c r="CQ665" i="30"/>
  <c r="CR665" i="30"/>
  <c r="CS665" i="30"/>
  <c r="CT665" i="30"/>
  <c r="CU665" i="30"/>
  <c r="CV665" i="30"/>
  <c r="CW665" i="30"/>
  <c r="CX665" i="30"/>
  <c r="CY665" i="30"/>
  <c r="DD665" i="30"/>
  <c r="DE665" i="30"/>
  <c r="DF665" i="30"/>
  <c r="DG665" i="30"/>
  <c r="DH665" i="30"/>
  <c r="DK665" i="30"/>
  <c r="DL665" i="30"/>
  <c r="CN666" i="30"/>
  <c r="CO666" i="30"/>
  <c r="CP666" i="30"/>
  <c r="CQ666" i="30"/>
  <c r="CR666" i="30"/>
  <c r="CS666" i="30"/>
  <c r="CT666" i="30"/>
  <c r="CU666" i="30"/>
  <c r="CV666" i="30"/>
  <c r="CW666" i="30"/>
  <c r="CX666" i="30"/>
  <c r="CY666" i="30"/>
  <c r="DD666" i="30"/>
  <c r="DE666" i="30"/>
  <c r="DF666" i="30"/>
  <c r="DG666" i="30"/>
  <c r="DH666" i="30"/>
  <c r="DK666" i="30"/>
  <c r="DL666" i="30"/>
  <c r="CN667" i="30"/>
  <c r="CO667" i="30"/>
  <c r="CP667" i="30"/>
  <c r="CQ667" i="30"/>
  <c r="CR667" i="30"/>
  <c r="CS667" i="30"/>
  <c r="CT667" i="30"/>
  <c r="CU667" i="30"/>
  <c r="CV667" i="30"/>
  <c r="CW667" i="30"/>
  <c r="CX667" i="30"/>
  <c r="CY667" i="30"/>
  <c r="DD667" i="30"/>
  <c r="DE667" i="30"/>
  <c r="DF667" i="30"/>
  <c r="DG667" i="30"/>
  <c r="DH667" i="30"/>
  <c r="DK667" i="30"/>
  <c r="DL667" i="30"/>
  <c r="CN668" i="30"/>
  <c r="CO668" i="30"/>
  <c r="CP668" i="30"/>
  <c r="CQ668" i="30"/>
  <c r="CR668" i="30"/>
  <c r="CS668" i="30"/>
  <c r="CT668" i="30"/>
  <c r="CU668" i="30"/>
  <c r="CV668" i="30"/>
  <c r="CW668" i="30"/>
  <c r="CX668" i="30"/>
  <c r="CY668" i="30"/>
  <c r="DD668" i="30"/>
  <c r="DE668" i="30"/>
  <c r="DF668" i="30"/>
  <c r="DG668" i="30"/>
  <c r="DH668" i="30"/>
  <c r="DK668" i="30"/>
  <c r="DL668" i="30"/>
  <c r="CN669" i="30"/>
  <c r="CO669" i="30"/>
  <c r="CP669" i="30"/>
  <c r="CQ669" i="30"/>
  <c r="CR669" i="30"/>
  <c r="CS669" i="30"/>
  <c r="CT669" i="30"/>
  <c r="CU669" i="30"/>
  <c r="CV669" i="30"/>
  <c r="CW669" i="30"/>
  <c r="CX669" i="30"/>
  <c r="CY669" i="30"/>
  <c r="DD669" i="30"/>
  <c r="DE669" i="30"/>
  <c r="DF669" i="30"/>
  <c r="DG669" i="30"/>
  <c r="DH669" i="30"/>
  <c r="DK669" i="30"/>
  <c r="DL669" i="30"/>
  <c r="CN670" i="30"/>
  <c r="CO670" i="30"/>
  <c r="CP670" i="30"/>
  <c r="CQ670" i="30"/>
  <c r="CR670" i="30"/>
  <c r="CS670" i="30"/>
  <c r="CT670" i="30"/>
  <c r="CU670" i="30"/>
  <c r="CV670" i="30"/>
  <c r="CW670" i="30"/>
  <c r="CX670" i="30"/>
  <c r="CY670" i="30"/>
  <c r="DD670" i="30"/>
  <c r="DE670" i="30"/>
  <c r="DF670" i="30"/>
  <c r="DG670" i="30"/>
  <c r="DH670" i="30"/>
  <c r="DK670" i="30"/>
  <c r="DL670" i="30"/>
  <c r="CN671" i="30"/>
  <c r="CO671" i="30"/>
  <c r="CP671" i="30"/>
  <c r="CQ671" i="30"/>
  <c r="CR671" i="30"/>
  <c r="CS671" i="30"/>
  <c r="CT671" i="30"/>
  <c r="CU671" i="30"/>
  <c r="CV671" i="30"/>
  <c r="CW671" i="30"/>
  <c r="CX671" i="30"/>
  <c r="CY671" i="30"/>
  <c r="DD671" i="30"/>
  <c r="DE671" i="30"/>
  <c r="DF671" i="30"/>
  <c r="DG671" i="30"/>
  <c r="DH671" i="30"/>
  <c r="DK671" i="30"/>
  <c r="DL671" i="30"/>
  <c r="CN672" i="30"/>
  <c r="CO672" i="30"/>
  <c r="CP672" i="30"/>
  <c r="CQ672" i="30"/>
  <c r="CR672" i="30"/>
  <c r="CS672" i="30"/>
  <c r="CT672" i="30"/>
  <c r="CU672" i="30"/>
  <c r="CV672" i="30"/>
  <c r="CW672" i="30"/>
  <c r="CX672" i="30"/>
  <c r="CY672" i="30"/>
  <c r="DD672" i="30"/>
  <c r="DE672" i="30"/>
  <c r="DF672" i="30"/>
  <c r="DG672" i="30"/>
  <c r="DH672" i="30"/>
  <c r="DK672" i="30"/>
  <c r="DL672" i="30"/>
  <c r="CN673" i="30"/>
  <c r="CO673" i="30"/>
  <c r="CP673" i="30"/>
  <c r="CQ673" i="30"/>
  <c r="CR673" i="30"/>
  <c r="CS673" i="30"/>
  <c r="CT673" i="30"/>
  <c r="CU673" i="30"/>
  <c r="CV673" i="30"/>
  <c r="CW673" i="30"/>
  <c r="CX673" i="30"/>
  <c r="CY673" i="30"/>
  <c r="DD673" i="30"/>
  <c r="DE673" i="30"/>
  <c r="DF673" i="30"/>
  <c r="DG673" i="30"/>
  <c r="DH673" i="30"/>
  <c r="DK673" i="30"/>
  <c r="DL673" i="30"/>
  <c r="CN674" i="30"/>
  <c r="CO674" i="30"/>
  <c r="CP674" i="30"/>
  <c r="CQ674" i="30"/>
  <c r="CR674" i="30"/>
  <c r="CS674" i="30"/>
  <c r="CT674" i="30"/>
  <c r="CU674" i="30"/>
  <c r="CV674" i="30"/>
  <c r="CW674" i="30"/>
  <c r="CX674" i="30"/>
  <c r="CY674" i="30"/>
  <c r="DD674" i="30"/>
  <c r="DE674" i="30"/>
  <c r="DF674" i="30"/>
  <c r="DG674" i="30"/>
  <c r="DH674" i="30"/>
  <c r="DK674" i="30"/>
  <c r="DL674" i="30"/>
  <c r="CN675" i="30"/>
  <c r="CO675" i="30"/>
  <c r="CP675" i="30"/>
  <c r="CQ675" i="30"/>
  <c r="CR675" i="30"/>
  <c r="CS675" i="30"/>
  <c r="CT675" i="30"/>
  <c r="CU675" i="30"/>
  <c r="CV675" i="30"/>
  <c r="CW675" i="30"/>
  <c r="CX675" i="30"/>
  <c r="CY675" i="30"/>
  <c r="DD675" i="30"/>
  <c r="DE675" i="30"/>
  <c r="DF675" i="30"/>
  <c r="DG675" i="30"/>
  <c r="DH675" i="30"/>
  <c r="DK675" i="30"/>
  <c r="DL675" i="30"/>
  <c r="CN676" i="30"/>
  <c r="CO676" i="30"/>
  <c r="CP676" i="30"/>
  <c r="CQ676" i="30"/>
  <c r="CR676" i="30"/>
  <c r="CS676" i="30"/>
  <c r="CT676" i="30"/>
  <c r="CU676" i="30"/>
  <c r="CV676" i="30"/>
  <c r="CW676" i="30"/>
  <c r="CX676" i="30"/>
  <c r="CY676" i="30"/>
  <c r="DD676" i="30"/>
  <c r="DE676" i="30"/>
  <c r="DF676" i="30"/>
  <c r="DG676" i="30"/>
  <c r="DH676" i="30"/>
  <c r="DK676" i="30"/>
  <c r="DL676" i="30"/>
  <c r="CN677" i="30"/>
  <c r="CO677" i="30"/>
  <c r="CP677" i="30"/>
  <c r="CQ677" i="30"/>
  <c r="CR677" i="30"/>
  <c r="CS677" i="30"/>
  <c r="CT677" i="30"/>
  <c r="CU677" i="30"/>
  <c r="CV677" i="30"/>
  <c r="CW677" i="30"/>
  <c r="CX677" i="30"/>
  <c r="CY677" i="30"/>
  <c r="DD677" i="30"/>
  <c r="DE677" i="30"/>
  <c r="DF677" i="30"/>
  <c r="DG677" i="30"/>
  <c r="DH677" i="30"/>
  <c r="DK677" i="30"/>
  <c r="DL677" i="30"/>
  <c r="CN678" i="30"/>
  <c r="CO678" i="30"/>
  <c r="CP678" i="30"/>
  <c r="CQ678" i="30"/>
  <c r="CR678" i="30"/>
  <c r="CS678" i="30"/>
  <c r="CT678" i="30"/>
  <c r="CU678" i="30"/>
  <c r="CV678" i="30"/>
  <c r="CW678" i="30"/>
  <c r="CX678" i="30"/>
  <c r="CY678" i="30"/>
  <c r="DD678" i="30"/>
  <c r="DE678" i="30"/>
  <c r="DF678" i="30"/>
  <c r="DG678" i="30"/>
  <c r="DH678" i="30"/>
  <c r="DK678" i="30"/>
  <c r="DL678" i="30"/>
  <c r="CN679" i="30"/>
  <c r="CO679" i="30"/>
  <c r="CP679" i="30"/>
  <c r="CQ679" i="30"/>
  <c r="CR679" i="30"/>
  <c r="CS679" i="30"/>
  <c r="CT679" i="30"/>
  <c r="CU679" i="30"/>
  <c r="CV679" i="30"/>
  <c r="CW679" i="30"/>
  <c r="CX679" i="30"/>
  <c r="CY679" i="30"/>
  <c r="DD679" i="30"/>
  <c r="DE679" i="30"/>
  <c r="DF679" i="30"/>
  <c r="DG679" i="30"/>
  <c r="DH679" i="30"/>
  <c r="DK679" i="30"/>
  <c r="DL679" i="30"/>
  <c r="CN680" i="30"/>
  <c r="CO680" i="30"/>
  <c r="CP680" i="30"/>
  <c r="CQ680" i="30"/>
  <c r="CR680" i="30"/>
  <c r="CS680" i="30"/>
  <c r="CT680" i="30"/>
  <c r="CU680" i="30"/>
  <c r="CV680" i="30"/>
  <c r="CW680" i="30"/>
  <c r="CX680" i="30"/>
  <c r="CY680" i="30"/>
  <c r="DD680" i="30"/>
  <c r="DE680" i="30"/>
  <c r="DF680" i="30"/>
  <c r="DG680" i="30"/>
  <c r="DH680" i="30"/>
  <c r="DK680" i="30"/>
  <c r="DL680" i="30"/>
  <c r="CN681" i="30"/>
  <c r="CO681" i="30"/>
  <c r="CP681" i="30"/>
  <c r="CQ681" i="30"/>
  <c r="CR681" i="30"/>
  <c r="CS681" i="30"/>
  <c r="CT681" i="30"/>
  <c r="CU681" i="30"/>
  <c r="CV681" i="30"/>
  <c r="CW681" i="30"/>
  <c r="CX681" i="30"/>
  <c r="CY681" i="30"/>
  <c r="DD681" i="30"/>
  <c r="DE681" i="30"/>
  <c r="DF681" i="30"/>
  <c r="DG681" i="30"/>
  <c r="DH681" i="30"/>
  <c r="DK681" i="30"/>
  <c r="DL681" i="30"/>
  <c r="CN682" i="30"/>
  <c r="CO682" i="30"/>
  <c r="CP682" i="30"/>
  <c r="CQ682" i="30"/>
  <c r="CR682" i="30"/>
  <c r="CS682" i="30"/>
  <c r="CT682" i="30"/>
  <c r="CU682" i="30"/>
  <c r="CV682" i="30"/>
  <c r="CW682" i="30"/>
  <c r="CX682" i="30"/>
  <c r="CY682" i="30"/>
  <c r="DD682" i="30"/>
  <c r="DE682" i="30"/>
  <c r="DF682" i="30"/>
  <c r="DG682" i="30"/>
  <c r="DH682" i="30"/>
  <c r="DK682" i="30"/>
  <c r="DL682" i="30"/>
  <c r="CN683" i="30"/>
  <c r="CO683" i="30"/>
  <c r="CP683" i="30"/>
  <c r="CQ683" i="30"/>
  <c r="CR683" i="30"/>
  <c r="CS683" i="30"/>
  <c r="CT683" i="30"/>
  <c r="CU683" i="30"/>
  <c r="CV683" i="30"/>
  <c r="CW683" i="30"/>
  <c r="CX683" i="30"/>
  <c r="CY683" i="30"/>
  <c r="DD683" i="30"/>
  <c r="DE683" i="30"/>
  <c r="DF683" i="30"/>
  <c r="DG683" i="30"/>
  <c r="DH683" i="30"/>
  <c r="DK683" i="30"/>
  <c r="DL683" i="30"/>
  <c r="CN684" i="30"/>
  <c r="CO684" i="30"/>
  <c r="CP684" i="30"/>
  <c r="CQ684" i="30"/>
  <c r="CR684" i="30"/>
  <c r="CS684" i="30"/>
  <c r="CT684" i="30"/>
  <c r="CU684" i="30"/>
  <c r="CV684" i="30"/>
  <c r="CW684" i="30"/>
  <c r="CX684" i="30"/>
  <c r="CY684" i="30"/>
  <c r="DD684" i="30"/>
  <c r="DE684" i="30"/>
  <c r="DF684" i="30"/>
  <c r="DG684" i="30"/>
  <c r="DH684" i="30"/>
  <c r="DK684" i="30"/>
  <c r="DL684" i="30"/>
  <c r="CN685" i="30"/>
  <c r="CO685" i="30"/>
  <c r="CP685" i="30"/>
  <c r="CQ685" i="30"/>
  <c r="CR685" i="30"/>
  <c r="CS685" i="30"/>
  <c r="CT685" i="30"/>
  <c r="CU685" i="30"/>
  <c r="CV685" i="30"/>
  <c r="CW685" i="30"/>
  <c r="CX685" i="30"/>
  <c r="CY685" i="30"/>
  <c r="DD685" i="30"/>
  <c r="DE685" i="30"/>
  <c r="DF685" i="30"/>
  <c r="DG685" i="30"/>
  <c r="DH685" i="30"/>
  <c r="DK685" i="30"/>
  <c r="DL685" i="30"/>
  <c r="CN686" i="30"/>
  <c r="CO686" i="30"/>
  <c r="CP686" i="30"/>
  <c r="CQ686" i="30"/>
  <c r="CR686" i="30"/>
  <c r="CS686" i="30"/>
  <c r="CT686" i="30"/>
  <c r="CU686" i="30"/>
  <c r="CV686" i="30"/>
  <c r="CW686" i="30"/>
  <c r="CX686" i="30"/>
  <c r="CY686" i="30"/>
  <c r="DD686" i="30"/>
  <c r="DE686" i="30"/>
  <c r="DF686" i="30"/>
  <c r="DG686" i="30"/>
  <c r="DH686" i="30"/>
  <c r="DK686" i="30"/>
  <c r="DL686" i="30"/>
  <c r="CN687" i="30"/>
  <c r="CO687" i="30"/>
  <c r="CP687" i="30"/>
  <c r="CQ687" i="30"/>
  <c r="CR687" i="30"/>
  <c r="CS687" i="30"/>
  <c r="CT687" i="30"/>
  <c r="CU687" i="30"/>
  <c r="CV687" i="30"/>
  <c r="CW687" i="30"/>
  <c r="CX687" i="30"/>
  <c r="CY687" i="30"/>
  <c r="DD687" i="30"/>
  <c r="DE687" i="30"/>
  <c r="DF687" i="30"/>
  <c r="DG687" i="30"/>
  <c r="DH687" i="30"/>
  <c r="DK687" i="30"/>
  <c r="DL687" i="30"/>
  <c r="CN688" i="30"/>
  <c r="CO688" i="30"/>
  <c r="CP688" i="30"/>
  <c r="CQ688" i="30"/>
  <c r="CR688" i="30"/>
  <c r="CS688" i="30"/>
  <c r="CT688" i="30"/>
  <c r="CU688" i="30"/>
  <c r="CV688" i="30"/>
  <c r="CW688" i="30"/>
  <c r="CX688" i="30"/>
  <c r="CY688" i="30"/>
  <c r="DD688" i="30"/>
  <c r="DE688" i="30"/>
  <c r="DF688" i="30"/>
  <c r="DG688" i="30"/>
  <c r="DH688" i="30"/>
  <c r="DK688" i="30"/>
  <c r="DL688" i="30"/>
  <c r="CN689" i="30"/>
  <c r="CO689" i="30"/>
  <c r="CP689" i="30"/>
  <c r="CQ689" i="30"/>
  <c r="CR689" i="30"/>
  <c r="CS689" i="30"/>
  <c r="CT689" i="30"/>
  <c r="CU689" i="30"/>
  <c r="CV689" i="30"/>
  <c r="CW689" i="30"/>
  <c r="CX689" i="30"/>
  <c r="CY689" i="30"/>
  <c r="DD689" i="30"/>
  <c r="DE689" i="30"/>
  <c r="DF689" i="30"/>
  <c r="DG689" i="30"/>
  <c r="DH689" i="30"/>
  <c r="DK689" i="30"/>
  <c r="DL689" i="30"/>
  <c r="CN690" i="30"/>
  <c r="CO690" i="30"/>
  <c r="CP690" i="30"/>
  <c r="CQ690" i="30"/>
  <c r="CR690" i="30"/>
  <c r="CS690" i="30"/>
  <c r="CT690" i="30"/>
  <c r="CU690" i="30"/>
  <c r="CV690" i="30"/>
  <c r="CW690" i="30"/>
  <c r="CX690" i="30"/>
  <c r="CY690" i="30"/>
  <c r="DD690" i="30"/>
  <c r="DE690" i="30"/>
  <c r="DF690" i="30"/>
  <c r="DG690" i="30"/>
  <c r="DH690" i="30"/>
  <c r="DK690" i="30"/>
  <c r="DL690" i="30"/>
  <c r="CN691" i="30"/>
  <c r="CO691" i="30"/>
  <c r="CP691" i="30"/>
  <c r="CQ691" i="30"/>
  <c r="CR691" i="30"/>
  <c r="CS691" i="30"/>
  <c r="CT691" i="30"/>
  <c r="CU691" i="30"/>
  <c r="CV691" i="30"/>
  <c r="CW691" i="30"/>
  <c r="CX691" i="30"/>
  <c r="CY691" i="30"/>
  <c r="DD691" i="30"/>
  <c r="DE691" i="30"/>
  <c r="DF691" i="30"/>
  <c r="DG691" i="30"/>
  <c r="DH691" i="30"/>
  <c r="DK691" i="30"/>
  <c r="DL691" i="30"/>
  <c r="CN692" i="30"/>
  <c r="CO692" i="30"/>
  <c r="CP692" i="30"/>
  <c r="CQ692" i="30"/>
  <c r="CR692" i="30"/>
  <c r="CS692" i="30"/>
  <c r="CT692" i="30"/>
  <c r="CU692" i="30"/>
  <c r="CV692" i="30"/>
  <c r="CW692" i="30"/>
  <c r="CX692" i="30"/>
  <c r="CY692" i="30"/>
  <c r="DD692" i="30"/>
  <c r="DE692" i="30"/>
  <c r="DF692" i="30"/>
  <c r="DG692" i="30"/>
  <c r="DH692" i="30"/>
  <c r="DK692" i="30"/>
  <c r="DL692" i="30"/>
  <c r="CN693" i="30"/>
  <c r="CO693" i="30"/>
  <c r="CP693" i="30"/>
  <c r="CQ693" i="30"/>
  <c r="CR693" i="30"/>
  <c r="CS693" i="30"/>
  <c r="CT693" i="30"/>
  <c r="CU693" i="30"/>
  <c r="CV693" i="30"/>
  <c r="CW693" i="30"/>
  <c r="CX693" i="30"/>
  <c r="CY693" i="30"/>
  <c r="DD693" i="30"/>
  <c r="DE693" i="30"/>
  <c r="DF693" i="30"/>
  <c r="DG693" i="30"/>
  <c r="DH693" i="30"/>
  <c r="DK693" i="30"/>
  <c r="DL693" i="30"/>
  <c r="CN694" i="30"/>
  <c r="CO694" i="30"/>
  <c r="CP694" i="30"/>
  <c r="CQ694" i="30"/>
  <c r="CR694" i="30"/>
  <c r="CS694" i="30"/>
  <c r="CT694" i="30"/>
  <c r="CU694" i="30"/>
  <c r="CV694" i="30"/>
  <c r="CW694" i="30"/>
  <c r="CX694" i="30"/>
  <c r="CY694" i="30"/>
  <c r="DD694" i="30"/>
  <c r="DE694" i="30"/>
  <c r="DF694" i="30"/>
  <c r="DG694" i="30"/>
  <c r="DH694" i="30"/>
  <c r="DK694" i="30"/>
  <c r="DL694" i="30"/>
  <c r="CN695" i="30"/>
  <c r="CO695" i="30"/>
  <c r="CP695" i="30"/>
  <c r="CQ695" i="30"/>
  <c r="CR695" i="30"/>
  <c r="CS695" i="30"/>
  <c r="CT695" i="30"/>
  <c r="CU695" i="30"/>
  <c r="CV695" i="30"/>
  <c r="CW695" i="30"/>
  <c r="CX695" i="30"/>
  <c r="CY695" i="30"/>
  <c r="DD695" i="30"/>
  <c r="DE695" i="30"/>
  <c r="DF695" i="30"/>
  <c r="DG695" i="30"/>
  <c r="DH695" i="30"/>
  <c r="DK695" i="30"/>
  <c r="DL695" i="30"/>
  <c r="CN696" i="30"/>
  <c r="CO696" i="30"/>
  <c r="CP696" i="30"/>
  <c r="CQ696" i="30"/>
  <c r="CR696" i="30"/>
  <c r="CS696" i="30"/>
  <c r="CT696" i="30"/>
  <c r="CU696" i="30"/>
  <c r="CV696" i="30"/>
  <c r="CW696" i="30"/>
  <c r="CX696" i="30"/>
  <c r="CY696" i="30"/>
  <c r="DD696" i="30"/>
  <c r="DE696" i="30"/>
  <c r="DF696" i="30"/>
  <c r="DG696" i="30"/>
  <c r="DH696" i="30"/>
  <c r="DK696" i="30"/>
  <c r="DL696" i="30"/>
  <c r="CN697" i="30"/>
  <c r="CO697" i="30"/>
  <c r="CP697" i="30"/>
  <c r="CQ697" i="30"/>
  <c r="CR697" i="30"/>
  <c r="CS697" i="30"/>
  <c r="CT697" i="30"/>
  <c r="CU697" i="30"/>
  <c r="CV697" i="30"/>
  <c r="CW697" i="30"/>
  <c r="CX697" i="30"/>
  <c r="CY697" i="30"/>
  <c r="DD697" i="30"/>
  <c r="DE697" i="30"/>
  <c r="DF697" i="30"/>
  <c r="DG697" i="30"/>
  <c r="DH697" i="30"/>
  <c r="DK697" i="30"/>
  <c r="DL697" i="30"/>
  <c r="CN698" i="30"/>
  <c r="CO698" i="30"/>
  <c r="CP698" i="30"/>
  <c r="CQ698" i="30"/>
  <c r="CR698" i="30"/>
  <c r="CS698" i="30"/>
  <c r="CT698" i="30"/>
  <c r="CU698" i="30"/>
  <c r="CV698" i="30"/>
  <c r="CW698" i="30"/>
  <c r="CX698" i="30"/>
  <c r="CY698" i="30"/>
  <c r="DD698" i="30"/>
  <c r="DE698" i="30"/>
  <c r="DF698" i="30"/>
  <c r="DG698" i="30"/>
  <c r="DH698" i="30"/>
  <c r="DK698" i="30"/>
  <c r="DL698" i="30"/>
  <c r="CN699" i="30"/>
  <c r="CO699" i="30"/>
  <c r="CP699" i="30"/>
  <c r="CQ699" i="30"/>
  <c r="CR699" i="30"/>
  <c r="CS699" i="30"/>
  <c r="CT699" i="30"/>
  <c r="CU699" i="30"/>
  <c r="CV699" i="30"/>
  <c r="CW699" i="30"/>
  <c r="CX699" i="30"/>
  <c r="CY699" i="30"/>
  <c r="DD699" i="30"/>
  <c r="DE699" i="30"/>
  <c r="DF699" i="30"/>
  <c r="DG699" i="30"/>
  <c r="DH699" i="30"/>
  <c r="DK699" i="30"/>
  <c r="DL699" i="30"/>
  <c r="CN700" i="30"/>
  <c r="CO700" i="30"/>
  <c r="CP700" i="30"/>
  <c r="CQ700" i="30"/>
  <c r="CR700" i="30"/>
  <c r="CS700" i="30"/>
  <c r="CT700" i="30"/>
  <c r="CU700" i="30"/>
  <c r="CV700" i="30"/>
  <c r="CW700" i="30"/>
  <c r="CX700" i="30"/>
  <c r="CY700" i="30"/>
  <c r="DD700" i="30"/>
  <c r="DE700" i="30"/>
  <c r="DF700" i="30"/>
  <c r="DG700" i="30"/>
  <c r="DH700" i="30"/>
  <c r="DK700" i="30"/>
  <c r="DL700" i="30"/>
  <c r="CN701" i="30"/>
  <c r="CO701" i="30"/>
  <c r="CP701" i="30"/>
  <c r="CQ701" i="30"/>
  <c r="CR701" i="30"/>
  <c r="CS701" i="30"/>
  <c r="CT701" i="30"/>
  <c r="CU701" i="30"/>
  <c r="CV701" i="30"/>
  <c r="CW701" i="30"/>
  <c r="CX701" i="30"/>
  <c r="CY701" i="30"/>
  <c r="DD701" i="30"/>
  <c r="DE701" i="30"/>
  <c r="DF701" i="30"/>
  <c r="DG701" i="30"/>
  <c r="DH701" i="30"/>
  <c r="DK701" i="30"/>
  <c r="DL701" i="30"/>
  <c r="CN702" i="30"/>
  <c r="CO702" i="30"/>
  <c r="CP702" i="30"/>
  <c r="CQ702" i="30"/>
  <c r="CR702" i="30"/>
  <c r="CS702" i="30"/>
  <c r="CT702" i="30"/>
  <c r="CU702" i="30"/>
  <c r="CV702" i="30"/>
  <c r="CW702" i="30"/>
  <c r="CX702" i="30"/>
  <c r="CY702" i="30"/>
  <c r="DD702" i="30"/>
  <c r="DE702" i="30"/>
  <c r="DF702" i="30"/>
  <c r="DG702" i="30"/>
  <c r="DH702" i="30"/>
  <c r="DK702" i="30"/>
  <c r="DL702" i="30"/>
  <c r="CN703" i="30"/>
  <c r="CO703" i="30"/>
  <c r="CP703" i="30"/>
  <c r="CQ703" i="30"/>
  <c r="CR703" i="30"/>
  <c r="CS703" i="30"/>
  <c r="CT703" i="30"/>
  <c r="CU703" i="30"/>
  <c r="CV703" i="30"/>
  <c r="CW703" i="30"/>
  <c r="CX703" i="30"/>
  <c r="CY703" i="30"/>
  <c r="DD703" i="30"/>
  <c r="DE703" i="30"/>
  <c r="DF703" i="30"/>
  <c r="DG703" i="30"/>
  <c r="DH703" i="30"/>
  <c r="DK703" i="30"/>
  <c r="DL703" i="30"/>
  <c r="CN704" i="30"/>
  <c r="CO704" i="30"/>
  <c r="CP704" i="30"/>
  <c r="CQ704" i="30"/>
  <c r="CR704" i="30"/>
  <c r="CS704" i="30"/>
  <c r="CT704" i="30"/>
  <c r="CU704" i="30"/>
  <c r="CV704" i="30"/>
  <c r="CW704" i="30"/>
  <c r="CX704" i="30"/>
  <c r="CY704" i="30"/>
  <c r="DD704" i="30"/>
  <c r="DE704" i="30"/>
  <c r="DF704" i="30"/>
  <c r="DG704" i="30"/>
  <c r="DH704" i="30"/>
  <c r="DK704" i="30"/>
  <c r="DL704" i="30"/>
  <c r="CN705" i="30"/>
  <c r="CO705" i="30"/>
  <c r="CP705" i="30"/>
  <c r="CQ705" i="30"/>
  <c r="CR705" i="30"/>
  <c r="CS705" i="30"/>
  <c r="CT705" i="30"/>
  <c r="CU705" i="30"/>
  <c r="CV705" i="30"/>
  <c r="CW705" i="30"/>
  <c r="CX705" i="30"/>
  <c r="CY705" i="30"/>
  <c r="DD705" i="30"/>
  <c r="DE705" i="30"/>
  <c r="DF705" i="30"/>
  <c r="DG705" i="30"/>
  <c r="DH705" i="30"/>
  <c r="DK705" i="30"/>
  <c r="DL705" i="30"/>
  <c r="CN706" i="30"/>
  <c r="CO706" i="30"/>
  <c r="CP706" i="30"/>
  <c r="CQ706" i="30"/>
  <c r="CR706" i="30"/>
  <c r="CS706" i="30"/>
  <c r="CT706" i="30"/>
  <c r="CU706" i="30"/>
  <c r="CV706" i="30"/>
  <c r="CW706" i="30"/>
  <c r="CX706" i="30"/>
  <c r="CY706" i="30"/>
  <c r="DD706" i="30"/>
  <c r="DE706" i="30"/>
  <c r="DF706" i="30"/>
  <c r="DG706" i="30"/>
  <c r="DH706" i="30"/>
  <c r="DK706" i="30"/>
  <c r="DL706" i="30"/>
  <c r="CN707" i="30"/>
  <c r="CO707" i="30"/>
  <c r="CP707" i="30"/>
  <c r="CQ707" i="30"/>
  <c r="CR707" i="30"/>
  <c r="CS707" i="30"/>
  <c r="CT707" i="30"/>
  <c r="CU707" i="30"/>
  <c r="CV707" i="30"/>
  <c r="CW707" i="30"/>
  <c r="CX707" i="30"/>
  <c r="CY707" i="30"/>
  <c r="DD707" i="30"/>
  <c r="DE707" i="30"/>
  <c r="DF707" i="30"/>
  <c r="DG707" i="30"/>
  <c r="DH707" i="30"/>
  <c r="DK707" i="30"/>
  <c r="DL707" i="30"/>
  <c r="CN708" i="30"/>
  <c r="CO708" i="30"/>
  <c r="CP708" i="30"/>
  <c r="CQ708" i="30"/>
  <c r="CR708" i="30"/>
  <c r="CS708" i="30"/>
  <c r="CT708" i="30"/>
  <c r="CU708" i="30"/>
  <c r="CV708" i="30"/>
  <c r="CW708" i="30"/>
  <c r="CX708" i="30"/>
  <c r="CY708" i="30"/>
  <c r="DD708" i="30"/>
  <c r="DE708" i="30"/>
  <c r="DF708" i="30"/>
  <c r="DG708" i="30"/>
  <c r="DH708" i="30"/>
  <c r="DK708" i="30"/>
  <c r="DL708" i="30"/>
  <c r="CN709" i="30"/>
  <c r="CO709" i="30"/>
  <c r="CP709" i="30"/>
  <c r="CQ709" i="30"/>
  <c r="CR709" i="30"/>
  <c r="CS709" i="30"/>
  <c r="CT709" i="30"/>
  <c r="CU709" i="30"/>
  <c r="CV709" i="30"/>
  <c r="CW709" i="30"/>
  <c r="CX709" i="30"/>
  <c r="CY709" i="30"/>
  <c r="DD709" i="30"/>
  <c r="DE709" i="30"/>
  <c r="DF709" i="30"/>
  <c r="DG709" i="30"/>
  <c r="DH709" i="30"/>
  <c r="DK709" i="30"/>
  <c r="DL709" i="30"/>
  <c r="CN710" i="30"/>
  <c r="CO710" i="30"/>
  <c r="CP710" i="30"/>
  <c r="CQ710" i="30"/>
  <c r="CR710" i="30"/>
  <c r="CS710" i="30"/>
  <c r="CT710" i="30"/>
  <c r="CU710" i="30"/>
  <c r="CV710" i="30"/>
  <c r="CW710" i="30"/>
  <c r="CX710" i="30"/>
  <c r="CY710" i="30"/>
  <c r="DD710" i="30"/>
  <c r="DE710" i="30"/>
  <c r="DF710" i="30"/>
  <c r="DG710" i="30"/>
  <c r="DH710" i="30"/>
  <c r="DK710" i="30"/>
  <c r="DL710" i="30"/>
  <c r="CN711" i="30"/>
  <c r="CO711" i="30"/>
  <c r="CP711" i="30"/>
  <c r="CQ711" i="30"/>
  <c r="CR711" i="30"/>
  <c r="CS711" i="30"/>
  <c r="CT711" i="30"/>
  <c r="CU711" i="30"/>
  <c r="CV711" i="30"/>
  <c r="CW711" i="30"/>
  <c r="CX711" i="30"/>
  <c r="CY711" i="30"/>
  <c r="DD711" i="30"/>
  <c r="DE711" i="30"/>
  <c r="DF711" i="30"/>
  <c r="DG711" i="30"/>
  <c r="DH711" i="30"/>
  <c r="DK711" i="30"/>
  <c r="DL711" i="30"/>
  <c r="CN712" i="30"/>
  <c r="CO712" i="30"/>
  <c r="CP712" i="30"/>
  <c r="CQ712" i="30"/>
  <c r="CR712" i="30"/>
  <c r="CS712" i="30"/>
  <c r="CT712" i="30"/>
  <c r="CU712" i="30"/>
  <c r="CV712" i="30"/>
  <c r="CW712" i="30"/>
  <c r="CX712" i="30"/>
  <c r="CY712" i="30"/>
  <c r="DD712" i="30"/>
  <c r="DE712" i="30"/>
  <c r="DF712" i="30"/>
  <c r="DG712" i="30"/>
  <c r="DH712" i="30"/>
  <c r="DK712" i="30"/>
  <c r="DL712" i="30"/>
  <c r="CN713" i="30"/>
  <c r="CO713" i="30"/>
  <c r="CP713" i="30"/>
  <c r="CQ713" i="30"/>
  <c r="CR713" i="30"/>
  <c r="CS713" i="30"/>
  <c r="CT713" i="30"/>
  <c r="CU713" i="30"/>
  <c r="CV713" i="30"/>
  <c r="CW713" i="30"/>
  <c r="CX713" i="30"/>
  <c r="CY713" i="30"/>
  <c r="DD713" i="30"/>
  <c r="DE713" i="30"/>
  <c r="DF713" i="30"/>
  <c r="DG713" i="30"/>
  <c r="DH713" i="30"/>
  <c r="DK713" i="30"/>
  <c r="DL713" i="30"/>
  <c r="CN714" i="30"/>
  <c r="CO714" i="30"/>
  <c r="CP714" i="30"/>
  <c r="CQ714" i="30"/>
  <c r="CR714" i="30"/>
  <c r="CS714" i="30"/>
  <c r="CT714" i="30"/>
  <c r="CU714" i="30"/>
  <c r="CV714" i="30"/>
  <c r="CW714" i="30"/>
  <c r="CX714" i="30"/>
  <c r="CY714" i="30"/>
  <c r="DD714" i="30"/>
  <c r="DE714" i="30"/>
  <c r="DF714" i="30"/>
  <c r="DG714" i="30"/>
  <c r="DH714" i="30"/>
  <c r="DK714" i="30"/>
  <c r="DL714" i="30"/>
  <c r="CN715" i="30"/>
  <c r="CO715" i="30"/>
  <c r="CP715" i="30"/>
  <c r="CQ715" i="30"/>
  <c r="CR715" i="30"/>
  <c r="CS715" i="30"/>
  <c r="CT715" i="30"/>
  <c r="CU715" i="30"/>
  <c r="CV715" i="30"/>
  <c r="CW715" i="30"/>
  <c r="CX715" i="30"/>
  <c r="CY715" i="30"/>
  <c r="DD715" i="30"/>
  <c r="DE715" i="30"/>
  <c r="DF715" i="30"/>
  <c r="DG715" i="30"/>
  <c r="DH715" i="30"/>
  <c r="DK715" i="30"/>
  <c r="DL715" i="30"/>
  <c r="CN716" i="30"/>
  <c r="CO716" i="30"/>
  <c r="CP716" i="30"/>
  <c r="CQ716" i="30"/>
  <c r="CR716" i="30"/>
  <c r="CS716" i="30"/>
  <c r="CT716" i="30"/>
  <c r="CU716" i="30"/>
  <c r="CV716" i="30"/>
  <c r="CW716" i="30"/>
  <c r="CX716" i="30"/>
  <c r="CY716" i="30"/>
  <c r="DD716" i="30"/>
  <c r="DE716" i="30"/>
  <c r="DF716" i="30"/>
  <c r="DG716" i="30"/>
  <c r="DH716" i="30"/>
  <c r="DK716" i="30"/>
  <c r="DL716" i="30"/>
  <c r="CN717" i="30"/>
  <c r="CO717" i="30"/>
  <c r="CP717" i="30"/>
  <c r="CQ717" i="30"/>
  <c r="CR717" i="30"/>
  <c r="CS717" i="30"/>
  <c r="CT717" i="30"/>
  <c r="CU717" i="30"/>
  <c r="CV717" i="30"/>
  <c r="CW717" i="30"/>
  <c r="CX717" i="30"/>
  <c r="CY717" i="30"/>
  <c r="DD717" i="30"/>
  <c r="DE717" i="30"/>
  <c r="DF717" i="30"/>
  <c r="DG717" i="30"/>
  <c r="DH717" i="30"/>
  <c r="DK717" i="30"/>
  <c r="DL717" i="30"/>
  <c r="CN718" i="30"/>
  <c r="CO718" i="30"/>
  <c r="CP718" i="30"/>
  <c r="CQ718" i="30"/>
  <c r="CR718" i="30"/>
  <c r="CS718" i="30"/>
  <c r="CT718" i="30"/>
  <c r="CU718" i="30"/>
  <c r="CV718" i="30"/>
  <c r="CW718" i="30"/>
  <c r="CX718" i="30"/>
  <c r="CY718" i="30"/>
  <c r="DD718" i="30"/>
  <c r="DE718" i="30"/>
  <c r="DF718" i="30"/>
  <c r="DG718" i="30"/>
  <c r="DH718" i="30"/>
  <c r="DK718" i="30"/>
  <c r="DL718" i="30"/>
  <c r="CN719" i="30"/>
  <c r="CO719" i="30"/>
  <c r="CP719" i="30"/>
  <c r="CQ719" i="30"/>
  <c r="CR719" i="30"/>
  <c r="CS719" i="30"/>
  <c r="CT719" i="30"/>
  <c r="CU719" i="30"/>
  <c r="CV719" i="30"/>
  <c r="CW719" i="30"/>
  <c r="CX719" i="30"/>
  <c r="CY719" i="30"/>
  <c r="DD719" i="30"/>
  <c r="DE719" i="30"/>
  <c r="DF719" i="30"/>
  <c r="DG719" i="30"/>
  <c r="DH719" i="30"/>
  <c r="DK719" i="30"/>
  <c r="DL719" i="30"/>
  <c r="CN720" i="30"/>
  <c r="CO720" i="30"/>
  <c r="CP720" i="30"/>
  <c r="CQ720" i="30"/>
  <c r="CR720" i="30"/>
  <c r="CS720" i="30"/>
  <c r="CT720" i="30"/>
  <c r="CU720" i="30"/>
  <c r="CV720" i="30"/>
  <c r="CW720" i="30"/>
  <c r="CX720" i="30"/>
  <c r="CY720" i="30"/>
  <c r="DD720" i="30"/>
  <c r="DE720" i="30"/>
  <c r="DF720" i="30"/>
  <c r="DG720" i="30"/>
  <c r="DH720" i="30"/>
  <c r="DK720" i="30"/>
  <c r="DL720" i="30"/>
  <c r="CN721" i="30"/>
  <c r="CO721" i="30"/>
  <c r="CP721" i="30"/>
  <c r="CQ721" i="30"/>
  <c r="CR721" i="30"/>
  <c r="CS721" i="30"/>
  <c r="CT721" i="30"/>
  <c r="CU721" i="30"/>
  <c r="CV721" i="30"/>
  <c r="CW721" i="30"/>
  <c r="CX721" i="30"/>
  <c r="CY721" i="30"/>
  <c r="DD721" i="30"/>
  <c r="DE721" i="30"/>
  <c r="DF721" i="30"/>
  <c r="DG721" i="30"/>
  <c r="DH721" i="30"/>
  <c r="DK721" i="30"/>
  <c r="DL721" i="30"/>
  <c r="CN722" i="30"/>
  <c r="CO722" i="30"/>
  <c r="CP722" i="30"/>
  <c r="CQ722" i="30"/>
  <c r="CR722" i="30"/>
  <c r="CS722" i="30"/>
  <c r="CT722" i="30"/>
  <c r="CU722" i="30"/>
  <c r="CV722" i="30"/>
  <c r="CW722" i="30"/>
  <c r="CX722" i="30"/>
  <c r="CY722" i="30"/>
  <c r="DD722" i="30"/>
  <c r="DE722" i="30"/>
  <c r="DF722" i="30"/>
  <c r="DG722" i="30"/>
  <c r="DH722" i="30"/>
  <c r="DK722" i="30"/>
  <c r="DL722" i="30"/>
  <c r="CN723" i="30"/>
  <c r="CO723" i="30"/>
  <c r="CP723" i="30"/>
  <c r="CQ723" i="30"/>
  <c r="CR723" i="30"/>
  <c r="CS723" i="30"/>
  <c r="CT723" i="30"/>
  <c r="CU723" i="30"/>
  <c r="CV723" i="30"/>
  <c r="CW723" i="30"/>
  <c r="CX723" i="30"/>
  <c r="CY723" i="30"/>
  <c r="DD723" i="30"/>
  <c r="DE723" i="30"/>
  <c r="DF723" i="30"/>
  <c r="DG723" i="30"/>
  <c r="DH723" i="30"/>
  <c r="DK723" i="30"/>
  <c r="DL723" i="30"/>
  <c r="CN724" i="30"/>
  <c r="CO724" i="30"/>
  <c r="CP724" i="30"/>
  <c r="CQ724" i="30"/>
  <c r="CR724" i="30"/>
  <c r="CS724" i="30"/>
  <c r="CT724" i="30"/>
  <c r="CU724" i="30"/>
  <c r="CV724" i="30"/>
  <c r="CW724" i="30"/>
  <c r="CX724" i="30"/>
  <c r="CY724" i="30"/>
  <c r="DD724" i="30"/>
  <c r="DE724" i="30"/>
  <c r="DF724" i="30"/>
  <c r="DG724" i="30"/>
  <c r="DH724" i="30"/>
  <c r="DK724" i="30"/>
  <c r="DL724" i="30"/>
  <c r="CN725" i="30"/>
  <c r="CO725" i="30"/>
  <c r="CP725" i="30"/>
  <c r="CQ725" i="30"/>
  <c r="CR725" i="30"/>
  <c r="CS725" i="30"/>
  <c r="CT725" i="30"/>
  <c r="CU725" i="30"/>
  <c r="CV725" i="30"/>
  <c r="CW725" i="30"/>
  <c r="CX725" i="30"/>
  <c r="CY725" i="30"/>
  <c r="DD725" i="30"/>
  <c r="DE725" i="30"/>
  <c r="DF725" i="30"/>
  <c r="DG725" i="30"/>
  <c r="DH725" i="30"/>
  <c r="DK725" i="30"/>
  <c r="DL725" i="30"/>
  <c r="CN726" i="30"/>
  <c r="CO726" i="30"/>
  <c r="CP726" i="30"/>
  <c r="CQ726" i="30"/>
  <c r="CR726" i="30"/>
  <c r="CS726" i="30"/>
  <c r="CT726" i="30"/>
  <c r="CU726" i="30"/>
  <c r="CV726" i="30"/>
  <c r="CW726" i="30"/>
  <c r="CX726" i="30"/>
  <c r="CY726" i="30"/>
  <c r="DD726" i="30"/>
  <c r="DE726" i="30"/>
  <c r="DF726" i="30"/>
  <c r="DG726" i="30"/>
  <c r="DH726" i="30"/>
  <c r="DK726" i="30"/>
  <c r="DL726" i="30"/>
  <c r="CN727" i="30"/>
  <c r="CO727" i="30"/>
  <c r="CP727" i="30"/>
  <c r="CQ727" i="30"/>
  <c r="CR727" i="30"/>
  <c r="CS727" i="30"/>
  <c r="CT727" i="30"/>
  <c r="CU727" i="30"/>
  <c r="CV727" i="30"/>
  <c r="CW727" i="30"/>
  <c r="CX727" i="30"/>
  <c r="CY727" i="30"/>
  <c r="DD727" i="30"/>
  <c r="DE727" i="30"/>
  <c r="DF727" i="30"/>
  <c r="DG727" i="30"/>
  <c r="DH727" i="30"/>
  <c r="DK727" i="30"/>
  <c r="DL727" i="30"/>
  <c r="CN728" i="30"/>
  <c r="CO728" i="30"/>
  <c r="CP728" i="30"/>
  <c r="CQ728" i="30"/>
  <c r="CR728" i="30"/>
  <c r="CS728" i="30"/>
  <c r="CT728" i="30"/>
  <c r="CU728" i="30"/>
  <c r="CV728" i="30"/>
  <c r="CW728" i="30"/>
  <c r="CX728" i="30"/>
  <c r="CY728" i="30"/>
  <c r="DD728" i="30"/>
  <c r="DE728" i="30"/>
  <c r="DF728" i="30"/>
  <c r="DG728" i="30"/>
  <c r="DH728" i="30"/>
  <c r="DK728" i="30"/>
  <c r="DL728" i="30"/>
  <c r="CN729" i="30"/>
  <c r="CO729" i="30"/>
  <c r="CP729" i="30"/>
  <c r="CQ729" i="30"/>
  <c r="CR729" i="30"/>
  <c r="CS729" i="30"/>
  <c r="CT729" i="30"/>
  <c r="CU729" i="30"/>
  <c r="CV729" i="30"/>
  <c r="CW729" i="30"/>
  <c r="CX729" i="30"/>
  <c r="CY729" i="30"/>
  <c r="DD729" i="30"/>
  <c r="DE729" i="30"/>
  <c r="DF729" i="30"/>
  <c r="DG729" i="30"/>
  <c r="DH729" i="30"/>
  <c r="DK729" i="30"/>
  <c r="DL729" i="30"/>
  <c r="CN730" i="30"/>
  <c r="CO730" i="30"/>
  <c r="CP730" i="30"/>
  <c r="CQ730" i="30"/>
  <c r="CR730" i="30"/>
  <c r="CS730" i="30"/>
  <c r="CT730" i="30"/>
  <c r="CU730" i="30"/>
  <c r="CV730" i="30"/>
  <c r="CW730" i="30"/>
  <c r="CX730" i="30"/>
  <c r="CY730" i="30"/>
  <c r="DD730" i="30"/>
  <c r="DE730" i="30"/>
  <c r="DF730" i="30"/>
  <c r="DG730" i="30"/>
  <c r="DH730" i="30"/>
  <c r="DK730" i="30"/>
  <c r="DL730" i="30"/>
  <c r="CN731" i="30"/>
  <c r="CO731" i="30"/>
  <c r="CP731" i="30"/>
  <c r="CQ731" i="30"/>
  <c r="CR731" i="30"/>
  <c r="CS731" i="30"/>
  <c r="CT731" i="30"/>
  <c r="CU731" i="30"/>
  <c r="CV731" i="30"/>
  <c r="CW731" i="30"/>
  <c r="CX731" i="30"/>
  <c r="CY731" i="30"/>
  <c r="DD731" i="30"/>
  <c r="DE731" i="30"/>
  <c r="DF731" i="30"/>
  <c r="DG731" i="30"/>
  <c r="DH731" i="30"/>
  <c r="DK731" i="30"/>
  <c r="DL731" i="30"/>
  <c r="CN732" i="30"/>
  <c r="CO732" i="30"/>
  <c r="CP732" i="30"/>
  <c r="CQ732" i="30"/>
  <c r="CR732" i="30"/>
  <c r="CS732" i="30"/>
  <c r="CT732" i="30"/>
  <c r="CU732" i="30"/>
  <c r="CV732" i="30"/>
  <c r="CW732" i="30"/>
  <c r="CX732" i="30"/>
  <c r="CY732" i="30"/>
  <c r="DD732" i="30"/>
  <c r="DE732" i="30"/>
  <c r="DF732" i="30"/>
  <c r="DG732" i="30"/>
  <c r="DH732" i="30"/>
  <c r="DK732" i="30"/>
  <c r="DL732" i="30"/>
  <c r="CN733" i="30"/>
  <c r="CO733" i="30"/>
  <c r="CP733" i="30"/>
  <c r="CQ733" i="30"/>
  <c r="CR733" i="30"/>
  <c r="CS733" i="30"/>
  <c r="CT733" i="30"/>
  <c r="CU733" i="30"/>
  <c r="CV733" i="30"/>
  <c r="CW733" i="30"/>
  <c r="CX733" i="30"/>
  <c r="CY733" i="30"/>
  <c r="DD733" i="30"/>
  <c r="DE733" i="30"/>
  <c r="DF733" i="30"/>
  <c r="DG733" i="30"/>
  <c r="DH733" i="30"/>
  <c r="DK733" i="30"/>
  <c r="DL733" i="30"/>
  <c r="CN734" i="30"/>
  <c r="CO734" i="30"/>
  <c r="CP734" i="30"/>
  <c r="CQ734" i="30"/>
  <c r="CR734" i="30"/>
  <c r="CS734" i="30"/>
  <c r="CT734" i="30"/>
  <c r="CU734" i="30"/>
  <c r="CV734" i="30"/>
  <c r="CW734" i="30"/>
  <c r="CX734" i="30"/>
  <c r="CY734" i="30"/>
  <c r="DD734" i="30"/>
  <c r="DE734" i="30"/>
  <c r="DF734" i="30"/>
  <c r="DG734" i="30"/>
  <c r="DH734" i="30"/>
  <c r="DK734" i="30"/>
  <c r="DL734" i="30"/>
  <c r="CN735" i="30"/>
  <c r="CO735" i="30"/>
  <c r="CP735" i="30"/>
  <c r="CQ735" i="30"/>
  <c r="CR735" i="30"/>
  <c r="CS735" i="30"/>
  <c r="CT735" i="30"/>
  <c r="CU735" i="30"/>
  <c r="CV735" i="30"/>
  <c r="CW735" i="30"/>
  <c r="CX735" i="30"/>
  <c r="CY735" i="30"/>
  <c r="DD735" i="30"/>
  <c r="DE735" i="30"/>
  <c r="DF735" i="30"/>
  <c r="DG735" i="30"/>
  <c r="DH735" i="30"/>
  <c r="DK735" i="30"/>
  <c r="DL735" i="30"/>
  <c r="CN736" i="30"/>
  <c r="CO736" i="30"/>
  <c r="CP736" i="30"/>
  <c r="CQ736" i="30"/>
  <c r="CR736" i="30"/>
  <c r="CS736" i="30"/>
  <c r="CT736" i="30"/>
  <c r="CU736" i="30"/>
  <c r="CV736" i="30"/>
  <c r="CW736" i="30"/>
  <c r="CX736" i="30"/>
  <c r="CY736" i="30"/>
  <c r="DD736" i="30"/>
  <c r="DE736" i="30"/>
  <c r="DF736" i="30"/>
  <c r="DG736" i="30"/>
  <c r="DH736" i="30"/>
  <c r="DK736" i="30"/>
  <c r="DL736" i="30"/>
  <c r="CN737" i="30"/>
  <c r="CO737" i="30"/>
  <c r="CP737" i="30"/>
  <c r="CQ737" i="30"/>
  <c r="CR737" i="30"/>
  <c r="CS737" i="30"/>
  <c r="CT737" i="30"/>
  <c r="CU737" i="30"/>
  <c r="CV737" i="30"/>
  <c r="CW737" i="30"/>
  <c r="CX737" i="30"/>
  <c r="CY737" i="30"/>
  <c r="DD737" i="30"/>
  <c r="DE737" i="30"/>
  <c r="DF737" i="30"/>
  <c r="DG737" i="30"/>
  <c r="DH737" i="30"/>
  <c r="DK737" i="30"/>
  <c r="DL737" i="30"/>
  <c r="CN738" i="30"/>
  <c r="CO738" i="30"/>
  <c r="CP738" i="30"/>
  <c r="CQ738" i="30"/>
  <c r="CR738" i="30"/>
  <c r="CS738" i="30"/>
  <c r="CT738" i="30"/>
  <c r="CU738" i="30"/>
  <c r="CV738" i="30"/>
  <c r="CW738" i="30"/>
  <c r="CX738" i="30"/>
  <c r="CY738" i="30"/>
  <c r="DD738" i="30"/>
  <c r="DE738" i="30"/>
  <c r="DF738" i="30"/>
  <c r="DG738" i="30"/>
  <c r="DH738" i="30"/>
  <c r="DK738" i="30"/>
  <c r="DL738" i="30"/>
  <c r="CN739" i="30"/>
  <c r="CO739" i="30"/>
  <c r="CP739" i="30"/>
  <c r="CQ739" i="30"/>
  <c r="CR739" i="30"/>
  <c r="CS739" i="30"/>
  <c r="CT739" i="30"/>
  <c r="CU739" i="30"/>
  <c r="CV739" i="30"/>
  <c r="CW739" i="30"/>
  <c r="CX739" i="30"/>
  <c r="CY739" i="30"/>
  <c r="DD739" i="30"/>
  <c r="DE739" i="30"/>
  <c r="DF739" i="30"/>
  <c r="DG739" i="30"/>
  <c r="DH739" i="30"/>
  <c r="DK739" i="30"/>
  <c r="DL739" i="30"/>
  <c r="CN740" i="30"/>
  <c r="CO740" i="30"/>
  <c r="CP740" i="30"/>
  <c r="CQ740" i="30"/>
  <c r="CR740" i="30"/>
  <c r="CS740" i="30"/>
  <c r="CT740" i="30"/>
  <c r="CU740" i="30"/>
  <c r="CV740" i="30"/>
  <c r="CW740" i="30"/>
  <c r="CX740" i="30"/>
  <c r="CY740" i="30"/>
  <c r="DD740" i="30"/>
  <c r="DE740" i="30"/>
  <c r="DF740" i="30"/>
  <c r="DG740" i="30"/>
  <c r="DH740" i="30"/>
  <c r="DK740" i="30"/>
  <c r="DL740" i="30"/>
  <c r="CN741" i="30"/>
  <c r="CO741" i="30"/>
  <c r="CP741" i="30"/>
  <c r="CQ741" i="30"/>
  <c r="CR741" i="30"/>
  <c r="CS741" i="30"/>
  <c r="CT741" i="30"/>
  <c r="CU741" i="30"/>
  <c r="CV741" i="30"/>
  <c r="CW741" i="30"/>
  <c r="CX741" i="30"/>
  <c r="CY741" i="30"/>
  <c r="DD741" i="30"/>
  <c r="DE741" i="30"/>
  <c r="DF741" i="30"/>
  <c r="DG741" i="30"/>
  <c r="DH741" i="30"/>
  <c r="DK741" i="30"/>
  <c r="DL741" i="30"/>
  <c r="CN742" i="30"/>
  <c r="CO742" i="30"/>
  <c r="CP742" i="30"/>
  <c r="CQ742" i="30"/>
  <c r="CR742" i="30"/>
  <c r="CS742" i="30"/>
  <c r="CT742" i="30"/>
  <c r="CU742" i="30"/>
  <c r="CV742" i="30"/>
  <c r="CW742" i="30"/>
  <c r="CX742" i="30"/>
  <c r="CY742" i="30"/>
  <c r="DD742" i="30"/>
  <c r="DE742" i="30"/>
  <c r="DF742" i="30"/>
  <c r="DG742" i="30"/>
  <c r="DH742" i="30"/>
  <c r="DK742" i="30"/>
  <c r="DL742" i="30"/>
  <c r="CN743" i="30"/>
  <c r="CO743" i="30"/>
  <c r="CP743" i="30"/>
  <c r="CQ743" i="30"/>
  <c r="CR743" i="30"/>
  <c r="CS743" i="30"/>
  <c r="CT743" i="30"/>
  <c r="CU743" i="30"/>
  <c r="CV743" i="30"/>
  <c r="CW743" i="30"/>
  <c r="CX743" i="30"/>
  <c r="CY743" i="30"/>
  <c r="DD743" i="30"/>
  <c r="DE743" i="30"/>
  <c r="DF743" i="30"/>
  <c r="DG743" i="30"/>
  <c r="DH743" i="30"/>
  <c r="DK743" i="30"/>
  <c r="DL743" i="30"/>
  <c r="CN744" i="30"/>
  <c r="CO744" i="30"/>
  <c r="CP744" i="30"/>
  <c r="CQ744" i="30"/>
  <c r="CR744" i="30"/>
  <c r="CS744" i="30"/>
  <c r="CT744" i="30"/>
  <c r="CU744" i="30"/>
  <c r="CV744" i="30"/>
  <c r="CW744" i="30"/>
  <c r="CX744" i="30"/>
  <c r="CY744" i="30"/>
  <c r="DD744" i="30"/>
  <c r="DE744" i="30"/>
  <c r="DF744" i="30"/>
  <c r="DG744" i="30"/>
  <c r="DH744" i="30"/>
  <c r="DK744" i="30"/>
  <c r="DL744" i="30"/>
  <c r="CN745" i="30"/>
  <c r="CO745" i="30"/>
  <c r="CP745" i="30"/>
  <c r="CQ745" i="30"/>
  <c r="CR745" i="30"/>
  <c r="CS745" i="30"/>
  <c r="CT745" i="30"/>
  <c r="CU745" i="30"/>
  <c r="CV745" i="30"/>
  <c r="CW745" i="30"/>
  <c r="CX745" i="30"/>
  <c r="CY745" i="30"/>
  <c r="DD745" i="30"/>
  <c r="DE745" i="30"/>
  <c r="DF745" i="30"/>
  <c r="DG745" i="30"/>
  <c r="DH745" i="30"/>
  <c r="DK745" i="30"/>
  <c r="DL745" i="30"/>
  <c r="CN746" i="30"/>
  <c r="CO746" i="30"/>
  <c r="CP746" i="30"/>
  <c r="CQ746" i="30"/>
  <c r="CR746" i="30"/>
  <c r="CS746" i="30"/>
  <c r="CT746" i="30"/>
  <c r="CU746" i="30"/>
  <c r="CV746" i="30"/>
  <c r="CW746" i="30"/>
  <c r="CX746" i="30"/>
  <c r="CY746" i="30"/>
  <c r="DD746" i="30"/>
  <c r="DE746" i="30"/>
  <c r="DF746" i="30"/>
  <c r="DG746" i="30"/>
  <c r="DH746" i="30"/>
  <c r="DK746" i="30"/>
  <c r="DL746" i="30"/>
  <c r="CN747" i="30"/>
  <c r="CO747" i="30"/>
  <c r="CP747" i="30"/>
  <c r="CQ747" i="30"/>
  <c r="CR747" i="30"/>
  <c r="CS747" i="30"/>
  <c r="CT747" i="30"/>
  <c r="CU747" i="30"/>
  <c r="CV747" i="30"/>
  <c r="CW747" i="30"/>
  <c r="CX747" i="30"/>
  <c r="CY747" i="30"/>
  <c r="DD747" i="30"/>
  <c r="DE747" i="30"/>
  <c r="DF747" i="30"/>
  <c r="DG747" i="30"/>
  <c r="DH747" i="30"/>
  <c r="DK747" i="30"/>
  <c r="DL747" i="30"/>
  <c r="CN748" i="30"/>
  <c r="CO748" i="30"/>
  <c r="CP748" i="30"/>
  <c r="CQ748" i="30"/>
  <c r="CR748" i="30"/>
  <c r="CS748" i="30"/>
  <c r="CT748" i="30"/>
  <c r="CU748" i="30"/>
  <c r="CV748" i="30"/>
  <c r="CW748" i="30"/>
  <c r="CX748" i="30"/>
  <c r="CY748" i="30"/>
  <c r="DD748" i="30"/>
  <c r="DE748" i="30"/>
  <c r="DF748" i="30"/>
  <c r="DG748" i="30"/>
  <c r="DH748" i="30"/>
  <c r="DK748" i="30"/>
  <c r="DL748" i="30"/>
  <c r="CN749" i="30"/>
  <c r="CO749" i="30"/>
  <c r="CP749" i="30"/>
  <c r="CQ749" i="30"/>
  <c r="CR749" i="30"/>
  <c r="CS749" i="30"/>
  <c r="CT749" i="30"/>
  <c r="CU749" i="30"/>
  <c r="CV749" i="30"/>
  <c r="CW749" i="30"/>
  <c r="CX749" i="30"/>
  <c r="CY749" i="30"/>
  <c r="DD749" i="30"/>
  <c r="DE749" i="30"/>
  <c r="DF749" i="30"/>
  <c r="DG749" i="30"/>
  <c r="DH749" i="30"/>
  <c r="DK749" i="30"/>
  <c r="DL749" i="30"/>
  <c r="CN750" i="30"/>
  <c r="CO750" i="30"/>
  <c r="CP750" i="30"/>
  <c r="CQ750" i="30"/>
  <c r="CR750" i="30"/>
  <c r="CS750" i="30"/>
  <c r="CT750" i="30"/>
  <c r="CU750" i="30"/>
  <c r="CV750" i="30"/>
  <c r="CW750" i="30"/>
  <c r="CX750" i="30"/>
  <c r="CY750" i="30"/>
  <c r="DD750" i="30"/>
  <c r="DE750" i="30"/>
  <c r="DF750" i="30"/>
  <c r="DG750" i="30"/>
  <c r="DH750" i="30"/>
  <c r="DK750" i="30"/>
  <c r="DL750" i="30"/>
  <c r="CN751" i="30"/>
  <c r="CO751" i="30"/>
  <c r="CP751" i="30"/>
  <c r="CQ751" i="30"/>
  <c r="CR751" i="30"/>
  <c r="CS751" i="30"/>
  <c r="CT751" i="30"/>
  <c r="CU751" i="30"/>
  <c r="CV751" i="30"/>
  <c r="CW751" i="30"/>
  <c r="CX751" i="30"/>
  <c r="CY751" i="30"/>
  <c r="DD751" i="30"/>
  <c r="DE751" i="30"/>
  <c r="DF751" i="30"/>
  <c r="DG751" i="30"/>
  <c r="DH751" i="30"/>
  <c r="DK751" i="30"/>
  <c r="DL751" i="30"/>
  <c r="CN752" i="30"/>
  <c r="CO752" i="30"/>
  <c r="CP752" i="30"/>
  <c r="CQ752" i="30"/>
  <c r="CR752" i="30"/>
  <c r="CS752" i="30"/>
  <c r="CT752" i="30"/>
  <c r="CU752" i="30"/>
  <c r="CV752" i="30"/>
  <c r="CW752" i="30"/>
  <c r="CX752" i="30"/>
  <c r="CY752" i="30"/>
  <c r="DD752" i="30"/>
  <c r="DE752" i="30"/>
  <c r="DF752" i="30"/>
  <c r="DG752" i="30"/>
  <c r="DH752" i="30"/>
  <c r="DK752" i="30"/>
  <c r="DL752" i="30"/>
  <c r="CN753" i="30"/>
  <c r="CO753" i="30"/>
  <c r="CP753" i="30"/>
  <c r="CQ753" i="30"/>
  <c r="CR753" i="30"/>
  <c r="CS753" i="30"/>
  <c r="CT753" i="30"/>
  <c r="CU753" i="30"/>
  <c r="CV753" i="30"/>
  <c r="CW753" i="30"/>
  <c r="CX753" i="30"/>
  <c r="CY753" i="30"/>
  <c r="DD753" i="30"/>
  <c r="DE753" i="30"/>
  <c r="DF753" i="30"/>
  <c r="DG753" i="30"/>
  <c r="DH753" i="30"/>
  <c r="DK753" i="30"/>
  <c r="DL753" i="30"/>
  <c r="CN754" i="30"/>
  <c r="CO754" i="30"/>
  <c r="CP754" i="30"/>
  <c r="CQ754" i="30"/>
  <c r="CR754" i="30"/>
  <c r="CS754" i="30"/>
  <c r="CT754" i="30"/>
  <c r="CU754" i="30"/>
  <c r="CV754" i="30"/>
  <c r="CW754" i="30"/>
  <c r="CX754" i="30"/>
  <c r="CY754" i="30"/>
  <c r="DD754" i="30"/>
  <c r="DE754" i="30"/>
  <c r="DF754" i="30"/>
  <c r="DG754" i="30"/>
  <c r="DH754" i="30"/>
  <c r="DK754" i="30"/>
  <c r="DL754" i="30"/>
  <c r="CN755" i="30"/>
  <c r="CO755" i="30"/>
  <c r="CP755" i="30"/>
  <c r="CQ755" i="30"/>
  <c r="CR755" i="30"/>
  <c r="CS755" i="30"/>
  <c r="CT755" i="30"/>
  <c r="CU755" i="30"/>
  <c r="CV755" i="30"/>
  <c r="CW755" i="30"/>
  <c r="CX755" i="30"/>
  <c r="CY755" i="30"/>
  <c r="DD755" i="30"/>
  <c r="DE755" i="30"/>
  <c r="DF755" i="30"/>
  <c r="DG755" i="30"/>
  <c r="DH755" i="30"/>
  <c r="DK755" i="30"/>
  <c r="DL755" i="30"/>
  <c r="CN756" i="30"/>
  <c r="CO756" i="30"/>
  <c r="CP756" i="30"/>
  <c r="CQ756" i="30"/>
  <c r="CR756" i="30"/>
  <c r="CS756" i="30"/>
  <c r="CT756" i="30"/>
  <c r="CU756" i="30"/>
  <c r="CV756" i="30"/>
  <c r="CW756" i="30"/>
  <c r="CX756" i="30"/>
  <c r="CY756" i="30"/>
  <c r="DD756" i="30"/>
  <c r="DE756" i="30"/>
  <c r="DF756" i="30"/>
  <c r="DG756" i="30"/>
  <c r="DH756" i="30"/>
  <c r="DK756" i="30"/>
  <c r="DL756" i="30"/>
  <c r="CN757" i="30"/>
  <c r="CO757" i="30"/>
  <c r="CP757" i="30"/>
  <c r="CQ757" i="30"/>
  <c r="CR757" i="30"/>
  <c r="CS757" i="30"/>
  <c r="CT757" i="30"/>
  <c r="CU757" i="30"/>
  <c r="CV757" i="30"/>
  <c r="CW757" i="30"/>
  <c r="CX757" i="30"/>
  <c r="CY757" i="30"/>
  <c r="DD757" i="30"/>
  <c r="DE757" i="30"/>
  <c r="DF757" i="30"/>
  <c r="DG757" i="30"/>
  <c r="DH757" i="30"/>
  <c r="DK757" i="30"/>
  <c r="DL757" i="30"/>
  <c r="CN758" i="30"/>
  <c r="CO758" i="30"/>
  <c r="CP758" i="30"/>
  <c r="CQ758" i="30"/>
  <c r="CR758" i="30"/>
  <c r="CS758" i="30"/>
  <c r="CT758" i="30"/>
  <c r="CU758" i="30"/>
  <c r="CV758" i="30"/>
  <c r="CW758" i="30"/>
  <c r="CX758" i="30"/>
  <c r="CY758" i="30"/>
  <c r="DD758" i="30"/>
  <c r="DE758" i="30"/>
  <c r="DF758" i="30"/>
  <c r="DG758" i="30"/>
  <c r="DH758" i="30"/>
  <c r="DK758" i="30"/>
  <c r="DL758" i="30"/>
  <c r="CN759" i="30"/>
  <c r="CO759" i="30"/>
  <c r="CP759" i="30"/>
  <c r="CQ759" i="30"/>
  <c r="CR759" i="30"/>
  <c r="CS759" i="30"/>
  <c r="CT759" i="30"/>
  <c r="CU759" i="30"/>
  <c r="CV759" i="30"/>
  <c r="CW759" i="30"/>
  <c r="CX759" i="30"/>
  <c r="CY759" i="30"/>
  <c r="DD759" i="30"/>
  <c r="DE759" i="30"/>
  <c r="DF759" i="30"/>
  <c r="DG759" i="30"/>
  <c r="DH759" i="30"/>
  <c r="DK759" i="30"/>
  <c r="DL759" i="30"/>
  <c r="CN760" i="30"/>
  <c r="CO760" i="30"/>
  <c r="CP760" i="30"/>
  <c r="CQ760" i="30"/>
  <c r="CR760" i="30"/>
  <c r="CS760" i="30"/>
  <c r="CT760" i="30"/>
  <c r="CU760" i="30"/>
  <c r="CV760" i="30"/>
  <c r="CW760" i="30"/>
  <c r="CX760" i="30"/>
  <c r="CY760" i="30"/>
  <c r="DD760" i="30"/>
  <c r="DE760" i="30"/>
  <c r="DF760" i="30"/>
  <c r="DG760" i="30"/>
  <c r="DH760" i="30"/>
  <c r="DK760" i="30"/>
  <c r="DL760" i="30"/>
  <c r="CN761" i="30"/>
  <c r="CO761" i="30"/>
  <c r="CP761" i="30"/>
  <c r="CQ761" i="30"/>
  <c r="CR761" i="30"/>
  <c r="CS761" i="30"/>
  <c r="CT761" i="30"/>
  <c r="CU761" i="30"/>
  <c r="CV761" i="30"/>
  <c r="CW761" i="30"/>
  <c r="CX761" i="30"/>
  <c r="CY761" i="30"/>
  <c r="DD761" i="30"/>
  <c r="DE761" i="30"/>
  <c r="DF761" i="30"/>
  <c r="DG761" i="30"/>
  <c r="DH761" i="30"/>
  <c r="DK761" i="30"/>
  <c r="DL761" i="30"/>
  <c r="CN762" i="30"/>
  <c r="CO762" i="30"/>
  <c r="CP762" i="30"/>
  <c r="CQ762" i="30"/>
  <c r="CR762" i="30"/>
  <c r="CS762" i="30"/>
  <c r="CT762" i="30"/>
  <c r="CU762" i="30"/>
  <c r="CV762" i="30"/>
  <c r="CW762" i="30"/>
  <c r="CX762" i="30"/>
  <c r="CY762" i="30"/>
  <c r="DD762" i="30"/>
  <c r="DE762" i="30"/>
  <c r="DF762" i="30"/>
  <c r="DG762" i="30"/>
  <c r="DH762" i="30"/>
  <c r="DK762" i="30"/>
  <c r="DL762" i="30"/>
  <c r="CN763" i="30"/>
  <c r="CO763" i="30"/>
  <c r="CP763" i="30"/>
  <c r="CQ763" i="30"/>
  <c r="CR763" i="30"/>
  <c r="CS763" i="30"/>
  <c r="CT763" i="30"/>
  <c r="CU763" i="30"/>
  <c r="CV763" i="30"/>
  <c r="CW763" i="30"/>
  <c r="CX763" i="30"/>
  <c r="CY763" i="30"/>
  <c r="DD763" i="30"/>
  <c r="DE763" i="30"/>
  <c r="DF763" i="30"/>
  <c r="DG763" i="30"/>
  <c r="DH763" i="30"/>
  <c r="DK763" i="30"/>
  <c r="DL763" i="30"/>
  <c r="CN764" i="30"/>
  <c r="CO764" i="30"/>
  <c r="CP764" i="30"/>
  <c r="CQ764" i="30"/>
  <c r="CR764" i="30"/>
  <c r="CS764" i="30"/>
  <c r="CT764" i="30"/>
  <c r="CU764" i="30"/>
  <c r="CV764" i="30"/>
  <c r="CW764" i="30"/>
  <c r="CX764" i="30"/>
  <c r="CY764" i="30"/>
  <c r="DD764" i="30"/>
  <c r="DE764" i="30"/>
  <c r="DF764" i="30"/>
  <c r="DG764" i="30"/>
  <c r="DH764" i="30"/>
  <c r="DK764" i="30"/>
  <c r="DL764" i="30"/>
  <c r="CN765" i="30"/>
  <c r="CO765" i="30"/>
  <c r="CP765" i="30"/>
  <c r="CQ765" i="30"/>
  <c r="CR765" i="30"/>
  <c r="CS765" i="30"/>
  <c r="CT765" i="30"/>
  <c r="CU765" i="30"/>
  <c r="CV765" i="30"/>
  <c r="CW765" i="30"/>
  <c r="CX765" i="30"/>
  <c r="CY765" i="30"/>
  <c r="DD765" i="30"/>
  <c r="DE765" i="30"/>
  <c r="DF765" i="30"/>
  <c r="DG765" i="30"/>
  <c r="DH765" i="30"/>
  <c r="DK765" i="30"/>
  <c r="DL765" i="30"/>
  <c r="CN766" i="30"/>
  <c r="CO766" i="30"/>
  <c r="CP766" i="30"/>
  <c r="CQ766" i="30"/>
  <c r="CR766" i="30"/>
  <c r="CS766" i="30"/>
  <c r="CT766" i="30"/>
  <c r="CU766" i="30"/>
  <c r="CV766" i="30"/>
  <c r="CW766" i="30"/>
  <c r="CX766" i="30"/>
  <c r="CY766" i="30"/>
  <c r="DD766" i="30"/>
  <c r="DE766" i="30"/>
  <c r="DF766" i="30"/>
  <c r="DG766" i="30"/>
  <c r="DH766" i="30"/>
  <c r="DK766" i="30"/>
  <c r="DL766" i="30"/>
  <c r="CN767" i="30"/>
  <c r="CO767" i="30"/>
  <c r="CP767" i="30"/>
  <c r="CQ767" i="30"/>
  <c r="CR767" i="30"/>
  <c r="CS767" i="30"/>
  <c r="CT767" i="30"/>
  <c r="CU767" i="30"/>
  <c r="CV767" i="30"/>
  <c r="CW767" i="30"/>
  <c r="CX767" i="30"/>
  <c r="CY767" i="30"/>
  <c r="DD767" i="30"/>
  <c r="DE767" i="30"/>
  <c r="DF767" i="30"/>
  <c r="DG767" i="30"/>
  <c r="DH767" i="30"/>
  <c r="DK767" i="30"/>
  <c r="DL767" i="30"/>
  <c r="CN768" i="30"/>
  <c r="CO768" i="30"/>
  <c r="CP768" i="30"/>
  <c r="CQ768" i="30"/>
  <c r="CR768" i="30"/>
  <c r="CS768" i="30"/>
  <c r="CT768" i="30"/>
  <c r="CU768" i="30"/>
  <c r="CV768" i="30"/>
  <c r="CW768" i="30"/>
  <c r="CX768" i="30"/>
  <c r="CY768" i="30"/>
  <c r="DD768" i="30"/>
  <c r="DE768" i="30"/>
  <c r="DF768" i="30"/>
  <c r="DG768" i="30"/>
  <c r="DH768" i="30"/>
  <c r="DK768" i="30"/>
  <c r="DL768" i="30"/>
  <c r="CN769" i="30"/>
  <c r="CO769" i="30"/>
  <c r="CP769" i="30"/>
  <c r="CQ769" i="30"/>
  <c r="CR769" i="30"/>
  <c r="CS769" i="30"/>
  <c r="CT769" i="30"/>
  <c r="CU769" i="30"/>
  <c r="CV769" i="30"/>
  <c r="CW769" i="30"/>
  <c r="CX769" i="30"/>
  <c r="CY769" i="30"/>
  <c r="DD769" i="30"/>
  <c r="DE769" i="30"/>
  <c r="DF769" i="30"/>
  <c r="DG769" i="30"/>
  <c r="DH769" i="30"/>
  <c r="DK769" i="30"/>
  <c r="DL769" i="30"/>
  <c r="CN770" i="30"/>
  <c r="CO770" i="30"/>
  <c r="CP770" i="30"/>
  <c r="CQ770" i="30"/>
  <c r="CR770" i="30"/>
  <c r="CS770" i="30"/>
  <c r="CT770" i="30"/>
  <c r="CU770" i="30"/>
  <c r="CV770" i="30"/>
  <c r="CW770" i="30"/>
  <c r="CX770" i="30"/>
  <c r="CY770" i="30"/>
  <c r="DD770" i="30"/>
  <c r="DE770" i="30"/>
  <c r="DF770" i="30"/>
  <c r="DG770" i="30"/>
  <c r="DH770" i="30"/>
  <c r="DK770" i="30"/>
  <c r="DL770" i="30"/>
  <c r="CN771" i="30"/>
  <c r="CO771" i="30"/>
  <c r="CP771" i="30"/>
  <c r="CQ771" i="30"/>
  <c r="CR771" i="30"/>
  <c r="CS771" i="30"/>
  <c r="CT771" i="30"/>
  <c r="CU771" i="30"/>
  <c r="CV771" i="30"/>
  <c r="CW771" i="30"/>
  <c r="CX771" i="30"/>
  <c r="CY771" i="30"/>
  <c r="DD771" i="30"/>
  <c r="DE771" i="30"/>
  <c r="DF771" i="30"/>
  <c r="DG771" i="30"/>
  <c r="DH771" i="30"/>
  <c r="DK771" i="30"/>
  <c r="DL771" i="30"/>
  <c r="CN772" i="30"/>
  <c r="CO772" i="30"/>
  <c r="CP772" i="30"/>
  <c r="CQ772" i="30"/>
  <c r="CR772" i="30"/>
  <c r="CS772" i="30"/>
  <c r="CT772" i="30"/>
  <c r="CU772" i="30"/>
  <c r="CV772" i="30"/>
  <c r="CW772" i="30"/>
  <c r="CX772" i="30"/>
  <c r="CY772" i="30"/>
  <c r="DD772" i="30"/>
  <c r="DE772" i="30"/>
  <c r="DF772" i="30"/>
  <c r="DG772" i="30"/>
  <c r="DH772" i="30"/>
  <c r="DK772" i="30"/>
  <c r="DL772" i="30"/>
  <c r="CN773" i="30"/>
  <c r="CO773" i="30"/>
  <c r="CP773" i="30"/>
  <c r="CQ773" i="30"/>
  <c r="CR773" i="30"/>
  <c r="CS773" i="30"/>
  <c r="CT773" i="30"/>
  <c r="CU773" i="30"/>
  <c r="CV773" i="30"/>
  <c r="CW773" i="30"/>
  <c r="CX773" i="30"/>
  <c r="CY773" i="30"/>
  <c r="DD773" i="30"/>
  <c r="DE773" i="30"/>
  <c r="DF773" i="30"/>
  <c r="DG773" i="30"/>
  <c r="DH773" i="30"/>
  <c r="DK773" i="30"/>
  <c r="DL773" i="30"/>
  <c r="CN774" i="30"/>
  <c r="CO774" i="30"/>
  <c r="CP774" i="30"/>
  <c r="CQ774" i="30"/>
  <c r="CR774" i="30"/>
  <c r="CS774" i="30"/>
  <c r="CT774" i="30"/>
  <c r="CU774" i="30"/>
  <c r="CV774" i="30"/>
  <c r="CW774" i="30"/>
  <c r="CX774" i="30"/>
  <c r="CY774" i="30"/>
  <c r="DD774" i="30"/>
  <c r="DE774" i="30"/>
  <c r="DF774" i="30"/>
  <c r="DG774" i="30"/>
  <c r="DH774" i="30"/>
  <c r="DK774" i="30"/>
  <c r="DL774" i="30"/>
  <c r="CN775" i="30"/>
  <c r="CO775" i="30"/>
  <c r="CP775" i="30"/>
  <c r="CQ775" i="30"/>
  <c r="CR775" i="30"/>
  <c r="CS775" i="30"/>
  <c r="CT775" i="30"/>
  <c r="CU775" i="30"/>
  <c r="CV775" i="30"/>
  <c r="CW775" i="30"/>
  <c r="CX775" i="30"/>
  <c r="CY775" i="30"/>
  <c r="DD775" i="30"/>
  <c r="DE775" i="30"/>
  <c r="DF775" i="30"/>
  <c r="DG775" i="30"/>
  <c r="DH775" i="30"/>
  <c r="DK775" i="30"/>
  <c r="DL775" i="30"/>
  <c r="CN776" i="30"/>
  <c r="CO776" i="30"/>
  <c r="CP776" i="30"/>
  <c r="CQ776" i="30"/>
  <c r="CR776" i="30"/>
  <c r="CS776" i="30"/>
  <c r="CT776" i="30"/>
  <c r="CU776" i="30"/>
  <c r="CV776" i="30"/>
  <c r="CW776" i="30"/>
  <c r="CX776" i="30"/>
  <c r="CY776" i="30"/>
  <c r="DD776" i="30"/>
  <c r="DE776" i="30"/>
  <c r="DF776" i="30"/>
  <c r="DG776" i="30"/>
  <c r="DH776" i="30"/>
  <c r="DK776" i="30"/>
  <c r="DL776" i="30"/>
  <c r="CN777" i="30"/>
  <c r="CO777" i="30"/>
  <c r="CP777" i="30"/>
  <c r="CQ777" i="30"/>
  <c r="CR777" i="30"/>
  <c r="CS777" i="30"/>
  <c r="CT777" i="30"/>
  <c r="CU777" i="30"/>
  <c r="CV777" i="30"/>
  <c r="CW777" i="30"/>
  <c r="CX777" i="30"/>
  <c r="CY777" i="30"/>
  <c r="DD777" i="30"/>
  <c r="DE777" i="30"/>
  <c r="DF777" i="30"/>
  <c r="DG777" i="30"/>
  <c r="DH777" i="30"/>
  <c r="DK777" i="30"/>
  <c r="DL777" i="30"/>
  <c r="CN778" i="30"/>
  <c r="CO778" i="30"/>
  <c r="CP778" i="30"/>
  <c r="CQ778" i="30"/>
  <c r="CR778" i="30"/>
  <c r="CS778" i="30"/>
  <c r="CT778" i="30"/>
  <c r="CU778" i="30"/>
  <c r="CV778" i="30"/>
  <c r="CW778" i="30"/>
  <c r="CX778" i="30"/>
  <c r="CY778" i="30"/>
  <c r="DD778" i="30"/>
  <c r="DE778" i="30"/>
  <c r="DF778" i="30"/>
  <c r="DG778" i="30"/>
  <c r="DH778" i="30"/>
  <c r="DK778" i="30"/>
  <c r="DL778" i="30"/>
  <c r="CN779" i="30"/>
  <c r="CO779" i="30"/>
  <c r="CP779" i="30"/>
  <c r="CQ779" i="30"/>
  <c r="CR779" i="30"/>
  <c r="CS779" i="30"/>
  <c r="CT779" i="30"/>
  <c r="CU779" i="30"/>
  <c r="CV779" i="30"/>
  <c r="CW779" i="30"/>
  <c r="CX779" i="30"/>
  <c r="CY779" i="30"/>
  <c r="DD779" i="30"/>
  <c r="DE779" i="30"/>
  <c r="DF779" i="30"/>
  <c r="DG779" i="30"/>
  <c r="DH779" i="30"/>
  <c r="DK779" i="30"/>
  <c r="DL779" i="30"/>
  <c r="CN780" i="30"/>
  <c r="CO780" i="30"/>
  <c r="CP780" i="30"/>
  <c r="CQ780" i="30"/>
  <c r="CR780" i="30"/>
  <c r="CS780" i="30"/>
  <c r="CT780" i="30"/>
  <c r="CU780" i="30"/>
  <c r="CV780" i="30"/>
  <c r="CW780" i="30"/>
  <c r="CX780" i="30"/>
  <c r="CY780" i="30"/>
  <c r="DD780" i="30"/>
  <c r="DE780" i="30"/>
  <c r="DF780" i="30"/>
  <c r="DG780" i="30"/>
  <c r="DH780" i="30"/>
  <c r="DK780" i="30"/>
  <c r="DL780" i="30"/>
  <c r="CN781" i="30"/>
  <c r="CO781" i="30"/>
  <c r="CP781" i="30"/>
  <c r="CQ781" i="30"/>
  <c r="CR781" i="30"/>
  <c r="CS781" i="30"/>
  <c r="CT781" i="30"/>
  <c r="CU781" i="30"/>
  <c r="CV781" i="30"/>
  <c r="CW781" i="30"/>
  <c r="CX781" i="30"/>
  <c r="CY781" i="30"/>
  <c r="DD781" i="30"/>
  <c r="DE781" i="30"/>
  <c r="DF781" i="30"/>
  <c r="DG781" i="30"/>
  <c r="DH781" i="30"/>
  <c r="DK781" i="30"/>
  <c r="DL781" i="30"/>
  <c r="CN782" i="30"/>
  <c r="CO782" i="30"/>
  <c r="CP782" i="30"/>
  <c r="CQ782" i="30"/>
  <c r="CR782" i="30"/>
  <c r="CS782" i="30"/>
  <c r="CT782" i="30"/>
  <c r="CU782" i="30"/>
  <c r="CV782" i="30"/>
  <c r="CW782" i="30"/>
  <c r="CX782" i="30"/>
  <c r="CY782" i="30"/>
  <c r="DD782" i="30"/>
  <c r="DE782" i="30"/>
  <c r="DF782" i="30"/>
  <c r="DG782" i="30"/>
  <c r="DH782" i="30"/>
  <c r="DK782" i="30"/>
  <c r="DL782" i="30"/>
  <c r="CN783" i="30"/>
  <c r="CO783" i="30"/>
  <c r="CP783" i="30"/>
  <c r="CQ783" i="30"/>
  <c r="CR783" i="30"/>
  <c r="CS783" i="30"/>
  <c r="CT783" i="30"/>
  <c r="CU783" i="30"/>
  <c r="CV783" i="30"/>
  <c r="CW783" i="30"/>
  <c r="CX783" i="30"/>
  <c r="CY783" i="30"/>
  <c r="DD783" i="30"/>
  <c r="DE783" i="30"/>
  <c r="DF783" i="30"/>
  <c r="DG783" i="30"/>
  <c r="DH783" i="30"/>
  <c r="DK783" i="30"/>
  <c r="DL783" i="30"/>
  <c r="CN784" i="30"/>
  <c r="CO784" i="30"/>
  <c r="CP784" i="30"/>
  <c r="CQ784" i="30"/>
  <c r="CR784" i="30"/>
  <c r="CS784" i="30"/>
  <c r="CT784" i="30"/>
  <c r="CU784" i="30"/>
  <c r="CV784" i="30"/>
  <c r="CW784" i="30"/>
  <c r="CX784" i="30"/>
  <c r="CY784" i="30"/>
  <c r="DD784" i="30"/>
  <c r="DE784" i="30"/>
  <c r="DF784" i="30"/>
  <c r="DG784" i="30"/>
  <c r="DH784" i="30"/>
  <c r="DK784" i="30"/>
  <c r="DL784" i="30"/>
  <c r="CN785" i="30"/>
  <c r="CO785" i="30"/>
  <c r="CP785" i="30"/>
  <c r="CQ785" i="30"/>
  <c r="CR785" i="30"/>
  <c r="CS785" i="30"/>
  <c r="CT785" i="30"/>
  <c r="CU785" i="30"/>
  <c r="CV785" i="30"/>
  <c r="CW785" i="30"/>
  <c r="CX785" i="30"/>
  <c r="CY785" i="30"/>
  <c r="DD785" i="30"/>
  <c r="DE785" i="30"/>
  <c r="DF785" i="30"/>
  <c r="DG785" i="30"/>
  <c r="DH785" i="30"/>
  <c r="DK785" i="30"/>
  <c r="DL785" i="30"/>
  <c r="CN786" i="30"/>
  <c r="CO786" i="30"/>
  <c r="CP786" i="30"/>
  <c r="CQ786" i="30"/>
  <c r="CR786" i="30"/>
  <c r="CS786" i="30"/>
  <c r="CT786" i="30"/>
  <c r="CU786" i="30"/>
  <c r="CV786" i="30"/>
  <c r="CW786" i="30"/>
  <c r="CX786" i="30"/>
  <c r="CY786" i="30"/>
  <c r="DD786" i="30"/>
  <c r="DE786" i="30"/>
  <c r="DF786" i="30"/>
  <c r="DG786" i="30"/>
  <c r="DH786" i="30"/>
  <c r="DK786" i="30"/>
  <c r="DL786" i="30"/>
  <c r="CN787" i="30"/>
  <c r="CO787" i="30"/>
  <c r="CP787" i="30"/>
  <c r="CQ787" i="30"/>
  <c r="CR787" i="30"/>
  <c r="CS787" i="30"/>
  <c r="CT787" i="30"/>
  <c r="CU787" i="30"/>
  <c r="CV787" i="30"/>
  <c r="CW787" i="30"/>
  <c r="CX787" i="30"/>
  <c r="CY787" i="30"/>
  <c r="DD787" i="30"/>
  <c r="DE787" i="30"/>
  <c r="DF787" i="30"/>
  <c r="DG787" i="30"/>
  <c r="DH787" i="30"/>
  <c r="DK787" i="30"/>
  <c r="DL787" i="30"/>
  <c r="CN788" i="30"/>
  <c r="CO788" i="30"/>
  <c r="CP788" i="30"/>
  <c r="CQ788" i="30"/>
  <c r="CR788" i="30"/>
  <c r="CS788" i="30"/>
  <c r="CT788" i="30"/>
  <c r="CU788" i="30"/>
  <c r="CV788" i="30"/>
  <c r="CW788" i="30"/>
  <c r="CX788" i="30"/>
  <c r="CY788" i="30"/>
  <c r="DD788" i="30"/>
  <c r="DE788" i="30"/>
  <c r="DF788" i="30"/>
  <c r="DG788" i="30"/>
  <c r="DH788" i="30"/>
  <c r="DK788" i="30"/>
  <c r="DL788" i="30"/>
  <c r="CN789" i="30"/>
  <c r="CO789" i="30"/>
  <c r="CP789" i="30"/>
  <c r="CQ789" i="30"/>
  <c r="CR789" i="30"/>
  <c r="CS789" i="30"/>
  <c r="CT789" i="30"/>
  <c r="CU789" i="30"/>
  <c r="CV789" i="30"/>
  <c r="CW789" i="30"/>
  <c r="CX789" i="30"/>
  <c r="CY789" i="30"/>
  <c r="DD789" i="30"/>
  <c r="DE789" i="30"/>
  <c r="DF789" i="30"/>
  <c r="DG789" i="30"/>
  <c r="DH789" i="30"/>
  <c r="DK789" i="30"/>
  <c r="DL789" i="30"/>
  <c r="CN790" i="30"/>
  <c r="CO790" i="30"/>
  <c r="CP790" i="30"/>
  <c r="CQ790" i="30"/>
  <c r="CR790" i="30"/>
  <c r="CS790" i="30"/>
  <c r="CT790" i="30"/>
  <c r="CU790" i="30"/>
  <c r="CV790" i="30"/>
  <c r="CW790" i="30"/>
  <c r="CX790" i="30"/>
  <c r="CY790" i="30"/>
  <c r="DD790" i="30"/>
  <c r="DE790" i="30"/>
  <c r="DF790" i="30"/>
  <c r="DG790" i="30"/>
  <c r="DH790" i="30"/>
  <c r="DK790" i="30"/>
  <c r="DL790" i="30"/>
  <c r="CN791" i="30"/>
  <c r="CO791" i="30"/>
  <c r="CP791" i="30"/>
  <c r="CQ791" i="30"/>
  <c r="CR791" i="30"/>
  <c r="CS791" i="30"/>
  <c r="CT791" i="30"/>
  <c r="CU791" i="30"/>
  <c r="CV791" i="30"/>
  <c r="CW791" i="30"/>
  <c r="CX791" i="30"/>
  <c r="CY791" i="30"/>
  <c r="DD791" i="30"/>
  <c r="DE791" i="30"/>
  <c r="DF791" i="30"/>
  <c r="DG791" i="30"/>
  <c r="DH791" i="30"/>
  <c r="DK791" i="30"/>
  <c r="DL791" i="30"/>
  <c r="CN792" i="30"/>
  <c r="CO792" i="30"/>
  <c r="CP792" i="30"/>
  <c r="CQ792" i="30"/>
  <c r="CR792" i="30"/>
  <c r="CS792" i="30"/>
  <c r="CT792" i="30"/>
  <c r="CU792" i="30"/>
  <c r="CV792" i="30"/>
  <c r="CW792" i="30"/>
  <c r="CX792" i="30"/>
  <c r="CY792" i="30"/>
  <c r="DD792" i="30"/>
  <c r="DE792" i="30"/>
  <c r="DF792" i="30"/>
  <c r="DG792" i="30"/>
  <c r="DH792" i="30"/>
  <c r="DK792" i="30"/>
  <c r="DL792" i="30"/>
  <c r="CN793" i="30"/>
  <c r="CO793" i="30"/>
  <c r="CP793" i="30"/>
  <c r="CQ793" i="30"/>
  <c r="CR793" i="30"/>
  <c r="CS793" i="30"/>
  <c r="CT793" i="30"/>
  <c r="CU793" i="30"/>
  <c r="CV793" i="30"/>
  <c r="CW793" i="30"/>
  <c r="CX793" i="30"/>
  <c r="CY793" i="30"/>
  <c r="DD793" i="30"/>
  <c r="DE793" i="30"/>
  <c r="DF793" i="30"/>
  <c r="DG793" i="30"/>
  <c r="DH793" i="30"/>
  <c r="DK793" i="30"/>
  <c r="DL793" i="30"/>
  <c r="CN794" i="30"/>
  <c r="CO794" i="30"/>
  <c r="CP794" i="30"/>
  <c r="CQ794" i="30"/>
  <c r="CR794" i="30"/>
  <c r="CS794" i="30"/>
  <c r="CT794" i="30"/>
  <c r="CU794" i="30"/>
  <c r="CV794" i="30"/>
  <c r="CW794" i="30"/>
  <c r="CX794" i="30"/>
  <c r="CY794" i="30"/>
  <c r="DD794" i="30"/>
  <c r="DE794" i="30"/>
  <c r="DF794" i="30"/>
  <c r="DG794" i="30"/>
  <c r="DH794" i="30"/>
  <c r="DK794" i="30"/>
  <c r="DL794" i="30"/>
  <c r="CN795" i="30"/>
  <c r="CO795" i="30"/>
  <c r="CP795" i="30"/>
  <c r="CQ795" i="30"/>
  <c r="CR795" i="30"/>
  <c r="CS795" i="30"/>
  <c r="CT795" i="30"/>
  <c r="CU795" i="30"/>
  <c r="CV795" i="30"/>
  <c r="CW795" i="30"/>
  <c r="CX795" i="30"/>
  <c r="CY795" i="30"/>
  <c r="DD795" i="30"/>
  <c r="DE795" i="30"/>
  <c r="DF795" i="30"/>
  <c r="DG795" i="30"/>
  <c r="DH795" i="30"/>
  <c r="DK795" i="30"/>
  <c r="DL795" i="30"/>
  <c r="CN796" i="30"/>
  <c r="CO796" i="30"/>
  <c r="CP796" i="30"/>
  <c r="CQ796" i="30"/>
  <c r="CR796" i="30"/>
  <c r="CS796" i="30"/>
  <c r="CT796" i="30"/>
  <c r="CU796" i="30"/>
  <c r="CV796" i="30"/>
  <c r="CW796" i="30"/>
  <c r="CX796" i="30"/>
  <c r="CY796" i="30"/>
  <c r="DD796" i="30"/>
  <c r="DE796" i="30"/>
  <c r="DF796" i="30"/>
  <c r="DG796" i="30"/>
  <c r="DH796" i="30"/>
  <c r="DK796" i="30"/>
  <c r="DL796" i="30"/>
  <c r="CN797" i="30"/>
  <c r="CO797" i="30"/>
  <c r="CP797" i="30"/>
  <c r="CQ797" i="30"/>
  <c r="CR797" i="30"/>
  <c r="CS797" i="30"/>
  <c r="CT797" i="30"/>
  <c r="CU797" i="30"/>
  <c r="CV797" i="30"/>
  <c r="CW797" i="30"/>
  <c r="CX797" i="30"/>
  <c r="CY797" i="30"/>
  <c r="DD797" i="30"/>
  <c r="DE797" i="30"/>
  <c r="DF797" i="30"/>
  <c r="DG797" i="30"/>
  <c r="DH797" i="30"/>
  <c r="DK797" i="30"/>
  <c r="DL797" i="30"/>
  <c r="CN798" i="30"/>
  <c r="CO798" i="30"/>
  <c r="CP798" i="30"/>
  <c r="CQ798" i="30"/>
  <c r="CR798" i="30"/>
  <c r="CS798" i="30"/>
  <c r="CT798" i="30"/>
  <c r="CU798" i="30"/>
  <c r="CV798" i="30"/>
  <c r="CW798" i="30"/>
  <c r="CX798" i="30"/>
  <c r="CY798" i="30"/>
  <c r="DD798" i="30"/>
  <c r="DE798" i="30"/>
  <c r="DF798" i="30"/>
  <c r="DG798" i="30"/>
  <c r="DH798" i="30"/>
  <c r="DK798" i="30"/>
  <c r="DL798" i="30"/>
  <c r="CN799" i="30"/>
  <c r="CO799" i="30"/>
  <c r="CP799" i="30"/>
  <c r="CQ799" i="30"/>
  <c r="CR799" i="30"/>
  <c r="CS799" i="30"/>
  <c r="CT799" i="30"/>
  <c r="CU799" i="30"/>
  <c r="CV799" i="30"/>
  <c r="CW799" i="30"/>
  <c r="CX799" i="30"/>
  <c r="CY799" i="30"/>
  <c r="DD799" i="30"/>
  <c r="DE799" i="30"/>
  <c r="DF799" i="30"/>
  <c r="DG799" i="30"/>
  <c r="DH799" i="30"/>
  <c r="DK799" i="30"/>
  <c r="DL799" i="30"/>
  <c r="CN800" i="30"/>
  <c r="CO800" i="30"/>
  <c r="CP800" i="30"/>
  <c r="CQ800" i="30"/>
  <c r="CR800" i="30"/>
  <c r="CS800" i="30"/>
  <c r="CT800" i="30"/>
  <c r="CU800" i="30"/>
  <c r="CV800" i="30"/>
  <c r="CW800" i="30"/>
  <c r="CX800" i="30"/>
  <c r="CY800" i="30"/>
  <c r="DD800" i="30"/>
  <c r="DE800" i="30"/>
  <c r="DF800" i="30"/>
  <c r="DG800" i="30"/>
  <c r="DH800" i="30"/>
  <c r="DK800" i="30"/>
  <c r="DL800" i="30"/>
  <c r="CN801" i="30"/>
  <c r="CO801" i="30"/>
  <c r="CP801" i="30"/>
  <c r="CQ801" i="30"/>
  <c r="CR801" i="30"/>
  <c r="CS801" i="30"/>
  <c r="CT801" i="30"/>
  <c r="CU801" i="30"/>
  <c r="CV801" i="30"/>
  <c r="CW801" i="30"/>
  <c r="CX801" i="30"/>
  <c r="CY801" i="30"/>
  <c r="DD801" i="30"/>
  <c r="DE801" i="30"/>
  <c r="DF801" i="30"/>
  <c r="DG801" i="30"/>
  <c r="DH801" i="30"/>
  <c r="DK801" i="30"/>
  <c r="DL801" i="30"/>
  <c r="CN802" i="30"/>
  <c r="CO802" i="30"/>
  <c r="CP802" i="30"/>
  <c r="CQ802" i="30"/>
  <c r="CR802" i="30"/>
  <c r="CS802" i="30"/>
  <c r="CT802" i="30"/>
  <c r="CU802" i="30"/>
  <c r="CV802" i="30"/>
  <c r="CW802" i="30"/>
  <c r="CX802" i="30"/>
  <c r="CY802" i="30"/>
  <c r="DD802" i="30"/>
  <c r="DE802" i="30"/>
  <c r="DF802" i="30"/>
  <c r="DG802" i="30"/>
  <c r="DH802" i="30"/>
  <c r="DK802" i="30"/>
  <c r="DL802" i="30"/>
  <c r="CN803" i="30"/>
  <c r="CO803" i="30"/>
  <c r="CP803" i="30"/>
  <c r="CQ803" i="30"/>
  <c r="CR803" i="30"/>
  <c r="CS803" i="30"/>
  <c r="CT803" i="30"/>
  <c r="CU803" i="30"/>
  <c r="CV803" i="30"/>
  <c r="CW803" i="30"/>
  <c r="CX803" i="30"/>
  <c r="CY803" i="30"/>
  <c r="DD803" i="30"/>
  <c r="DE803" i="30"/>
  <c r="DF803" i="30"/>
  <c r="DG803" i="30"/>
  <c r="DH803" i="30"/>
  <c r="DK803" i="30"/>
  <c r="DL803" i="30"/>
  <c r="CN804" i="30"/>
  <c r="CO804" i="30"/>
  <c r="CP804" i="30"/>
  <c r="CQ804" i="30"/>
  <c r="CR804" i="30"/>
  <c r="CS804" i="30"/>
  <c r="CT804" i="30"/>
  <c r="CU804" i="30"/>
  <c r="CV804" i="30"/>
  <c r="CW804" i="30"/>
  <c r="CX804" i="30"/>
  <c r="CY804" i="30"/>
  <c r="DD804" i="30"/>
  <c r="DE804" i="30"/>
  <c r="DF804" i="30"/>
  <c r="DG804" i="30"/>
  <c r="DH804" i="30"/>
  <c r="DK804" i="30"/>
  <c r="DL804" i="30"/>
  <c r="CN805" i="30"/>
  <c r="CO805" i="30"/>
  <c r="CP805" i="30"/>
  <c r="CQ805" i="30"/>
  <c r="CR805" i="30"/>
  <c r="CS805" i="30"/>
  <c r="CT805" i="30"/>
  <c r="CU805" i="30"/>
  <c r="CV805" i="30"/>
  <c r="CW805" i="30"/>
  <c r="CX805" i="30"/>
  <c r="CY805" i="30"/>
  <c r="DD805" i="30"/>
  <c r="DE805" i="30"/>
  <c r="DF805" i="30"/>
  <c r="DG805" i="30"/>
  <c r="DH805" i="30"/>
  <c r="DK805" i="30"/>
  <c r="DL805" i="30"/>
  <c r="CN806" i="30"/>
  <c r="CO806" i="30"/>
  <c r="CP806" i="30"/>
  <c r="CQ806" i="30"/>
  <c r="CR806" i="30"/>
  <c r="CS806" i="30"/>
  <c r="CT806" i="30"/>
  <c r="CU806" i="30"/>
  <c r="CV806" i="30"/>
  <c r="CW806" i="30"/>
  <c r="CX806" i="30"/>
  <c r="CY806" i="30"/>
  <c r="DD806" i="30"/>
  <c r="DE806" i="30"/>
  <c r="DF806" i="30"/>
  <c r="DG806" i="30"/>
  <c r="DH806" i="30"/>
  <c r="DK806" i="30"/>
  <c r="DL806" i="30"/>
  <c r="CN807" i="30"/>
  <c r="CO807" i="30"/>
  <c r="CP807" i="30"/>
  <c r="CQ807" i="30"/>
  <c r="CR807" i="30"/>
  <c r="CS807" i="30"/>
  <c r="CT807" i="30"/>
  <c r="CU807" i="30"/>
  <c r="CV807" i="30"/>
  <c r="CW807" i="30"/>
  <c r="CX807" i="30"/>
  <c r="CY807" i="30"/>
  <c r="DD807" i="30"/>
  <c r="DE807" i="30"/>
  <c r="DF807" i="30"/>
  <c r="DG807" i="30"/>
  <c r="DH807" i="30"/>
  <c r="DK807" i="30"/>
  <c r="DL807" i="30"/>
  <c r="CN808" i="30"/>
  <c r="CO808" i="30"/>
  <c r="CP808" i="30"/>
  <c r="CQ808" i="30"/>
  <c r="CR808" i="30"/>
  <c r="CS808" i="30"/>
  <c r="CT808" i="30"/>
  <c r="CU808" i="30"/>
  <c r="CV808" i="30"/>
  <c r="CW808" i="30"/>
  <c r="CX808" i="30"/>
  <c r="CY808" i="30"/>
  <c r="DD808" i="30"/>
  <c r="DE808" i="30"/>
  <c r="DF808" i="30"/>
  <c r="DG808" i="30"/>
  <c r="DH808" i="30"/>
  <c r="DK808" i="30"/>
  <c r="DL808" i="30"/>
  <c r="CN809" i="30"/>
  <c r="CO809" i="30"/>
  <c r="CP809" i="30"/>
  <c r="CQ809" i="30"/>
  <c r="CR809" i="30"/>
  <c r="CS809" i="30"/>
  <c r="CT809" i="30"/>
  <c r="CU809" i="30"/>
  <c r="CV809" i="30"/>
  <c r="CW809" i="30"/>
  <c r="CX809" i="30"/>
  <c r="CY809" i="30"/>
  <c r="DD809" i="30"/>
  <c r="DE809" i="30"/>
  <c r="DF809" i="30"/>
  <c r="DG809" i="30"/>
  <c r="DH809" i="30"/>
  <c r="DK809" i="30"/>
  <c r="DL809" i="30"/>
  <c r="CN810" i="30"/>
  <c r="CO810" i="30"/>
  <c r="CP810" i="30"/>
  <c r="CQ810" i="30"/>
  <c r="CR810" i="30"/>
  <c r="CS810" i="30"/>
  <c r="CT810" i="30"/>
  <c r="CU810" i="30"/>
  <c r="CV810" i="30"/>
  <c r="CW810" i="30"/>
  <c r="CX810" i="30"/>
  <c r="CY810" i="30"/>
  <c r="DD810" i="30"/>
  <c r="DE810" i="30"/>
  <c r="DF810" i="30"/>
  <c r="DG810" i="30"/>
  <c r="DH810" i="30"/>
  <c r="DK810" i="30"/>
  <c r="DL810" i="30"/>
  <c r="CN811" i="30"/>
  <c r="CO811" i="30"/>
  <c r="CP811" i="30"/>
  <c r="CQ811" i="30"/>
  <c r="CR811" i="30"/>
  <c r="CS811" i="30"/>
  <c r="CT811" i="30"/>
  <c r="CU811" i="30"/>
  <c r="CV811" i="30"/>
  <c r="CW811" i="30"/>
  <c r="CX811" i="30"/>
  <c r="CY811" i="30"/>
  <c r="DD811" i="30"/>
  <c r="DE811" i="30"/>
  <c r="DF811" i="30"/>
  <c r="DG811" i="30"/>
  <c r="DH811" i="30"/>
  <c r="DK811" i="30"/>
  <c r="DL811" i="30"/>
  <c r="CN812" i="30"/>
  <c r="CO812" i="30"/>
  <c r="CP812" i="30"/>
  <c r="CQ812" i="30"/>
  <c r="CR812" i="30"/>
  <c r="CS812" i="30"/>
  <c r="CT812" i="30"/>
  <c r="CU812" i="30"/>
  <c r="CV812" i="30"/>
  <c r="CW812" i="30"/>
  <c r="CX812" i="30"/>
  <c r="CY812" i="30"/>
  <c r="DD812" i="30"/>
  <c r="DE812" i="30"/>
  <c r="DF812" i="30"/>
  <c r="DG812" i="30"/>
  <c r="DH812" i="30"/>
  <c r="DK812" i="30"/>
  <c r="DL812" i="30"/>
  <c r="CN813" i="30"/>
  <c r="CO813" i="30"/>
  <c r="CP813" i="30"/>
  <c r="CQ813" i="30"/>
  <c r="CR813" i="30"/>
  <c r="CS813" i="30"/>
  <c r="CT813" i="30"/>
  <c r="CU813" i="30"/>
  <c r="CV813" i="30"/>
  <c r="CW813" i="30"/>
  <c r="CX813" i="30"/>
  <c r="CY813" i="30"/>
  <c r="DD813" i="30"/>
  <c r="DE813" i="30"/>
  <c r="DF813" i="30"/>
  <c r="DG813" i="30"/>
  <c r="DH813" i="30"/>
  <c r="DK813" i="30"/>
  <c r="DL813" i="30"/>
  <c r="CN814" i="30"/>
  <c r="CO814" i="30"/>
  <c r="CP814" i="30"/>
  <c r="CQ814" i="30"/>
  <c r="CR814" i="30"/>
  <c r="CS814" i="30"/>
  <c r="CT814" i="30"/>
  <c r="CU814" i="30"/>
  <c r="CV814" i="30"/>
  <c r="CW814" i="30"/>
  <c r="CX814" i="30"/>
  <c r="CY814" i="30"/>
  <c r="DD814" i="30"/>
  <c r="DE814" i="30"/>
  <c r="DF814" i="30"/>
  <c r="DG814" i="30"/>
  <c r="DH814" i="30"/>
  <c r="DK814" i="30"/>
  <c r="DL814" i="30"/>
  <c r="CN815" i="30"/>
  <c r="CO815" i="30"/>
  <c r="CP815" i="30"/>
  <c r="CQ815" i="30"/>
  <c r="CR815" i="30"/>
  <c r="CS815" i="30"/>
  <c r="CT815" i="30"/>
  <c r="CU815" i="30"/>
  <c r="CV815" i="30"/>
  <c r="CW815" i="30"/>
  <c r="CX815" i="30"/>
  <c r="CY815" i="30"/>
  <c r="DD815" i="30"/>
  <c r="DE815" i="30"/>
  <c r="DF815" i="30"/>
  <c r="DG815" i="30"/>
  <c r="DH815" i="30"/>
  <c r="DK815" i="30"/>
  <c r="DL815" i="30"/>
  <c r="CN816" i="30"/>
  <c r="CO816" i="30"/>
  <c r="CP816" i="30"/>
  <c r="CQ816" i="30"/>
  <c r="CR816" i="30"/>
  <c r="CS816" i="30"/>
  <c r="CT816" i="30"/>
  <c r="CU816" i="30"/>
  <c r="CV816" i="30"/>
  <c r="CW816" i="30"/>
  <c r="CX816" i="30"/>
  <c r="CY816" i="30"/>
  <c r="DD816" i="30"/>
  <c r="DE816" i="30"/>
  <c r="DF816" i="30"/>
  <c r="DG816" i="30"/>
  <c r="DH816" i="30"/>
  <c r="DK816" i="30"/>
  <c r="DL816" i="30"/>
  <c r="CN817" i="30"/>
  <c r="CO817" i="30"/>
  <c r="CP817" i="30"/>
  <c r="CQ817" i="30"/>
  <c r="CR817" i="30"/>
  <c r="CS817" i="30"/>
  <c r="CT817" i="30"/>
  <c r="CU817" i="30"/>
  <c r="CV817" i="30"/>
  <c r="CW817" i="30"/>
  <c r="CX817" i="30"/>
  <c r="CY817" i="30"/>
  <c r="DD817" i="30"/>
  <c r="DE817" i="30"/>
  <c r="DF817" i="30"/>
  <c r="DG817" i="30"/>
  <c r="DH817" i="30"/>
  <c r="DK817" i="30"/>
  <c r="DL817" i="30"/>
  <c r="CN818" i="30"/>
  <c r="CO818" i="30"/>
  <c r="CP818" i="30"/>
  <c r="CQ818" i="30"/>
  <c r="CR818" i="30"/>
  <c r="CS818" i="30"/>
  <c r="CT818" i="30"/>
  <c r="CU818" i="30"/>
  <c r="CV818" i="30"/>
  <c r="CW818" i="30"/>
  <c r="CX818" i="30"/>
  <c r="CY818" i="30"/>
  <c r="DD818" i="30"/>
  <c r="DE818" i="30"/>
  <c r="DF818" i="30"/>
  <c r="DG818" i="30"/>
  <c r="DH818" i="30"/>
  <c r="DK818" i="30"/>
  <c r="DL818" i="30"/>
  <c r="CN819" i="30"/>
  <c r="CO819" i="30"/>
  <c r="CP819" i="30"/>
  <c r="CQ819" i="30"/>
  <c r="CR819" i="30"/>
  <c r="CS819" i="30"/>
  <c r="CT819" i="30"/>
  <c r="CU819" i="30"/>
  <c r="CV819" i="30"/>
  <c r="CW819" i="30"/>
  <c r="CX819" i="30"/>
  <c r="CY819" i="30"/>
  <c r="DD819" i="30"/>
  <c r="DE819" i="30"/>
  <c r="DF819" i="30"/>
  <c r="DG819" i="30"/>
  <c r="DH819" i="30"/>
  <c r="DK819" i="30"/>
  <c r="DL819" i="30"/>
  <c r="CN820" i="30"/>
  <c r="CO820" i="30"/>
  <c r="CP820" i="30"/>
  <c r="CQ820" i="30"/>
  <c r="CR820" i="30"/>
  <c r="CS820" i="30"/>
  <c r="CT820" i="30"/>
  <c r="CU820" i="30"/>
  <c r="CV820" i="30"/>
  <c r="CW820" i="30"/>
  <c r="CX820" i="30"/>
  <c r="CY820" i="30"/>
  <c r="DD820" i="30"/>
  <c r="DE820" i="30"/>
  <c r="DF820" i="30"/>
  <c r="DG820" i="30"/>
  <c r="DH820" i="30"/>
  <c r="DK820" i="30"/>
  <c r="DL820" i="30"/>
  <c r="CN821" i="30"/>
  <c r="CO821" i="30"/>
  <c r="CP821" i="30"/>
  <c r="CQ821" i="30"/>
  <c r="CR821" i="30"/>
  <c r="CS821" i="30"/>
  <c r="CT821" i="30"/>
  <c r="CU821" i="30"/>
  <c r="CV821" i="30"/>
  <c r="CW821" i="30"/>
  <c r="CX821" i="30"/>
  <c r="CY821" i="30"/>
  <c r="DD821" i="30"/>
  <c r="DE821" i="30"/>
  <c r="DF821" i="30"/>
  <c r="DG821" i="30"/>
  <c r="DH821" i="30"/>
  <c r="DK821" i="30"/>
  <c r="DL821" i="30"/>
  <c r="CN822" i="30"/>
  <c r="CO822" i="30"/>
  <c r="CP822" i="30"/>
  <c r="CQ822" i="30"/>
  <c r="CR822" i="30"/>
  <c r="CS822" i="30"/>
  <c r="CT822" i="30"/>
  <c r="CU822" i="30"/>
  <c r="CV822" i="30"/>
  <c r="CW822" i="30"/>
  <c r="CX822" i="30"/>
  <c r="CY822" i="30"/>
  <c r="DD822" i="30"/>
  <c r="DE822" i="30"/>
  <c r="DF822" i="30"/>
  <c r="DG822" i="30"/>
  <c r="DH822" i="30"/>
  <c r="DK822" i="30"/>
  <c r="DL822" i="30"/>
  <c r="CN823" i="30"/>
  <c r="CO823" i="30"/>
  <c r="CP823" i="30"/>
  <c r="CQ823" i="30"/>
  <c r="CR823" i="30"/>
  <c r="CS823" i="30"/>
  <c r="CT823" i="30"/>
  <c r="CU823" i="30"/>
  <c r="CV823" i="30"/>
  <c r="CW823" i="30"/>
  <c r="CX823" i="30"/>
  <c r="CY823" i="30"/>
  <c r="DD823" i="30"/>
  <c r="DE823" i="30"/>
  <c r="DF823" i="30"/>
  <c r="DG823" i="30"/>
  <c r="DH823" i="30"/>
  <c r="DK823" i="30"/>
  <c r="DL823" i="30"/>
  <c r="CN824" i="30"/>
  <c r="CO824" i="30"/>
  <c r="CP824" i="30"/>
  <c r="CQ824" i="30"/>
  <c r="CR824" i="30"/>
  <c r="CS824" i="30"/>
  <c r="CT824" i="30"/>
  <c r="CU824" i="30"/>
  <c r="CV824" i="30"/>
  <c r="CW824" i="30"/>
  <c r="CX824" i="30"/>
  <c r="CY824" i="30"/>
  <c r="DD824" i="30"/>
  <c r="DE824" i="30"/>
  <c r="DF824" i="30"/>
  <c r="DG824" i="30"/>
  <c r="DH824" i="30"/>
  <c r="DK824" i="30"/>
  <c r="DL824" i="30"/>
  <c r="CN825" i="30"/>
  <c r="CO825" i="30"/>
  <c r="CP825" i="30"/>
  <c r="CQ825" i="30"/>
  <c r="CR825" i="30"/>
  <c r="CS825" i="30"/>
  <c r="CT825" i="30"/>
  <c r="CU825" i="30"/>
  <c r="CV825" i="30"/>
  <c r="CW825" i="30"/>
  <c r="CX825" i="30"/>
  <c r="CY825" i="30"/>
  <c r="DD825" i="30"/>
  <c r="DE825" i="30"/>
  <c r="DF825" i="30"/>
  <c r="DG825" i="30"/>
  <c r="DH825" i="30"/>
  <c r="DK825" i="30"/>
  <c r="DL825" i="30"/>
  <c r="CN826" i="30"/>
  <c r="CO826" i="30"/>
  <c r="CP826" i="30"/>
  <c r="CQ826" i="30"/>
  <c r="CR826" i="30"/>
  <c r="CS826" i="30"/>
  <c r="CT826" i="30"/>
  <c r="CU826" i="30"/>
  <c r="CV826" i="30"/>
  <c r="CW826" i="30"/>
  <c r="CX826" i="30"/>
  <c r="CY826" i="30"/>
  <c r="DD826" i="30"/>
  <c r="DE826" i="30"/>
  <c r="DF826" i="30"/>
  <c r="DG826" i="30"/>
  <c r="DH826" i="30"/>
  <c r="DK826" i="30"/>
  <c r="DL826" i="30"/>
  <c r="CN827" i="30"/>
  <c r="CO827" i="30"/>
  <c r="CP827" i="30"/>
  <c r="CQ827" i="30"/>
  <c r="CR827" i="30"/>
  <c r="CS827" i="30"/>
  <c r="CT827" i="30"/>
  <c r="CU827" i="30"/>
  <c r="CV827" i="30"/>
  <c r="CW827" i="30"/>
  <c r="CX827" i="30"/>
  <c r="CY827" i="30"/>
  <c r="DD827" i="30"/>
  <c r="DE827" i="30"/>
  <c r="DF827" i="30"/>
  <c r="DG827" i="30"/>
  <c r="DH827" i="30"/>
  <c r="DK827" i="30"/>
  <c r="DL827" i="30"/>
  <c r="CN828" i="30"/>
  <c r="CO828" i="30"/>
  <c r="CP828" i="30"/>
  <c r="CQ828" i="30"/>
  <c r="CR828" i="30"/>
  <c r="CS828" i="30"/>
  <c r="CT828" i="30"/>
  <c r="CU828" i="30"/>
  <c r="CV828" i="30"/>
  <c r="CW828" i="30"/>
  <c r="CX828" i="30"/>
  <c r="CY828" i="30"/>
  <c r="DD828" i="30"/>
  <c r="DE828" i="30"/>
  <c r="DF828" i="30"/>
  <c r="DG828" i="30"/>
  <c r="DH828" i="30"/>
  <c r="DK828" i="30"/>
  <c r="DL828" i="30"/>
  <c r="CN829" i="30"/>
  <c r="CO829" i="30"/>
  <c r="CP829" i="30"/>
  <c r="CQ829" i="30"/>
  <c r="CR829" i="30"/>
  <c r="CS829" i="30"/>
  <c r="CT829" i="30"/>
  <c r="CU829" i="30"/>
  <c r="CV829" i="30"/>
  <c r="CW829" i="30"/>
  <c r="CX829" i="30"/>
  <c r="CY829" i="30"/>
  <c r="DD829" i="30"/>
  <c r="DE829" i="30"/>
  <c r="DF829" i="30"/>
  <c r="DG829" i="30"/>
  <c r="DH829" i="30"/>
  <c r="DK829" i="30"/>
  <c r="DL829" i="30"/>
  <c r="CN830" i="30"/>
  <c r="CO830" i="30"/>
  <c r="CP830" i="30"/>
  <c r="CQ830" i="30"/>
  <c r="CR830" i="30"/>
  <c r="CS830" i="30"/>
  <c r="CT830" i="30"/>
  <c r="CU830" i="30"/>
  <c r="CV830" i="30"/>
  <c r="CW830" i="30"/>
  <c r="CX830" i="30"/>
  <c r="CY830" i="30"/>
  <c r="DD830" i="30"/>
  <c r="DE830" i="30"/>
  <c r="DF830" i="30"/>
  <c r="DG830" i="30"/>
  <c r="DH830" i="30"/>
  <c r="DK830" i="30"/>
  <c r="DL830" i="30"/>
  <c r="CN831" i="30"/>
  <c r="CO831" i="30"/>
  <c r="CP831" i="30"/>
  <c r="CQ831" i="30"/>
  <c r="CR831" i="30"/>
  <c r="CS831" i="30"/>
  <c r="CT831" i="30"/>
  <c r="CU831" i="30"/>
  <c r="CV831" i="30"/>
  <c r="CW831" i="30"/>
  <c r="CX831" i="30"/>
  <c r="CY831" i="30"/>
  <c r="DD831" i="30"/>
  <c r="DE831" i="30"/>
  <c r="DF831" i="30"/>
  <c r="DG831" i="30"/>
  <c r="DH831" i="30"/>
  <c r="DK831" i="30"/>
  <c r="DL831" i="30"/>
  <c r="CN832" i="30"/>
  <c r="CO832" i="30"/>
  <c r="CP832" i="30"/>
  <c r="CQ832" i="30"/>
  <c r="CR832" i="30"/>
  <c r="CS832" i="30"/>
  <c r="CT832" i="30"/>
  <c r="CU832" i="30"/>
  <c r="CV832" i="30"/>
  <c r="CW832" i="30"/>
  <c r="CX832" i="30"/>
  <c r="CY832" i="30"/>
  <c r="DD832" i="30"/>
  <c r="DE832" i="30"/>
  <c r="DF832" i="30"/>
  <c r="DG832" i="30"/>
  <c r="DH832" i="30"/>
  <c r="DK832" i="30"/>
  <c r="DL832" i="30"/>
  <c r="CN833" i="30"/>
  <c r="CO833" i="30"/>
  <c r="CP833" i="30"/>
  <c r="CQ833" i="30"/>
  <c r="CR833" i="30"/>
  <c r="CS833" i="30"/>
  <c r="CT833" i="30"/>
  <c r="CU833" i="30"/>
  <c r="CV833" i="30"/>
  <c r="CW833" i="30"/>
  <c r="CX833" i="30"/>
  <c r="CY833" i="30"/>
  <c r="DD833" i="30"/>
  <c r="DE833" i="30"/>
  <c r="DF833" i="30"/>
  <c r="DG833" i="30"/>
  <c r="DH833" i="30"/>
  <c r="DK833" i="30"/>
  <c r="DL833" i="30"/>
  <c r="CN834" i="30"/>
  <c r="CO834" i="30"/>
  <c r="CP834" i="30"/>
  <c r="CQ834" i="30"/>
  <c r="CR834" i="30"/>
  <c r="CS834" i="30"/>
  <c r="CT834" i="30"/>
  <c r="CU834" i="30"/>
  <c r="CV834" i="30"/>
  <c r="CW834" i="30"/>
  <c r="CX834" i="30"/>
  <c r="CY834" i="30"/>
  <c r="DD834" i="30"/>
  <c r="DE834" i="30"/>
  <c r="DF834" i="30"/>
  <c r="DG834" i="30"/>
  <c r="DH834" i="30"/>
  <c r="DK834" i="30"/>
  <c r="DL834" i="30"/>
  <c r="CN835" i="30"/>
  <c r="CO835" i="30"/>
  <c r="CP835" i="30"/>
  <c r="CQ835" i="30"/>
  <c r="CR835" i="30"/>
  <c r="CS835" i="30"/>
  <c r="CT835" i="30"/>
  <c r="CU835" i="30"/>
  <c r="CV835" i="30"/>
  <c r="CW835" i="30"/>
  <c r="CX835" i="30"/>
  <c r="CY835" i="30"/>
  <c r="DD835" i="30"/>
  <c r="DE835" i="30"/>
  <c r="DF835" i="30"/>
  <c r="DG835" i="30"/>
  <c r="DH835" i="30"/>
  <c r="DK835" i="30"/>
  <c r="DL835" i="30"/>
  <c r="CN836" i="30"/>
  <c r="CO836" i="30"/>
  <c r="CP836" i="30"/>
  <c r="CQ836" i="30"/>
  <c r="CR836" i="30"/>
  <c r="CS836" i="30"/>
  <c r="CT836" i="30"/>
  <c r="CU836" i="30"/>
  <c r="CV836" i="30"/>
  <c r="CW836" i="30"/>
  <c r="CX836" i="30"/>
  <c r="CY836" i="30"/>
  <c r="DD836" i="30"/>
  <c r="DE836" i="30"/>
  <c r="DF836" i="30"/>
  <c r="DG836" i="30"/>
  <c r="DH836" i="30"/>
  <c r="DK836" i="30"/>
  <c r="DL836" i="30"/>
  <c r="CN837" i="30"/>
  <c r="CO837" i="30"/>
  <c r="CP837" i="30"/>
  <c r="CQ837" i="30"/>
  <c r="CR837" i="30"/>
  <c r="CS837" i="30"/>
  <c r="CT837" i="30"/>
  <c r="CU837" i="30"/>
  <c r="CV837" i="30"/>
  <c r="CW837" i="30"/>
  <c r="CX837" i="30"/>
  <c r="CY837" i="30"/>
  <c r="DD837" i="30"/>
  <c r="DE837" i="30"/>
  <c r="DF837" i="30"/>
  <c r="DG837" i="30"/>
  <c r="DH837" i="30"/>
  <c r="DK837" i="30"/>
  <c r="DL837" i="30"/>
  <c r="CN838" i="30"/>
  <c r="CO838" i="30"/>
  <c r="CP838" i="30"/>
  <c r="CQ838" i="30"/>
  <c r="CR838" i="30"/>
  <c r="CS838" i="30"/>
  <c r="CT838" i="30"/>
  <c r="CU838" i="30"/>
  <c r="CV838" i="30"/>
  <c r="CW838" i="30"/>
  <c r="CX838" i="30"/>
  <c r="CY838" i="30"/>
  <c r="DD838" i="30"/>
  <c r="DE838" i="30"/>
  <c r="DF838" i="30"/>
  <c r="DG838" i="30"/>
  <c r="DH838" i="30"/>
  <c r="DK838" i="30"/>
  <c r="DL838" i="30"/>
  <c r="CN839" i="30"/>
  <c r="CO839" i="30"/>
  <c r="CP839" i="30"/>
  <c r="CQ839" i="30"/>
  <c r="CR839" i="30"/>
  <c r="CS839" i="30"/>
  <c r="CT839" i="30"/>
  <c r="CU839" i="30"/>
  <c r="CV839" i="30"/>
  <c r="CW839" i="30"/>
  <c r="CX839" i="30"/>
  <c r="CY839" i="30"/>
  <c r="DD839" i="30"/>
  <c r="DE839" i="30"/>
  <c r="DF839" i="30"/>
  <c r="DG839" i="30"/>
  <c r="DH839" i="30"/>
  <c r="DK839" i="30"/>
  <c r="DL839" i="30"/>
  <c r="CN840" i="30"/>
  <c r="CO840" i="30"/>
  <c r="CP840" i="30"/>
  <c r="CQ840" i="30"/>
  <c r="CR840" i="30"/>
  <c r="CS840" i="30"/>
  <c r="CT840" i="30"/>
  <c r="CU840" i="30"/>
  <c r="CV840" i="30"/>
  <c r="CW840" i="30"/>
  <c r="CX840" i="30"/>
  <c r="CY840" i="30"/>
  <c r="DD840" i="30"/>
  <c r="DE840" i="30"/>
  <c r="DF840" i="30"/>
  <c r="DG840" i="30"/>
  <c r="DH840" i="30"/>
  <c r="DK840" i="30"/>
  <c r="DL840" i="30"/>
  <c r="CN841" i="30"/>
  <c r="CO841" i="30"/>
  <c r="CP841" i="30"/>
  <c r="CQ841" i="30"/>
  <c r="CR841" i="30"/>
  <c r="CS841" i="30"/>
  <c r="CT841" i="30"/>
  <c r="CU841" i="30"/>
  <c r="CV841" i="30"/>
  <c r="CW841" i="30"/>
  <c r="CX841" i="30"/>
  <c r="CY841" i="30"/>
  <c r="DD841" i="30"/>
  <c r="DE841" i="30"/>
  <c r="DF841" i="30"/>
  <c r="DG841" i="30"/>
  <c r="DH841" i="30"/>
  <c r="DK841" i="30"/>
  <c r="DL841" i="30"/>
  <c r="CN842" i="30"/>
  <c r="CO842" i="30"/>
  <c r="CP842" i="30"/>
  <c r="CQ842" i="30"/>
  <c r="CR842" i="30"/>
  <c r="CS842" i="30"/>
  <c r="CT842" i="30"/>
  <c r="CU842" i="30"/>
  <c r="CV842" i="30"/>
  <c r="CW842" i="30"/>
  <c r="CX842" i="30"/>
  <c r="CY842" i="30"/>
  <c r="DD842" i="30"/>
  <c r="DE842" i="30"/>
  <c r="DF842" i="30"/>
  <c r="DG842" i="30"/>
  <c r="DH842" i="30"/>
  <c r="DK842" i="30"/>
  <c r="DL842" i="30"/>
  <c r="CN843" i="30"/>
  <c r="CO843" i="30"/>
  <c r="CP843" i="30"/>
  <c r="CQ843" i="30"/>
  <c r="CR843" i="30"/>
  <c r="CS843" i="30"/>
  <c r="CT843" i="30"/>
  <c r="CU843" i="30"/>
  <c r="CV843" i="30"/>
  <c r="CW843" i="30"/>
  <c r="CX843" i="30"/>
  <c r="CY843" i="30"/>
  <c r="DD843" i="30"/>
  <c r="DE843" i="30"/>
  <c r="DF843" i="30"/>
  <c r="DG843" i="30"/>
  <c r="DH843" i="30"/>
  <c r="DK843" i="30"/>
  <c r="DL843" i="30"/>
  <c r="CN844" i="30"/>
  <c r="CO844" i="30"/>
  <c r="CP844" i="30"/>
  <c r="CQ844" i="30"/>
  <c r="CR844" i="30"/>
  <c r="CS844" i="30"/>
  <c r="CT844" i="30"/>
  <c r="CU844" i="30"/>
  <c r="CV844" i="30"/>
  <c r="CW844" i="30"/>
  <c r="CX844" i="30"/>
  <c r="CY844" i="30"/>
  <c r="DD844" i="30"/>
  <c r="DE844" i="30"/>
  <c r="DF844" i="30"/>
  <c r="DG844" i="30"/>
  <c r="DH844" i="30"/>
  <c r="DK844" i="30"/>
  <c r="DL844" i="30"/>
  <c r="CN845" i="30"/>
  <c r="CO845" i="30"/>
  <c r="CP845" i="30"/>
  <c r="CQ845" i="30"/>
  <c r="CR845" i="30"/>
  <c r="CS845" i="30"/>
  <c r="CT845" i="30"/>
  <c r="CU845" i="30"/>
  <c r="CV845" i="30"/>
  <c r="CW845" i="30"/>
  <c r="CX845" i="30"/>
  <c r="CY845" i="30"/>
  <c r="DD845" i="30"/>
  <c r="DE845" i="30"/>
  <c r="DF845" i="30"/>
  <c r="DG845" i="30"/>
  <c r="DH845" i="30"/>
  <c r="DK845" i="30"/>
  <c r="DL845" i="30"/>
  <c r="CN846" i="30"/>
  <c r="CO846" i="30"/>
  <c r="CP846" i="30"/>
  <c r="CQ846" i="30"/>
  <c r="CR846" i="30"/>
  <c r="CS846" i="30"/>
  <c r="CT846" i="30"/>
  <c r="CU846" i="30"/>
  <c r="CV846" i="30"/>
  <c r="CW846" i="30"/>
  <c r="CX846" i="30"/>
  <c r="CY846" i="30"/>
  <c r="DD846" i="30"/>
  <c r="DE846" i="30"/>
  <c r="DF846" i="30"/>
  <c r="DG846" i="30"/>
  <c r="DH846" i="30"/>
  <c r="DK846" i="30"/>
  <c r="DL846" i="30"/>
  <c r="CN847" i="30"/>
  <c r="CO847" i="30"/>
  <c r="CP847" i="30"/>
  <c r="CQ847" i="30"/>
  <c r="CR847" i="30"/>
  <c r="CS847" i="30"/>
  <c r="CT847" i="30"/>
  <c r="CU847" i="30"/>
  <c r="CV847" i="30"/>
  <c r="CW847" i="30"/>
  <c r="CX847" i="30"/>
  <c r="CY847" i="30"/>
  <c r="DD847" i="30"/>
  <c r="DE847" i="30"/>
  <c r="DF847" i="30"/>
  <c r="DG847" i="30"/>
  <c r="DH847" i="30"/>
  <c r="DK847" i="30"/>
  <c r="DL847" i="30"/>
  <c r="CN848" i="30"/>
  <c r="CO848" i="30"/>
  <c r="CP848" i="30"/>
  <c r="CQ848" i="30"/>
  <c r="CR848" i="30"/>
  <c r="CS848" i="30"/>
  <c r="CT848" i="30"/>
  <c r="CU848" i="30"/>
  <c r="CV848" i="30"/>
  <c r="CW848" i="30"/>
  <c r="CX848" i="30"/>
  <c r="CY848" i="30"/>
  <c r="DD848" i="30"/>
  <c r="DE848" i="30"/>
  <c r="DF848" i="30"/>
  <c r="DG848" i="30"/>
  <c r="DH848" i="30"/>
  <c r="DK848" i="30"/>
  <c r="DL848" i="30"/>
  <c r="CN849" i="30"/>
  <c r="CO849" i="30"/>
  <c r="CP849" i="30"/>
  <c r="CQ849" i="30"/>
  <c r="CR849" i="30"/>
  <c r="CS849" i="30"/>
  <c r="CT849" i="30"/>
  <c r="CU849" i="30"/>
  <c r="CV849" i="30"/>
  <c r="CW849" i="30"/>
  <c r="CX849" i="30"/>
  <c r="CY849" i="30"/>
  <c r="DD849" i="30"/>
  <c r="DE849" i="30"/>
  <c r="DF849" i="30"/>
  <c r="DG849" i="30"/>
  <c r="DH849" i="30"/>
  <c r="DK849" i="30"/>
  <c r="DL849" i="30"/>
  <c r="CN850" i="30"/>
  <c r="CO850" i="30"/>
  <c r="CP850" i="30"/>
  <c r="CQ850" i="30"/>
  <c r="CR850" i="30"/>
  <c r="CS850" i="30"/>
  <c r="CT850" i="30"/>
  <c r="CU850" i="30"/>
  <c r="CV850" i="30"/>
  <c r="CW850" i="30"/>
  <c r="CX850" i="30"/>
  <c r="CY850" i="30"/>
  <c r="DD850" i="30"/>
  <c r="DE850" i="30"/>
  <c r="DF850" i="30"/>
  <c r="DG850" i="30"/>
  <c r="DH850" i="30"/>
  <c r="DK850" i="30"/>
  <c r="DL850" i="30"/>
  <c r="CN851" i="30"/>
  <c r="CO851" i="30"/>
  <c r="CP851" i="30"/>
  <c r="CQ851" i="30"/>
  <c r="CR851" i="30"/>
  <c r="CS851" i="30"/>
  <c r="CT851" i="30"/>
  <c r="CU851" i="30"/>
  <c r="CV851" i="30"/>
  <c r="CW851" i="30"/>
  <c r="CX851" i="30"/>
  <c r="CY851" i="30"/>
  <c r="DD851" i="30"/>
  <c r="DE851" i="30"/>
  <c r="DF851" i="30"/>
  <c r="DG851" i="30"/>
  <c r="DH851" i="30"/>
  <c r="DK851" i="30"/>
  <c r="DL851" i="30"/>
  <c r="CN852" i="30"/>
  <c r="CO852" i="30"/>
  <c r="CP852" i="30"/>
  <c r="CQ852" i="30"/>
  <c r="CR852" i="30"/>
  <c r="CS852" i="30"/>
  <c r="CT852" i="30"/>
  <c r="CU852" i="30"/>
  <c r="CV852" i="30"/>
  <c r="CW852" i="30"/>
  <c r="CX852" i="30"/>
  <c r="CY852" i="30"/>
  <c r="DD852" i="30"/>
  <c r="DE852" i="30"/>
  <c r="DF852" i="30"/>
  <c r="DG852" i="30"/>
  <c r="DH852" i="30"/>
  <c r="DK852" i="30"/>
  <c r="DL852" i="30"/>
  <c r="CN853" i="30"/>
  <c r="CO853" i="30"/>
  <c r="CP853" i="30"/>
  <c r="CQ853" i="30"/>
  <c r="CR853" i="30"/>
  <c r="CS853" i="30"/>
  <c r="CT853" i="30"/>
  <c r="CU853" i="30"/>
  <c r="CV853" i="30"/>
  <c r="CW853" i="30"/>
  <c r="CX853" i="30"/>
  <c r="CY853" i="30"/>
  <c r="DD853" i="30"/>
  <c r="DE853" i="30"/>
  <c r="DF853" i="30"/>
  <c r="DG853" i="30"/>
  <c r="DH853" i="30"/>
  <c r="DK853" i="30"/>
  <c r="DL853" i="30"/>
  <c r="CN854" i="30"/>
  <c r="CO854" i="30"/>
  <c r="CP854" i="30"/>
  <c r="CQ854" i="30"/>
  <c r="CR854" i="30"/>
  <c r="CS854" i="30"/>
  <c r="CT854" i="30"/>
  <c r="CU854" i="30"/>
  <c r="CV854" i="30"/>
  <c r="CW854" i="30"/>
  <c r="CX854" i="30"/>
  <c r="CY854" i="30"/>
  <c r="DD854" i="30"/>
  <c r="DE854" i="30"/>
  <c r="DF854" i="30"/>
  <c r="DG854" i="30"/>
  <c r="DH854" i="30"/>
  <c r="DK854" i="30"/>
  <c r="DL854" i="30"/>
  <c r="CN855" i="30"/>
  <c r="CO855" i="30"/>
  <c r="CP855" i="30"/>
  <c r="CQ855" i="30"/>
  <c r="CR855" i="30"/>
  <c r="CS855" i="30"/>
  <c r="CT855" i="30"/>
  <c r="CU855" i="30"/>
  <c r="CV855" i="30"/>
  <c r="CW855" i="30"/>
  <c r="CX855" i="30"/>
  <c r="CY855" i="30"/>
  <c r="DD855" i="30"/>
  <c r="DE855" i="30"/>
  <c r="DF855" i="30"/>
  <c r="DG855" i="30"/>
  <c r="DH855" i="30"/>
  <c r="DK855" i="30"/>
  <c r="DL855" i="30"/>
  <c r="CN856" i="30"/>
  <c r="CO856" i="30"/>
  <c r="CP856" i="30"/>
  <c r="CQ856" i="30"/>
  <c r="CR856" i="30"/>
  <c r="CS856" i="30"/>
  <c r="CT856" i="30"/>
  <c r="CU856" i="30"/>
  <c r="CV856" i="30"/>
  <c r="CW856" i="30"/>
  <c r="CX856" i="30"/>
  <c r="CY856" i="30"/>
  <c r="DD856" i="30"/>
  <c r="DE856" i="30"/>
  <c r="DF856" i="30"/>
  <c r="DG856" i="30"/>
  <c r="DH856" i="30"/>
  <c r="DK856" i="30"/>
  <c r="DL856" i="30"/>
  <c r="CN857" i="30"/>
  <c r="CO857" i="30"/>
  <c r="CP857" i="30"/>
  <c r="CQ857" i="30"/>
  <c r="CR857" i="30"/>
  <c r="CS857" i="30"/>
  <c r="CT857" i="30"/>
  <c r="CU857" i="30"/>
  <c r="CV857" i="30"/>
  <c r="CW857" i="30"/>
  <c r="CX857" i="30"/>
  <c r="CY857" i="30"/>
  <c r="DD857" i="30"/>
  <c r="DE857" i="30"/>
  <c r="DF857" i="30"/>
  <c r="DG857" i="30"/>
  <c r="DH857" i="30"/>
  <c r="DK857" i="30"/>
  <c r="DL857" i="30"/>
  <c r="CN858" i="30"/>
  <c r="CO858" i="30"/>
  <c r="CP858" i="30"/>
  <c r="CQ858" i="30"/>
  <c r="CR858" i="30"/>
  <c r="CS858" i="30"/>
  <c r="CT858" i="30"/>
  <c r="CU858" i="30"/>
  <c r="CV858" i="30"/>
  <c r="CW858" i="30"/>
  <c r="CX858" i="30"/>
  <c r="CY858" i="30"/>
  <c r="DD858" i="30"/>
  <c r="DE858" i="30"/>
  <c r="DF858" i="30"/>
  <c r="DG858" i="30"/>
  <c r="DH858" i="30"/>
  <c r="DK858" i="30"/>
  <c r="DL858" i="30"/>
  <c r="CN859" i="30"/>
  <c r="CO859" i="30"/>
  <c r="CP859" i="30"/>
  <c r="CQ859" i="30"/>
  <c r="CR859" i="30"/>
  <c r="CS859" i="30"/>
  <c r="CT859" i="30"/>
  <c r="CU859" i="30"/>
  <c r="CV859" i="30"/>
  <c r="CW859" i="30"/>
  <c r="CX859" i="30"/>
  <c r="CY859" i="30"/>
  <c r="DD859" i="30"/>
  <c r="DE859" i="30"/>
  <c r="DF859" i="30"/>
  <c r="DG859" i="30"/>
  <c r="DH859" i="30"/>
  <c r="DK859" i="30"/>
  <c r="DL859" i="30"/>
  <c r="CN860" i="30"/>
  <c r="CO860" i="30"/>
  <c r="CP860" i="30"/>
  <c r="CQ860" i="30"/>
  <c r="CR860" i="30"/>
  <c r="CS860" i="30"/>
  <c r="CT860" i="30"/>
  <c r="CU860" i="30"/>
  <c r="CV860" i="30"/>
  <c r="CW860" i="30"/>
  <c r="CX860" i="30"/>
  <c r="CY860" i="30"/>
  <c r="DD860" i="30"/>
  <c r="DE860" i="30"/>
  <c r="DF860" i="30"/>
  <c r="DG860" i="30"/>
  <c r="DH860" i="30"/>
  <c r="DK860" i="30"/>
  <c r="DL860" i="30"/>
  <c r="CN861" i="30"/>
  <c r="CO861" i="30"/>
  <c r="CP861" i="30"/>
  <c r="CQ861" i="30"/>
  <c r="CR861" i="30"/>
  <c r="CS861" i="30"/>
  <c r="CT861" i="30"/>
  <c r="CU861" i="30"/>
  <c r="CV861" i="30"/>
  <c r="CW861" i="30"/>
  <c r="CX861" i="30"/>
  <c r="CY861" i="30"/>
  <c r="DD861" i="30"/>
  <c r="DE861" i="30"/>
  <c r="DF861" i="30"/>
  <c r="DG861" i="30"/>
  <c r="DH861" i="30"/>
  <c r="DK861" i="30"/>
  <c r="DL861" i="30"/>
  <c r="CN862" i="30"/>
  <c r="CO862" i="30"/>
  <c r="CP862" i="30"/>
  <c r="CQ862" i="30"/>
  <c r="CR862" i="30"/>
  <c r="CS862" i="30"/>
  <c r="CT862" i="30"/>
  <c r="CU862" i="30"/>
  <c r="CV862" i="30"/>
  <c r="CW862" i="30"/>
  <c r="CX862" i="30"/>
  <c r="CY862" i="30"/>
  <c r="DD862" i="30"/>
  <c r="DE862" i="30"/>
  <c r="DF862" i="30"/>
  <c r="DG862" i="30"/>
  <c r="DH862" i="30"/>
  <c r="DK862" i="30"/>
  <c r="DL862" i="30"/>
  <c r="CN863" i="30"/>
  <c r="CO863" i="30"/>
  <c r="CP863" i="30"/>
  <c r="CQ863" i="30"/>
  <c r="CR863" i="30"/>
  <c r="CS863" i="30"/>
  <c r="CT863" i="30"/>
  <c r="CU863" i="30"/>
  <c r="CV863" i="30"/>
  <c r="CW863" i="30"/>
  <c r="CX863" i="30"/>
  <c r="CY863" i="30"/>
  <c r="DD863" i="30"/>
  <c r="DE863" i="30"/>
  <c r="DF863" i="30"/>
  <c r="DG863" i="30"/>
  <c r="DH863" i="30"/>
  <c r="DK863" i="30"/>
  <c r="DL863" i="30"/>
  <c r="CN864" i="30"/>
  <c r="CO864" i="30"/>
  <c r="CP864" i="30"/>
  <c r="CQ864" i="30"/>
  <c r="CR864" i="30"/>
  <c r="CS864" i="30"/>
  <c r="CT864" i="30"/>
  <c r="CU864" i="30"/>
  <c r="CV864" i="30"/>
  <c r="CW864" i="30"/>
  <c r="CX864" i="30"/>
  <c r="CY864" i="30"/>
  <c r="DD864" i="30"/>
  <c r="DE864" i="30"/>
  <c r="DF864" i="30"/>
  <c r="DG864" i="30"/>
  <c r="DH864" i="30"/>
  <c r="DK864" i="30"/>
  <c r="DL864" i="30"/>
  <c r="CN865" i="30"/>
  <c r="CO865" i="30"/>
  <c r="CP865" i="30"/>
  <c r="CQ865" i="30"/>
  <c r="CR865" i="30"/>
  <c r="CS865" i="30"/>
  <c r="CT865" i="30"/>
  <c r="CU865" i="30"/>
  <c r="CV865" i="30"/>
  <c r="CW865" i="30"/>
  <c r="CX865" i="30"/>
  <c r="CY865" i="30"/>
  <c r="DD865" i="30"/>
  <c r="DE865" i="30"/>
  <c r="DF865" i="30"/>
  <c r="DG865" i="30"/>
  <c r="DH865" i="30"/>
  <c r="DK865" i="30"/>
  <c r="DL865" i="30"/>
  <c r="CN866" i="30"/>
  <c r="CO866" i="30"/>
  <c r="CP866" i="30"/>
  <c r="CQ866" i="30"/>
  <c r="CR866" i="30"/>
  <c r="CS866" i="30"/>
  <c r="CT866" i="30"/>
  <c r="CU866" i="30"/>
  <c r="CV866" i="30"/>
  <c r="CW866" i="30"/>
  <c r="CX866" i="30"/>
  <c r="CY866" i="30"/>
  <c r="DD866" i="30"/>
  <c r="DE866" i="30"/>
  <c r="DF866" i="30"/>
  <c r="DG866" i="30"/>
  <c r="DH866" i="30"/>
  <c r="DK866" i="30"/>
  <c r="DL866" i="30"/>
  <c r="CN867" i="30"/>
  <c r="CO867" i="30"/>
  <c r="CP867" i="30"/>
  <c r="CQ867" i="30"/>
  <c r="CR867" i="30"/>
  <c r="CS867" i="30"/>
  <c r="CT867" i="30"/>
  <c r="CU867" i="30"/>
  <c r="CV867" i="30"/>
  <c r="CW867" i="30"/>
  <c r="CX867" i="30"/>
  <c r="CY867" i="30"/>
  <c r="DD867" i="30"/>
  <c r="DE867" i="30"/>
  <c r="DF867" i="30"/>
  <c r="DG867" i="30"/>
  <c r="DH867" i="30"/>
  <c r="DK867" i="30"/>
  <c r="DL867" i="30"/>
  <c r="CN868" i="30"/>
  <c r="CO868" i="30"/>
  <c r="CP868" i="30"/>
  <c r="CQ868" i="30"/>
  <c r="CR868" i="30"/>
  <c r="CS868" i="30"/>
  <c r="CT868" i="30"/>
  <c r="CU868" i="30"/>
  <c r="CV868" i="30"/>
  <c r="CW868" i="30"/>
  <c r="CX868" i="30"/>
  <c r="CY868" i="30"/>
  <c r="DD868" i="30"/>
  <c r="DE868" i="30"/>
  <c r="DF868" i="30"/>
  <c r="DG868" i="30"/>
  <c r="DH868" i="30"/>
  <c r="DK868" i="30"/>
  <c r="DL868" i="30"/>
  <c r="CN869" i="30"/>
  <c r="CO869" i="30"/>
  <c r="CP869" i="30"/>
  <c r="CQ869" i="30"/>
  <c r="CR869" i="30"/>
  <c r="CS869" i="30"/>
  <c r="CT869" i="30"/>
  <c r="CU869" i="30"/>
  <c r="CV869" i="30"/>
  <c r="CW869" i="30"/>
  <c r="CX869" i="30"/>
  <c r="CY869" i="30"/>
  <c r="DD869" i="30"/>
  <c r="DE869" i="30"/>
  <c r="DF869" i="30"/>
  <c r="DG869" i="30"/>
  <c r="DH869" i="30"/>
  <c r="DK869" i="30"/>
  <c r="DL869" i="30"/>
  <c r="CN870" i="30"/>
  <c r="CO870" i="30"/>
  <c r="CP870" i="30"/>
  <c r="CQ870" i="30"/>
  <c r="CR870" i="30"/>
  <c r="CS870" i="30"/>
  <c r="CT870" i="30"/>
  <c r="CU870" i="30"/>
  <c r="CV870" i="30"/>
  <c r="CW870" i="30"/>
  <c r="CX870" i="30"/>
  <c r="CY870" i="30"/>
  <c r="DD870" i="30"/>
  <c r="DE870" i="30"/>
  <c r="DF870" i="30"/>
  <c r="DG870" i="30"/>
  <c r="DH870" i="30"/>
  <c r="DK870" i="30"/>
  <c r="DL870" i="30"/>
  <c r="CN871" i="30"/>
  <c r="CO871" i="30"/>
  <c r="CP871" i="30"/>
  <c r="CQ871" i="30"/>
  <c r="CR871" i="30"/>
  <c r="CS871" i="30"/>
  <c r="CT871" i="30"/>
  <c r="CU871" i="30"/>
  <c r="CV871" i="30"/>
  <c r="CW871" i="30"/>
  <c r="CX871" i="30"/>
  <c r="CY871" i="30"/>
  <c r="DD871" i="30"/>
  <c r="DE871" i="30"/>
  <c r="DF871" i="30"/>
  <c r="DG871" i="30"/>
  <c r="DH871" i="30"/>
  <c r="DK871" i="30"/>
  <c r="DL871" i="30"/>
  <c r="CN872" i="30"/>
  <c r="CO872" i="30"/>
  <c r="CP872" i="30"/>
  <c r="CQ872" i="30"/>
  <c r="CR872" i="30"/>
  <c r="CS872" i="30"/>
  <c r="CT872" i="30"/>
  <c r="CU872" i="30"/>
  <c r="CV872" i="30"/>
  <c r="CW872" i="30"/>
  <c r="CX872" i="30"/>
  <c r="CY872" i="30"/>
  <c r="DD872" i="30"/>
  <c r="DE872" i="30"/>
  <c r="DF872" i="30"/>
  <c r="DG872" i="30"/>
  <c r="DH872" i="30"/>
  <c r="DK872" i="30"/>
  <c r="DL872" i="30"/>
  <c r="CN873" i="30"/>
  <c r="CO873" i="30"/>
  <c r="CP873" i="30"/>
  <c r="CQ873" i="30"/>
  <c r="CR873" i="30"/>
  <c r="CS873" i="30"/>
  <c r="CT873" i="30"/>
  <c r="CU873" i="30"/>
  <c r="CV873" i="30"/>
  <c r="CW873" i="30"/>
  <c r="CX873" i="30"/>
  <c r="CY873" i="30"/>
  <c r="DD873" i="30"/>
  <c r="DE873" i="30"/>
  <c r="DF873" i="30"/>
  <c r="DG873" i="30"/>
  <c r="DH873" i="30"/>
  <c r="DK873" i="30"/>
  <c r="DL873" i="30"/>
  <c r="CN874" i="30"/>
  <c r="CO874" i="30"/>
  <c r="CP874" i="30"/>
  <c r="CQ874" i="30"/>
  <c r="CR874" i="30"/>
  <c r="CS874" i="30"/>
  <c r="CT874" i="30"/>
  <c r="CU874" i="30"/>
  <c r="CV874" i="30"/>
  <c r="CW874" i="30"/>
  <c r="CX874" i="30"/>
  <c r="CY874" i="30"/>
  <c r="DD874" i="30"/>
  <c r="DE874" i="30"/>
  <c r="DF874" i="30"/>
  <c r="DG874" i="30"/>
  <c r="DH874" i="30"/>
  <c r="DK874" i="30"/>
  <c r="DL874" i="30"/>
  <c r="CN875" i="30"/>
  <c r="CO875" i="30"/>
  <c r="CP875" i="30"/>
  <c r="CQ875" i="30"/>
  <c r="CR875" i="30"/>
  <c r="CS875" i="30"/>
  <c r="CT875" i="30"/>
  <c r="CU875" i="30"/>
  <c r="CV875" i="30"/>
  <c r="CW875" i="30"/>
  <c r="CX875" i="30"/>
  <c r="CY875" i="30"/>
  <c r="DD875" i="30"/>
  <c r="DE875" i="30"/>
  <c r="DF875" i="30"/>
  <c r="DG875" i="30"/>
  <c r="DH875" i="30"/>
  <c r="DK875" i="30"/>
  <c r="DL875" i="30"/>
  <c r="CN876" i="30"/>
  <c r="CO876" i="30"/>
  <c r="CP876" i="30"/>
  <c r="CQ876" i="30"/>
  <c r="CR876" i="30"/>
  <c r="CS876" i="30"/>
  <c r="CT876" i="30"/>
  <c r="CU876" i="30"/>
  <c r="CV876" i="30"/>
  <c r="CW876" i="30"/>
  <c r="CX876" i="30"/>
  <c r="CY876" i="30"/>
  <c r="DD876" i="30"/>
  <c r="DE876" i="30"/>
  <c r="DF876" i="30"/>
  <c r="DG876" i="30"/>
  <c r="DH876" i="30"/>
  <c r="DK876" i="30"/>
  <c r="DL876" i="30"/>
  <c r="CN877" i="30"/>
  <c r="CO877" i="30"/>
  <c r="CP877" i="30"/>
  <c r="CQ877" i="30"/>
  <c r="CR877" i="30"/>
  <c r="CS877" i="30"/>
  <c r="CT877" i="30"/>
  <c r="CU877" i="30"/>
  <c r="CV877" i="30"/>
  <c r="CW877" i="30"/>
  <c r="CX877" i="30"/>
  <c r="CY877" i="30"/>
  <c r="DD877" i="30"/>
  <c r="DE877" i="30"/>
  <c r="DF877" i="30"/>
  <c r="DG877" i="30"/>
  <c r="DH877" i="30"/>
  <c r="DK877" i="30"/>
  <c r="DL877" i="30"/>
  <c r="CN878" i="30"/>
  <c r="CO878" i="30"/>
  <c r="CP878" i="30"/>
  <c r="CQ878" i="30"/>
  <c r="CR878" i="30"/>
  <c r="CS878" i="30"/>
  <c r="CT878" i="30"/>
  <c r="CU878" i="30"/>
  <c r="CV878" i="30"/>
  <c r="CW878" i="30"/>
  <c r="CX878" i="30"/>
  <c r="CY878" i="30"/>
  <c r="DD878" i="30"/>
  <c r="DE878" i="30"/>
  <c r="DF878" i="30"/>
  <c r="DG878" i="30"/>
  <c r="DH878" i="30"/>
  <c r="DK878" i="30"/>
  <c r="DL878" i="30"/>
  <c r="CN879" i="30"/>
  <c r="CO879" i="30"/>
  <c r="CP879" i="30"/>
  <c r="CQ879" i="30"/>
  <c r="CR879" i="30"/>
  <c r="CS879" i="30"/>
  <c r="CT879" i="30"/>
  <c r="CU879" i="30"/>
  <c r="CV879" i="30"/>
  <c r="CW879" i="30"/>
  <c r="CX879" i="30"/>
  <c r="CY879" i="30"/>
  <c r="DD879" i="30"/>
  <c r="DE879" i="30"/>
  <c r="DF879" i="30"/>
  <c r="DG879" i="30"/>
  <c r="DH879" i="30"/>
  <c r="DK879" i="30"/>
  <c r="DL879" i="30"/>
  <c r="CN880" i="30"/>
  <c r="CO880" i="30"/>
  <c r="CP880" i="30"/>
  <c r="CQ880" i="30"/>
  <c r="CR880" i="30"/>
  <c r="CS880" i="30"/>
  <c r="CT880" i="30"/>
  <c r="CU880" i="30"/>
  <c r="CV880" i="30"/>
  <c r="CW880" i="30"/>
  <c r="CX880" i="30"/>
  <c r="CY880" i="30"/>
  <c r="DD880" i="30"/>
  <c r="DE880" i="30"/>
  <c r="DF880" i="30"/>
  <c r="DG880" i="30"/>
  <c r="DH880" i="30"/>
  <c r="DK880" i="30"/>
  <c r="DL880" i="30"/>
  <c r="CN881" i="30"/>
  <c r="CO881" i="30"/>
  <c r="CP881" i="30"/>
  <c r="CQ881" i="30"/>
  <c r="CR881" i="30"/>
  <c r="CS881" i="30"/>
  <c r="CT881" i="30"/>
  <c r="CU881" i="30"/>
  <c r="CV881" i="30"/>
  <c r="CW881" i="30"/>
  <c r="CX881" i="30"/>
  <c r="CY881" i="30"/>
  <c r="DD881" i="30"/>
  <c r="DE881" i="30"/>
  <c r="DF881" i="30"/>
  <c r="DG881" i="30"/>
  <c r="DH881" i="30"/>
  <c r="DK881" i="30"/>
  <c r="DL881" i="30"/>
  <c r="CN882" i="30"/>
  <c r="CO882" i="30"/>
  <c r="CP882" i="30"/>
  <c r="CQ882" i="30"/>
  <c r="CR882" i="30"/>
  <c r="CS882" i="30"/>
  <c r="CT882" i="30"/>
  <c r="CU882" i="30"/>
  <c r="CV882" i="30"/>
  <c r="CW882" i="30"/>
  <c r="CX882" i="30"/>
  <c r="CY882" i="30"/>
  <c r="DD882" i="30"/>
  <c r="DE882" i="30"/>
  <c r="DF882" i="30"/>
  <c r="DG882" i="30"/>
  <c r="DH882" i="30"/>
  <c r="DK882" i="30"/>
  <c r="DL882" i="30"/>
  <c r="CN883" i="30"/>
  <c r="CO883" i="30"/>
  <c r="CP883" i="30"/>
  <c r="CQ883" i="30"/>
  <c r="CR883" i="30"/>
  <c r="CS883" i="30"/>
  <c r="CT883" i="30"/>
  <c r="CU883" i="30"/>
  <c r="CV883" i="30"/>
  <c r="CW883" i="30"/>
  <c r="CX883" i="30"/>
  <c r="CY883" i="30"/>
  <c r="DD883" i="30"/>
  <c r="DE883" i="30"/>
  <c r="DF883" i="30"/>
  <c r="DG883" i="30"/>
  <c r="DH883" i="30"/>
  <c r="DK883" i="30"/>
  <c r="DL883" i="30"/>
  <c r="CN884" i="30"/>
  <c r="CO884" i="30"/>
  <c r="CP884" i="30"/>
  <c r="CQ884" i="30"/>
  <c r="CR884" i="30"/>
  <c r="CS884" i="30"/>
  <c r="CT884" i="30"/>
  <c r="CU884" i="30"/>
  <c r="CV884" i="30"/>
  <c r="CW884" i="30"/>
  <c r="CX884" i="30"/>
  <c r="CY884" i="30"/>
  <c r="DD884" i="30"/>
  <c r="DE884" i="30"/>
  <c r="DF884" i="30"/>
  <c r="DG884" i="30"/>
  <c r="DH884" i="30"/>
  <c r="DK884" i="30"/>
  <c r="DL884" i="30"/>
  <c r="CN885" i="30"/>
  <c r="CO885" i="30"/>
  <c r="CP885" i="30"/>
  <c r="CQ885" i="30"/>
  <c r="CR885" i="30"/>
  <c r="CS885" i="30"/>
  <c r="CT885" i="30"/>
  <c r="CU885" i="30"/>
  <c r="CV885" i="30"/>
  <c r="CW885" i="30"/>
  <c r="CX885" i="30"/>
  <c r="CY885" i="30"/>
  <c r="DD885" i="30"/>
  <c r="DE885" i="30"/>
  <c r="DF885" i="30"/>
  <c r="DG885" i="30"/>
  <c r="DH885" i="30"/>
  <c r="DK885" i="30"/>
  <c r="DL885" i="30"/>
  <c r="CN886" i="30"/>
  <c r="CO886" i="30"/>
  <c r="CP886" i="30"/>
  <c r="CQ886" i="30"/>
  <c r="CR886" i="30"/>
  <c r="CS886" i="30"/>
  <c r="CT886" i="30"/>
  <c r="CU886" i="30"/>
  <c r="CV886" i="30"/>
  <c r="CW886" i="30"/>
  <c r="CX886" i="30"/>
  <c r="CY886" i="30"/>
  <c r="DD886" i="30"/>
  <c r="DE886" i="30"/>
  <c r="DF886" i="30"/>
  <c r="DG886" i="30"/>
  <c r="DH886" i="30"/>
  <c r="DK886" i="30"/>
  <c r="DL886" i="30"/>
  <c r="CN887" i="30"/>
  <c r="CO887" i="30"/>
  <c r="CP887" i="30"/>
  <c r="CQ887" i="30"/>
  <c r="CR887" i="30"/>
  <c r="CS887" i="30"/>
  <c r="CT887" i="30"/>
  <c r="CU887" i="30"/>
  <c r="CV887" i="30"/>
  <c r="CW887" i="30"/>
  <c r="CX887" i="30"/>
  <c r="CY887" i="30"/>
  <c r="DD887" i="30"/>
  <c r="DE887" i="30"/>
  <c r="DF887" i="30"/>
  <c r="DG887" i="30"/>
  <c r="DH887" i="30"/>
  <c r="DK887" i="30"/>
  <c r="DL887" i="30"/>
  <c r="CN888" i="30"/>
  <c r="CO888" i="30"/>
  <c r="CP888" i="30"/>
  <c r="CQ888" i="30"/>
  <c r="CR888" i="30"/>
  <c r="CS888" i="30"/>
  <c r="CT888" i="30"/>
  <c r="CU888" i="30"/>
  <c r="CV888" i="30"/>
  <c r="CW888" i="30"/>
  <c r="CX888" i="30"/>
  <c r="CY888" i="30"/>
  <c r="DD888" i="30"/>
  <c r="DE888" i="30"/>
  <c r="DF888" i="30"/>
  <c r="DG888" i="30"/>
  <c r="DH888" i="30"/>
  <c r="DK888" i="30"/>
  <c r="DL888" i="30"/>
  <c r="CN889" i="30"/>
  <c r="CO889" i="30"/>
  <c r="CP889" i="30"/>
  <c r="CQ889" i="30"/>
  <c r="CR889" i="30"/>
  <c r="CS889" i="30"/>
  <c r="CT889" i="30"/>
  <c r="CU889" i="30"/>
  <c r="CV889" i="30"/>
  <c r="CW889" i="30"/>
  <c r="CX889" i="30"/>
  <c r="CY889" i="30"/>
  <c r="DD889" i="30"/>
  <c r="DE889" i="30"/>
  <c r="DF889" i="30"/>
  <c r="DG889" i="30"/>
  <c r="DH889" i="30"/>
  <c r="DK889" i="30"/>
  <c r="DL889" i="30"/>
  <c r="CN890" i="30"/>
  <c r="CO890" i="30"/>
  <c r="CP890" i="30"/>
  <c r="CQ890" i="30"/>
  <c r="CR890" i="30"/>
  <c r="CS890" i="30"/>
  <c r="CT890" i="30"/>
  <c r="CU890" i="30"/>
  <c r="CV890" i="30"/>
  <c r="CW890" i="30"/>
  <c r="CX890" i="30"/>
  <c r="CY890" i="30"/>
  <c r="DD890" i="30"/>
  <c r="DE890" i="30"/>
  <c r="DF890" i="30"/>
  <c r="DG890" i="30"/>
  <c r="DH890" i="30"/>
  <c r="DK890" i="30"/>
  <c r="DL890" i="30"/>
  <c r="CN891" i="30"/>
  <c r="CO891" i="30"/>
  <c r="CP891" i="30"/>
  <c r="CQ891" i="30"/>
  <c r="CR891" i="30"/>
  <c r="CS891" i="30"/>
  <c r="CT891" i="30"/>
  <c r="CU891" i="30"/>
  <c r="CV891" i="30"/>
  <c r="CW891" i="30"/>
  <c r="CX891" i="30"/>
  <c r="CY891" i="30"/>
  <c r="DD891" i="30"/>
  <c r="DE891" i="30"/>
  <c r="DF891" i="30"/>
  <c r="DG891" i="30"/>
  <c r="DH891" i="30"/>
  <c r="DK891" i="30"/>
  <c r="DL891" i="30"/>
  <c r="CN892" i="30"/>
  <c r="CO892" i="30"/>
  <c r="CP892" i="30"/>
  <c r="CQ892" i="30"/>
  <c r="CR892" i="30"/>
  <c r="CS892" i="30"/>
  <c r="CT892" i="30"/>
  <c r="CU892" i="30"/>
  <c r="CV892" i="30"/>
  <c r="CW892" i="30"/>
  <c r="CX892" i="30"/>
  <c r="CY892" i="30"/>
  <c r="DD892" i="30"/>
  <c r="DE892" i="30"/>
  <c r="DF892" i="30"/>
  <c r="DG892" i="30"/>
  <c r="DH892" i="30"/>
  <c r="DK892" i="30"/>
  <c r="DL892" i="30"/>
  <c r="CN893" i="30"/>
  <c r="CO893" i="30"/>
  <c r="CP893" i="30"/>
  <c r="CQ893" i="30"/>
  <c r="CR893" i="30"/>
  <c r="CS893" i="30"/>
  <c r="CT893" i="30"/>
  <c r="CU893" i="30"/>
  <c r="CV893" i="30"/>
  <c r="CW893" i="30"/>
  <c r="CX893" i="30"/>
  <c r="CY893" i="30"/>
  <c r="DD893" i="30"/>
  <c r="DE893" i="30"/>
  <c r="DF893" i="30"/>
  <c r="DG893" i="30"/>
  <c r="DH893" i="30"/>
  <c r="DK893" i="30"/>
  <c r="DL893" i="30"/>
  <c r="CN894" i="30"/>
  <c r="CO894" i="30"/>
  <c r="CP894" i="30"/>
  <c r="CQ894" i="30"/>
  <c r="CR894" i="30"/>
  <c r="CS894" i="30"/>
  <c r="CT894" i="30"/>
  <c r="CU894" i="30"/>
  <c r="CV894" i="30"/>
  <c r="CW894" i="30"/>
  <c r="CX894" i="30"/>
  <c r="CY894" i="30"/>
  <c r="DD894" i="30"/>
  <c r="DE894" i="30"/>
  <c r="DF894" i="30"/>
  <c r="DG894" i="30"/>
  <c r="DH894" i="30"/>
  <c r="DK894" i="30"/>
  <c r="DL894" i="30"/>
  <c r="CN895" i="30"/>
  <c r="CO895" i="30"/>
  <c r="CP895" i="30"/>
  <c r="CQ895" i="30"/>
  <c r="CR895" i="30"/>
  <c r="CS895" i="30"/>
  <c r="CT895" i="30"/>
  <c r="CU895" i="30"/>
  <c r="CV895" i="30"/>
  <c r="CW895" i="30"/>
  <c r="CX895" i="30"/>
  <c r="CY895" i="30"/>
  <c r="DD895" i="30"/>
  <c r="DE895" i="30"/>
  <c r="DF895" i="30"/>
  <c r="DG895" i="30"/>
  <c r="DH895" i="30"/>
  <c r="DK895" i="30"/>
  <c r="DL895" i="30"/>
  <c r="CN896" i="30"/>
  <c r="CO896" i="30"/>
  <c r="CP896" i="30"/>
  <c r="CQ896" i="30"/>
  <c r="CR896" i="30"/>
  <c r="CS896" i="30"/>
  <c r="CT896" i="30"/>
  <c r="CU896" i="30"/>
  <c r="CV896" i="30"/>
  <c r="CW896" i="30"/>
  <c r="CX896" i="30"/>
  <c r="CY896" i="30"/>
  <c r="DD896" i="30"/>
  <c r="DE896" i="30"/>
  <c r="DF896" i="30"/>
  <c r="DG896" i="30"/>
  <c r="DH896" i="30"/>
  <c r="DK896" i="30"/>
  <c r="DL896" i="30"/>
  <c r="CN897" i="30"/>
  <c r="CO897" i="30"/>
  <c r="CP897" i="30"/>
  <c r="CQ897" i="30"/>
  <c r="CR897" i="30"/>
  <c r="CS897" i="30"/>
  <c r="CT897" i="30"/>
  <c r="CU897" i="30"/>
  <c r="CV897" i="30"/>
  <c r="CW897" i="30"/>
  <c r="CX897" i="30"/>
  <c r="CY897" i="30"/>
  <c r="DD897" i="30"/>
  <c r="DE897" i="30"/>
  <c r="DF897" i="30"/>
  <c r="DG897" i="30"/>
  <c r="DH897" i="30"/>
  <c r="DK897" i="30"/>
  <c r="DL897" i="30"/>
  <c r="CN898" i="30"/>
  <c r="CO898" i="30"/>
  <c r="CP898" i="30"/>
  <c r="CQ898" i="30"/>
  <c r="CR898" i="30"/>
  <c r="CS898" i="30"/>
  <c r="CT898" i="30"/>
  <c r="CU898" i="30"/>
  <c r="CV898" i="30"/>
  <c r="CW898" i="30"/>
  <c r="CX898" i="30"/>
  <c r="CY898" i="30"/>
  <c r="DD898" i="30"/>
  <c r="DE898" i="30"/>
  <c r="DF898" i="30"/>
  <c r="DG898" i="30"/>
  <c r="DH898" i="30"/>
  <c r="DK898" i="30"/>
  <c r="DL898" i="30"/>
  <c r="CN899" i="30"/>
  <c r="CO899" i="30"/>
  <c r="CP899" i="30"/>
  <c r="CQ899" i="30"/>
  <c r="CR899" i="30"/>
  <c r="CS899" i="30"/>
  <c r="CT899" i="30"/>
  <c r="CU899" i="30"/>
  <c r="CV899" i="30"/>
  <c r="CW899" i="30"/>
  <c r="CX899" i="30"/>
  <c r="CY899" i="30"/>
  <c r="DD899" i="30"/>
  <c r="DE899" i="30"/>
  <c r="DF899" i="30"/>
  <c r="DG899" i="30"/>
  <c r="DH899" i="30"/>
  <c r="DK899" i="30"/>
  <c r="DL899" i="30"/>
  <c r="CN900" i="30"/>
  <c r="CO900" i="30"/>
  <c r="CP900" i="30"/>
  <c r="CQ900" i="30"/>
  <c r="CR900" i="30"/>
  <c r="CS900" i="30"/>
  <c r="CT900" i="30"/>
  <c r="CU900" i="30"/>
  <c r="CV900" i="30"/>
  <c r="CW900" i="30"/>
  <c r="CX900" i="30"/>
  <c r="CY900" i="30"/>
  <c r="DD900" i="30"/>
  <c r="DE900" i="30"/>
  <c r="DF900" i="30"/>
  <c r="DG900" i="30"/>
  <c r="DH900" i="30"/>
  <c r="DK900" i="30"/>
  <c r="DL900" i="30"/>
  <c r="CN901" i="30"/>
  <c r="CO901" i="30"/>
  <c r="CP901" i="30"/>
  <c r="CQ901" i="30"/>
  <c r="CR901" i="30"/>
  <c r="CS901" i="30"/>
  <c r="CT901" i="30"/>
  <c r="CU901" i="30"/>
  <c r="CV901" i="30"/>
  <c r="CW901" i="30"/>
  <c r="CX901" i="30"/>
  <c r="CY901" i="30"/>
  <c r="DD901" i="30"/>
  <c r="DE901" i="30"/>
  <c r="DF901" i="30"/>
  <c r="DG901" i="30"/>
  <c r="DH901" i="30"/>
  <c r="DK901" i="30"/>
  <c r="DL901" i="30"/>
  <c r="CN902" i="30"/>
  <c r="CO902" i="30"/>
  <c r="CP902" i="30"/>
  <c r="CQ902" i="30"/>
  <c r="CR902" i="30"/>
  <c r="CS902" i="30"/>
  <c r="CT902" i="30"/>
  <c r="CU902" i="30"/>
  <c r="CV902" i="30"/>
  <c r="CW902" i="30"/>
  <c r="CX902" i="30"/>
  <c r="CY902" i="30"/>
  <c r="DD902" i="30"/>
  <c r="DE902" i="30"/>
  <c r="DF902" i="30"/>
  <c r="DG902" i="30"/>
  <c r="DH902" i="30"/>
  <c r="DK902" i="30"/>
  <c r="DL902" i="30"/>
  <c r="CN903" i="30"/>
  <c r="CO903" i="30"/>
  <c r="CP903" i="30"/>
  <c r="CQ903" i="30"/>
  <c r="CR903" i="30"/>
  <c r="CS903" i="30"/>
  <c r="CT903" i="30"/>
  <c r="CU903" i="30"/>
  <c r="CV903" i="30"/>
  <c r="CW903" i="30"/>
  <c r="CX903" i="30"/>
  <c r="CY903" i="30"/>
  <c r="DD903" i="30"/>
  <c r="DE903" i="30"/>
  <c r="DF903" i="30"/>
  <c r="DG903" i="30"/>
  <c r="DH903" i="30"/>
  <c r="DK903" i="30"/>
  <c r="DL903" i="30"/>
  <c r="CN904" i="30"/>
  <c r="CO904" i="30"/>
  <c r="CP904" i="30"/>
  <c r="CQ904" i="30"/>
  <c r="CR904" i="30"/>
  <c r="CS904" i="30"/>
  <c r="CT904" i="30"/>
  <c r="CU904" i="30"/>
  <c r="CV904" i="30"/>
  <c r="CW904" i="30"/>
  <c r="CX904" i="30"/>
  <c r="CY904" i="30"/>
  <c r="DD904" i="30"/>
  <c r="DE904" i="30"/>
  <c r="DF904" i="30"/>
  <c r="DG904" i="30"/>
  <c r="DH904" i="30"/>
  <c r="DK904" i="30"/>
  <c r="DL904" i="30"/>
  <c r="CN905" i="30"/>
  <c r="CO905" i="30"/>
  <c r="CP905" i="30"/>
  <c r="CQ905" i="30"/>
  <c r="CR905" i="30"/>
  <c r="CS905" i="30"/>
  <c r="CT905" i="30"/>
  <c r="CU905" i="30"/>
  <c r="CV905" i="30"/>
  <c r="CW905" i="30"/>
  <c r="CX905" i="30"/>
  <c r="CY905" i="30"/>
  <c r="DD905" i="30"/>
  <c r="DE905" i="30"/>
  <c r="DF905" i="30"/>
  <c r="DG905" i="30"/>
  <c r="DH905" i="30"/>
  <c r="DK905" i="30"/>
  <c r="DL905" i="30"/>
  <c r="CN906" i="30"/>
  <c r="CO906" i="30"/>
  <c r="CP906" i="30"/>
  <c r="CQ906" i="30"/>
  <c r="CR906" i="30"/>
  <c r="CS906" i="30"/>
  <c r="CT906" i="30"/>
  <c r="CU906" i="30"/>
  <c r="CV906" i="30"/>
  <c r="CW906" i="30"/>
  <c r="CX906" i="30"/>
  <c r="CY906" i="30"/>
  <c r="DD906" i="30"/>
  <c r="DE906" i="30"/>
  <c r="DF906" i="30"/>
  <c r="DG906" i="30"/>
  <c r="DH906" i="30"/>
  <c r="DK906" i="30"/>
  <c r="DL906" i="30"/>
  <c r="CN907" i="30"/>
  <c r="CO907" i="30"/>
  <c r="CP907" i="30"/>
  <c r="CQ907" i="30"/>
  <c r="CR907" i="30"/>
  <c r="CS907" i="30"/>
  <c r="CT907" i="30"/>
  <c r="CU907" i="30"/>
  <c r="CV907" i="30"/>
  <c r="CW907" i="30"/>
  <c r="CX907" i="30"/>
  <c r="CY907" i="30"/>
  <c r="DD907" i="30"/>
  <c r="DE907" i="30"/>
  <c r="DF907" i="30"/>
  <c r="DG907" i="30"/>
  <c r="DH907" i="30"/>
  <c r="DK907" i="30"/>
  <c r="DL907" i="30"/>
  <c r="CN908" i="30"/>
  <c r="CO908" i="30"/>
  <c r="CP908" i="30"/>
  <c r="CQ908" i="30"/>
  <c r="CR908" i="30"/>
  <c r="CS908" i="30"/>
  <c r="CT908" i="30"/>
  <c r="CU908" i="30"/>
  <c r="CV908" i="30"/>
  <c r="CW908" i="30"/>
  <c r="CX908" i="30"/>
  <c r="CY908" i="30"/>
  <c r="DD908" i="30"/>
  <c r="DE908" i="30"/>
  <c r="DF908" i="30"/>
  <c r="DG908" i="30"/>
  <c r="DH908" i="30"/>
  <c r="DK908" i="30"/>
  <c r="DL908" i="30"/>
  <c r="CN909" i="30"/>
  <c r="CO909" i="30"/>
  <c r="CP909" i="30"/>
  <c r="CQ909" i="30"/>
  <c r="CR909" i="30"/>
  <c r="CS909" i="30"/>
  <c r="CT909" i="30"/>
  <c r="CU909" i="30"/>
  <c r="CV909" i="30"/>
  <c r="CW909" i="30"/>
  <c r="CX909" i="30"/>
  <c r="CY909" i="30"/>
  <c r="DD909" i="30"/>
  <c r="DE909" i="30"/>
  <c r="DF909" i="30"/>
  <c r="DG909" i="30"/>
  <c r="DH909" i="30"/>
  <c r="DK909" i="30"/>
  <c r="DL909" i="30"/>
  <c r="CN910" i="30"/>
  <c r="CO910" i="30"/>
  <c r="CP910" i="30"/>
  <c r="CQ910" i="30"/>
  <c r="CR910" i="30"/>
  <c r="CS910" i="30"/>
  <c r="CT910" i="30"/>
  <c r="CU910" i="30"/>
  <c r="CV910" i="30"/>
  <c r="CW910" i="30"/>
  <c r="CX910" i="30"/>
  <c r="CY910" i="30"/>
  <c r="DD910" i="30"/>
  <c r="DE910" i="30"/>
  <c r="DF910" i="30"/>
  <c r="DG910" i="30"/>
  <c r="DH910" i="30"/>
  <c r="DK910" i="30"/>
  <c r="DL910" i="30"/>
  <c r="CN911" i="30"/>
  <c r="CO911" i="30"/>
  <c r="CP911" i="30"/>
  <c r="CQ911" i="30"/>
  <c r="CR911" i="30"/>
  <c r="CS911" i="30"/>
  <c r="CT911" i="30"/>
  <c r="CU911" i="30"/>
  <c r="CV911" i="30"/>
  <c r="CW911" i="30"/>
  <c r="CX911" i="30"/>
  <c r="CY911" i="30"/>
  <c r="DD911" i="30"/>
  <c r="DE911" i="30"/>
  <c r="DF911" i="30"/>
  <c r="DG911" i="30"/>
  <c r="DH911" i="30"/>
  <c r="DK911" i="30"/>
  <c r="DL911" i="30"/>
  <c r="CN912" i="30"/>
  <c r="CO912" i="30"/>
  <c r="CP912" i="30"/>
  <c r="CQ912" i="30"/>
  <c r="CR912" i="30"/>
  <c r="CS912" i="30"/>
  <c r="CT912" i="30"/>
  <c r="CU912" i="30"/>
  <c r="CV912" i="30"/>
  <c r="CW912" i="30"/>
  <c r="CX912" i="30"/>
  <c r="CY912" i="30"/>
  <c r="DD912" i="30"/>
  <c r="DE912" i="30"/>
  <c r="DF912" i="30"/>
  <c r="DG912" i="30"/>
  <c r="DH912" i="30"/>
  <c r="DK912" i="30"/>
  <c r="DL912" i="30"/>
  <c r="CN913" i="30"/>
  <c r="CO913" i="30"/>
  <c r="CP913" i="30"/>
  <c r="CQ913" i="30"/>
  <c r="CR913" i="30"/>
  <c r="CS913" i="30"/>
  <c r="CT913" i="30"/>
  <c r="CU913" i="30"/>
  <c r="CV913" i="30"/>
  <c r="CW913" i="30"/>
  <c r="CX913" i="30"/>
  <c r="CY913" i="30"/>
  <c r="DD913" i="30"/>
  <c r="DE913" i="30"/>
  <c r="DF913" i="30"/>
  <c r="DG913" i="30"/>
  <c r="DH913" i="30"/>
  <c r="DK913" i="30"/>
  <c r="DL913" i="30"/>
  <c r="CN914" i="30"/>
  <c r="CO914" i="30"/>
  <c r="CP914" i="30"/>
  <c r="CQ914" i="30"/>
  <c r="CR914" i="30"/>
  <c r="CS914" i="30"/>
  <c r="CT914" i="30"/>
  <c r="CU914" i="30"/>
  <c r="CV914" i="30"/>
  <c r="CW914" i="30"/>
  <c r="CX914" i="30"/>
  <c r="CY914" i="30"/>
  <c r="DD914" i="30"/>
  <c r="DE914" i="30"/>
  <c r="DF914" i="30"/>
  <c r="DG914" i="30"/>
  <c r="DH914" i="30"/>
  <c r="DK914" i="30"/>
  <c r="DL914" i="30"/>
  <c r="CN915" i="30"/>
  <c r="CO915" i="30"/>
  <c r="CP915" i="30"/>
  <c r="CQ915" i="30"/>
  <c r="CR915" i="30"/>
  <c r="CS915" i="30"/>
  <c r="CT915" i="30"/>
  <c r="CU915" i="30"/>
  <c r="CV915" i="30"/>
  <c r="CW915" i="30"/>
  <c r="CX915" i="30"/>
  <c r="CY915" i="30"/>
  <c r="DD915" i="30"/>
  <c r="DE915" i="30"/>
  <c r="DF915" i="30"/>
  <c r="DG915" i="30"/>
  <c r="DH915" i="30"/>
  <c r="DK915" i="30"/>
  <c r="DL915" i="30"/>
  <c r="CN916" i="30"/>
  <c r="CO916" i="30"/>
  <c r="CP916" i="30"/>
  <c r="CQ916" i="30"/>
  <c r="CR916" i="30"/>
  <c r="CS916" i="30"/>
  <c r="CT916" i="30"/>
  <c r="CU916" i="30"/>
  <c r="CV916" i="30"/>
  <c r="CW916" i="30"/>
  <c r="CX916" i="30"/>
  <c r="CY916" i="30"/>
  <c r="DD916" i="30"/>
  <c r="DE916" i="30"/>
  <c r="DF916" i="30"/>
  <c r="DG916" i="30"/>
  <c r="DH916" i="30"/>
  <c r="DK916" i="30"/>
  <c r="DL916" i="30"/>
  <c r="CN917" i="30"/>
  <c r="CO917" i="30"/>
  <c r="CP917" i="30"/>
  <c r="CQ917" i="30"/>
  <c r="CR917" i="30"/>
  <c r="CS917" i="30"/>
  <c r="CT917" i="30"/>
  <c r="CU917" i="30"/>
  <c r="CV917" i="30"/>
  <c r="CW917" i="30"/>
  <c r="CX917" i="30"/>
  <c r="CY917" i="30"/>
  <c r="DD917" i="30"/>
  <c r="DE917" i="30"/>
  <c r="DF917" i="30"/>
  <c r="DG917" i="30"/>
  <c r="DH917" i="30"/>
  <c r="DK917" i="30"/>
  <c r="DL917" i="30"/>
  <c r="CN918" i="30"/>
  <c r="CO918" i="30"/>
  <c r="CP918" i="30"/>
  <c r="CQ918" i="30"/>
  <c r="CR918" i="30"/>
  <c r="CS918" i="30"/>
  <c r="CT918" i="30"/>
  <c r="CU918" i="30"/>
  <c r="CV918" i="30"/>
  <c r="CW918" i="30"/>
  <c r="CX918" i="30"/>
  <c r="CY918" i="30"/>
  <c r="DD918" i="30"/>
  <c r="DE918" i="30"/>
  <c r="DF918" i="30"/>
  <c r="DG918" i="30"/>
  <c r="DH918" i="30"/>
  <c r="DK918" i="30"/>
  <c r="DL918" i="30"/>
  <c r="CN919" i="30"/>
  <c r="CO919" i="30"/>
  <c r="CP919" i="30"/>
  <c r="CQ919" i="30"/>
  <c r="CR919" i="30"/>
  <c r="CS919" i="30"/>
  <c r="CT919" i="30"/>
  <c r="CU919" i="30"/>
  <c r="CV919" i="30"/>
  <c r="CW919" i="30"/>
  <c r="CX919" i="30"/>
  <c r="CY919" i="30"/>
  <c r="DD919" i="30"/>
  <c r="DE919" i="30"/>
  <c r="DF919" i="30"/>
  <c r="DG919" i="30"/>
  <c r="DH919" i="30"/>
  <c r="DK919" i="30"/>
  <c r="DL919" i="30"/>
  <c r="CN920" i="30"/>
  <c r="CO920" i="30"/>
  <c r="CP920" i="30"/>
  <c r="CQ920" i="30"/>
  <c r="CR920" i="30"/>
  <c r="CS920" i="30"/>
  <c r="CT920" i="30"/>
  <c r="CU920" i="30"/>
  <c r="CV920" i="30"/>
  <c r="CW920" i="30"/>
  <c r="CX920" i="30"/>
  <c r="CY920" i="30"/>
  <c r="DD920" i="30"/>
  <c r="DE920" i="30"/>
  <c r="DF920" i="30"/>
  <c r="DG920" i="30"/>
  <c r="DH920" i="30"/>
  <c r="DK920" i="30"/>
  <c r="DL920" i="30"/>
  <c r="CN921" i="30"/>
  <c r="CO921" i="30"/>
  <c r="CP921" i="30"/>
  <c r="CQ921" i="30"/>
  <c r="CR921" i="30"/>
  <c r="CS921" i="30"/>
  <c r="CT921" i="30"/>
  <c r="CU921" i="30"/>
  <c r="CV921" i="30"/>
  <c r="CW921" i="30"/>
  <c r="CX921" i="30"/>
  <c r="CY921" i="30"/>
  <c r="DD921" i="30"/>
  <c r="DE921" i="30"/>
  <c r="DF921" i="30"/>
  <c r="DG921" i="30"/>
  <c r="DH921" i="30"/>
  <c r="DK921" i="30"/>
  <c r="DL921" i="30"/>
  <c r="CN922" i="30"/>
  <c r="CO922" i="30"/>
  <c r="CP922" i="30"/>
  <c r="CQ922" i="30"/>
  <c r="CR922" i="30"/>
  <c r="CS922" i="30"/>
  <c r="CT922" i="30"/>
  <c r="CU922" i="30"/>
  <c r="CV922" i="30"/>
  <c r="CW922" i="30"/>
  <c r="CX922" i="30"/>
  <c r="CY922" i="30"/>
  <c r="DD922" i="30"/>
  <c r="DE922" i="30"/>
  <c r="DF922" i="30"/>
  <c r="DG922" i="30"/>
  <c r="DH922" i="30"/>
  <c r="DK922" i="30"/>
  <c r="DL922" i="30"/>
  <c r="CN923" i="30"/>
  <c r="CO923" i="30"/>
  <c r="CP923" i="30"/>
  <c r="CQ923" i="30"/>
  <c r="CR923" i="30"/>
  <c r="CS923" i="30"/>
  <c r="CT923" i="30"/>
  <c r="CU923" i="30"/>
  <c r="CV923" i="30"/>
  <c r="CW923" i="30"/>
  <c r="CX923" i="30"/>
  <c r="CY923" i="30"/>
  <c r="DD923" i="30"/>
  <c r="DE923" i="30"/>
  <c r="DF923" i="30"/>
  <c r="DG923" i="30"/>
  <c r="DH923" i="30"/>
  <c r="DK923" i="30"/>
  <c r="DL923" i="30"/>
  <c r="CN924" i="30"/>
  <c r="CO924" i="30"/>
  <c r="CP924" i="30"/>
  <c r="CQ924" i="30"/>
  <c r="CR924" i="30"/>
  <c r="CS924" i="30"/>
  <c r="CT924" i="30"/>
  <c r="CU924" i="30"/>
  <c r="CV924" i="30"/>
  <c r="CW924" i="30"/>
  <c r="CX924" i="30"/>
  <c r="CY924" i="30"/>
  <c r="DD924" i="30"/>
  <c r="DE924" i="30"/>
  <c r="DF924" i="30"/>
  <c r="DG924" i="30"/>
  <c r="DH924" i="30"/>
  <c r="DK924" i="30"/>
  <c r="DL924" i="30"/>
  <c r="CN925" i="30"/>
  <c r="CO925" i="30"/>
  <c r="CP925" i="30"/>
  <c r="CQ925" i="30"/>
  <c r="CR925" i="30"/>
  <c r="CS925" i="30"/>
  <c r="CT925" i="30"/>
  <c r="CU925" i="30"/>
  <c r="CV925" i="30"/>
  <c r="CW925" i="30"/>
  <c r="CX925" i="30"/>
  <c r="CY925" i="30"/>
  <c r="DD925" i="30"/>
  <c r="DE925" i="30"/>
  <c r="DF925" i="30"/>
  <c r="DG925" i="30"/>
  <c r="DH925" i="30"/>
  <c r="DK925" i="30"/>
  <c r="DL925" i="30"/>
  <c r="CN926" i="30"/>
  <c r="CO926" i="30"/>
  <c r="CP926" i="30"/>
  <c r="CQ926" i="30"/>
  <c r="CR926" i="30"/>
  <c r="CS926" i="30"/>
  <c r="CT926" i="30"/>
  <c r="CU926" i="30"/>
  <c r="CV926" i="30"/>
  <c r="CW926" i="30"/>
  <c r="CX926" i="30"/>
  <c r="CY926" i="30"/>
  <c r="DD926" i="30"/>
  <c r="DE926" i="30"/>
  <c r="DF926" i="30"/>
  <c r="DG926" i="30"/>
  <c r="DH926" i="30"/>
  <c r="DK926" i="30"/>
  <c r="DL926" i="30"/>
  <c r="CN927" i="30"/>
  <c r="CO927" i="30"/>
  <c r="CP927" i="30"/>
  <c r="CQ927" i="30"/>
  <c r="CR927" i="30"/>
  <c r="CS927" i="30"/>
  <c r="CT927" i="30"/>
  <c r="CU927" i="30"/>
  <c r="CV927" i="30"/>
  <c r="CW927" i="30"/>
  <c r="CX927" i="30"/>
  <c r="CY927" i="30"/>
  <c r="DD927" i="30"/>
  <c r="DE927" i="30"/>
  <c r="DF927" i="30"/>
  <c r="DG927" i="30"/>
  <c r="DH927" i="30"/>
  <c r="DK927" i="30"/>
  <c r="DL927" i="30"/>
  <c r="CN928" i="30"/>
  <c r="CO928" i="30"/>
  <c r="CP928" i="30"/>
  <c r="CQ928" i="30"/>
  <c r="CR928" i="30"/>
  <c r="CS928" i="30"/>
  <c r="CT928" i="30"/>
  <c r="CU928" i="30"/>
  <c r="CV928" i="30"/>
  <c r="CW928" i="30"/>
  <c r="CX928" i="30"/>
  <c r="CY928" i="30"/>
  <c r="DD928" i="30"/>
  <c r="DE928" i="30"/>
  <c r="DF928" i="30"/>
  <c r="DG928" i="30"/>
  <c r="DH928" i="30"/>
  <c r="DK928" i="30"/>
  <c r="DL928" i="30"/>
  <c r="CN929" i="30"/>
  <c r="CO929" i="30"/>
  <c r="CP929" i="30"/>
  <c r="CQ929" i="30"/>
  <c r="CR929" i="30"/>
  <c r="CS929" i="30"/>
  <c r="CT929" i="30"/>
  <c r="CU929" i="30"/>
  <c r="CV929" i="30"/>
  <c r="CW929" i="30"/>
  <c r="CX929" i="30"/>
  <c r="CY929" i="30"/>
  <c r="DD929" i="30"/>
  <c r="DE929" i="30"/>
  <c r="DF929" i="30"/>
  <c r="DG929" i="30"/>
  <c r="DH929" i="30"/>
  <c r="DK929" i="30"/>
  <c r="DL929" i="30"/>
  <c r="CN930" i="30"/>
  <c r="CO930" i="30"/>
  <c r="CP930" i="30"/>
  <c r="CQ930" i="30"/>
  <c r="CR930" i="30"/>
  <c r="CS930" i="30"/>
  <c r="CT930" i="30"/>
  <c r="CU930" i="30"/>
  <c r="CV930" i="30"/>
  <c r="CW930" i="30"/>
  <c r="CX930" i="30"/>
  <c r="CY930" i="30"/>
  <c r="DD930" i="30"/>
  <c r="DE930" i="30"/>
  <c r="DF930" i="30"/>
  <c r="DG930" i="30"/>
  <c r="DH930" i="30"/>
  <c r="DK930" i="30"/>
  <c r="DL930" i="30"/>
  <c r="CN931" i="30"/>
  <c r="CO931" i="30"/>
  <c r="CP931" i="30"/>
  <c r="CQ931" i="30"/>
  <c r="CR931" i="30"/>
  <c r="CS931" i="30"/>
  <c r="CT931" i="30"/>
  <c r="CU931" i="30"/>
  <c r="CV931" i="30"/>
  <c r="CW931" i="30"/>
  <c r="CX931" i="30"/>
  <c r="CY931" i="30"/>
  <c r="DD931" i="30"/>
  <c r="DE931" i="30"/>
  <c r="DF931" i="30"/>
  <c r="DG931" i="30"/>
  <c r="DH931" i="30"/>
  <c r="DK931" i="30"/>
  <c r="DL931" i="30"/>
  <c r="CN932" i="30"/>
  <c r="CO932" i="30"/>
  <c r="CP932" i="30"/>
  <c r="CQ932" i="30"/>
  <c r="CR932" i="30"/>
  <c r="CS932" i="30"/>
  <c r="CT932" i="30"/>
  <c r="CU932" i="30"/>
  <c r="CV932" i="30"/>
  <c r="CW932" i="30"/>
  <c r="CX932" i="30"/>
  <c r="CY932" i="30"/>
  <c r="DD932" i="30"/>
  <c r="DE932" i="30"/>
  <c r="DF932" i="30"/>
  <c r="DG932" i="30"/>
  <c r="DH932" i="30"/>
  <c r="DK932" i="30"/>
  <c r="DL932" i="30"/>
  <c r="CN933" i="30"/>
  <c r="CO933" i="30"/>
  <c r="CP933" i="30"/>
  <c r="CQ933" i="30"/>
  <c r="CR933" i="30"/>
  <c r="CS933" i="30"/>
  <c r="CT933" i="30"/>
  <c r="CU933" i="30"/>
  <c r="CV933" i="30"/>
  <c r="CW933" i="30"/>
  <c r="CX933" i="30"/>
  <c r="CY933" i="30"/>
  <c r="DD933" i="30"/>
  <c r="DE933" i="30"/>
  <c r="DF933" i="30"/>
  <c r="DG933" i="30"/>
  <c r="DH933" i="30"/>
  <c r="DK933" i="30"/>
  <c r="DL933" i="30"/>
  <c r="CN934" i="30"/>
  <c r="CO934" i="30"/>
  <c r="CP934" i="30"/>
  <c r="CQ934" i="30"/>
  <c r="CR934" i="30"/>
  <c r="CS934" i="30"/>
  <c r="CT934" i="30"/>
  <c r="CU934" i="30"/>
  <c r="CV934" i="30"/>
  <c r="CW934" i="30"/>
  <c r="CX934" i="30"/>
  <c r="CY934" i="30"/>
  <c r="DD934" i="30"/>
  <c r="DE934" i="30"/>
  <c r="DF934" i="30"/>
  <c r="DG934" i="30"/>
  <c r="DH934" i="30"/>
  <c r="DK934" i="30"/>
  <c r="DL934" i="30"/>
  <c r="CN935" i="30"/>
  <c r="CO935" i="30"/>
  <c r="CP935" i="30"/>
  <c r="CQ935" i="30"/>
  <c r="CR935" i="30"/>
  <c r="CS935" i="30"/>
  <c r="CT935" i="30"/>
  <c r="CU935" i="30"/>
  <c r="CV935" i="30"/>
  <c r="CW935" i="30"/>
  <c r="CX935" i="30"/>
  <c r="CY935" i="30"/>
  <c r="DD935" i="30"/>
  <c r="DE935" i="30"/>
  <c r="DF935" i="30"/>
  <c r="DG935" i="30"/>
  <c r="DH935" i="30"/>
  <c r="DK935" i="30"/>
  <c r="DL935" i="30"/>
  <c r="CN936" i="30"/>
  <c r="CO936" i="30"/>
  <c r="CP936" i="30"/>
  <c r="CQ936" i="30"/>
  <c r="CR936" i="30"/>
  <c r="CS936" i="30"/>
  <c r="CT936" i="30"/>
  <c r="CU936" i="30"/>
  <c r="CV936" i="30"/>
  <c r="CW936" i="30"/>
  <c r="CX936" i="30"/>
  <c r="CY936" i="30"/>
  <c r="DD936" i="30"/>
  <c r="DE936" i="30"/>
  <c r="DF936" i="30"/>
  <c r="DG936" i="30"/>
  <c r="DH936" i="30"/>
  <c r="DK936" i="30"/>
  <c r="DL936" i="30"/>
  <c r="CN937" i="30"/>
  <c r="CO937" i="30"/>
  <c r="CP937" i="30"/>
  <c r="CQ937" i="30"/>
  <c r="CR937" i="30"/>
  <c r="CS937" i="30"/>
  <c r="CT937" i="30"/>
  <c r="CU937" i="30"/>
  <c r="CV937" i="30"/>
  <c r="CW937" i="30"/>
  <c r="CX937" i="30"/>
  <c r="CY937" i="30"/>
  <c r="DD937" i="30"/>
  <c r="DE937" i="30"/>
  <c r="DF937" i="30"/>
  <c r="DG937" i="30"/>
  <c r="DH937" i="30"/>
  <c r="DK937" i="30"/>
  <c r="DL937" i="30"/>
  <c r="CN938" i="30"/>
  <c r="CO938" i="30"/>
  <c r="CP938" i="30"/>
  <c r="CQ938" i="30"/>
  <c r="CR938" i="30"/>
  <c r="CS938" i="30"/>
  <c r="CT938" i="30"/>
  <c r="CU938" i="30"/>
  <c r="CV938" i="30"/>
  <c r="CW938" i="30"/>
  <c r="CX938" i="30"/>
  <c r="CY938" i="30"/>
  <c r="DD938" i="30"/>
  <c r="DE938" i="30"/>
  <c r="DF938" i="30"/>
  <c r="DG938" i="30"/>
  <c r="DH938" i="30"/>
  <c r="DK938" i="30"/>
  <c r="DL938" i="30"/>
  <c r="CN939" i="30"/>
  <c r="CO939" i="30"/>
  <c r="CP939" i="30"/>
  <c r="CQ939" i="30"/>
  <c r="CR939" i="30"/>
  <c r="CS939" i="30"/>
  <c r="CT939" i="30"/>
  <c r="CU939" i="30"/>
  <c r="CV939" i="30"/>
  <c r="CW939" i="30"/>
  <c r="CX939" i="30"/>
  <c r="CY939" i="30"/>
  <c r="DD939" i="30"/>
  <c r="DE939" i="30"/>
  <c r="DF939" i="30"/>
  <c r="DG939" i="30"/>
  <c r="DH939" i="30"/>
  <c r="DK939" i="30"/>
  <c r="DL939" i="30"/>
  <c r="CN940" i="30"/>
  <c r="CO940" i="30"/>
  <c r="CP940" i="30"/>
  <c r="CQ940" i="30"/>
  <c r="CR940" i="30"/>
  <c r="CS940" i="30"/>
  <c r="CT940" i="30"/>
  <c r="CU940" i="30"/>
  <c r="CV940" i="30"/>
  <c r="CW940" i="30"/>
  <c r="CX940" i="30"/>
  <c r="CY940" i="30"/>
  <c r="DD940" i="30"/>
  <c r="DE940" i="30"/>
  <c r="DF940" i="30"/>
  <c r="DG940" i="30"/>
  <c r="DH940" i="30"/>
  <c r="DK940" i="30"/>
  <c r="DL940" i="30"/>
  <c r="CN941" i="30"/>
  <c r="CO941" i="30"/>
  <c r="CP941" i="30"/>
  <c r="CQ941" i="30"/>
  <c r="CR941" i="30"/>
  <c r="CS941" i="30"/>
  <c r="CT941" i="30"/>
  <c r="CU941" i="30"/>
  <c r="CV941" i="30"/>
  <c r="CW941" i="30"/>
  <c r="CX941" i="30"/>
  <c r="CY941" i="30"/>
  <c r="DD941" i="30"/>
  <c r="DE941" i="30"/>
  <c r="DF941" i="30"/>
  <c r="DG941" i="30"/>
  <c r="DH941" i="30"/>
  <c r="DK941" i="30"/>
  <c r="DL941" i="30"/>
  <c r="CN942" i="30"/>
  <c r="CO942" i="30"/>
  <c r="CP942" i="30"/>
  <c r="CQ942" i="30"/>
  <c r="CR942" i="30"/>
  <c r="CS942" i="30"/>
  <c r="CT942" i="30"/>
  <c r="CU942" i="30"/>
  <c r="CV942" i="30"/>
  <c r="CW942" i="30"/>
  <c r="CX942" i="30"/>
  <c r="CY942" i="30"/>
  <c r="DD942" i="30"/>
  <c r="DE942" i="30"/>
  <c r="DF942" i="30"/>
  <c r="DG942" i="30"/>
  <c r="DH942" i="30"/>
  <c r="DK942" i="30"/>
  <c r="DL942" i="30"/>
  <c r="CN943" i="30"/>
  <c r="CO943" i="30"/>
  <c r="CP943" i="30"/>
  <c r="CQ943" i="30"/>
  <c r="CR943" i="30"/>
  <c r="CS943" i="30"/>
  <c r="CT943" i="30"/>
  <c r="CU943" i="30"/>
  <c r="CV943" i="30"/>
  <c r="CW943" i="30"/>
  <c r="CX943" i="30"/>
  <c r="CY943" i="30"/>
  <c r="DD943" i="30"/>
  <c r="DE943" i="30"/>
  <c r="DF943" i="30"/>
  <c r="DG943" i="30"/>
  <c r="DH943" i="30"/>
  <c r="DK943" i="30"/>
  <c r="DL943" i="30"/>
  <c r="CN944" i="30"/>
  <c r="CO944" i="30"/>
  <c r="CP944" i="30"/>
  <c r="CQ944" i="30"/>
  <c r="CR944" i="30"/>
  <c r="CS944" i="30"/>
  <c r="CT944" i="30"/>
  <c r="CU944" i="30"/>
  <c r="CV944" i="30"/>
  <c r="CW944" i="30"/>
  <c r="CX944" i="30"/>
  <c r="CY944" i="30"/>
  <c r="DD944" i="30"/>
  <c r="DE944" i="30"/>
  <c r="DF944" i="30"/>
  <c r="DG944" i="30"/>
  <c r="DH944" i="30"/>
  <c r="DK944" i="30"/>
  <c r="DL944" i="30"/>
  <c r="CN945" i="30"/>
  <c r="CO945" i="30"/>
  <c r="CP945" i="30"/>
  <c r="CQ945" i="30"/>
  <c r="CR945" i="30"/>
  <c r="CS945" i="30"/>
  <c r="CT945" i="30"/>
  <c r="CU945" i="30"/>
  <c r="CV945" i="30"/>
  <c r="CW945" i="30"/>
  <c r="CX945" i="30"/>
  <c r="CY945" i="30"/>
  <c r="DD945" i="30"/>
  <c r="DE945" i="30"/>
  <c r="DF945" i="30"/>
  <c r="DG945" i="30"/>
  <c r="DH945" i="30"/>
  <c r="DK945" i="30"/>
  <c r="DL945" i="30"/>
  <c r="CN946" i="30"/>
  <c r="CO946" i="30"/>
  <c r="CP946" i="30"/>
  <c r="CQ946" i="30"/>
  <c r="CR946" i="30"/>
  <c r="CS946" i="30"/>
  <c r="CT946" i="30"/>
  <c r="CU946" i="30"/>
  <c r="CV946" i="30"/>
  <c r="CW946" i="30"/>
  <c r="CX946" i="30"/>
  <c r="CY946" i="30"/>
  <c r="DD946" i="30"/>
  <c r="DE946" i="30"/>
  <c r="DF946" i="30"/>
  <c r="DG946" i="30"/>
  <c r="DH946" i="30"/>
  <c r="DK946" i="30"/>
  <c r="DL946" i="30"/>
  <c r="CN947" i="30"/>
  <c r="CO947" i="30"/>
  <c r="CP947" i="30"/>
  <c r="CQ947" i="30"/>
  <c r="CR947" i="30"/>
  <c r="CS947" i="30"/>
  <c r="CT947" i="30"/>
  <c r="CU947" i="30"/>
  <c r="CV947" i="30"/>
  <c r="CW947" i="30"/>
  <c r="CX947" i="30"/>
  <c r="CY947" i="30"/>
  <c r="DD947" i="30"/>
  <c r="DE947" i="30"/>
  <c r="DF947" i="30"/>
  <c r="DG947" i="30"/>
  <c r="DH947" i="30"/>
  <c r="DK947" i="30"/>
  <c r="DL947" i="30"/>
  <c r="CN948" i="30"/>
  <c r="CO948" i="30"/>
  <c r="CP948" i="30"/>
  <c r="CQ948" i="30"/>
  <c r="CR948" i="30"/>
  <c r="CS948" i="30"/>
  <c r="CT948" i="30"/>
  <c r="CU948" i="30"/>
  <c r="CV948" i="30"/>
  <c r="CW948" i="30"/>
  <c r="CX948" i="30"/>
  <c r="CY948" i="30"/>
  <c r="DD948" i="30"/>
  <c r="DE948" i="30"/>
  <c r="DF948" i="30"/>
  <c r="DG948" i="30"/>
  <c r="DH948" i="30"/>
  <c r="DK948" i="30"/>
  <c r="DL948" i="30"/>
  <c r="CN949" i="30"/>
  <c r="CO949" i="30"/>
  <c r="CP949" i="30"/>
  <c r="CQ949" i="30"/>
  <c r="CR949" i="30"/>
  <c r="CS949" i="30"/>
  <c r="CT949" i="30"/>
  <c r="CU949" i="30"/>
  <c r="CV949" i="30"/>
  <c r="CW949" i="30"/>
  <c r="CX949" i="30"/>
  <c r="CY949" i="30"/>
  <c r="DD949" i="30"/>
  <c r="DE949" i="30"/>
  <c r="DF949" i="30"/>
  <c r="DG949" i="30"/>
  <c r="DH949" i="30"/>
  <c r="DK949" i="30"/>
  <c r="DL949" i="30"/>
  <c r="CN950" i="30"/>
  <c r="CO950" i="30"/>
  <c r="CP950" i="30"/>
  <c r="CQ950" i="30"/>
  <c r="CR950" i="30"/>
  <c r="CS950" i="30"/>
  <c r="CT950" i="30"/>
  <c r="CU950" i="30"/>
  <c r="CV950" i="30"/>
  <c r="CW950" i="30"/>
  <c r="CX950" i="30"/>
  <c r="CY950" i="30"/>
  <c r="DD950" i="30"/>
  <c r="DE950" i="30"/>
  <c r="DF950" i="30"/>
  <c r="DG950" i="30"/>
  <c r="DH950" i="30"/>
  <c r="DK950" i="30"/>
  <c r="DL950" i="30"/>
  <c r="CN951" i="30"/>
  <c r="CO951" i="30"/>
  <c r="CP951" i="30"/>
  <c r="CQ951" i="30"/>
  <c r="CR951" i="30"/>
  <c r="CS951" i="30"/>
  <c r="CT951" i="30"/>
  <c r="CU951" i="30"/>
  <c r="CV951" i="30"/>
  <c r="CW951" i="30"/>
  <c r="CX951" i="30"/>
  <c r="CY951" i="30"/>
  <c r="DD951" i="30"/>
  <c r="DE951" i="30"/>
  <c r="DF951" i="30"/>
  <c r="DG951" i="30"/>
  <c r="DH951" i="30"/>
  <c r="DK951" i="30"/>
  <c r="DL951" i="30"/>
  <c r="CN952" i="30"/>
  <c r="CO952" i="30"/>
  <c r="CP952" i="30"/>
  <c r="CQ952" i="30"/>
  <c r="CR952" i="30"/>
  <c r="CS952" i="30"/>
  <c r="CT952" i="30"/>
  <c r="CU952" i="30"/>
  <c r="CV952" i="30"/>
  <c r="CW952" i="30"/>
  <c r="CX952" i="30"/>
  <c r="CY952" i="30"/>
  <c r="DD952" i="30"/>
  <c r="DE952" i="30"/>
  <c r="DF952" i="30"/>
  <c r="DG952" i="30"/>
  <c r="DH952" i="30"/>
  <c r="DK952" i="30"/>
  <c r="DL952" i="30"/>
  <c r="CN953" i="30"/>
  <c r="CO953" i="30"/>
  <c r="CP953" i="30"/>
  <c r="CQ953" i="30"/>
  <c r="CR953" i="30"/>
  <c r="CS953" i="30"/>
  <c r="CT953" i="30"/>
  <c r="CU953" i="30"/>
  <c r="CV953" i="30"/>
  <c r="CW953" i="30"/>
  <c r="CX953" i="30"/>
  <c r="CY953" i="30"/>
  <c r="DD953" i="30"/>
  <c r="DE953" i="30"/>
  <c r="DF953" i="30"/>
  <c r="DG953" i="30"/>
  <c r="DH953" i="30"/>
  <c r="DK953" i="30"/>
  <c r="DL953" i="30"/>
  <c r="CN954" i="30"/>
  <c r="CO954" i="30"/>
  <c r="CP954" i="30"/>
  <c r="CQ954" i="30"/>
  <c r="CR954" i="30"/>
  <c r="CS954" i="30"/>
  <c r="CT954" i="30"/>
  <c r="CU954" i="30"/>
  <c r="CV954" i="30"/>
  <c r="CW954" i="30"/>
  <c r="CX954" i="30"/>
  <c r="CY954" i="30"/>
  <c r="DD954" i="30"/>
  <c r="DE954" i="30"/>
  <c r="DF954" i="30"/>
  <c r="DG954" i="30"/>
  <c r="DH954" i="30"/>
  <c r="DK954" i="30"/>
  <c r="DL954" i="30"/>
  <c r="CN955" i="30"/>
  <c r="CO955" i="30"/>
  <c r="CP955" i="30"/>
  <c r="CQ955" i="30"/>
  <c r="CR955" i="30"/>
  <c r="CS955" i="30"/>
  <c r="CT955" i="30"/>
  <c r="CU955" i="30"/>
  <c r="CV955" i="30"/>
  <c r="CW955" i="30"/>
  <c r="CX955" i="30"/>
  <c r="CY955" i="30"/>
  <c r="DD955" i="30"/>
  <c r="DE955" i="30"/>
  <c r="DF955" i="30"/>
  <c r="DG955" i="30"/>
  <c r="DH955" i="30"/>
  <c r="DK955" i="30"/>
  <c r="DL955" i="30"/>
  <c r="CN956" i="30"/>
  <c r="CO956" i="30"/>
  <c r="CP956" i="30"/>
  <c r="CQ956" i="30"/>
  <c r="CR956" i="30"/>
  <c r="CS956" i="30"/>
  <c r="CT956" i="30"/>
  <c r="CU956" i="30"/>
  <c r="CV956" i="30"/>
  <c r="CW956" i="30"/>
  <c r="CX956" i="30"/>
  <c r="CY956" i="30"/>
  <c r="DD956" i="30"/>
  <c r="DE956" i="30"/>
  <c r="DF956" i="30"/>
  <c r="DG956" i="30"/>
  <c r="DH956" i="30"/>
  <c r="DK956" i="30"/>
  <c r="DL956" i="30"/>
  <c r="CN957" i="30"/>
  <c r="CO957" i="30"/>
  <c r="CP957" i="30"/>
  <c r="CQ957" i="30"/>
  <c r="CR957" i="30"/>
  <c r="CS957" i="30"/>
  <c r="CT957" i="30"/>
  <c r="CU957" i="30"/>
  <c r="CV957" i="30"/>
  <c r="CW957" i="30"/>
  <c r="CX957" i="30"/>
  <c r="CY957" i="30"/>
  <c r="DD957" i="30"/>
  <c r="DE957" i="30"/>
  <c r="DF957" i="30"/>
  <c r="DG957" i="30"/>
  <c r="DH957" i="30"/>
  <c r="DK957" i="30"/>
  <c r="DL957" i="30"/>
  <c r="CN958" i="30"/>
  <c r="CO958" i="30"/>
  <c r="CP958" i="30"/>
  <c r="CQ958" i="30"/>
  <c r="CR958" i="30"/>
  <c r="CS958" i="30"/>
  <c r="CT958" i="30"/>
  <c r="CU958" i="30"/>
  <c r="CV958" i="30"/>
  <c r="CW958" i="30"/>
  <c r="CX958" i="30"/>
  <c r="CY958" i="30"/>
  <c r="DD958" i="30"/>
  <c r="DE958" i="30"/>
  <c r="DF958" i="30"/>
  <c r="DG958" i="30"/>
  <c r="DH958" i="30"/>
  <c r="DK958" i="30"/>
  <c r="DL958" i="30"/>
  <c r="CN959" i="30"/>
  <c r="CO959" i="30"/>
  <c r="CP959" i="30"/>
  <c r="CQ959" i="30"/>
  <c r="CR959" i="30"/>
  <c r="CS959" i="30"/>
  <c r="CT959" i="30"/>
  <c r="CU959" i="30"/>
  <c r="CV959" i="30"/>
  <c r="CW959" i="30"/>
  <c r="CX959" i="30"/>
  <c r="CY959" i="30"/>
  <c r="DD959" i="30"/>
  <c r="DE959" i="30"/>
  <c r="DF959" i="30"/>
  <c r="DG959" i="30"/>
  <c r="DH959" i="30"/>
  <c r="DK959" i="30"/>
  <c r="DL959" i="30"/>
  <c r="CN960" i="30"/>
  <c r="CO960" i="30"/>
  <c r="CP960" i="30"/>
  <c r="CQ960" i="30"/>
  <c r="CR960" i="30"/>
  <c r="CS960" i="30"/>
  <c r="CT960" i="30"/>
  <c r="CU960" i="30"/>
  <c r="CV960" i="30"/>
  <c r="CW960" i="30"/>
  <c r="CX960" i="30"/>
  <c r="CY960" i="30"/>
  <c r="DD960" i="30"/>
  <c r="DE960" i="30"/>
  <c r="DF960" i="30"/>
  <c r="DG960" i="30"/>
  <c r="DH960" i="30"/>
  <c r="DK960" i="30"/>
  <c r="DL960" i="30"/>
  <c r="CN961" i="30"/>
  <c r="CO961" i="30"/>
  <c r="CP961" i="30"/>
  <c r="CQ961" i="30"/>
  <c r="CR961" i="30"/>
  <c r="CS961" i="30"/>
  <c r="CT961" i="30"/>
  <c r="CU961" i="30"/>
  <c r="CV961" i="30"/>
  <c r="CW961" i="30"/>
  <c r="CX961" i="30"/>
  <c r="CY961" i="30"/>
  <c r="DD961" i="30"/>
  <c r="DE961" i="30"/>
  <c r="DF961" i="30"/>
  <c r="DG961" i="30"/>
  <c r="DH961" i="30"/>
  <c r="DK961" i="30"/>
  <c r="DL961" i="30"/>
  <c r="CN962" i="30"/>
  <c r="CO962" i="30"/>
  <c r="CP962" i="30"/>
  <c r="CQ962" i="30"/>
  <c r="CR962" i="30"/>
  <c r="CS962" i="30"/>
  <c r="CT962" i="30"/>
  <c r="CU962" i="30"/>
  <c r="CV962" i="30"/>
  <c r="CW962" i="30"/>
  <c r="CX962" i="30"/>
  <c r="CY962" i="30"/>
  <c r="DD962" i="30"/>
  <c r="DE962" i="30"/>
  <c r="DF962" i="30"/>
  <c r="DG962" i="30"/>
  <c r="DH962" i="30"/>
  <c r="DK962" i="30"/>
  <c r="DL962" i="30"/>
  <c r="CN963" i="30"/>
  <c r="CO963" i="30"/>
  <c r="CP963" i="30"/>
  <c r="CQ963" i="30"/>
  <c r="CR963" i="30"/>
  <c r="CS963" i="30"/>
  <c r="CT963" i="30"/>
  <c r="CU963" i="30"/>
  <c r="CV963" i="30"/>
  <c r="CW963" i="30"/>
  <c r="CX963" i="30"/>
  <c r="CY963" i="30"/>
  <c r="DD963" i="30"/>
  <c r="DE963" i="30"/>
  <c r="DF963" i="30"/>
  <c r="DG963" i="30"/>
  <c r="DH963" i="30"/>
  <c r="DK963" i="30"/>
  <c r="DL963" i="30"/>
  <c r="CN964" i="30"/>
  <c r="CO964" i="30"/>
  <c r="CP964" i="30"/>
  <c r="CQ964" i="30"/>
  <c r="CR964" i="30"/>
  <c r="CS964" i="30"/>
  <c r="CT964" i="30"/>
  <c r="CU964" i="30"/>
  <c r="CV964" i="30"/>
  <c r="CW964" i="30"/>
  <c r="CX964" i="30"/>
  <c r="CY964" i="30"/>
  <c r="DD964" i="30"/>
  <c r="DE964" i="30"/>
  <c r="DF964" i="30"/>
  <c r="DG964" i="30"/>
  <c r="DH964" i="30"/>
  <c r="DK964" i="30"/>
  <c r="DL964" i="30"/>
  <c r="CN965" i="30"/>
  <c r="CO965" i="30"/>
  <c r="CP965" i="30"/>
  <c r="CQ965" i="30"/>
  <c r="CR965" i="30"/>
  <c r="CS965" i="30"/>
  <c r="CT965" i="30"/>
  <c r="CU965" i="30"/>
  <c r="CV965" i="30"/>
  <c r="CW965" i="30"/>
  <c r="CX965" i="30"/>
  <c r="CY965" i="30"/>
  <c r="DD965" i="30"/>
  <c r="DE965" i="30"/>
  <c r="DF965" i="30"/>
  <c r="DG965" i="30"/>
  <c r="DH965" i="30"/>
  <c r="DK965" i="30"/>
  <c r="DL965" i="30"/>
  <c r="CN966" i="30"/>
  <c r="CO966" i="30"/>
  <c r="CP966" i="30"/>
  <c r="CQ966" i="30"/>
  <c r="CR966" i="30"/>
  <c r="CS966" i="30"/>
  <c r="CT966" i="30"/>
  <c r="CU966" i="30"/>
  <c r="CV966" i="30"/>
  <c r="CW966" i="30"/>
  <c r="CX966" i="30"/>
  <c r="CY966" i="30"/>
  <c r="DD966" i="30"/>
  <c r="DE966" i="30"/>
  <c r="DF966" i="30"/>
  <c r="DG966" i="30"/>
  <c r="DH966" i="30"/>
  <c r="DK966" i="30"/>
  <c r="DL966" i="30"/>
  <c r="CN967" i="30"/>
  <c r="CO967" i="30"/>
  <c r="CP967" i="30"/>
  <c r="CQ967" i="30"/>
  <c r="CR967" i="30"/>
  <c r="CS967" i="30"/>
  <c r="CT967" i="30"/>
  <c r="CU967" i="30"/>
  <c r="CV967" i="30"/>
  <c r="CW967" i="30"/>
  <c r="CX967" i="30"/>
  <c r="CY967" i="30"/>
  <c r="DD967" i="30"/>
  <c r="DE967" i="30"/>
  <c r="DF967" i="30"/>
  <c r="DG967" i="30"/>
  <c r="DH967" i="30"/>
  <c r="DK967" i="30"/>
  <c r="DL967" i="30"/>
  <c r="CN968" i="30"/>
  <c r="CO968" i="30"/>
  <c r="CP968" i="30"/>
  <c r="CQ968" i="30"/>
  <c r="CR968" i="30"/>
  <c r="CS968" i="30"/>
  <c r="CT968" i="30"/>
  <c r="CU968" i="30"/>
  <c r="CV968" i="30"/>
  <c r="CW968" i="30"/>
  <c r="CX968" i="30"/>
  <c r="CY968" i="30"/>
  <c r="DD968" i="30"/>
  <c r="DE968" i="30"/>
  <c r="DF968" i="30"/>
  <c r="DG968" i="30"/>
  <c r="DH968" i="30"/>
  <c r="DK968" i="30"/>
  <c r="DL968" i="30"/>
  <c r="CN969" i="30"/>
  <c r="CO969" i="30"/>
  <c r="CP969" i="30"/>
  <c r="CQ969" i="30"/>
  <c r="CR969" i="30"/>
  <c r="CS969" i="30"/>
  <c r="CT969" i="30"/>
  <c r="CU969" i="30"/>
  <c r="CV969" i="30"/>
  <c r="CW969" i="30"/>
  <c r="CX969" i="30"/>
  <c r="CY969" i="30"/>
  <c r="DD969" i="30"/>
  <c r="DE969" i="30"/>
  <c r="DF969" i="30"/>
  <c r="DG969" i="30"/>
  <c r="DH969" i="30"/>
  <c r="DK969" i="30"/>
  <c r="DL969" i="30"/>
  <c r="CN970" i="30"/>
  <c r="CO970" i="30"/>
  <c r="CP970" i="30"/>
  <c r="CQ970" i="30"/>
  <c r="CR970" i="30"/>
  <c r="CS970" i="30"/>
  <c r="CT970" i="30"/>
  <c r="CU970" i="30"/>
  <c r="CV970" i="30"/>
  <c r="CW970" i="30"/>
  <c r="CX970" i="30"/>
  <c r="CY970" i="30"/>
  <c r="DD970" i="30"/>
  <c r="DE970" i="30"/>
  <c r="DF970" i="30"/>
  <c r="DG970" i="30"/>
  <c r="DH970" i="30"/>
  <c r="DK970" i="30"/>
  <c r="DL970" i="30"/>
  <c r="CN971" i="30"/>
  <c r="CO971" i="30"/>
  <c r="CP971" i="30"/>
  <c r="CQ971" i="30"/>
  <c r="CR971" i="30"/>
  <c r="CS971" i="30"/>
  <c r="CT971" i="30"/>
  <c r="CU971" i="30"/>
  <c r="CV971" i="30"/>
  <c r="CW971" i="30"/>
  <c r="CX971" i="30"/>
  <c r="CY971" i="30"/>
  <c r="DD971" i="30"/>
  <c r="DE971" i="30"/>
  <c r="DF971" i="30"/>
  <c r="DG971" i="30"/>
  <c r="DH971" i="30"/>
  <c r="DK971" i="30"/>
  <c r="DL971" i="30"/>
  <c r="CN972" i="30"/>
  <c r="CO972" i="30"/>
  <c r="CP972" i="30"/>
  <c r="CQ972" i="30"/>
  <c r="CR972" i="30"/>
  <c r="CS972" i="30"/>
  <c r="CT972" i="30"/>
  <c r="CU972" i="30"/>
  <c r="CV972" i="30"/>
  <c r="CW972" i="30"/>
  <c r="CX972" i="30"/>
  <c r="CY972" i="30"/>
  <c r="DD972" i="30"/>
  <c r="DE972" i="30"/>
  <c r="DF972" i="30"/>
  <c r="DG972" i="30"/>
  <c r="DH972" i="30"/>
  <c r="DK972" i="30"/>
  <c r="DL972" i="30"/>
  <c r="CN973" i="30"/>
  <c r="CO973" i="30"/>
  <c r="CP973" i="30"/>
  <c r="CQ973" i="30"/>
  <c r="CR973" i="30"/>
  <c r="CS973" i="30"/>
  <c r="CT973" i="30"/>
  <c r="CU973" i="30"/>
  <c r="CV973" i="30"/>
  <c r="CW973" i="30"/>
  <c r="CX973" i="30"/>
  <c r="CY973" i="30"/>
  <c r="DD973" i="30"/>
  <c r="DE973" i="30"/>
  <c r="DF973" i="30"/>
  <c r="DG973" i="30"/>
  <c r="DH973" i="30"/>
  <c r="DK973" i="30"/>
  <c r="DL973" i="30"/>
  <c r="CN974" i="30"/>
  <c r="CO974" i="30"/>
  <c r="CP974" i="30"/>
  <c r="CQ974" i="30"/>
  <c r="CR974" i="30"/>
  <c r="CS974" i="30"/>
  <c r="CT974" i="30"/>
  <c r="CU974" i="30"/>
  <c r="CV974" i="30"/>
  <c r="CW974" i="30"/>
  <c r="CX974" i="30"/>
  <c r="CY974" i="30"/>
  <c r="DD974" i="30"/>
  <c r="DE974" i="30"/>
  <c r="DF974" i="30"/>
  <c r="DG974" i="30"/>
  <c r="DH974" i="30"/>
  <c r="DK974" i="30"/>
  <c r="DL974" i="30"/>
  <c r="CN975" i="30"/>
  <c r="CO975" i="30"/>
  <c r="CP975" i="30"/>
  <c r="CQ975" i="30"/>
  <c r="CR975" i="30"/>
  <c r="CS975" i="30"/>
  <c r="CT975" i="30"/>
  <c r="CU975" i="30"/>
  <c r="CV975" i="30"/>
  <c r="CW975" i="30"/>
  <c r="CX975" i="30"/>
  <c r="CY975" i="30"/>
  <c r="DD975" i="30"/>
  <c r="DE975" i="30"/>
  <c r="DF975" i="30"/>
  <c r="DG975" i="30"/>
  <c r="DH975" i="30"/>
  <c r="DK975" i="30"/>
  <c r="DL975" i="30"/>
  <c r="CN976" i="30"/>
  <c r="CO976" i="30"/>
  <c r="CP976" i="30"/>
  <c r="CQ976" i="30"/>
  <c r="CR976" i="30"/>
  <c r="CS976" i="30"/>
  <c r="CT976" i="30"/>
  <c r="CU976" i="30"/>
  <c r="CV976" i="30"/>
  <c r="CW976" i="30"/>
  <c r="CX976" i="30"/>
  <c r="CY976" i="30"/>
  <c r="DD976" i="30"/>
  <c r="DE976" i="30"/>
  <c r="DF976" i="30"/>
  <c r="DG976" i="30"/>
  <c r="DH976" i="30"/>
  <c r="DK976" i="30"/>
  <c r="DL976" i="30"/>
  <c r="CN977" i="30"/>
  <c r="CO977" i="30"/>
  <c r="CP977" i="30"/>
  <c r="CQ977" i="30"/>
  <c r="CR977" i="30"/>
  <c r="CS977" i="30"/>
  <c r="CT977" i="30"/>
  <c r="CU977" i="30"/>
  <c r="CV977" i="30"/>
  <c r="CW977" i="30"/>
  <c r="CX977" i="30"/>
  <c r="CY977" i="30"/>
  <c r="DD977" i="30"/>
  <c r="DE977" i="30"/>
  <c r="DF977" i="30"/>
  <c r="DG977" i="30"/>
  <c r="DH977" i="30"/>
  <c r="DK977" i="30"/>
  <c r="DL977" i="30"/>
  <c r="CN978" i="30"/>
  <c r="CO978" i="30"/>
  <c r="CP978" i="30"/>
  <c r="CQ978" i="30"/>
  <c r="CR978" i="30"/>
  <c r="CS978" i="30"/>
  <c r="CT978" i="30"/>
  <c r="CU978" i="30"/>
  <c r="CV978" i="30"/>
  <c r="CW978" i="30"/>
  <c r="CX978" i="30"/>
  <c r="CY978" i="30"/>
  <c r="DD978" i="30"/>
  <c r="DE978" i="30"/>
  <c r="DF978" i="30"/>
  <c r="DG978" i="30"/>
  <c r="DH978" i="30"/>
  <c r="DK978" i="30"/>
  <c r="DL978" i="30"/>
  <c r="CN979" i="30"/>
  <c r="CO979" i="30"/>
  <c r="CP979" i="30"/>
  <c r="CQ979" i="30"/>
  <c r="CR979" i="30"/>
  <c r="CS979" i="30"/>
  <c r="CT979" i="30"/>
  <c r="CU979" i="30"/>
  <c r="CV979" i="30"/>
  <c r="CW979" i="30"/>
  <c r="CX979" i="30"/>
  <c r="CY979" i="30"/>
  <c r="DD979" i="30"/>
  <c r="DE979" i="30"/>
  <c r="DF979" i="30"/>
  <c r="DG979" i="30"/>
  <c r="DH979" i="30"/>
  <c r="DK979" i="30"/>
  <c r="DL979" i="30"/>
  <c r="CN980" i="30"/>
  <c r="CO980" i="30"/>
  <c r="CP980" i="30"/>
  <c r="CQ980" i="30"/>
  <c r="CR980" i="30"/>
  <c r="CS980" i="30"/>
  <c r="CT980" i="30"/>
  <c r="CU980" i="30"/>
  <c r="CV980" i="30"/>
  <c r="CW980" i="30"/>
  <c r="CX980" i="30"/>
  <c r="CY980" i="30"/>
  <c r="DD980" i="30"/>
  <c r="DE980" i="30"/>
  <c r="DF980" i="30"/>
  <c r="DG980" i="30"/>
  <c r="DH980" i="30"/>
  <c r="DK980" i="30"/>
  <c r="DL980" i="30"/>
  <c r="CN981" i="30"/>
  <c r="CO981" i="30"/>
  <c r="CP981" i="30"/>
  <c r="CQ981" i="30"/>
  <c r="CR981" i="30"/>
  <c r="CS981" i="30"/>
  <c r="CT981" i="30"/>
  <c r="CU981" i="30"/>
  <c r="CV981" i="30"/>
  <c r="CW981" i="30"/>
  <c r="CX981" i="30"/>
  <c r="CY981" i="30"/>
  <c r="DD981" i="30"/>
  <c r="DE981" i="30"/>
  <c r="DF981" i="30"/>
  <c r="DG981" i="30"/>
  <c r="DH981" i="30"/>
  <c r="DK981" i="30"/>
  <c r="DL981" i="30"/>
  <c r="CN982" i="30"/>
  <c r="CO982" i="30"/>
  <c r="CP982" i="30"/>
  <c r="CQ982" i="30"/>
  <c r="CR982" i="30"/>
  <c r="CS982" i="30"/>
  <c r="CT982" i="30"/>
  <c r="CU982" i="30"/>
  <c r="CV982" i="30"/>
  <c r="CW982" i="30"/>
  <c r="CX982" i="30"/>
  <c r="CY982" i="30"/>
  <c r="DD982" i="30"/>
  <c r="DE982" i="30"/>
  <c r="DF982" i="30"/>
  <c r="DG982" i="30"/>
  <c r="DH982" i="30"/>
  <c r="DK982" i="30"/>
  <c r="DL982" i="30"/>
  <c r="CN983" i="30"/>
  <c r="CO983" i="30"/>
  <c r="CP983" i="30"/>
  <c r="CQ983" i="30"/>
  <c r="CR983" i="30"/>
  <c r="CS983" i="30"/>
  <c r="CT983" i="30"/>
  <c r="CU983" i="30"/>
  <c r="CV983" i="30"/>
  <c r="CW983" i="30"/>
  <c r="CX983" i="30"/>
  <c r="CY983" i="30"/>
  <c r="DD983" i="30"/>
  <c r="DE983" i="30"/>
  <c r="DF983" i="30"/>
  <c r="DG983" i="30"/>
  <c r="DH983" i="30"/>
  <c r="DK983" i="30"/>
  <c r="DL983" i="30"/>
  <c r="CN984" i="30"/>
  <c r="CO984" i="30"/>
  <c r="CP984" i="30"/>
  <c r="CQ984" i="30"/>
  <c r="CR984" i="30"/>
  <c r="CS984" i="30"/>
  <c r="CT984" i="30"/>
  <c r="CU984" i="30"/>
  <c r="CV984" i="30"/>
  <c r="CW984" i="30"/>
  <c r="CX984" i="30"/>
  <c r="CY984" i="30"/>
  <c r="DD984" i="30"/>
  <c r="DE984" i="30"/>
  <c r="DF984" i="30"/>
  <c r="DG984" i="30"/>
  <c r="DH984" i="30"/>
  <c r="DK984" i="30"/>
  <c r="DL984" i="30"/>
  <c r="CN985" i="30"/>
  <c r="CO985" i="30"/>
  <c r="CP985" i="30"/>
  <c r="CQ985" i="30"/>
  <c r="CR985" i="30"/>
  <c r="CS985" i="30"/>
  <c r="CT985" i="30"/>
  <c r="CU985" i="30"/>
  <c r="CV985" i="30"/>
  <c r="CW985" i="30"/>
  <c r="CX985" i="30"/>
  <c r="CY985" i="30"/>
  <c r="DD985" i="30"/>
  <c r="DE985" i="30"/>
  <c r="DF985" i="30"/>
  <c r="DG985" i="30"/>
  <c r="DH985" i="30"/>
  <c r="DK985" i="30"/>
  <c r="DL985" i="30"/>
  <c r="CN986" i="30"/>
  <c r="CO986" i="30"/>
  <c r="CP986" i="30"/>
  <c r="CQ986" i="30"/>
  <c r="CR986" i="30"/>
  <c r="CS986" i="30"/>
  <c r="CT986" i="30"/>
  <c r="CU986" i="30"/>
  <c r="CV986" i="30"/>
  <c r="CW986" i="30"/>
  <c r="CX986" i="30"/>
  <c r="CY986" i="30"/>
  <c r="DD986" i="30"/>
  <c r="DE986" i="30"/>
  <c r="DF986" i="30"/>
  <c r="DG986" i="30"/>
  <c r="DH986" i="30"/>
  <c r="DK986" i="30"/>
  <c r="DL986" i="30"/>
  <c r="CN987" i="30"/>
  <c r="CO987" i="30"/>
  <c r="CP987" i="30"/>
  <c r="CQ987" i="30"/>
  <c r="CR987" i="30"/>
  <c r="CS987" i="30"/>
  <c r="CT987" i="30"/>
  <c r="CU987" i="30"/>
  <c r="CV987" i="30"/>
  <c r="CW987" i="30"/>
  <c r="CX987" i="30"/>
  <c r="CY987" i="30"/>
  <c r="DD987" i="30"/>
  <c r="DE987" i="30"/>
  <c r="DF987" i="30"/>
  <c r="DG987" i="30"/>
  <c r="DH987" i="30"/>
  <c r="DK987" i="30"/>
  <c r="DL987" i="30"/>
  <c r="CN988" i="30"/>
  <c r="CO988" i="30"/>
  <c r="CP988" i="30"/>
  <c r="CQ988" i="30"/>
  <c r="CR988" i="30"/>
  <c r="CS988" i="30"/>
  <c r="CT988" i="30"/>
  <c r="CU988" i="30"/>
  <c r="CV988" i="30"/>
  <c r="CW988" i="30"/>
  <c r="CX988" i="30"/>
  <c r="CY988" i="30"/>
  <c r="DD988" i="30"/>
  <c r="DE988" i="30"/>
  <c r="DF988" i="30"/>
  <c r="DG988" i="30"/>
  <c r="DH988" i="30"/>
  <c r="DK988" i="30"/>
  <c r="DL988" i="30"/>
  <c r="CN989" i="30"/>
  <c r="CO989" i="30"/>
  <c r="CP989" i="30"/>
  <c r="CQ989" i="30"/>
  <c r="CR989" i="30"/>
  <c r="CS989" i="30"/>
  <c r="CT989" i="30"/>
  <c r="CU989" i="30"/>
  <c r="CV989" i="30"/>
  <c r="CW989" i="30"/>
  <c r="CX989" i="30"/>
  <c r="CY989" i="30"/>
  <c r="DD989" i="30"/>
  <c r="DE989" i="30"/>
  <c r="DF989" i="30"/>
  <c r="DG989" i="30"/>
  <c r="DH989" i="30"/>
  <c r="DK989" i="30"/>
  <c r="DL989" i="30"/>
  <c r="CN990" i="30"/>
  <c r="CO990" i="30"/>
  <c r="CP990" i="30"/>
  <c r="CQ990" i="30"/>
  <c r="CR990" i="30"/>
  <c r="CS990" i="30"/>
  <c r="CT990" i="30"/>
  <c r="CU990" i="30"/>
  <c r="CV990" i="30"/>
  <c r="CW990" i="30"/>
  <c r="CX990" i="30"/>
  <c r="CY990" i="30"/>
  <c r="DD990" i="30"/>
  <c r="DE990" i="30"/>
  <c r="DF990" i="30"/>
  <c r="DG990" i="30"/>
  <c r="DH990" i="30"/>
  <c r="DK990" i="30"/>
  <c r="DL990" i="30"/>
  <c r="CN991" i="30"/>
  <c r="CO991" i="30"/>
  <c r="CP991" i="30"/>
  <c r="CQ991" i="30"/>
  <c r="CR991" i="30"/>
  <c r="CS991" i="30"/>
  <c r="CT991" i="30"/>
  <c r="CU991" i="30"/>
  <c r="CV991" i="30"/>
  <c r="CW991" i="30"/>
  <c r="CX991" i="30"/>
  <c r="CY991" i="30"/>
  <c r="DD991" i="30"/>
  <c r="DE991" i="30"/>
  <c r="DF991" i="30"/>
  <c r="DG991" i="30"/>
  <c r="DH991" i="30"/>
  <c r="DK991" i="30"/>
  <c r="DL991" i="30"/>
  <c r="CN992" i="30"/>
  <c r="CO992" i="30"/>
  <c r="CP992" i="30"/>
  <c r="CQ992" i="30"/>
  <c r="CR992" i="30"/>
  <c r="CS992" i="30"/>
  <c r="CT992" i="30"/>
  <c r="CU992" i="30"/>
  <c r="CV992" i="30"/>
  <c r="CW992" i="30"/>
  <c r="CX992" i="30"/>
  <c r="CY992" i="30"/>
  <c r="DD992" i="30"/>
  <c r="DE992" i="30"/>
  <c r="DF992" i="30"/>
  <c r="DG992" i="30"/>
  <c r="DH992" i="30"/>
  <c r="DK992" i="30"/>
  <c r="DL992" i="30"/>
  <c r="CN993" i="30"/>
  <c r="CO993" i="30"/>
  <c r="CP993" i="30"/>
  <c r="CQ993" i="30"/>
  <c r="CR993" i="30"/>
  <c r="CS993" i="30"/>
  <c r="CT993" i="30"/>
  <c r="CU993" i="30"/>
  <c r="CV993" i="30"/>
  <c r="CW993" i="30"/>
  <c r="CX993" i="30"/>
  <c r="CY993" i="30"/>
  <c r="DD993" i="30"/>
  <c r="DE993" i="30"/>
  <c r="DF993" i="30"/>
  <c r="DG993" i="30"/>
  <c r="DH993" i="30"/>
  <c r="DK993" i="30"/>
  <c r="DL993" i="30"/>
  <c r="CN994" i="30"/>
  <c r="CO994" i="30"/>
  <c r="CP994" i="30"/>
  <c r="CQ994" i="30"/>
  <c r="CR994" i="30"/>
  <c r="CS994" i="30"/>
  <c r="CT994" i="30"/>
  <c r="CU994" i="30"/>
  <c r="CV994" i="30"/>
  <c r="CW994" i="30"/>
  <c r="CX994" i="30"/>
  <c r="CY994" i="30"/>
  <c r="DD994" i="30"/>
  <c r="DE994" i="30"/>
  <c r="DF994" i="30"/>
  <c r="DG994" i="30"/>
  <c r="DH994" i="30"/>
  <c r="DK994" i="30"/>
  <c r="DL994" i="30"/>
  <c r="CN995" i="30"/>
  <c r="CO995" i="30"/>
  <c r="CP995" i="30"/>
  <c r="CQ995" i="30"/>
  <c r="CR995" i="30"/>
  <c r="CS995" i="30"/>
  <c r="CT995" i="30"/>
  <c r="CU995" i="30"/>
  <c r="CV995" i="30"/>
  <c r="CW995" i="30"/>
  <c r="CX995" i="30"/>
  <c r="CY995" i="30"/>
  <c r="DD995" i="30"/>
  <c r="DE995" i="30"/>
  <c r="DF995" i="30"/>
  <c r="DG995" i="30"/>
  <c r="DH995" i="30"/>
  <c r="DK995" i="30"/>
  <c r="DL995" i="30"/>
  <c r="CN996" i="30"/>
  <c r="CO996" i="30"/>
  <c r="CP996" i="30"/>
  <c r="CQ996" i="30"/>
  <c r="CR996" i="30"/>
  <c r="CS996" i="30"/>
  <c r="CT996" i="30"/>
  <c r="CU996" i="30"/>
  <c r="CV996" i="30"/>
  <c r="CW996" i="30"/>
  <c r="CX996" i="30"/>
  <c r="CY996" i="30"/>
  <c r="DD996" i="30"/>
  <c r="DE996" i="30"/>
  <c r="DF996" i="30"/>
  <c r="DG996" i="30"/>
  <c r="DH996" i="30"/>
  <c r="DK996" i="30"/>
  <c r="DL996" i="30"/>
  <c r="CN997" i="30"/>
  <c r="CO997" i="30"/>
  <c r="CP997" i="30"/>
  <c r="CQ997" i="30"/>
  <c r="CR997" i="30"/>
  <c r="CS997" i="30"/>
  <c r="CT997" i="30"/>
  <c r="CU997" i="30"/>
  <c r="CV997" i="30"/>
  <c r="CW997" i="30"/>
  <c r="CX997" i="30"/>
  <c r="CY997" i="30"/>
  <c r="DD997" i="30"/>
  <c r="DE997" i="30"/>
  <c r="DF997" i="30"/>
  <c r="DG997" i="30"/>
  <c r="DH997" i="30"/>
  <c r="DK997" i="30"/>
  <c r="DL997" i="30"/>
  <c r="CN998" i="30"/>
  <c r="CO998" i="30"/>
  <c r="CP998" i="30"/>
  <c r="CQ998" i="30"/>
  <c r="CR998" i="30"/>
  <c r="CS998" i="30"/>
  <c r="CT998" i="30"/>
  <c r="CU998" i="30"/>
  <c r="CV998" i="30"/>
  <c r="CW998" i="30"/>
  <c r="CX998" i="30"/>
  <c r="CY998" i="30"/>
  <c r="DD998" i="30"/>
  <c r="DE998" i="30"/>
  <c r="DF998" i="30"/>
  <c r="DG998" i="30"/>
  <c r="DH998" i="30"/>
  <c r="DK998" i="30"/>
  <c r="DL998" i="30"/>
  <c r="CN999" i="30"/>
  <c r="CO999" i="30"/>
  <c r="CP999" i="30"/>
  <c r="CQ999" i="30"/>
  <c r="CR999" i="30"/>
  <c r="CS999" i="30"/>
  <c r="CT999" i="30"/>
  <c r="CU999" i="30"/>
  <c r="CV999" i="30"/>
  <c r="CW999" i="30"/>
  <c r="CX999" i="30"/>
  <c r="CY999" i="30"/>
  <c r="DD999" i="30"/>
  <c r="DE999" i="30"/>
  <c r="DF999" i="30"/>
  <c r="DG999" i="30"/>
  <c r="DH999" i="30"/>
  <c r="DK999" i="30"/>
  <c r="DL999" i="30"/>
  <c r="CN1000" i="30"/>
  <c r="CO1000" i="30"/>
  <c r="CP1000" i="30"/>
  <c r="CQ1000" i="30"/>
  <c r="CR1000" i="30"/>
  <c r="CS1000" i="30"/>
  <c r="CT1000" i="30"/>
  <c r="CU1000" i="30"/>
  <c r="CV1000" i="30"/>
  <c r="CW1000" i="30"/>
  <c r="CX1000" i="30"/>
  <c r="CY1000" i="30"/>
  <c r="DD1000" i="30"/>
  <c r="DE1000" i="30"/>
  <c r="DF1000" i="30"/>
  <c r="DG1000" i="30"/>
  <c r="DH1000" i="30"/>
  <c r="DK1000" i="30"/>
  <c r="DL1000" i="30"/>
  <c r="CN1001" i="30"/>
  <c r="CO1001" i="30"/>
  <c r="CP1001" i="30"/>
  <c r="CQ1001" i="30"/>
  <c r="CR1001" i="30"/>
  <c r="CS1001" i="30"/>
  <c r="CT1001" i="30"/>
  <c r="CU1001" i="30"/>
  <c r="CV1001" i="30"/>
  <c r="CW1001" i="30"/>
  <c r="CX1001" i="30"/>
  <c r="CY1001" i="30"/>
  <c r="DD1001" i="30"/>
  <c r="DE1001" i="30"/>
  <c r="DF1001" i="30"/>
  <c r="DG1001" i="30"/>
  <c r="DH1001" i="30"/>
  <c r="DK1001" i="30"/>
  <c r="DL1001" i="30"/>
  <c r="CN1002" i="30"/>
  <c r="CO1002" i="30"/>
  <c r="CP1002" i="30"/>
  <c r="CQ1002" i="30"/>
  <c r="CR1002" i="30"/>
  <c r="CS1002" i="30"/>
  <c r="CT1002" i="30"/>
  <c r="CU1002" i="30"/>
  <c r="CV1002" i="30"/>
  <c r="CW1002" i="30"/>
  <c r="CX1002" i="30"/>
  <c r="CY1002" i="30"/>
  <c r="DD1002" i="30"/>
  <c r="DE1002" i="30"/>
  <c r="DF1002" i="30"/>
  <c r="DG1002" i="30"/>
  <c r="DH1002" i="30"/>
  <c r="DK1002" i="30"/>
  <c r="DL1002" i="30"/>
  <c r="CN1003" i="30"/>
  <c r="CO1003" i="30"/>
  <c r="CP1003" i="30"/>
  <c r="CQ1003" i="30"/>
  <c r="CR1003" i="30"/>
  <c r="CS1003" i="30"/>
  <c r="CT1003" i="30"/>
  <c r="CU1003" i="30"/>
  <c r="CV1003" i="30"/>
  <c r="CW1003" i="30"/>
  <c r="CX1003" i="30"/>
  <c r="CY1003" i="30"/>
  <c r="DD1003" i="30"/>
  <c r="DE1003" i="30"/>
  <c r="DF1003" i="30"/>
  <c r="DG1003" i="30"/>
  <c r="DH1003" i="30"/>
  <c r="DK1003" i="30"/>
  <c r="DL1003" i="30"/>
  <c r="CN1004" i="30"/>
  <c r="CO1004" i="30"/>
  <c r="CP1004" i="30"/>
  <c r="CQ1004" i="30"/>
  <c r="CR1004" i="30"/>
  <c r="CS1004" i="30"/>
  <c r="CT1004" i="30"/>
  <c r="CU1004" i="30"/>
  <c r="CV1004" i="30"/>
  <c r="CW1004" i="30"/>
  <c r="CX1004" i="30"/>
  <c r="CY1004" i="30"/>
  <c r="DD1004" i="30"/>
  <c r="DE1004" i="30"/>
  <c r="DF1004" i="30"/>
  <c r="DG1004" i="30"/>
  <c r="DH1004" i="30"/>
  <c r="DK1004" i="30"/>
  <c r="DL1004" i="30"/>
  <c r="CN1005" i="30"/>
  <c r="CO1005" i="30"/>
  <c r="CP1005" i="30"/>
  <c r="CQ1005" i="30"/>
  <c r="CR1005" i="30"/>
  <c r="CS1005" i="30"/>
  <c r="CT1005" i="30"/>
  <c r="CU1005" i="30"/>
  <c r="CV1005" i="30"/>
  <c r="CW1005" i="30"/>
  <c r="CX1005" i="30"/>
  <c r="CY1005" i="30"/>
  <c r="DD1005" i="30"/>
  <c r="DE1005" i="30"/>
  <c r="DF1005" i="30"/>
  <c r="DG1005" i="30"/>
  <c r="DH1005" i="30"/>
  <c r="DK1005" i="30"/>
  <c r="DL1005" i="30"/>
  <c r="CN1006" i="30"/>
  <c r="CO1006" i="30"/>
  <c r="CP1006" i="30"/>
  <c r="CQ1006" i="30"/>
  <c r="CR1006" i="30"/>
  <c r="CS1006" i="30"/>
  <c r="CT1006" i="30"/>
  <c r="CU1006" i="30"/>
  <c r="CV1006" i="30"/>
  <c r="CW1006" i="30"/>
  <c r="CX1006" i="30"/>
  <c r="CY1006" i="30"/>
  <c r="DD1006" i="30"/>
  <c r="DE1006" i="30"/>
  <c r="DF1006" i="30"/>
  <c r="DG1006" i="30"/>
  <c r="DH1006" i="30"/>
  <c r="DK1006" i="30"/>
  <c r="DL1006" i="30"/>
  <c r="CN1007" i="30"/>
  <c r="CO1007" i="30"/>
  <c r="CP1007" i="30"/>
  <c r="CQ1007" i="30"/>
  <c r="CR1007" i="30"/>
  <c r="CS1007" i="30"/>
  <c r="CT1007" i="30"/>
  <c r="CU1007" i="30"/>
  <c r="CV1007" i="30"/>
  <c r="CW1007" i="30"/>
  <c r="CX1007" i="30"/>
  <c r="CY1007" i="30"/>
  <c r="DD1007" i="30"/>
  <c r="DE1007" i="30"/>
  <c r="DF1007" i="30"/>
  <c r="DG1007" i="30"/>
  <c r="DH1007" i="30"/>
  <c r="DK1007" i="30"/>
  <c r="DL1007" i="30"/>
  <c r="CN1008" i="30"/>
  <c r="CO1008" i="30"/>
  <c r="CP1008" i="30"/>
  <c r="CQ1008" i="30"/>
  <c r="CR1008" i="30"/>
  <c r="CS1008" i="30"/>
  <c r="CT1008" i="30"/>
  <c r="CU1008" i="30"/>
  <c r="CV1008" i="30"/>
  <c r="CW1008" i="30"/>
  <c r="CX1008" i="30"/>
  <c r="CY1008" i="30"/>
  <c r="DD1008" i="30"/>
  <c r="DE1008" i="30"/>
  <c r="DF1008" i="30"/>
  <c r="DG1008" i="30"/>
  <c r="DH1008" i="30"/>
  <c r="DK1008" i="30"/>
  <c r="DL1008" i="30"/>
  <c r="CN1009" i="30"/>
  <c r="CO1009" i="30"/>
  <c r="CP1009" i="30"/>
  <c r="CQ1009" i="30"/>
  <c r="CR1009" i="30"/>
  <c r="CS1009" i="30"/>
  <c r="CT1009" i="30"/>
  <c r="CU1009" i="30"/>
  <c r="CV1009" i="30"/>
  <c r="CW1009" i="30"/>
  <c r="CX1009" i="30"/>
  <c r="CY1009" i="30"/>
  <c r="DD1009" i="30"/>
  <c r="DE1009" i="30"/>
  <c r="DF1009" i="30"/>
  <c r="DG1009" i="30"/>
  <c r="DH1009" i="30"/>
  <c r="DK1009" i="30"/>
  <c r="DL1009" i="30"/>
  <c r="CN1010" i="30"/>
  <c r="CO1010" i="30"/>
  <c r="CP1010" i="30"/>
  <c r="CQ1010" i="30"/>
  <c r="CR1010" i="30"/>
  <c r="CS1010" i="30"/>
  <c r="CT1010" i="30"/>
  <c r="CU1010" i="30"/>
  <c r="CV1010" i="30"/>
  <c r="CW1010" i="30"/>
  <c r="CX1010" i="30"/>
  <c r="CY1010" i="30"/>
  <c r="DD1010" i="30"/>
  <c r="DE1010" i="30"/>
  <c r="DF1010" i="30"/>
  <c r="DG1010" i="30"/>
  <c r="DH1010" i="30"/>
  <c r="DK1010" i="30"/>
  <c r="DL1010" i="30"/>
  <c r="CN1011" i="30"/>
  <c r="CO1011" i="30"/>
  <c r="CP1011" i="30"/>
  <c r="CQ1011" i="30"/>
  <c r="CR1011" i="30"/>
  <c r="CS1011" i="30"/>
  <c r="CT1011" i="30"/>
  <c r="CU1011" i="30"/>
  <c r="CV1011" i="30"/>
  <c r="CW1011" i="30"/>
  <c r="CX1011" i="30"/>
  <c r="CY1011" i="30"/>
  <c r="DD1011" i="30"/>
  <c r="DE1011" i="30"/>
  <c r="DF1011" i="30"/>
  <c r="DG1011" i="30"/>
  <c r="DH1011" i="30"/>
  <c r="DK1011" i="30"/>
  <c r="DL1011" i="30"/>
  <c r="CN1012" i="30"/>
  <c r="CO1012" i="30"/>
  <c r="CP1012" i="30"/>
  <c r="CQ1012" i="30"/>
  <c r="CR1012" i="30"/>
  <c r="CS1012" i="30"/>
  <c r="CT1012" i="30"/>
  <c r="CU1012" i="30"/>
  <c r="CV1012" i="30"/>
  <c r="CW1012" i="30"/>
  <c r="CX1012" i="30"/>
  <c r="CY1012" i="30"/>
  <c r="DD1012" i="30"/>
  <c r="DE1012" i="30"/>
  <c r="DF1012" i="30"/>
  <c r="DG1012" i="30"/>
  <c r="DH1012" i="30"/>
  <c r="DK1012" i="30"/>
  <c r="DL1012" i="30"/>
  <c r="CN1013" i="30"/>
  <c r="CO1013" i="30"/>
  <c r="CP1013" i="30"/>
  <c r="CQ1013" i="30"/>
  <c r="CR1013" i="30"/>
  <c r="CS1013" i="30"/>
  <c r="CT1013" i="30"/>
  <c r="CU1013" i="30"/>
  <c r="CV1013" i="30"/>
  <c r="CW1013" i="30"/>
  <c r="CX1013" i="30"/>
  <c r="CY1013" i="30"/>
  <c r="DD1013" i="30"/>
  <c r="DE1013" i="30"/>
  <c r="DF1013" i="30"/>
  <c r="DG1013" i="30"/>
  <c r="DH1013" i="30"/>
  <c r="DK1013" i="30"/>
  <c r="DL1013" i="30"/>
  <c r="CN1014" i="30"/>
  <c r="CO1014" i="30"/>
  <c r="CP1014" i="30"/>
  <c r="CQ1014" i="30"/>
  <c r="CR1014" i="30"/>
  <c r="CS1014" i="30"/>
  <c r="CT1014" i="30"/>
  <c r="CU1014" i="30"/>
  <c r="CV1014" i="30"/>
  <c r="CW1014" i="30"/>
  <c r="CX1014" i="30"/>
  <c r="CY1014" i="30"/>
  <c r="DD1014" i="30"/>
  <c r="DE1014" i="30"/>
  <c r="DF1014" i="30"/>
  <c r="DG1014" i="30"/>
  <c r="DH1014" i="30"/>
  <c r="DK1014" i="30"/>
  <c r="DL1014" i="30"/>
  <c r="CN1015" i="30"/>
  <c r="CO1015" i="30"/>
  <c r="CP1015" i="30"/>
  <c r="CQ1015" i="30"/>
  <c r="CR1015" i="30"/>
  <c r="CS1015" i="30"/>
  <c r="CT1015" i="30"/>
  <c r="CU1015" i="30"/>
  <c r="CV1015" i="30"/>
  <c r="CW1015" i="30"/>
  <c r="CX1015" i="30"/>
  <c r="CY1015" i="30"/>
  <c r="DD1015" i="30"/>
  <c r="DE1015" i="30"/>
  <c r="DF1015" i="30"/>
  <c r="DG1015" i="30"/>
  <c r="DH1015" i="30"/>
  <c r="DK1015" i="30"/>
  <c r="DL1015" i="30"/>
  <c r="CN1016" i="30"/>
  <c r="CO1016" i="30"/>
  <c r="CP1016" i="30"/>
  <c r="CQ1016" i="30"/>
  <c r="CR1016" i="30"/>
  <c r="CS1016" i="30"/>
  <c r="CT1016" i="30"/>
  <c r="CU1016" i="30"/>
  <c r="CV1016" i="30"/>
  <c r="CW1016" i="30"/>
  <c r="CX1016" i="30"/>
  <c r="CY1016" i="30"/>
  <c r="DD1016" i="30"/>
  <c r="DE1016" i="30"/>
  <c r="DF1016" i="30"/>
  <c r="DG1016" i="30"/>
  <c r="DH1016" i="30"/>
  <c r="DK1016" i="30"/>
  <c r="DL1016" i="30"/>
  <c r="CN1017" i="30"/>
  <c r="CO1017" i="30"/>
  <c r="CP1017" i="30"/>
  <c r="CQ1017" i="30"/>
  <c r="CR1017" i="30"/>
  <c r="CS1017" i="30"/>
  <c r="CT1017" i="30"/>
  <c r="CU1017" i="30"/>
  <c r="CV1017" i="30"/>
  <c r="CW1017" i="30"/>
  <c r="CX1017" i="30"/>
  <c r="CY1017" i="30"/>
  <c r="DD1017" i="30"/>
  <c r="DE1017" i="30"/>
  <c r="DF1017" i="30"/>
  <c r="DG1017" i="30"/>
  <c r="DH1017" i="30"/>
  <c r="DK1017" i="30"/>
  <c r="DL1017" i="30"/>
  <c r="CN1018" i="30"/>
  <c r="CO1018" i="30"/>
  <c r="CP1018" i="30"/>
  <c r="CQ1018" i="30"/>
  <c r="CR1018" i="30"/>
  <c r="CS1018" i="30"/>
  <c r="CT1018" i="30"/>
  <c r="CU1018" i="30"/>
  <c r="CV1018" i="30"/>
  <c r="CW1018" i="30"/>
  <c r="CX1018" i="30"/>
  <c r="CY1018" i="30"/>
  <c r="DD1018" i="30"/>
  <c r="DE1018" i="30"/>
  <c r="DF1018" i="30"/>
  <c r="DG1018" i="30"/>
  <c r="DH1018" i="30"/>
  <c r="DK1018" i="30"/>
  <c r="DL1018" i="30"/>
  <c r="CN1019" i="30"/>
  <c r="CO1019" i="30"/>
  <c r="CP1019" i="30"/>
  <c r="CQ1019" i="30"/>
  <c r="CR1019" i="30"/>
  <c r="CS1019" i="30"/>
  <c r="CT1019" i="30"/>
  <c r="CU1019" i="30"/>
  <c r="CV1019" i="30"/>
  <c r="CW1019" i="30"/>
  <c r="CX1019" i="30"/>
  <c r="CY1019" i="30"/>
  <c r="DD1019" i="30"/>
  <c r="DE1019" i="30"/>
  <c r="DF1019" i="30"/>
  <c r="DG1019" i="30"/>
  <c r="DH1019" i="30"/>
  <c r="DK1019" i="30"/>
  <c r="DL1019" i="30"/>
  <c r="CN1020" i="30"/>
  <c r="CO1020" i="30"/>
  <c r="CP1020" i="30"/>
  <c r="CQ1020" i="30"/>
  <c r="CR1020" i="30"/>
  <c r="CS1020" i="30"/>
  <c r="CT1020" i="30"/>
  <c r="CU1020" i="30"/>
  <c r="CV1020" i="30"/>
  <c r="CW1020" i="30"/>
  <c r="CX1020" i="30"/>
  <c r="CY1020" i="30"/>
  <c r="DD1020" i="30"/>
  <c r="DE1020" i="30"/>
  <c r="DF1020" i="30"/>
  <c r="DG1020" i="30"/>
  <c r="DH1020" i="30"/>
  <c r="DK1020" i="30"/>
  <c r="DL1020" i="30"/>
  <c r="CN1021" i="30"/>
  <c r="CO1021" i="30"/>
  <c r="CP1021" i="30"/>
  <c r="CQ1021" i="30"/>
  <c r="CR1021" i="30"/>
  <c r="CS1021" i="30"/>
  <c r="CT1021" i="30"/>
  <c r="CU1021" i="30"/>
  <c r="CV1021" i="30"/>
  <c r="CW1021" i="30"/>
  <c r="CX1021" i="30"/>
  <c r="CY1021" i="30"/>
  <c r="DD1021" i="30"/>
  <c r="DE1021" i="30"/>
  <c r="DF1021" i="30"/>
  <c r="DG1021" i="30"/>
  <c r="DH1021" i="30"/>
  <c r="DK1021" i="30"/>
  <c r="DL1021" i="30"/>
  <c r="CN1022" i="30"/>
  <c r="CO1022" i="30"/>
  <c r="CP1022" i="30"/>
  <c r="CQ1022" i="30"/>
  <c r="CR1022" i="30"/>
  <c r="CS1022" i="30"/>
  <c r="CT1022" i="30"/>
  <c r="CU1022" i="30"/>
  <c r="CV1022" i="30"/>
  <c r="CW1022" i="30"/>
  <c r="CX1022" i="30"/>
  <c r="CY1022" i="30"/>
  <c r="DD1022" i="30"/>
  <c r="DE1022" i="30"/>
  <c r="DF1022" i="30"/>
  <c r="DG1022" i="30"/>
  <c r="DH1022" i="30"/>
  <c r="DK1022" i="30"/>
  <c r="DL1022" i="30"/>
  <c r="CN1023" i="30"/>
  <c r="CO1023" i="30"/>
  <c r="CP1023" i="30"/>
  <c r="CQ1023" i="30"/>
  <c r="CR1023" i="30"/>
  <c r="CS1023" i="30"/>
  <c r="CT1023" i="30"/>
  <c r="CU1023" i="30"/>
  <c r="CV1023" i="30"/>
  <c r="CW1023" i="30"/>
  <c r="CX1023" i="30"/>
  <c r="CY1023" i="30"/>
  <c r="DD1023" i="30"/>
  <c r="DE1023" i="30"/>
  <c r="DF1023" i="30"/>
  <c r="DG1023" i="30"/>
  <c r="DH1023" i="30"/>
  <c r="DK1023" i="30"/>
  <c r="DL1023" i="30"/>
  <c r="CN1024" i="30"/>
  <c r="CO1024" i="30"/>
  <c r="CP1024" i="30"/>
  <c r="CQ1024" i="30"/>
  <c r="CR1024" i="30"/>
  <c r="CS1024" i="30"/>
  <c r="CT1024" i="30"/>
  <c r="CU1024" i="30"/>
  <c r="CV1024" i="30"/>
  <c r="CW1024" i="30"/>
  <c r="CX1024" i="30"/>
  <c r="CY1024" i="30"/>
  <c r="DD1024" i="30"/>
  <c r="DE1024" i="30"/>
  <c r="DF1024" i="30"/>
  <c r="DG1024" i="30"/>
  <c r="DH1024" i="30"/>
  <c r="DK1024" i="30"/>
  <c r="DL1024" i="30"/>
  <c r="CN1025" i="30"/>
  <c r="CO1025" i="30"/>
  <c r="CP1025" i="30"/>
  <c r="CQ1025" i="30"/>
  <c r="CR1025" i="30"/>
  <c r="CS1025" i="30"/>
  <c r="CT1025" i="30"/>
  <c r="CU1025" i="30"/>
  <c r="CV1025" i="30"/>
  <c r="CW1025" i="30"/>
  <c r="CX1025" i="30"/>
  <c r="CY1025" i="30"/>
  <c r="DD1025" i="30"/>
  <c r="DE1025" i="30"/>
  <c r="DF1025" i="30"/>
  <c r="DG1025" i="30"/>
  <c r="DH1025" i="30"/>
  <c r="DK1025" i="30"/>
  <c r="DL1025" i="30"/>
  <c r="CN1026" i="30"/>
  <c r="CO1026" i="30"/>
  <c r="CP1026" i="30"/>
  <c r="CQ1026" i="30"/>
  <c r="CR1026" i="30"/>
  <c r="CS1026" i="30"/>
  <c r="CT1026" i="30"/>
  <c r="CU1026" i="30"/>
  <c r="CV1026" i="30"/>
  <c r="CW1026" i="30"/>
  <c r="CX1026" i="30"/>
  <c r="CY1026" i="30"/>
  <c r="DD1026" i="30"/>
  <c r="DE1026" i="30"/>
  <c r="DF1026" i="30"/>
  <c r="DG1026" i="30"/>
  <c r="DH1026" i="30"/>
  <c r="DK1026" i="30"/>
  <c r="DL1026" i="30"/>
  <c r="CN1027" i="30"/>
  <c r="CO1027" i="30"/>
  <c r="CP1027" i="30"/>
  <c r="CQ1027" i="30"/>
  <c r="CR1027" i="30"/>
  <c r="CS1027" i="30"/>
  <c r="CT1027" i="30"/>
  <c r="CU1027" i="30"/>
  <c r="CV1027" i="30"/>
  <c r="CW1027" i="30"/>
  <c r="CX1027" i="30"/>
  <c r="CY1027" i="30"/>
  <c r="DD1027" i="30"/>
  <c r="DE1027" i="30"/>
  <c r="DF1027" i="30"/>
  <c r="DG1027" i="30"/>
  <c r="DH1027" i="30"/>
  <c r="DK1027" i="30"/>
  <c r="DL1027" i="30"/>
  <c r="CN1028" i="30"/>
  <c r="CO1028" i="30"/>
  <c r="CP1028" i="30"/>
  <c r="CQ1028" i="30"/>
  <c r="CR1028" i="30"/>
  <c r="CS1028" i="30"/>
  <c r="CT1028" i="30"/>
  <c r="CU1028" i="30"/>
  <c r="CV1028" i="30"/>
  <c r="CW1028" i="30"/>
  <c r="CX1028" i="30"/>
  <c r="CY1028" i="30"/>
  <c r="DD1028" i="30"/>
  <c r="DE1028" i="30"/>
  <c r="DF1028" i="30"/>
  <c r="DG1028" i="30"/>
  <c r="DH1028" i="30"/>
  <c r="DK1028" i="30"/>
  <c r="DL1028" i="30"/>
  <c r="CN1029" i="30"/>
  <c r="CO1029" i="30"/>
  <c r="CP1029" i="30"/>
  <c r="CQ1029" i="30"/>
  <c r="CR1029" i="30"/>
  <c r="CS1029" i="30"/>
  <c r="CT1029" i="30"/>
  <c r="CU1029" i="30"/>
  <c r="CV1029" i="30"/>
  <c r="CW1029" i="30"/>
  <c r="CX1029" i="30"/>
  <c r="CY1029" i="30"/>
  <c r="DD1029" i="30"/>
  <c r="DE1029" i="30"/>
  <c r="DF1029" i="30"/>
  <c r="DG1029" i="30"/>
  <c r="DH1029" i="30"/>
  <c r="DK1029" i="30"/>
  <c r="DL1029" i="30"/>
  <c r="CN1030" i="30"/>
  <c r="CO1030" i="30"/>
  <c r="CP1030" i="30"/>
  <c r="CQ1030" i="30"/>
  <c r="CR1030" i="30"/>
  <c r="CS1030" i="30"/>
  <c r="CT1030" i="30"/>
  <c r="CU1030" i="30"/>
  <c r="CV1030" i="30"/>
  <c r="CW1030" i="30"/>
  <c r="CX1030" i="30"/>
  <c r="CY1030" i="30"/>
  <c r="DD1030" i="30"/>
  <c r="DE1030" i="30"/>
  <c r="DF1030" i="30"/>
  <c r="DG1030" i="30"/>
  <c r="DH1030" i="30"/>
  <c r="DK1030" i="30"/>
  <c r="DL1030" i="30"/>
  <c r="CN1031" i="30"/>
  <c r="CO1031" i="30"/>
  <c r="CP1031" i="30"/>
  <c r="CQ1031" i="30"/>
  <c r="CR1031" i="30"/>
  <c r="CS1031" i="30"/>
  <c r="CT1031" i="30"/>
  <c r="CU1031" i="30"/>
  <c r="CV1031" i="30"/>
  <c r="CW1031" i="30"/>
  <c r="CX1031" i="30"/>
  <c r="CY1031" i="30"/>
  <c r="DD1031" i="30"/>
  <c r="DE1031" i="30"/>
  <c r="DF1031" i="30"/>
  <c r="DG1031" i="30"/>
  <c r="DH1031" i="30"/>
  <c r="DK1031" i="30"/>
  <c r="DL1031" i="30"/>
  <c r="CN1032" i="30"/>
  <c r="CO1032" i="30"/>
  <c r="CP1032" i="30"/>
  <c r="CQ1032" i="30"/>
  <c r="CR1032" i="30"/>
  <c r="CS1032" i="30"/>
  <c r="CT1032" i="30"/>
  <c r="CU1032" i="30"/>
  <c r="CV1032" i="30"/>
  <c r="CW1032" i="30"/>
  <c r="CX1032" i="30"/>
  <c r="CY1032" i="30"/>
  <c r="DD1032" i="30"/>
  <c r="DE1032" i="30"/>
  <c r="DF1032" i="30"/>
  <c r="DG1032" i="30"/>
  <c r="DH1032" i="30"/>
  <c r="DK1032" i="30"/>
  <c r="DL1032" i="30"/>
  <c r="CN1033" i="30"/>
  <c r="CO1033" i="30"/>
  <c r="CP1033" i="30"/>
  <c r="CQ1033" i="30"/>
  <c r="CR1033" i="30"/>
  <c r="CS1033" i="30"/>
  <c r="CT1033" i="30"/>
  <c r="CU1033" i="30"/>
  <c r="CV1033" i="30"/>
  <c r="CW1033" i="30"/>
  <c r="CX1033" i="30"/>
  <c r="CY1033" i="30"/>
  <c r="DD1033" i="30"/>
  <c r="DE1033" i="30"/>
  <c r="DF1033" i="30"/>
  <c r="DG1033" i="30"/>
  <c r="DH1033" i="30"/>
  <c r="DK1033" i="30"/>
  <c r="DL1033" i="30"/>
  <c r="CN1034" i="30"/>
  <c r="CO1034" i="30"/>
  <c r="CP1034" i="30"/>
  <c r="CQ1034" i="30"/>
  <c r="CR1034" i="30"/>
  <c r="CS1034" i="30"/>
  <c r="CT1034" i="30"/>
  <c r="CU1034" i="30"/>
  <c r="CV1034" i="30"/>
  <c r="CW1034" i="30"/>
  <c r="CX1034" i="30"/>
  <c r="CY1034" i="30"/>
  <c r="DD1034" i="30"/>
  <c r="DE1034" i="30"/>
  <c r="DF1034" i="30"/>
  <c r="DG1034" i="30"/>
  <c r="DH1034" i="30"/>
  <c r="DK1034" i="30"/>
  <c r="DL1034" i="30"/>
  <c r="CN1035" i="30"/>
  <c r="CO1035" i="30"/>
  <c r="CP1035" i="30"/>
  <c r="CQ1035" i="30"/>
  <c r="CR1035" i="30"/>
  <c r="CS1035" i="30"/>
  <c r="CT1035" i="30"/>
  <c r="CU1035" i="30"/>
  <c r="CV1035" i="30"/>
  <c r="CW1035" i="30"/>
  <c r="CX1035" i="30"/>
  <c r="CY1035" i="30"/>
  <c r="DD1035" i="30"/>
  <c r="DE1035" i="30"/>
  <c r="DF1035" i="30"/>
  <c r="DG1035" i="30"/>
  <c r="DH1035" i="30"/>
  <c r="DK1035" i="30"/>
  <c r="DL1035" i="30"/>
  <c r="CN1036" i="30"/>
  <c r="CO1036" i="30"/>
  <c r="CP1036" i="30"/>
  <c r="CQ1036" i="30"/>
  <c r="CR1036" i="30"/>
  <c r="CS1036" i="30"/>
  <c r="CT1036" i="30"/>
  <c r="CU1036" i="30"/>
  <c r="CV1036" i="30"/>
  <c r="CW1036" i="30"/>
  <c r="CX1036" i="30"/>
  <c r="CY1036" i="30"/>
  <c r="DD1036" i="30"/>
  <c r="DE1036" i="30"/>
  <c r="DF1036" i="30"/>
  <c r="DG1036" i="30"/>
  <c r="DH1036" i="30"/>
  <c r="DK1036" i="30"/>
  <c r="DL1036" i="30"/>
  <c r="CN1037" i="30"/>
  <c r="CO1037" i="30"/>
  <c r="CP1037" i="30"/>
  <c r="CQ1037" i="30"/>
  <c r="CR1037" i="30"/>
  <c r="CS1037" i="30"/>
  <c r="CT1037" i="30"/>
  <c r="CU1037" i="30"/>
  <c r="CV1037" i="30"/>
  <c r="CW1037" i="30"/>
  <c r="CX1037" i="30"/>
  <c r="CY1037" i="30"/>
  <c r="DD1037" i="30"/>
  <c r="DE1037" i="30"/>
  <c r="DF1037" i="30"/>
  <c r="DG1037" i="30"/>
  <c r="DH1037" i="30"/>
  <c r="DK1037" i="30"/>
  <c r="DL1037" i="30"/>
  <c r="CN1038" i="30"/>
  <c r="CO1038" i="30"/>
  <c r="CP1038" i="30"/>
  <c r="CQ1038" i="30"/>
  <c r="CR1038" i="30"/>
  <c r="CS1038" i="30"/>
  <c r="CT1038" i="30"/>
  <c r="CU1038" i="30"/>
  <c r="CV1038" i="30"/>
  <c r="CW1038" i="30"/>
  <c r="CX1038" i="30"/>
  <c r="CY1038" i="30"/>
  <c r="DD1038" i="30"/>
  <c r="DE1038" i="30"/>
  <c r="DF1038" i="30"/>
  <c r="DG1038" i="30"/>
  <c r="DH1038" i="30"/>
  <c r="DK1038" i="30"/>
  <c r="DL1038" i="30"/>
  <c r="CN1039" i="30"/>
  <c r="CO1039" i="30"/>
  <c r="CP1039" i="30"/>
  <c r="CQ1039" i="30"/>
  <c r="CR1039" i="30"/>
  <c r="CS1039" i="30"/>
  <c r="CT1039" i="30"/>
  <c r="CU1039" i="30"/>
  <c r="CV1039" i="30"/>
  <c r="CW1039" i="30"/>
  <c r="CX1039" i="30"/>
  <c r="CY1039" i="30"/>
  <c r="DD1039" i="30"/>
  <c r="DE1039" i="30"/>
  <c r="DF1039" i="30"/>
  <c r="DG1039" i="30"/>
  <c r="DH1039" i="30"/>
  <c r="DK1039" i="30"/>
  <c r="DL1039" i="30"/>
  <c r="CN1040" i="30"/>
  <c r="CO1040" i="30"/>
  <c r="CP1040" i="30"/>
  <c r="CQ1040" i="30"/>
  <c r="CR1040" i="30"/>
  <c r="CS1040" i="30"/>
  <c r="CT1040" i="30"/>
  <c r="CU1040" i="30"/>
  <c r="CV1040" i="30"/>
  <c r="CW1040" i="30"/>
  <c r="CX1040" i="30"/>
  <c r="CY1040" i="30"/>
  <c r="DD1040" i="30"/>
  <c r="DE1040" i="30"/>
  <c r="DF1040" i="30"/>
  <c r="DG1040" i="30"/>
  <c r="DH1040" i="30"/>
  <c r="DK1040" i="30"/>
  <c r="DL1040" i="30"/>
  <c r="CN1041" i="30"/>
  <c r="CO1041" i="30"/>
  <c r="CP1041" i="30"/>
  <c r="CQ1041" i="30"/>
  <c r="CR1041" i="30"/>
  <c r="CS1041" i="30"/>
  <c r="CT1041" i="30"/>
  <c r="CU1041" i="30"/>
  <c r="CV1041" i="30"/>
  <c r="CW1041" i="30"/>
  <c r="CX1041" i="30"/>
  <c r="CY1041" i="30"/>
  <c r="DD1041" i="30"/>
  <c r="DE1041" i="30"/>
  <c r="DF1041" i="30"/>
  <c r="DG1041" i="30"/>
  <c r="DH1041" i="30"/>
  <c r="DK1041" i="30"/>
  <c r="DL1041" i="30"/>
  <c r="CN1042" i="30"/>
  <c r="CO1042" i="30"/>
  <c r="CP1042" i="30"/>
  <c r="CQ1042" i="30"/>
  <c r="CR1042" i="30"/>
  <c r="CS1042" i="30"/>
  <c r="CT1042" i="30"/>
  <c r="CU1042" i="30"/>
  <c r="CV1042" i="30"/>
  <c r="CW1042" i="30"/>
  <c r="CX1042" i="30"/>
  <c r="CY1042" i="30"/>
  <c r="DD1042" i="30"/>
  <c r="DE1042" i="30"/>
  <c r="DF1042" i="30"/>
  <c r="DG1042" i="30"/>
  <c r="DH1042" i="30"/>
  <c r="DK1042" i="30"/>
  <c r="DL1042" i="30"/>
  <c r="CN1043" i="30"/>
  <c r="CO1043" i="30"/>
  <c r="CP1043" i="30"/>
  <c r="CQ1043" i="30"/>
  <c r="CR1043" i="30"/>
  <c r="CS1043" i="30"/>
  <c r="CT1043" i="30"/>
  <c r="CU1043" i="30"/>
  <c r="CV1043" i="30"/>
  <c r="CW1043" i="30"/>
  <c r="CX1043" i="30"/>
  <c r="CY1043" i="30"/>
  <c r="DD1043" i="30"/>
  <c r="DE1043" i="30"/>
  <c r="DF1043" i="30"/>
  <c r="DG1043" i="30"/>
  <c r="DH1043" i="30"/>
  <c r="DK1043" i="30"/>
  <c r="DL1043" i="30"/>
  <c r="CN1044" i="30"/>
  <c r="CO1044" i="30"/>
  <c r="CP1044" i="30"/>
  <c r="CQ1044" i="30"/>
  <c r="CR1044" i="30"/>
  <c r="CS1044" i="30"/>
  <c r="CT1044" i="30"/>
  <c r="CU1044" i="30"/>
  <c r="CV1044" i="30"/>
  <c r="CW1044" i="30"/>
  <c r="CX1044" i="30"/>
  <c r="CY1044" i="30"/>
  <c r="DD1044" i="30"/>
  <c r="DE1044" i="30"/>
  <c r="DF1044" i="30"/>
  <c r="DG1044" i="30"/>
  <c r="DH1044" i="30"/>
  <c r="DK1044" i="30"/>
  <c r="DL1044" i="30"/>
  <c r="CN1045" i="30"/>
  <c r="CO1045" i="30"/>
  <c r="CP1045" i="30"/>
  <c r="CQ1045" i="30"/>
  <c r="CR1045" i="30"/>
  <c r="CS1045" i="30"/>
  <c r="CT1045" i="30"/>
  <c r="CU1045" i="30"/>
  <c r="CV1045" i="30"/>
  <c r="CW1045" i="30"/>
  <c r="CX1045" i="30"/>
  <c r="CY1045" i="30"/>
  <c r="DD1045" i="30"/>
  <c r="DE1045" i="30"/>
  <c r="DF1045" i="30"/>
  <c r="DG1045" i="30"/>
  <c r="DH1045" i="30"/>
  <c r="DK1045" i="30"/>
  <c r="DL1045" i="30"/>
  <c r="CN1046" i="30"/>
  <c r="CO1046" i="30"/>
  <c r="CP1046" i="30"/>
  <c r="CQ1046" i="30"/>
  <c r="CR1046" i="30"/>
  <c r="CS1046" i="30"/>
  <c r="CT1046" i="30"/>
  <c r="CU1046" i="30"/>
  <c r="CV1046" i="30"/>
  <c r="CW1046" i="30"/>
  <c r="CX1046" i="30"/>
  <c r="CY1046" i="30"/>
  <c r="DD1046" i="30"/>
  <c r="DE1046" i="30"/>
  <c r="DF1046" i="30"/>
  <c r="DG1046" i="30"/>
  <c r="DH1046" i="30"/>
  <c r="DK1046" i="30"/>
  <c r="DL1046" i="30"/>
  <c r="CN1047" i="30"/>
  <c r="CO1047" i="30"/>
  <c r="CP1047" i="30"/>
  <c r="CQ1047" i="30"/>
  <c r="CR1047" i="30"/>
  <c r="CS1047" i="30"/>
  <c r="CT1047" i="30"/>
  <c r="CU1047" i="30"/>
  <c r="CV1047" i="30"/>
  <c r="CW1047" i="30"/>
  <c r="CX1047" i="30"/>
  <c r="CY1047" i="30"/>
  <c r="DD1047" i="30"/>
  <c r="DE1047" i="30"/>
  <c r="DF1047" i="30"/>
  <c r="DG1047" i="30"/>
  <c r="DH1047" i="30"/>
  <c r="DK1047" i="30"/>
  <c r="DL1047" i="30"/>
  <c r="CN1048" i="30"/>
  <c r="CO1048" i="30"/>
  <c r="CP1048" i="30"/>
  <c r="CQ1048" i="30"/>
  <c r="CR1048" i="30"/>
  <c r="CS1048" i="30"/>
  <c r="CT1048" i="30"/>
  <c r="CU1048" i="30"/>
  <c r="CV1048" i="30"/>
  <c r="CW1048" i="30"/>
  <c r="CX1048" i="30"/>
  <c r="CY1048" i="30"/>
  <c r="DD1048" i="30"/>
  <c r="DE1048" i="30"/>
  <c r="DF1048" i="30"/>
  <c r="DG1048" i="30"/>
  <c r="DH1048" i="30"/>
  <c r="DK1048" i="30"/>
  <c r="DL1048" i="30"/>
  <c r="CN1049" i="30"/>
  <c r="CO1049" i="30"/>
  <c r="CP1049" i="30"/>
  <c r="CQ1049" i="30"/>
  <c r="CR1049" i="30"/>
  <c r="CS1049" i="30"/>
  <c r="CT1049" i="30"/>
  <c r="CU1049" i="30"/>
  <c r="CV1049" i="30"/>
  <c r="CW1049" i="30"/>
  <c r="CX1049" i="30"/>
  <c r="CY1049" i="30"/>
  <c r="DD1049" i="30"/>
  <c r="DE1049" i="30"/>
  <c r="DF1049" i="30"/>
  <c r="DG1049" i="30"/>
  <c r="DH1049" i="30"/>
  <c r="DK1049" i="30"/>
  <c r="DL1049" i="30"/>
  <c r="CN1050" i="30"/>
  <c r="CO1050" i="30"/>
  <c r="CP1050" i="30"/>
  <c r="CQ1050" i="30"/>
  <c r="CR1050" i="30"/>
  <c r="CS1050" i="30"/>
  <c r="CT1050" i="30"/>
  <c r="CU1050" i="30"/>
  <c r="CV1050" i="30"/>
  <c r="CW1050" i="30"/>
  <c r="CX1050" i="30"/>
  <c r="CY1050" i="30"/>
  <c r="DD1050" i="30"/>
  <c r="DE1050" i="30"/>
  <c r="DF1050" i="30"/>
  <c r="DG1050" i="30"/>
  <c r="DH1050" i="30"/>
  <c r="DK1050" i="30"/>
  <c r="DL1050" i="30"/>
  <c r="CN1051" i="30"/>
  <c r="CO1051" i="30"/>
  <c r="CP1051" i="30"/>
  <c r="CQ1051" i="30"/>
  <c r="CR1051" i="30"/>
  <c r="CS1051" i="30"/>
  <c r="CT1051" i="30"/>
  <c r="CU1051" i="30"/>
  <c r="CV1051" i="30"/>
  <c r="CW1051" i="30"/>
  <c r="CX1051" i="30"/>
  <c r="CY1051" i="30"/>
  <c r="DD1051" i="30"/>
  <c r="DE1051" i="30"/>
  <c r="DF1051" i="30"/>
  <c r="DG1051" i="30"/>
  <c r="DH1051" i="30"/>
  <c r="DK1051" i="30"/>
  <c r="DL1051" i="30"/>
  <c r="CN1052" i="30"/>
  <c r="CO1052" i="30"/>
  <c r="CP1052" i="30"/>
  <c r="CQ1052" i="30"/>
  <c r="CR1052" i="30"/>
  <c r="CS1052" i="30"/>
  <c r="CT1052" i="30"/>
  <c r="CU1052" i="30"/>
  <c r="CV1052" i="30"/>
  <c r="CW1052" i="30"/>
  <c r="CX1052" i="30"/>
  <c r="CY1052" i="30"/>
  <c r="DD1052" i="30"/>
  <c r="DE1052" i="30"/>
  <c r="DF1052" i="30"/>
  <c r="DG1052" i="30"/>
  <c r="DH1052" i="30"/>
  <c r="DK1052" i="30"/>
  <c r="DL1052" i="30"/>
  <c r="CN1053" i="30"/>
  <c r="CO1053" i="30"/>
  <c r="CP1053" i="30"/>
  <c r="CQ1053" i="30"/>
  <c r="CR1053" i="30"/>
  <c r="CS1053" i="30"/>
  <c r="CT1053" i="30"/>
  <c r="CU1053" i="30"/>
  <c r="CV1053" i="30"/>
  <c r="CW1053" i="30"/>
  <c r="CX1053" i="30"/>
  <c r="CY1053" i="30"/>
  <c r="DD1053" i="30"/>
  <c r="DE1053" i="30"/>
  <c r="DF1053" i="30"/>
  <c r="DG1053" i="30"/>
  <c r="DH1053" i="30"/>
  <c r="DK1053" i="30"/>
  <c r="DL1053" i="30"/>
  <c r="CN1054" i="30"/>
  <c r="CO1054" i="30"/>
  <c r="CP1054" i="30"/>
  <c r="CQ1054" i="30"/>
  <c r="CR1054" i="30"/>
  <c r="CS1054" i="30"/>
  <c r="CT1054" i="30"/>
  <c r="CU1054" i="30"/>
  <c r="CV1054" i="30"/>
  <c r="CW1054" i="30"/>
  <c r="CX1054" i="30"/>
  <c r="CY1054" i="30"/>
  <c r="DD1054" i="30"/>
  <c r="DE1054" i="30"/>
  <c r="DF1054" i="30"/>
  <c r="DG1054" i="30"/>
  <c r="DH1054" i="30"/>
  <c r="DK1054" i="30"/>
  <c r="DL1054" i="30"/>
  <c r="CN1055" i="30"/>
  <c r="CO1055" i="30"/>
  <c r="CP1055" i="30"/>
  <c r="CQ1055" i="30"/>
  <c r="CR1055" i="30"/>
  <c r="CS1055" i="30"/>
  <c r="CT1055" i="30"/>
  <c r="CU1055" i="30"/>
  <c r="CV1055" i="30"/>
  <c r="CW1055" i="30"/>
  <c r="CX1055" i="30"/>
  <c r="CY1055" i="30"/>
  <c r="DD1055" i="30"/>
  <c r="DE1055" i="30"/>
  <c r="DF1055" i="30"/>
  <c r="DG1055" i="30"/>
  <c r="DH1055" i="30"/>
  <c r="DK1055" i="30"/>
  <c r="DL1055" i="30"/>
  <c r="CN1056" i="30"/>
  <c r="CO1056" i="30"/>
  <c r="CP1056" i="30"/>
  <c r="CQ1056" i="30"/>
  <c r="CR1056" i="30"/>
  <c r="CS1056" i="30"/>
  <c r="CT1056" i="30"/>
  <c r="CU1056" i="30"/>
  <c r="CV1056" i="30"/>
  <c r="CW1056" i="30"/>
  <c r="CX1056" i="30"/>
  <c r="CY1056" i="30"/>
  <c r="DD1056" i="30"/>
  <c r="DE1056" i="30"/>
  <c r="DF1056" i="30"/>
  <c r="DG1056" i="30"/>
  <c r="DH1056" i="30"/>
  <c r="DK1056" i="30"/>
  <c r="DL1056" i="30"/>
  <c r="CN1057" i="30"/>
  <c r="CO1057" i="30"/>
  <c r="CP1057" i="30"/>
  <c r="CQ1057" i="30"/>
  <c r="CR1057" i="30"/>
  <c r="CS1057" i="30"/>
  <c r="CT1057" i="30"/>
  <c r="CU1057" i="30"/>
  <c r="CV1057" i="30"/>
  <c r="CW1057" i="30"/>
  <c r="CX1057" i="30"/>
  <c r="CY1057" i="30"/>
  <c r="DD1057" i="30"/>
  <c r="DE1057" i="30"/>
  <c r="DF1057" i="30"/>
  <c r="DG1057" i="30"/>
  <c r="DH1057" i="30"/>
  <c r="DK1057" i="30"/>
  <c r="DL1057" i="30"/>
  <c r="CN1058" i="30"/>
  <c r="CO1058" i="30"/>
  <c r="CP1058" i="30"/>
  <c r="CQ1058" i="30"/>
  <c r="CR1058" i="30"/>
  <c r="CS1058" i="30"/>
  <c r="CT1058" i="30"/>
  <c r="CU1058" i="30"/>
  <c r="CV1058" i="30"/>
  <c r="CW1058" i="30"/>
  <c r="CX1058" i="30"/>
  <c r="CY1058" i="30"/>
  <c r="DD1058" i="30"/>
  <c r="DE1058" i="30"/>
  <c r="DF1058" i="30"/>
  <c r="DG1058" i="30"/>
  <c r="DH1058" i="30"/>
  <c r="DK1058" i="30"/>
  <c r="DL1058" i="30"/>
  <c r="CN1059" i="30"/>
  <c r="CO1059" i="30"/>
  <c r="CP1059" i="30"/>
  <c r="CQ1059" i="30"/>
  <c r="CR1059" i="30"/>
  <c r="CS1059" i="30"/>
  <c r="CT1059" i="30"/>
  <c r="CU1059" i="30"/>
  <c r="CV1059" i="30"/>
  <c r="CW1059" i="30"/>
  <c r="CX1059" i="30"/>
  <c r="CY1059" i="30"/>
  <c r="DD1059" i="30"/>
  <c r="DE1059" i="30"/>
  <c r="DF1059" i="30"/>
  <c r="DG1059" i="30"/>
  <c r="DH1059" i="30"/>
  <c r="DK1059" i="30"/>
  <c r="DL1059" i="30"/>
  <c r="CN1060" i="30"/>
  <c r="CO1060" i="30"/>
  <c r="CP1060" i="30"/>
  <c r="CQ1060" i="30"/>
  <c r="CR1060" i="30"/>
  <c r="CS1060" i="30"/>
  <c r="CT1060" i="30"/>
  <c r="CU1060" i="30"/>
  <c r="CV1060" i="30"/>
  <c r="CW1060" i="30"/>
  <c r="CX1060" i="30"/>
  <c r="CY1060" i="30"/>
  <c r="DD1060" i="30"/>
  <c r="DE1060" i="30"/>
  <c r="DF1060" i="30"/>
  <c r="DG1060" i="30"/>
  <c r="DH1060" i="30"/>
  <c r="DK1060" i="30"/>
  <c r="DL1060" i="30"/>
  <c r="CN1061" i="30"/>
  <c r="CO1061" i="30"/>
  <c r="CP1061" i="30"/>
  <c r="CQ1061" i="30"/>
  <c r="CR1061" i="30"/>
  <c r="CS1061" i="30"/>
  <c r="CT1061" i="30"/>
  <c r="CU1061" i="30"/>
  <c r="CV1061" i="30"/>
  <c r="CW1061" i="30"/>
  <c r="CX1061" i="30"/>
  <c r="CY1061" i="30"/>
  <c r="DD1061" i="30"/>
  <c r="DE1061" i="30"/>
  <c r="DF1061" i="30"/>
  <c r="DG1061" i="30"/>
  <c r="DH1061" i="30"/>
  <c r="DK1061" i="30"/>
  <c r="DL1061" i="30"/>
  <c r="CN1062" i="30"/>
  <c r="CO1062" i="30"/>
  <c r="CP1062" i="30"/>
  <c r="CQ1062" i="30"/>
  <c r="CR1062" i="30"/>
  <c r="CS1062" i="30"/>
  <c r="CT1062" i="30"/>
  <c r="CU1062" i="30"/>
  <c r="CV1062" i="30"/>
  <c r="CW1062" i="30"/>
  <c r="CX1062" i="30"/>
  <c r="CY1062" i="30"/>
  <c r="DD1062" i="30"/>
  <c r="DE1062" i="30"/>
  <c r="DF1062" i="30"/>
  <c r="DG1062" i="30"/>
  <c r="DH1062" i="30"/>
  <c r="DK1062" i="30"/>
  <c r="DL1062" i="30"/>
  <c r="CN1063" i="30"/>
  <c r="CO1063" i="30"/>
  <c r="CP1063" i="30"/>
  <c r="CQ1063" i="30"/>
  <c r="CR1063" i="30"/>
  <c r="CS1063" i="30"/>
  <c r="CT1063" i="30"/>
  <c r="CU1063" i="30"/>
  <c r="CV1063" i="30"/>
  <c r="CW1063" i="30"/>
  <c r="CX1063" i="30"/>
  <c r="CY1063" i="30"/>
  <c r="DD1063" i="30"/>
  <c r="DE1063" i="30"/>
  <c r="DF1063" i="30"/>
  <c r="DG1063" i="30"/>
  <c r="DH1063" i="30"/>
  <c r="DK1063" i="30"/>
  <c r="DL1063" i="30"/>
  <c r="CN1064" i="30"/>
  <c r="CO1064" i="30"/>
  <c r="CP1064" i="30"/>
  <c r="CQ1064" i="30"/>
  <c r="CR1064" i="30"/>
  <c r="CS1064" i="30"/>
  <c r="CT1064" i="30"/>
  <c r="CU1064" i="30"/>
  <c r="CV1064" i="30"/>
  <c r="CW1064" i="30"/>
  <c r="CX1064" i="30"/>
  <c r="CY1064" i="30"/>
  <c r="DD1064" i="30"/>
  <c r="DE1064" i="30"/>
  <c r="DF1064" i="30"/>
  <c r="DG1064" i="30"/>
  <c r="DH1064" i="30"/>
  <c r="DK1064" i="30"/>
  <c r="DL1064" i="30"/>
  <c r="CN1065" i="30"/>
  <c r="CO1065" i="30"/>
  <c r="CP1065" i="30"/>
  <c r="CQ1065" i="30"/>
  <c r="CR1065" i="30"/>
  <c r="CS1065" i="30"/>
  <c r="CT1065" i="30"/>
  <c r="CU1065" i="30"/>
  <c r="CV1065" i="30"/>
  <c r="CW1065" i="30"/>
  <c r="CX1065" i="30"/>
  <c r="CY1065" i="30"/>
  <c r="DD1065" i="30"/>
  <c r="DE1065" i="30"/>
  <c r="DF1065" i="30"/>
  <c r="DG1065" i="30"/>
  <c r="DH1065" i="30"/>
  <c r="DK1065" i="30"/>
  <c r="DL1065" i="30"/>
  <c r="CN1066" i="30"/>
  <c r="CO1066" i="30"/>
  <c r="CP1066" i="30"/>
  <c r="CQ1066" i="30"/>
  <c r="CR1066" i="30"/>
  <c r="CS1066" i="30"/>
  <c r="CT1066" i="30"/>
  <c r="CU1066" i="30"/>
  <c r="CV1066" i="30"/>
  <c r="CW1066" i="30"/>
  <c r="CX1066" i="30"/>
  <c r="CY1066" i="30"/>
  <c r="DD1066" i="30"/>
  <c r="DE1066" i="30"/>
  <c r="DF1066" i="30"/>
  <c r="DG1066" i="30"/>
  <c r="DH1066" i="30"/>
  <c r="DK1066" i="30"/>
  <c r="DL1066" i="30"/>
  <c r="CN1067" i="30"/>
  <c r="CO1067" i="30"/>
  <c r="CP1067" i="30"/>
  <c r="CQ1067" i="30"/>
  <c r="CR1067" i="30"/>
  <c r="CS1067" i="30"/>
  <c r="CT1067" i="30"/>
  <c r="CU1067" i="30"/>
  <c r="CV1067" i="30"/>
  <c r="CW1067" i="30"/>
  <c r="CX1067" i="30"/>
  <c r="CY1067" i="30"/>
  <c r="DD1067" i="30"/>
  <c r="DE1067" i="30"/>
  <c r="DF1067" i="30"/>
  <c r="DG1067" i="30"/>
  <c r="DH1067" i="30"/>
  <c r="DK1067" i="30"/>
  <c r="DL1067" i="30"/>
  <c r="CN1068" i="30"/>
  <c r="CO1068" i="30"/>
  <c r="CP1068" i="30"/>
  <c r="CQ1068" i="30"/>
  <c r="CR1068" i="30"/>
  <c r="CS1068" i="30"/>
  <c r="CT1068" i="30"/>
  <c r="CU1068" i="30"/>
  <c r="CV1068" i="30"/>
  <c r="CW1068" i="30"/>
  <c r="CX1068" i="30"/>
  <c r="CY1068" i="30"/>
  <c r="DD1068" i="30"/>
  <c r="DE1068" i="30"/>
  <c r="DF1068" i="30"/>
  <c r="DG1068" i="30"/>
  <c r="DH1068" i="30"/>
  <c r="DK1068" i="30"/>
  <c r="DL1068" i="30"/>
  <c r="CN1069" i="30"/>
  <c r="CO1069" i="30"/>
  <c r="CP1069" i="30"/>
  <c r="CQ1069" i="30"/>
  <c r="CR1069" i="30"/>
  <c r="CS1069" i="30"/>
  <c r="CT1069" i="30"/>
  <c r="CU1069" i="30"/>
  <c r="CV1069" i="30"/>
  <c r="CW1069" i="30"/>
  <c r="CX1069" i="30"/>
  <c r="CY1069" i="30"/>
  <c r="DD1069" i="30"/>
  <c r="DE1069" i="30"/>
  <c r="DF1069" i="30"/>
  <c r="DG1069" i="30"/>
  <c r="DH1069" i="30"/>
  <c r="DK1069" i="30"/>
  <c r="DL1069" i="30"/>
  <c r="CN1070" i="30"/>
  <c r="CO1070" i="30"/>
  <c r="CP1070" i="30"/>
  <c r="CQ1070" i="30"/>
  <c r="CR1070" i="30"/>
  <c r="CS1070" i="30"/>
  <c r="CT1070" i="30"/>
  <c r="CU1070" i="30"/>
  <c r="CV1070" i="30"/>
  <c r="CW1070" i="30"/>
  <c r="CX1070" i="30"/>
  <c r="CY1070" i="30"/>
  <c r="DD1070" i="30"/>
  <c r="DE1070" i="30"/>
  <c r="DF1070" i="30"/>
  <c r="DG1070" i="30"/>
  <c r="DH1070" i="30"/>
  <c r="DK1070" i="30"/>
  <c r="DL1070" i="30"/>
  <c r="CN1071" i="30"/>
  <c r="CO1071" i="30"/>
  <c r="CP1071" i="30"/>
  <c r="CQ1071" i="30"/>
  <c r="CR1071" i="30"/>
  <c r="CS1071" i="30"/>
  <c r="CT1071" i="30"/>
  <c r="CU1071" i="30"/>
  <c r="CV1071" i="30"/>
  <c r="CW1071" i="30"/>
  <c r="CX1071" i="30"/>
  <c r="CY1071" i="30"/>
  <c r="DD1071" i="30"/>
  <c r="DE1071" i="30"/>
  <c r="DF1071" i="30"/>
  <c r="DG1071" i="30"/>
  <c r="DH1071" i="30"/>
  <c r="DK1071" i="30"/>
  <c r="DL1071" i="30"/>
  <c r="CN1072" i="30"/>
  <c r="CO1072" i="30"/>
  <c r="CP1072" i="30"/>
  <c r="CQ1072" i="30"/>
  <c r="CR1072" i="30"/>
  <c r="CS1072" i="30"/>
  <c r="CT1072" i="30"/>
  <c r="CU1072" i="30"/>
  <c r="CV1072" i="30"/>
  <c r="CW1072" i="30"/>
  <c r="CX1072" i="30"/>
  <c r="CY1072" i="30"/>
  <c r="DD1072" i="30"/>
  <c r="DE1072" i="30"/>
  <c r="DF1072" i="30"/>
  <c r="DG1072" i="30"/>
  <c r="DH1072" i="30"/>
  <c r="DK1072" i="30"/>
  <c r="DL1072" i="30"/>
  <c r="CN1073" i="30"/>
  <c r="CO1073" i="30"/>
  <c r="CP1073" i="30"/>
  <c r="CQ1073" i="30"/>
  <c r="CR1073" i="30"/>
  <c r="CS1073" i="30"/>
  <c r="CT1073" i="30"/>
  <c r="CU1073" i="30"/>
  <c r="CV1073" i="30"/>
  <c r="CW1073" i="30"/>
  <c r="CX1073" i="30"/>
  <c r="CY1073" i="30"/>
  <c r="DD1073" i="30"/>
  <c r="DE1073" i="30"/>
  <c r="DF1073" i="30"/>
  <c r="DG1073" i="30"/>
  <c r="DH1073" i="30"/>
  <c r="DK1073" i="30"/>
  <c r="DL1073" i="30"/>
  <c r="CN1074" i="30"/>
  <c r="CO1074" i="30"/>
  <c r="CP1074" i="30"/>
  <c r="CQ1074" i="30"/>
  <c r="CR1074" i="30"/>
  <c r="CS1074" i="30"/>
  <c r="CT1074" i="30"/>
  <c r="CU1074" i="30"/>
  <c r="CV1074" i="30"/>
  <c r="CW1074" i="30"/>
  <c r="CX1074" i="30"/>
  <c r="CY1074" i="30"/>
  <c r="DD1074" i="30"/>
  <c r="DE1074" i="30"/>
  <c r="DF1074" i="30"/>
  <c r="DG1074" i="30"/>
  <c r="DH1074" i="30"/>
  <c r="DK1074" i="30"/>
  <c r="DL1074" i="30"/>
  <c r="CN1075" i="30"/>
  <c r="CO1075" i="30"/>
  <c r="CP1075" i="30"/>
  <c r="CQ1075" i="30"/>
  <c r="CR1075" i="30"/>
  <c r="CS1075" i="30"/>
  <c r="CT1075" i="30"/>
  <c r="CU1075" i="30"/>
  <c r="CV1075" i="30"/>
  <c r="CW1075" i="30"/>
  <c r="CX1075" i="30"/>
  <c r="CY1075" i="30"/>
  <c r="DD1075" i="30"/>
  <c r="DE1075" i="30"/>
  <c r="DF1075" i="30"/>
  <c r="DG1075" i="30"/>
  <c r="DH1075" i="30"/>
  <c r="DK1075" i="30"/>
  <c r="DL1075" i="30"/>
  <c r="CN1076" i="30"/>
  <c r="CO1076" i="30"/>
  <c r="CP1076" i="30"/>
  <c r="CQ1076" i="30"/>
  <c r="CR1076" i="30"/>
  <c r="CS1076" i="30"/>
  <c r="CT1076" i="30"/>
  <c r="CU1076" i="30"/>
  <c r="CV1076" i="30"/>
  <c r="CW1076" i="30"/>
  <c r="CX1076" i="30"/>
  <c r="CY1076" i="30"/>
  <c r="DD1076" i="30"/>
  <c r="DE1076" i="30"/>
  <c r="DF1076" i="30"/>
  <c r="DG1076" i="30"/>
  <c r="DH1076" i="30"/>
  <c r="DK1076" i="30"/>
  <c r="DL1076" i="30"/>
  <c r="CN1077" i="30"/>
  <c r="CO1077" i="30"/>
  <c r="CP1077" i="30"/>
  <c r="CQ1077" i="30"/>
  <c r="CR1077" i="30"/>
  <c r="CS1077" i="30"/>
  <c r="CT1077" i="30"/>
  <c r="CU1077" i="30"/>
  <c r="CV1077" i="30"/>
  <c r="CW1077" i="30"/>
  <c r="CX1077" i="30"/>
  <c r="CY1077" i="30"/>
  <c r="DD1077" i="30"/>
  <c r="DE1077" i="30"/>
  <c r="DF1077" i="30"/>
  <c r="DG1077" i="30"/>
  <c r="DH1077" i="30"/>
  <c r="DK1077" i="30"/>
  <c r="DL1077" i="30"/>
  <c r="CN1078" i="30"/>
  <c r="CO1078" i="30"/>
  <c r="CP1078" i="30"/>
  <c r="CQ1078" i="30"/>
  <c r="CR1078" i="30"/>
  <c r="CS1078" i="30"/>
  <c r="CT1078" i="30"/>
  <c r="CU1078" i="30"/>
  <c r="CV1078" i="30"/>
  <c r="CW1078" i="30"/>
  <c r="CX1078" i="30"/>
  <c r="CY1078" i="30"/>
  <c r="DD1078" i="30"/>
  <c r="DE1078" i="30"/>
  <c r="DF1078" i="30"/>
  <c r="DG1078" i="30"/>
  <c r="DH1078" i="30"/>
  <c r="DK1078" i="30"/>
  <c r="DL1078" i="30"/>
  <c r="CN1079" i="30"/>
  <c r="CO1079" i="30"/>
  <c r="CP1079" i="30"/>
  <c r="CQ1079" i="30"/>
  <c r="CR1079" i="30"/>
  <c r="CS1079" i="30"/>
  <c r="CT1079" i="30"/>
  <c r="CU1079" i="30"/>
  <c r="CV1079" i="30"/>
  <c r="CW1079" i="30"/>
  <c r="CX1079" i="30"/>
  <c r="CY1079" i="30"/>
  <c r="DD1079" i="30"/>
  <c r="DE1079" i="30"/>
  <c r="DF1079" i="30"/>
  <c r="DG1079" i="30"/>
  <c r="DH1079" i="30"/>
  <c r="DK1079" i="30"/>
  <c r="DL1079" i="30"/>
  <c r="CN1080" i="30"/>
  <c r="CO1080" i="30"/>
  <c r="CP1080" i="30"/>
  <c r="CQ1080" i="30"/>
  <c r="CR1080" i="30"/>
  <c r="CS1080" i="30"/>
  <c r="CT1080" i="30"/>
  <c r="CU1080" i="30"/>
  <c r="CV1080" i="30"/>
  <c r="CW1080" i="30"/>
  <c r="CX1080" i="30"/>
  <c r="CY1080" i="30"/>
  <c r="DD1080" i="30"/>
  <c r="DE1080" i="30"/>
  <c r="DF1080" i="30"/>
  <c r="DG1080" i="30"/>
  <c r="DH1080" i="30"/>
  <c r="DK1080" i="30"/>
  <c r="DL1080" i="30"/>
  <c r="CN1081" i="30"/>
  <c r="CO1081" i="30"/>
  <c r="CP1081" i="30"/>
  <c r="CQ1081" i="30"/>
  <c r="CR1081" i="30"/>
  <c r="CS1081" i="30"/>
  <c r="CT1081" i="30"/>
  <c r="CU1081" i="30"/>
  <c r="CV1081" i="30"/>
  <c r="CW1081" i="30"/>
  <c r="CX1081" i="30"/>
  <c r="CY1081" i="30"/>
  <c r="DD1081" i="30"/>
  <c r="DE1081" i="30"/>
  <c r="DF1081" i="30"/>
  <c r="DG1081" i="30"/>
  <c r="DH1081" i="30"/>
  <c r="DK1081" i="30"/>
  <c r="DL1081" i="30"/>
  <c r="CN1082" i="30"/>
  <c r="CO1082" i="30"/>
  <c r="CP1082" i="30"/>
  <c r="CQ1082" i="30"/>
  <c r="CR1082" i="30"/>
  <c r="CS1082" i="30"/>
  <c r="CT1082" i="30"/>
  <c r="CU1082" i="30"/>
  <c r="CV1082" i="30"/>
  <c r="CW1082" i="30"/>
  <c r="CX1082" i="30"/>
  <c r="CY1082" i="30"/>
  <c r="DD1082" i="30"/>
  <c r="DE1082" i="30"/>
  <c r="DF1082" i="30"/>
  <c r="DG1082" i="30"/>
  <c r="DH1082" i="30"/>
  <c r="DK1082" i="30"/>
  <c r="DL1082" i="30"/>
  <c r="CN1083" i="30"/>
  <c r="CO1083" i="30"/>
  <c r="CP1083" i="30"/>
  <c r="CQ1083" i="30"/>
  <c r="CR1083" i="30"/>
  <c r="CS1083" i="30"/>
  <c r="CT1083" i="30"/>
  <c r="CU1083" i="30"/>
  <c r="CV1083" i="30"/>
  <c r="CW1083" i="30"/>
  <c r="CX1083" i="30"/>
  <c r="CY1083" i="30"/>
  <c r="DD1083" i="30"/>
  <c r="DE1083" i="30"/>
  <c r="DF1083" i="30"/>
  <c r="DG1083" i="30"/>
  <c r="DH1083" i="30"/>
  <c r="DK1083" i="30"/>
  <c r="DL1083" i="30"/>
  <c r="CN1084" i="30"/>
  <c r="CO1084" i="30"/>
  <c r="CP1084" i="30"/>
  <c r="CQ1084" i="30"/>
  <c r="CR1084" i="30"/>
  <c r="CS1084" i="30"/>
  <c r="CT1084" i="30"/>
  <c r="CU1084" i="30"/>
  <c r="CV1084" i="30"/>
  <c r="CW1084" i="30"/>
  <c r="CX1084" i="30"/>
  <c r="CY1084" i="30"/>
  <c r="DD1084" i="30"/>
  <c r="DE1084" i="30"/>
  <c r="DF1084" i="30"/>
  <c r="DG1084" i="30"/>
  <c r="DH1084" i="30"/>
  <c r="DK1084" i="30"/>
  <c r="DL1084" i="30"/>
  <c r="CN1085" i="30"/>
  <c r="CO1085" i="30"/>
  <c r="CP1085" i="30"/>
  <c r="CQ1085" i="30"/>
  <c r="CR1085" i="30"/>
  <c r="CS1085" i="30"/>
  <c r="CT1085" i="30"/>
  <c r="CU1085" i="30"/>
  <c r="CV1085" i="30"/>
  <c r="CW1085" i="30"/>
  <c r="CX1085" i="30"/>
  <c r="CY1085" i="30"/>
  <c r="DD1085" i="30"/>
  <c r="DE1085" i="30"/>
  <c r="DF1085" i="30"/>
  <c r="DG1085" i="30"/>
  <c r="DH1085" i="30"/>
  <c r="DK1085" i="30"/>
  <c r="DL1085" i="30"/>
  <c r="CN1086" i="30"/>
  <c r="CO1086" i="30"/>
  <c r="CP1086" i="30"/>
  <c r="CQ1086" i="30"/>
  <c r="CR1086" i="30"/>
  <c r="CS1086" i="30"/>
  <c r="CT1086" i="30"/>
  <c r="CU1086" i="30"/>
  <c r="CV1086" i="30"/>
  <c r="CW1086" i="30"/>
  <c r="CX1086" i="30"/>
  <c r="CY1086" i="30"/>
  <c r="DD1086" i="30"/>
  <c r="DE1086" i="30"/>
  <c r="DF1086" i="30"/>
  <c r="DG1086" i="30"/>
  <c r="DH1086" i="30"/>
  <c r="DK1086" i="30"/>
  <c r="DL1086" i="30"/>
  <c r="CN1087" i="30"/>
  <c r="CO1087" i="30"/>
  <c r="CP1087" i="30"/>
  <c r="CQ1087" i="30"/>
  <c r="CR1087" i="30"/>
  <c r="CS1087" i="30"/>
  <c r="CT1087" i="30"/>
  <c r="CU1087" i="30"/>
  <c r="CV1087" i="30"/>
  <c r="CW1087" i="30"/>
  <c r="CX1087" i="30"/>
  <c r="CY1087" i="30"/>
  <c r="DD1087" i="30"/>
  <c r="DE1087" i="30"/>
  <c r="DF1087" i="30"/>
  <c r="DG1087" i="30"/>
  <c r="DH1087" i="30"/>
  <c r="DK1087" i="30"/>
  <c r="DL1087" i="30"/>
  <c r="CN1088" i="30"/>
  <c r="CO1088" i="30"/>
  <c r="CP1088" i="30"/>
  <c r="CQ1088" i="30"/>
  <c r="CR1088" i="30"/>
  <c r="CS1088" i="30"/>
  <c r="CT1088" i="30"/>
  <c r="CU1088" i="30"/>
  <c r="CV1088" i="30"/>
  <c r="CW1088" i="30"/>
  <c r="CX1088" i="30"/>
  <c r="CY1088" i="30"/>
  <c r="DD1088" i="30"/>
  <c r="DE1088" i="30"/>
  <c r="DF1088" i="30"/>
  <c r="DG1088" i="30"/>
  <c r="DH1088" i="30"/>
  <c r="DK1088" i="30"/>
  <c r="DL1088" i="30"/>
  <c r="CN1089" i="30"/>
  <c r="CO1089" i="30"/>
  <c r="CP1089" i="30"/>
  <c r="CQ1089" i="30"/>
  <c r="CR1089" i="30"/>
  <c r="CS1089" i="30"/>
  <c r="CT1089" i="30"/>
  <c r="CU1089" i="30"/>
  <c r="CV1089" i="30"/>
  <c r="CW1089" i="30"/>
  <c r="CX1089" i="30"/>
  <c r="CY1089" i="30"/>
  <c r="DD1089" i="30"/>
  <c r="DE1089" i="30"/>
  <c r="DF1089" i="30"/>
  <c r="DG1089" i="30"/>
  <c r="DH1089" i="30"/>
  <c r="DK1089" i="30"/>
  <c r="DL1089" i="30"/>
  <c r="CN1090" i="30"/>
  <c r="CO1090" i="30"/>
  <c r="CP1090" i="30"/>
  <c r="CQ1090" i="30"/>
  <c r="CR1090" i="30"/>
  <c r="CS1090" i="30"/>
  <c r="CT1090" i="30"/>
  <c r="CU1090" i="30"/>
  <c r="CV1090" i="30"/>
  <c r="CW1090" i="30"/>
  <c r="CX1090" i="30"/>
  <c r="CY1090" i="30"/>
  <c r="DD1090" i="30"/>
  <c r="DE1090" i="30"/>
  <c r="DF1090" i="30"/>
  <c r="DG1090" i="30"/>
  <c r="DH1090" i="30"/>
  <c r="DK1090" i="30"/>
  <c r="DL1090" i="30"/>
  <c r="CN1091" i="30"/>
  <c r="CO1091" i="30"/>
  <c r="CP1091" i="30"/>
  <c r="CQ1091" i="30"/>
  <c r="CR1091" i="30"/>
  <c r="CS1091" i="30"/>
  <c r="CT1091" i="30"/>
  <c r="CU1091" i="30"/>
  <c r="CV1091" i="30"/>
  <c r="CW1091" i="30"/>
  <c r="CX1091" i="30"/>
  <c r="CY1091" i="30"/>
  <c r="DD1091" i="30"/>
  <c r="DE1091" i="30"/>
  <c r="DF1091" i="30"/>
  <c r="DG1091" i="30"/>
  <c r="DH1091" i="30"/>
  <c r="DK1091" i="30"/>
  <c r="DL1091" i="30"/>
  <c r="CN1092" i="30"/>
  <c r="CO1092" i="30"/>
  <c r="CP1092" i="30"/>
  <c r="CQ1092" i="30"/>
  <c r="CR1092" i="30"/>
  <c r="CS1092" i="30"/>
  <c r="CT1092" i="30"/>
  <c r="CU1092" i="30"/>
  <c r="CV1092" i="30"/>
  <c r="CW1092" i="30"/>
  <c r="CX1092" i="30"/>
  <c r="CY1092" i="30"/>
  <c r="DD1092" i="30"/>
  <c r="DE1092" i="30"/>
  <c r="DF1092" i="30"/>
  <c r="DG1092" i="30"/>
  <c r="DH1092" i="30"/>
  <c r="DK1092" i="30"/>
  <c r="DL1092" i="30"/>
  <c r="CN1093" i="30"/>
  <c r="CO1093" i="30"/>
  <c r="CP1093" i="30"/>
  <c r="CQ1093" i="30"/>
  <c r="CR1093" i="30"/>
  <c r="CS1093" i="30"/>
  <c r="CT1093" i="30"/>
  <c r="CU1093" i="30"/>
  <c r="CV1093" i="30"/>
  <c r="CW1093" i="30"/>
  <c r="CX1093" i="30"/>
  <c r="CY1093" i="30"/>
  <c r="DD1093" i="30"/>
  <c r="DE1093" i="30"/>
  <c r="DF1093" i="30"/>
  <c r="DG1093" i="30"/>
  <c r="DH1093" i="30"/>
  <c r="DK1093" i="30"/>
  <c r="DL1093" i="30"/>
  <c r="CN1094" i="30"/>
  <c r="CO1094" i="30"/>
  <c r="CP1094" i="30"/>
  <c r="CQ1094" i="30"/>
  <c r="CR1094" i="30"/>
  <c r="CS1094" i="30"/>
  <c r="CT1094" i="30"/>
  <c r="CU1094" i="30"/>
  <c r="CV1094" i="30"/>
  <c r="CW1094" i="30"/>
  <c r="CX1094" i="30"/>
  <c r="CY1094" i="30"/>
  <c r="DD1094" i="30"/>
  <c r="DE1094" i="30"/>
  <c r="DF1094" i="30"/>
  <c r="DG1094" i="30"/>
  <c r="DH1094" i="30"/>
  <c r="DK1094" i="30"/>
  <c r="DL1094" i="30"/>
  <c r="CN1095" i="30"/>
  <c r="CO1095" i="30"/>
  <c r="CP1095" i="30"/>
  <c r="CQ1095" i="30"/>
  <c r="CR1095" i="30"/>
  <c r="CS1095" i="30"/>
  <c r="CT1095" i="30"/>
  <c r="CU1095" i="30"/>
  <c r="CV1095" i="30"/>
  <c r="CW1095" i="30"/>
  <c r="CX1095" i="30"/>
  <c r="CY1095" i="30"/>
  <c r="DD1095" i="30"/>
  <c r="DE1095" i="30"/>
  <c r="DF1095" i="30"/>
  <c r="DG1095" i="30"/>
  <c r="DH1095" i="30"/>
  <c r="DK1095" i="30"/>
  <c r="DL1095" i="30"/>
  <c r="CN1096" i="30"/>
  <c r="CO1096" i="30"/>
  <c r="CP1096" i="30"/>
  <c r="CQ1096" i="30"/>
  <c r="CR1096" i="30"/>
  <c r="CS1096" i="30"/>
  <c r="CT1096" i="30"/>
  <c r="CU1096" i="30"/>
  <c r="CV1096" i="30"/>
  <c r="CW1096" i="30"/>
  <c r="CX1096" i="30"/>
  <c r="CY1096" i="30"/>
  <c r="DD1096" i="30"/>
  <c r="DE1096" i="30"/>
  <c r="DF1096" i="30"/>
  <c r="DG1096" i="30"/>
  <c r="DH1096" i="30"/>
  <c r="DK1096" i="30"/>
  <c r="DL1096" i="30"/>
  <c r="CN1097" i="30"/>
  <c r="CO1097" i="30"/>
  <c r="CP1097" i="30"/>
  <c r="CQ1097" i="30"/>
  <c r="CR1097" i="30"/>
  <c r="CS1097" i="30"/>
  <c r="CT1097" i="30"/>
  <c r="CU1097" i="30"/>
  <c r="CV1097" i="30"/>
  <c r="CW1097" i="30"/>
  <c r="CX1097" i="30"/>
  <c r="CY1097" i="30"/>
  <c r="DD1097" i="30"/>
  <c r="DE1097" i="30"/>
  <c r="DF1097" i="30"/>
  <c r="DG1097" i="30"/>
  <c r="DH1097" i="30"/>
  <c r="DK1097" i="30"/>
  <c r="DL1097" i="30"/>
  <c r="CN1098" i="30"/>
  <c r="CO1098" i="30"/>
  <c r="CP1098" i="30"/>
  <c r="CQ1098" i="30"/>
  <c r="CR1098" i="30"/>
  <c r="CS1098" i="30"/>
  <c r="CT1098" i="30"/>
  <c r="CU1098" i="30"/>
  <c r="CV1098" i="30"/>
  <c r="CW1098" i="30"/>
  <c r="CX1098" i="30"/>
  <c r="CY1098" i="30"/>
  <c r="DD1098" i="30"/>
  <c r="DE1098" i="30"/>
  <c r="DF1098" i="30"/>
  <c r="DG1098" i="30"/>
  <c r="DH1098" i="30"/>
  <c r="DK1098" i="30"/>
  <c r="DL1098" i="30"/>
  <c r="CN1099" i="30"/>
  <c r="CO1099" i="30"/>
  <c r="CP1099" i="30"/>
  <c r="CQ1099" i="30"/>
  <c r="CR1099" i="30"/>
  <c r="CS1099" i="30"/>
  <c r="CT1099" i="30"/>
  <c r="CU1099" i="30"/>
  <c r="CV1099" i="30"/>
  <c r="CW1099" i="30"/>
  <c r="CX1099" i="30"/>
  <c r="CY1099" i="30"/>
  <c r="DD1099" i="30"/>
  <c r="DE1099" i="30"/>
  <c r="DF1099" i="30"/>
  <c r="DG1099" i="30"/>
  <c r="DH1099" i="30"/>
  <c r="DK1099" i="30"/>
  <c r="DL1099" i="30"/>
  <c r="CN1100" i="30"/>
  <c r="CO1100" i="30"/>
  <c r="CP1100" i="30"/>
  <c r="CQ1100" i="30"/>
  <c r="CR1100" i="30"/>
  <c r="CS1100" i="30"/>
  <c r="CT1100" i="30"/>
  <c r="CU1100" i="30"/>
  <c r="CV1100" i="30"/>
  <c r="CW1100" i="30"/>
  <c r="CX1100" i="30"/>
  <c r="CY1100" i="30"/>
  <c r="DD1100" i="30"/>
  <c r="DE1100" i="30"/>
  <c r="DF1100" i="30"/>
  <c r="DG1100" i="30"/>
  <c r="DH1100" i="30"/>
  <c r="DK1100" i="30"/>
  <c r="DL1100" i="30"/>
  <c r="CN1101" i="30"/>
  <c r="CO1101" i="30"/>
  <c r="CP1101" i="30"/>
  <c r="CQ1101" i="30"/>
  <c r="CR1101" i="30"/>
  <c r="CS1101" i="30"/>
  <c r="CT1101" i="30"/>
  <c r="CU1101" i="30"/>
  <c r="CV1101" i="30"/>
  <c r="CW1101" i="30"/>
  <c r="CX1101" i="30"/>
  <c r="CY1101" i="30"/>
  <c r="DD1101" i="30"/>
  <c r="DE1101" i="30"/>
  <c r="DF1101" i="30"/>
  <c r="DG1101" i="30"/>
  <c r="DH1101" i="30"/>
  <c r="DK1101" i="30"/>
  <c r="DL1101" i="30"/>
  <c r="CN1102" i="30"/>
  <c r="CO1102" i="30"/>
  <c r="CP1102" i="30"/>
  <c r="CQ1102" i="30"/>
  <c r="CR1102" i="30"/>
  <c r="CS1102" i="30"/>
  <c r="CT1102" i="30"/>
  <c r="CU1102" i="30"/>
  <c r="CV1102" i="30"/>
  <c r="CW1102" i="30"/>
  <c r="CX1102" i="30"/>
  <c r="CY1102" i="30"/>
  <c r="DD1102" i="30"/>
  <c r="DE1102" i="30"/>
  <c r="DF1102" i="30"/>
  <c r="DG1102" i="30"/>
  <c r="DH1102" i="30"/>
  <c r="DK1102" i="30"/>
  <c r="DL1102" i="30"/>
  <c r="CN1103" i="30"/>
  <c r="CO1103" i="30"/>
  <c r="CP1103" i="30"/>
  <c r="CQ1103" i="30"/>
  <c r="CR1103" i="30"/>
  <c r="CS1103" i="30"/>
  <c r="CT1103" i="30"/>
  <c r="CU1103" i="30"/>
  <c r="CV1103" i="30"/>
  <c r="CW1103" i="30"/>
  <c r="CX1103" i="30"/>
  <c r="CY1103" i="30"/>
  <c r="DD1103" i="30"/>
  <c r="DE1103" i="30"/>
  <c r="DF1103" i="30"/>
  <c r="DG1103" i="30"/>
  <c r="DH1103" i="30"/>
  <c r="DK1103" i="30"/>
  <c r="DL1103" i="30"/>
  <c r="CN1104" i="30"/>
  <c r="CO1104" i="30"/>
  <c r="CP1104" i="30"/>
  <c r="CQ1104" i="30"/>
  <c r="CR1104" i="30"/>
  <c r="CS1104" i="30"/>
  <c r="CT1104" i="30"/>
  <c r="CU1104" i="30"/>
  <c r="CV1104" i="30"/>
  <c r="CW1104" i="30"/>
  <c r="CX1104" i="30"/>
  <c r="CY1104" i="30"/>
  <c r="DD1104" i="30"/>
  <c r="DE1104" i="30"/>
  <c r="DF1104" i="30"/>
  <c r="DG1104" i="30"/>
  <c r="DH1104" i="30"/>
  <c r="DK1104" i="30"/>
  <c r="DL1104" i="30"/>
  <c r="CN1105" i="30"/>
  <c r="CO1105" i="30"/>
  <c r="CP1105" i="30"/>
  <c r="CQ1105" i="30"/>
  <c r="CR1105" i="30"/>
  <c r="CS1105" i="30"/>
  <c r="CT1105" i="30"/>
  <c r="CU1105" i="30"/>
  <c r="CV1105" i="30"/>
  <c r="CW1105" i="30"/>
  <c r="CX1105" i="30"/>
  <c r="CY1105" i="30"/>
  <c r="DD1105" i="30"/>
  <c r="DE1105" i="30"/>
  <c r="DF1105" i="30"/>
  <c r="DG1105" i="30"/>
  <c r="DH1105" i="30"/>
  <c r="DK1105" i="30"/>
  <c r="DL1105" i="30"/>
  <c r="CN1106" i="30"/>
  <c r="CO1106" i="30"/>
  <c r="CP1106" i="30"/>
  <c r="CQ1106" i="30"/>
  <c r="CR1106" i="30"/>
  <c r="CS1106" i="30"/>
  <c r="CT1106" i="30"/>
  <c r="CU1106" i="30"/>
  <c r="CV1106" i="30"/>
  <c r="CW1106" i="30"/>
  <c r="CX1106" i="30"/>
  <c r="CY1106" i="30"/>
  <c r="DD1106" i="30"/>
  <c r="DE1106" i="30"/>
  <c r="DF1106" i="30"/>
  <c r="DG1106" i="30"/>
  <c r="DH1106" i="30"/>
  <c r="DK1106" i="30"/>
  <c r="DL1106" i="30"/>
  <c r="CN1107" i="30"/>
  <c r="CO1107" i="30"/>
  <c r="CP1107" i="30"/>
  <c r="CQ1107" i="30"/>
  <c r="CR1107" i="30"/>
  <c r="CS1107" i="30"/>
  <c r="CT1107" i="30"/>
  <c r="CU1107" i="30"/>
  <c r="CV1107" i="30"/>
  <c r="CW1107" i="30"/>
  <c r="CX1107" i="30"/>
  <c r="CY1107" i="30"/>
  <c r="DD1107" i="30"/>
  <c r="DE1107" i="30"/>
  <c r="DF1107" i="30"/>
  <c r="DG1107" i="30"/>
  <c r="DH1107" i="30"/>
  <c r="DK1107" i="30"/>
  <c r="DL1107" i="30"/>
  <c r="CN1108" i="30"/>
  <c r="CO1108" i="30"/>
  <c r="CP1108" i="30"/>
  <c r="CQ1108" i="30"/>
  <c r="CR1108" i="30"/>
  <c r="CS1108" i="30"/>
  <c r="CT1108" i="30"/>
  <c r="CU1108" i="30"/>
  <c r="CV1108" i="30"/>
  <c r="CW1108" i="30"/>
  <c r="CX1108" i="30"/>
  <c r="CY1108" i="30"/>
  <c r="DD1108" i="30"/>
  <c r="DE1108" i="30"/>
  <c r="DF1108" i="30"/>
  <c r="DG1108" i="30"/>
  <c r="DH1108" i="30"/>
  <c r="DK1108" i="30"/>
  <c r="DL1108" i="30"/>
  <c r="CN1109" i="30"/>
  <c r="CO1109" i="30"/>
  <c r="CP1109" i="30"/>
  <c r="CQ1109" i="30"/>
  <c r="CR1109" i="30"/>
  <c r="CS1109" i="30"/>
  <c r="CT1109" i="30"/>
  <c r="CU1109" i="30"/>
  <c r="CV1109" i="30"/>
  <c r="CW1109" i="30"/>
  <c r="CX1109" i="30"/>
  <c r="CY1109" i="30"/>
  <c r="DD1109" i="30"/>
  <c r="DE1109" i="30"/>
  <c r="DF1109" i="30"/>
  <c r="DG1109" i="30"/>
  <c r="DH1109" i="30"/>
  <c r="DK1109" i="30"/>
  <c r="DL1109" i="30"/>
  <c r="CN1110" i="30"/>
  <c r="CO1110" i="30"/>
  <c r="CP1110" i="30"/>
  <c r="CQ1110" i="30"/>
  <c r="CR1110" i="30"/>
  <c r="CS1110" i="30"/>
  <c r="CT1110" i="30"/>
  <c r="CU1110" i="30"/>
  <c r="CV1110" i="30"/>
  <c r="CW1110" i="30"/>
  <c r="CX1110" i="30"/>
  <c r="CY1110" i="30"/>
  <c r="DD1110" i="30"/>
  <c r="DE1110" i="30"/>
  <c r="DF1110" i="30"/>
  <c r="DG1110" i="30"/>
  <c r="DH1110" i="30"/>
  <c r="DK1110" i="30"/>
  <c r="DL1110" i="30"/>
  <c r="CN1111" i="30"/>
  <c r="CO1111" i="30"/>
  <c r="CP1111" i="30"/>
  <c r="CQ1111" i="30"/>
  <c r="CR1111" i="30"/>
  <c r="CS1111" i="30"/>
  <c r="CT1111" i="30"/>
  <c r="CU1111" i="30"/>
  <c r="CV1111" i="30"/>
  <c r="CW1111" i="30"/>
  <c r="CX1111" i="30"/>
  <c r="CY1111" i="30"/>
  <c r="DD1111" i="30"/>
  <c r="DE1111" i="30"/>
  <c r="DF1111" i="30"/>
  <c r="DG1111" i="30"/>
  <c r="DH1111" i="30"/>
  <c r="DK1111" i="30"/>
  <c r="DL1111" i="30"/>
  <c r="CN1112" i="30"/>
  <c r="CO1112" i="30"/>
  <c r="CP1112" i="30"/>
  <c r="CQ1112" i="30"/>
  <c r="CR1112" i="30"/>
  <c r="CS1112" i="30"/>
  <c r="CT1112" i="30"/>
  <c r="CU1112" i="30"/>
  <c r="CV1112" i="30"/>
  <c r="CW1112" i="30"/>
  <c r="CX1112" i="30"/>
  <c r="CY1112" i="30"/>
  <c r="DD1112" i="30"/>
  <c r="DE1112" i="30"/>
  <c r="DF1112" i="30"/>
  <c r="DG1112" i="30"/>
  <c r="DH1112" i="30"/>
  <c r="DK1112" i="30"/>
  <c r="DL1112" i="30"/>
  <c r="CN1113" i="30"/>
  <c r="CO1113" i="30"/>
  <c r="CP1113" i="30"/>
  <c r="CQ1113" i="30"/>
  <c r="CR1113" i="30"/>
  <c r="CS1113" i="30"/>
  <c r="CT1113" i="30"/>
  <c r="CU1113" i="30"/>
  <c r="CV1113" i="30"/>
  <c r="CW1113" i="30"/>
  <c r="CX1113" i="30"/>
  <c r="CY1113" i="30"/>
  <c r="DD1113" i="30"/>
  <c r="DE1113" i="30"/>
  <c r="DF1113" i="30"/>
  <c r="DG1113" i="30"/>
  <c r="DH1113" i="30"/>
  <c r="DK1113" i="30"/>
  <c r="DL1113" i="30"/>
  <c r="CN1114" i="30"/>
  <c r="CO1114" i="30"/>
  <c r="CP1114" i="30"/>
  <c r="CQ1114" i="30"/>
  <c r="CR1114" i="30"/>
  <c r="CS1114" i="30"/>
  <c r="CT1114" i="30"/>
  <c r="CU1114" i="30"/>
  <c r="CV1114" i="30"/>
  <c r="CW1114" i="30"/>
  <c r="CX1114" i="30"/>
  <c r="CY1114" i="30"/>
  <c r="DD1114" i="30"/>
  <c r="DE1114" i="30"/>
  <c r="DF1114" i="30"/>
  <c r="DG1114" i="30"/>
  <c r="DH1114" i="30"/>
  <c r="DK1114" i="30"/>
  <c r="DL1114" i="30"/>
  <c r="CN1115" i="30"/>
  <c r="CO1115" i="30"/>
  <c r="CP1115" i="30"/>
  <c r="CQ1115" i="30"/>
  <c r="CR1115" i="30"/>
  <c r="CS1115" i="30"/>
  <c r="CT1115" i="30"/>
  <c r="CU1115" i="30"/>
  <c r="CV1115" i="30"/>
  <c r="CW1115" i="30"/>
  <c r="CX1115" i="30"/>
  <c r="CY1115" i="30"/>
  <c r="DD1115" i="30"/>
  <c r="DE1115" i="30"/>
  <c r="DF1115" i="30"/>
  <c r="DG1115" i="30"/>
  <c r="DH1115" i="30"/>
  <c r="DK1115" i="30"/>
  <c r="DL1115" i="30"/>
  <c r="CN1116" i="30"/>
  <c r="CO1116" i="30"/>
  <c r="CP1116" i="30"/>
  <c r="CQ1116" i="30"/>
  <c r="CR1116" i="30"/>
  <c r="CS1116" i="30"/>
  <c r="CT1116" i="30"/>
  <c r="CU1116" i="30"/>
  <c r="CV1116" i="30"/>
  <c r="CW1116" i="30"/>
  <c r="CX1116" i="30"/>
  <c r="CY1116" i="30"/>
  <c r="DD1116" i="30"/>
  <c r="DE1116" i="30"/>
  <c r="DF1116" i="30"/>
  <c r="DG1116" i="30"/>
  <c r="DH1116" i="30"/>
  <c r="DK1116" i="30"/>
  <c r="DL1116" i="30"/>
  <c r="CN1117" i="30"/>
  <c r="CO1117" i="30"/>
  <c r="CP1117" i="30"/>
  <c r="CQ1117" i="30"/>
  <c r="CR1117" i="30"/>
  <c r="CS1117" i="30"/>
  <c r="CT1117" i="30"/>
  <c r="CU1117" i="30"/>
  <c r="CV1117" i="30"/>
  <c r="CW1117" i="30"/>
  <c r="CX1117" i="30"/>
  <c r="CY1117" i="30"/>
  <c r="DD1117" i="30"/>
  <c r="DE1117" i="30"/>
  <c r="DF1117" i="30"/>
  <c r="DG1117" i="30"/>
  <c r="DH1117" i="30"/>
  <c r="DK1117" i="30"/>
  <c r="DL1117" i="30"/>
  <c r="CN1118" i="30"/>
  <c r="CO1118" i="30"/>
  <c r="CP1118" i="30"/>
  <c r="CQ1118" i="30"/>
  <c r="CR1118" i="30"/>
  <c r="CS1118" i="30"/>
  <c r="CT1118" i="30"/>
  <c r="CU1118" i="30"/>
  <c r="CV1118" i="30"/>
  <c r="CW1118" i="30"/>
  <c r="CX1118" i="30"/>
  <c r="CY1118" i="30"/>
  <c r="DD1118" i="30"/>
  <c r="DE1118" i="30"/>
  <c r="DF1118" i="30"/>
  <c r="DG1118" i="30"/>
  <c r="DH1118" i="30"/>
  <c r="DK1118" i="30"/>
  <c r="DL1118" i="30"/>
  <c r="CN1119" i="30"/>
  <c r="CO1119" i="30"/>
  <c r="CP1119" i="30"/>
  <c r="CQ1119" i="30"/>
  <c r="CR1119" i="30"/>
  <c r="CS1119" i="30"/>
  <c r="CT1119" i="30"/>
  <c r="CU1119" i="30"/>
  <c r="CV1119" i="30"/>
  <c r="CW1119" i="30"/>
  <c r="CX1119" i="30"/>
  <c r="CY1119" i="30"/>
  <c r="DD1119" i="30"/>
  <c r="DE1119" i="30"/>
  <c r="DF1119" i="30"/>
  <c r="DG1119" i="30"/>
  <c r="DH1119" i="30"/>
  <c r="DK1119" i="30"/>
  <c r="DL1119" i="30"/>
  <c r="CN1120" i="30"/>
  <c r="CO1120" i="30"/>
  <c r="CP1120" i="30"/>
  <c r="CQ1120" i="30"/>
  <c r="CR1120" i="30"/>
  <c r="CS1120" i="30"/>
  <c r="CT1120" i="30"/>
  <c r="CU1120" i="30"/>
  <c r="CV1120" i="30"/>
  <c r="CW1120" i="30"/>
  <c r="CX1120" i="30"/>
  <c r="CY1120" i="30"/>
  <c r="DD1120" i="30"/>
  <c r="DE1120" i="30"/>
  <c r="DF1120" i="30"/>
  <c r="DG1120" i="30"/>
  <c r="DH1120" i="30"/>
  <c r="DK1120" i="30"/>
  <c r="DL1120" i="30"/>
  <c r="CN1121" i="30"/>
  <c r="CO1121" i="30"/>
  <c r="CP1121" i="30"/>
  <c r="CQ1121" i="30"/>
  <c r="CR1121" i="30"/>
  <c r="CS1121" i="30"/>
  <c r="CT1121" i="30"/>
  <c r="CU1121" i="30"/>
  <c r="CV1121" i="30"/>
  <c r="CW1121" i="30"/>
  <c r="CX1121" i="30"/>
  <c r="CY1121" i="30"/>
  <c r="DD1121" i="30"/>
  <c r="DE1121" i="30"/>
  <c r="DF1121" i="30"/>
  <c r="DG1121" i="30"/>
  <c r="DH1121" i="30"/>
  <c r="DK1121" i="30"/>
  <c r="DL1121" i="30"/>
  <c r="CN1122" i="30"/>
  <c r="CO1122" i="30"/>
  <c r="CP1122" i="30"/>
  <c r="CQ1122" i="30"/>
  <c r="CR1122" i="30"/>
  <c r="CS1122" i="30"/>
  <c r="CT1122" i="30"/>
  <c r="CU1122" i="30"/>
  <c r="CV1122" i="30"/>
  <c r="CW1122" i="30"/>
  <c r="CX1122" i="30"/>
  <c r="CY1122" i="30"/>
  <c r="DD1122" i="30"/>
  <c r="DE1122" i="30"/>
  <c r="DF1122" i="30"/>
  <c r="DG1122" i="30"/>
  <c r="DH1122" i="30"/>
  <c r="DK1122" i="30"/>
  <c r="DL1122" i="30"/>
  <c r="CN1123" i="30"/>
  <c r="CO1123" i="30"/>
  <c r="CP1123" i="30"/>
  <c r="CQ1123" i="30"/>
  <c r="CR1123" i="30"/>
  <c r="CS1123" i="30"/>
  <c r="CT1123" i="30"/>
  <c r="CU1123" i="30"/>
  <c r="CV1123" i="30"/>
  <c r="CW1123" i="30"/>
  <c r="CX1123" i="30"/>
  <c r="CY1123" i="30"/>
  <c r="DD1123" i="30"/>
  <c r="DE1123" i="30"/>
  <c r="DF1123" i="30"/>
  <c r="DG1123" i="30"/>
  <c r="DH1123" i="30"/>
  <c r="DK1123" i="30"/>
  <c r="DL1123" i="30"/>
  <c r="CN1124" i="30"/>
  <c r="CO1124" i="30"/>
  <c r="CP1124" i="30"/>
  <c r="CQ1124" i="30"/>
  <c r="CR1124" i="30"/>
  <c r="CS1124" i="30"/>
  <c r="CT1124" i="30"/>
  <c r="CU1124" i="30"/>
  <c r="CV1124" i="30"/>
  <c r="CW1124" i="30"/>
  <c r="CX1124" i="30"/>
  <c r="CY1124" i="30"/>
  <c r="DD1124" i="30"/>
  <c r="DE1124" i="30"/>
  <c r="DF1124" i="30"/>
  <c r="DG1124" i="30"/>
  <c r="DH1124" i="30"/>
  <c r="DK1124" i="30"/>
  <c r="DL1124" i="30"/>
  <c r="CN1125" i="30"/>
  <c r="CO1125" i="30"/>
  <c r="CP1125" i="30"/>
  <c r="CQ1125" i="30"/>
  <c r="CR1125" i="30"/>
  <c r="CS1125" i="30"/>
  <c r="CT1125" i="30"/>
  <c r="CU1125" i="30"/>
  <c r="CV1125" i="30"/>
  <c r="CW1125" i="30"/>
  <c r="CX1125" i="30"/>
  <c r="CY1125" i="30"/>
  <c r="DD1125" i="30"/>
  <c r="DE1125" i="30"/>
  <c r="DF1125" i="30"/>
  <c r="DG1125" i="30"/>
  <c r="DH1125" i="30"/>
  <c r="DK1125" i="30"/>
  <c r="DL1125" i="30"/>
  <c r="CN1126" i="30"/>
  <c r="CO1126" i="30"/>
  <c r="CP1126" i="30"/>
  <c r="CQ1126" i="30"/>
  <c r="CR1126" i="30"/>
  <c r="CS1126" i="30"/>
  <c r="CT1126" i="30"/>
  <c r="CU1126" i="30"/>
  <c r="CV1126" i="30"/>
  <c r="CW1126" i="30"/>
  <c r="CX1126" i="30"/>
  <c r="CY1126" i="30"/>
  <c r="DD1126" i="30"/>
  <c r="DE1126" i="30"/>
  <c r="DF1126" i="30"/>
  <c r="DG1126" i="30"/>
  <c r="DH1126" i="30"/>
  <c r="DK1126" i="30"/>
  <c r="DL1126" i="30"/>
  <c r="CN1127" i="30"/>
  <c r="CO1127" i="30"/>
  <c r="CP1127" i="30"/>
  <c r="CQ1127" i="30"/>
  <c r="CR1127" i="30"/>
  <c r="CS1127" i="30"/>
  <c r="CT1127" i="30"/>
  <c r="CU1127" i="30"/>
  <c r="CV1127" i="30"/>
  <c r="CW1127" i="30"/>
  <c r="CX1127" i="30"/>
  <c r="CY1127" i="30"/>
  <c r="DD1127" i="30"/>
  <c r="DE1127" i="30"/>
  <c r="DF1127" i="30"/>
  <c r="DG1127" i="30"/>
  <c r="DH1127" i="30"/>
  <c r="DK1127" i="30"/>
  <c r="DL1127" i="30"/>
  <c r="CN1128" i="30"/>
  <c r="CO1128" i="30"/>
  <c r="CP1128" i="30"/>
  <c r="CQ1128" i="30"/>
  <c r="CR1128" i="30"/>
  <c r="CS1128" i="30"/>
  <c r="CT1128" i="30"/>
  <c r="CU1128" i="30"/>
  <c r="CV1128" i="30"/>
  <c r="CW1128" i="30"/>
  <c r="CX1128" i="30"/>
  <c r="CY1128" i="30"/>
  <c r="DD1128" i="30"/>
  <c r="DE1128" i="30"/>
  <c r="DF1128" i="30"/>
  <c r="DG1128" i="30"/>
  <c r="DH1128" i="30"/>
  <c r="DK1128" i="30"/>
  <c r="DL1128" i="30"/>
  <c r="CN1129" i="30"/>
  <c r="CO1129" i="30"/>
  <c r="CP1129" i="30"/>
  <c r="CQ1129" i="30"/>
  <c r="CR1129" i="30"/>
  <c r="CS1129" i="30"/>
  <c r="CT1129" i="30"/>
  <c r="CU1129" i="30"/>
  <c r="CV1129" i="30"/>
  <c r="CW1129" i="30"/>
  <c r="CX1129" i="30"/>
  <c r="CY1129" i="30"/>
  <c r="DD1129" i="30"/>
  <c r="DE1129" i="30"/>
  <c r="DF1129" i="30"/>
  <c r="DG1129" i="30"/>
  <c r="DH1129" i="30"/>
  <c r="DK1129" i="30"/>
  <c r="DL1129" i="30"/>
  <c r="CN1130" i="30"/>
  <c r="CO1130" i="30"/>
  <c r="CP1130" i="30"/>
  <c r="CQ1130" i="30"/>
  <c r="CR1130" i="30"/>
  <c r="CS1130" i="30"/>
  <c r="CT1130" i="30"/>
  <c r="CU1130" i="30"/>
  <c r="CV1130" i="30"/>
  <c r="CW1130" i="30"/>
  <c r="CX1130" i="30"/>
  <c r="CY1130" i="30"/>
  <c r="DD1130" i="30"/>
  <c r="DE1130" i="30"/>
  <c r="DF1130" i="30"/>
  <c r="DG1130" i="30"/>
  <c r="DH1130" i="30"/>
  <c r="DK1130" i="30"/>
  <c r="DL1130" i="30"/>
  <c r="CN1131" i="30"/>
  <c r="CO1131" i="30"/>
  <c r="CP1131" i="30"/>
  <c r="CQ1131" i="30"/>
  <c r="CR1131" i="30"/>
  <c r="CS1131" i="30"/>
  <c r="CT1131" i="30"/>
  <c r="CU1131" i="30"/>
  <c r="CV1131" i="30"/>
  <c r="CW1131" i="30"/>
  <c r="CX1131" i="30"/>
  <c r="CY1131" i="30"/>
  <c r="DD1131" i="30"/>
  <c r="DE1131" i="30"/>
  <c r="DF1131" i="30"/>
  <c r="DG1131" i="30"/>
  <c r="DH1131" i="30"/>
  <c r="DK1131" i="30"/>
  <c r="DL1131" i="30"/>
  <c r="CN1132" i="30"/>
  <c r="CO1132" i="30"/>
  <c r="CP1132" i="30"/>
  <c r="CQ1132" i="30"/>
  <c r="CR1132" i="30"/>
  <c r="CS1132" i="30"/>
  <c r="CT1132" i="30"/>
  <c r="CU1132" i="30"/>
  <c r="CV1132" i="30"/>
  <c r="CW1132" i="30"/>
  <c r="CX1132" i="30"/>
  <c r="CY1132" i="30"/>
  <c r="DD1132" i="30"/>
  <c r="DE1132" i="30"/>
  <c r="DF1132" i="30"/>
  <c r="DG1132" i="30"/>
  <c r="DH1132" i="30"/>
  <c r="DK1132" i="30"/>
  <c r="DL1132" i="30"/>
  <c r="CN1133" i="30"/>
  <c r="CO1133" i="30"/>
  <c r="CP1133" i="30"/>
  <c r="CQ1133" i="30"/>
  <c r="CR1133" i="30"/>
  <c r="CS1133" i="30"/>
  <c r="CT1133" i="30"/>
  <c r="CU1133" i="30"/>
  <c r="CV1133" i="30"/>
  <c r="CW1133" i="30"/>
  <c r="CX1133" i="30"/>
  <c r="CY1133" i="30"/>
  <c r="DD1133" i="30"/>
  <c r="DE1133" i="30"/>
  <c r="DF1133" i="30"/>
  <c r="DG1133" i="30"/>
  <c r="DH1133" i="30"/>
  <c r="DK1133" i="30"/>
  <c r="DL1133" i="30"/>
  <c r="CN1134" i="30"/>
  <c r="CO1134" i="30"/>
  <c r="CP1134" i="30"/>
  <c r="CQ1134" i="30"/>
  <c r="CR1134" i="30"/>
  <c r="CS1134" i="30"/>
  <c r="CT1134" i="30"/>
  <c r="CU1134" i="30"/>
  <c r="CV1134" i="30"/>
  <c r="CW1134" i="30"/>
  <c r="CX1134" i="30"/>
  <c r="CY1134" i="30"/>
  <c r="DD1134" i="30"/>
  <c r="DE1134" i="30"/>
  <c r="DF1134" i="30"/>
  <c r="DG1134" i="30"/>
  <c r="DH1134" i="30"/>
  <c r="DK1134" i="30"/>
  <c r="DL1134" i="30"/>
  <c r="CN1135" i="30"/>
  <c r="CO1135" i="30"/>
  <c r="CP1135" i="30"/>
  <c r="CQ1135" i="30"/>
  <c r="CR1135" i="30"/>
  <c r="CS1135" i="30"/>
  <c r="CT1135" i="30"/>
  <c r="CU1135" i="30"/>
  <c r="CV1135" i="30"/>
  <c r="CW1135" i="30"/>
  <c r="CX1135" i="30"/>
  <c r="CY1135" i="30"/>
  <c r="DD1135" i="30"/>
  <c r="DE1135" i="30"/>
  <c r="DF1135" i="30"/>
  <c r="DG1135" i="30"/>
  <c r="DH1135" i="30"/>
  <c r="DK1135" i="30"/>
  <c r="DL1135" i="30"/>
  <c r="CN1136" i="30"/>
  <c r="CO1136" i="30"/>
  <c r="CP1136" i="30"/>
  <c r="CQ1136" i="30"/>
  <c r="CR1136" i="30"/>
  <c r="CS1136" i="30"/>
  <c r="CT1136" i="30"/>
  <c r="CU1136" i="30"/>
  <c r="CV1136" i="30"/>
  <c r="CW1136" i="30"/>
  <c r="CX1136" i="30"/>
  <c r="CY1136" i="30"/>
  <c r="DD1136" i="30"/>
  <c r="DE1136" i="30"/>
  <c r="DF1136" i="30"/>
  <c r="DG1136" i="30"/>
  <c r="DH1136" i="30"/>
  <c r="DK1136" i="30"/>
  <c r="DL1136" i="30"/>
  <c r="CN1137" i="30"/>
  <c r="CO1137" i="30"/>
  <c r="CP1137" i="30"/>
  <c r="CQ1137" i="30"/>
  <c r="CR1137" i="30"/>
  <c r="CS1137" i="30"/>
  <c r="CT1137" i="30"/>
  <c r="CU1137" i="30"/>
  <c r="CV1137" i="30"/>
  <c r="CW1137" i="30"/>
  <c r="CX1137" i="30"/>
  <c r="CY1137" i="30"/>
  <c r="DD1137" i="30"/>
  <c r="DE1137" i="30"/>
  <c r="DF1137" i="30"/>
  <c r="DG1137" i="30"/>
  <c r="DH1137" i="30"/>
  <c r="DK1137" i="30"/>
  <c r="DL1137" i="30"/>
  <c r="CN1138" i="30"/>
  <c r="CO1138" i="30"/>
  <c r="CP1138" i="30"/>
  <c r="CQ1138" i="30"/>
  <c r="CR1138" i="30"/>
  <c r="CS1138" i="30"/>
  <c r="CT1138" i="30"/>
  <c r="CU1138" i="30"/>
  <c r="CV1138" i="30"/>
  <c r="CW1138" i="30"/>
  <c r="CX1138" i="30"/>
  <c r="CY1138" i="30"/>
  <c r="DD1138" i="30"/>
  <c r="DE1138" i="30"/>
  <c r="DF1138" i="30"/>
  <c r="DG1138" i="30"/>
  <c r="DH1138" i="30"/>
  <c r="DK1138" i="30"/>
  <c r="DL1138" i="30"/>
  <c r="CN1139" i="30"/>
  <c r="CO1139" i="30"/>
  <c r="CP1139" i="30"/>
  <c r="CQ1139" i="30"/>
  <c r="CR1139" i="30"/>
  <c r="CS1139" i="30"/>
  <c r="CT1139" i="30"/>
  <c r="CU1139" i="30"/>
  <c r="CV1139" i="30"/>
  <c r="CW1139" i="30"/>
  <c r="CX1139" i="30"/>
  <c r="CY1139" i="30"/>
  <c r="DD1139" i="30"/>
  <c r="DE1139" i="30"/>
  <c r="DF1139" i="30"/>
  <c r="DG1139" i="30"/>
  <c r="DH1139" i="30"/>
  <c r="DK1139" i="30"/>
  <c r="DL1139" i="30"/>
  <c r="CN1140" i="30"/>
  <c r="CO1140" i="30"/>
  <c r="CP1140" i="30"/>
  <c r="CQ1140" i="30"/>
  <c r="CR1140" i="30"/>
  <c r="CS1140" i="30"/>
  <c r="CT1140" i="30"/>
  <c r="CU1140" i="30"/>
  <c r="CV1140" i="30"/>
  <c r="CW1140" i="30"/>
  <c r="CX1140" i="30"/>
  <c r="CY1140" i="30"/>
  <c r="DD1140" i="30"/>
  <c r="DE1140" i="30"/>
  <c r="DF1140" i="30"/>
  <c r="DG1140" i="30"/>
  <c r="DH1140" i="30"/>
  <c r="DK1140" i="30"/>
  <c r="DL1140" i="30"/>
  <c r="CN1141" i="30"/>
  <c r="CO1141" i="30"/>
  <c r="CP1141" i="30"/>
  <c r="CQ1141" i="30"/>
  <c r="CR1141" i="30"/>
  <c r="CS1141" i="30"/>
  <c r="CT1141" i="30"/>
  <c r="CU1141" i="30"/>
  <c r="CV1141" i="30"/>
  <c r="CW1141" i="30"/>
  <c r="CX1141" i="30"/>
  <c r="CY1141" i="30"/>
  <c r="DD1141" i="30"/>
  <c r="DE1141" i="30"/>
  <c r="DF1141" i="30"/>
  <c r="DG1141" i="30"/>
  <c r="DH1141" i="30"/>
  <c r="DK1141" i="30"/>
  <c r="DL1141" i="30"/>
  <c r="CN1142" i="30"/>
  <c r="CO1142" i="30"/>
  <c r="CP1142" i="30"/>
  <c r="CQ1142" i="30"/>
  <c r="CR1142" i="30"/>
  <c r="CS1142" i="30"/>
  <c r="CT1142" i="30"/>
  <c r="CU1142" i="30"/>
  <c r="CV1142" i="30"/>
  <c r="CW1142" i="30"/>
  <c r="CX1142" i="30"/>
  <c r="CY1142" i="30"/>
  <c r="DD1142" i="30"/>
  <c r="DE1142" i="30"/>
  <c r="DF1142" i="30"/>
  <c r="DG1142" i="30"/>
  <c r="DH1142" i="30"/>
  <c r="DK1142" i="30"/>
  <c r="DL1142" i="30"/>
  <c r="CN1143" i="30"/>
  <c r="CO1143" i="30"/>
  <c r="CP1143" i="30"/>
  <c r="CQ1143" i="30"/>
  <c r="CR1143" i="30"/>
  <c r="CS1143" i="30"/>
  <c r="CT1143" i="30"/>
  <c r="CU1143" i="30"/>
  <c r="CV1143" i="30"/>
  <c r="CW1143" i="30"/>
  <c r="CX1143" i="30"/>
  <c r="CY1143" i="30"/>
  <c r="DD1143" i="30"/>
  <c r="DE1143" i="30"/>
  <c r="DF1143" i="30"/>
  <c r="DG1143" i="30"/>
  <c r="DH1143" i="30"/>
  <c r="DK1143" i="30"/>
  <c r="DL1143" i="30"/>
  <c r="CN1144" i="30"/>
  <c r="CO1144" i="30"/>
  <c r="CP1144" i="30"/>
  <c r="CQ1144" i="30"/>
  <c r="CR1144" i="30"/>
  <c r="CS1144" i="30"/>
  <c r="CT1144" i="30"/>
  <c r="CU1144" i="30"/>
  <c r="CV1144" i="30"/>
  <c r="CW1144" i="30"/>
  <c r="CX1144" i="30"/>
  <c r="CY1144" i="30"/>
  <c r="DD1144" i="30"/>
  <c r="DE1144" i="30"/>
  <c r="DF1144" i="30"/>
  <c r="DG1144" i="30"/>
  <c r="DH1144" i="30"/>
  <c r="DK1144" i="30"/>
  <c r="DL1144" i="30"/>
  <c r="CN1145" i="30"/>
  <c r="CO1145" i="30"/>
  <c r="CP1145" i="30"/>
  <c r="CQ1145" i="30"/>
  <c r="CR1145" i="30"/>
  <c r="CS1145" i="30"/>
  <c r="CT1145" i="30"/>
  <c r="CU1145" i="30"/>
  <c r="CV1145" i="30"/>
  <c r="CW1145" i="30"/>
  <c r="CX1145" i="30"/>
  <c r="CY1145" i="30"/>
  <c r="DD1145" i="30"/>
  <c r="DE1145" i="30"/>
  <c r="DF1145" i="30"/>
  <c r="DG1145" i="30"/>
  <c r="DH1145" i="30"/>
  <c r="DK1145" i="30"/>
  <c r="DL1145" i="30"/>
  <c r="CN1146" i="30"/>
  <c r="CO1146" i="30"/>
  <c r="CP1146" i="30"/>
  <c r="CQ1146" i="30"/>
  <c r="CR1146" i="30"/>
  <c r="CS1146" i="30"/>
  <c r="CT1146" i="30"/>
  <c r="CU1146" i="30"/>
  <c r="CV1146" i="30"/>
  <c r="CW1146" i="30"/>
  <c r="CX1146" i="30"/>
  <c r="CY1146" i="30"/>
  <c r="DD1146" i="30"/>
  <c r="DE1146" i="30"/>
  <c r="DF1146" i="30"/>
  <c r="DG1146" i="30"/>
  <c r="DH1146" i="30"/>
  <c r="DK1146" i="30"/>
  <c r="DL1146" i="30"/>
  <c r="CN1147" i="30"/>
  <c r="CO1147" i="30"/>
  <c r="CP1147" i="30"/>
  <c r="CQ1147" i="30"/>
  <c r="CR1147" i="30"/>
  <c r="CS1147" i="30"/>
  <c r="CT1147" i="30"/>
  <c r="CU1147" i="30"/>
  <c r="CV1147" i="30"/>
  <c r="CW1147" i="30"/>
  <c r="CX1147" i="30"/>
  <c r="CY1147" i="30"/>
  <c r="DD1147" i="30"/>
  <c r="DE1147" i="30"/>
  <c r="DF1147" i="30"/>
  <c r="DG1147" i="30"/>
  <c r="DH1147" i="30"/>
  <c r="DK1147" i="30"/>
  <c r="DL1147" i="30"/>
  <c r="CN1148" i="30"/>
  <c r="CO1148" i="30"/>
  <c r="CP1148" i="30"/>
  <c r="CQ1148" i="30"/>
  <c r="CR1148" i="30"/>
  <c r="CS1148" i="30"/>
  <c r="CT1148" i="30"/>
  <c r="CU1148" i="30"/>
  <c r="CV1148" i="30"/>
  <c r="CW1148" i="30"/>
  <c r="CX1148" i="30"/>
  <c r="CY1148" i="30"/>
  <c r="DD1148" i="30"/>
  <c r="DE1148" i="30"/>
  <c r="DF1148" i="30"/>
  <c r="DG1148" i="30"/>
  <c r="DH1148" i="30"/>
  <c r="DK1148" i="30"/>
  <c r="DL1148" i="30"/>
  <c r="CN1149" i="30"/>
  <c r="CO1149" i="30"/>
  <c r="CP1149" i="30"/>
  <c r="CQ1149" i="30"/>
  <c r="CR1149" i="30"/>
  <c r="CS1149" i="30"/>
  <c r="CT1149" i="30"/>
  <c r="CU1149" i="30"/>
  <c r="CV1149" i="30"/>
  <c r="CW1149" i="30"/>
  <c r="CX1149" i="30"/>
  <c r="CY1149" i="30"/>
  <c r="DD1149" i="30"/>
  <c r="DE1149" i="30"/>
  <c r="DF1149" i="30"/>
  <c r="DG1149" i="30"/>
  <c r="DH1149" i="30"/>
  <c r="DK1149" i="30"/>
  <c r="DL1149" i="30"/>
  <c r="CN1150" i="30"/>
  <c r="CO1150" i="30"/>
  <c r="CP1150" i="30"/>
  <c r="CQ1150" i="30"/>
  <c r="CR1150" i="30"/>
  <c r="CS1150" i="30"/>
  <c r="CT1150" i="30"/>
  <c r="CU1150" i="30"/>
  <c r="CV1150" i="30"/>
  <c r="CW1150" i="30"/>
  <c r="CX1150" i="30"/>
  <c r="CY1150" i="30"/>
  <c r="DD1150" i="30"/>
  <c r="DE1150" i="30"/>
  <c r="DF1150" i="30"/>
  <c r="DG1150" i="30"/>
  <c r="DH1150" i="30"/>
  <c r="DK1150" i="30"/>
  <c r="DL1150" i="30"/>
  <c r="CN1151" i="30"/>
  <c r="CO1151" i="30"/>
  <c r="CP1151" i="30"/>
  <c r="CQ1151" i="30"/>
  <c r="CR1151" i="30"/>
  <c r="CS1151" i="30"/>
  <c r="CT1151" i="30"/>
  <c r="CU1151" i="30"/>
  <c r="CV1151" i="30"/>
  <c r="CW1151" i="30"/>
  <c r="CX1151" i="30"/>
  <c r="CY1151" i="30"/>
  <c r="DD1151" i="30"/>
  <c r="DE1151" i="30"/>
  <c r="DF1151" i="30"/>
  <c r="DG1151" i="30"/>
  <c r="DH1151" i="30"/>
  <c r="DK1151" i="30"/>
  <c r="DL1151" i="30"/>
  <c r="CN1152" i="30"/>
  <c r="CO1152" i="30"/>
  <c r="CP1152" i="30"/>
  <c r="CQ1152" i="30"/>
  <c r="CR1152" i="30"/>
  <c r="CS1152" i="30"/>
  <c r="CT1152" i="30"/>
  <c r="CU1152" i="30"/>
  <c r="CV1152" i="30"/>
  <c r="CW1152" i="30"/>
  <c r="CX1152" i="30"/>
  <c r="CY1152" i="30"/>
  <c r="DD1152" i="30"/>
  <c r="DE1152" i="30"/>
  <c r="DF1152" i="30"/>
  <c r="DG1152" i="30"/>
  <c r="DH1152" i="30"/>
  <c r="DK1152" i="30"/>
  <c r="DL1152" i="30"/>
  <c r="CN1153" i="30"/>
  <c r="CO1153" i="30"/>
  <c r="CP1153" i="30"/>
  <c r="CQ1153" i="30"/>
  <c r="CR1153" i="30"/>
  <c r="CS1153" i="30"/>
  <c r="CT1153" i="30"/>
  <c r="CU1153" i="30"/>
  <c r="CV1153" i="30"/>
  <c r="CW1153" i="30"/>
  <c r="CX1153" i="30"/>
  <c r="CY1153" i="30"/>
  <c r="DD1153" i="30"/>
  <c r="DE1153" i="30"/>
  <c r="DF1153" i="30"/>
  <c r="DG1153" i="30"/>
  <c r="DH1153" i="30"/>
  <c r="DK1153" i="30"/>
  <c r="DL1153" i="30"/>
  <c r="CN1154" i="30"/>
  <c r="CO1154" i="30"/>
  <c r="CP1154" i="30"/>
  <c r="CQ1154" i="30"/>
  <c r="CR1154" i="30"/>
  <c r="CS1154" i="30"/>
  <c r="CT1154" i="30"/>
  <c r="CU1154" i="30"/>
  <c r="CV1154" i="30"/>
  <c r="CW1154" i="30"/>
  <c r="CX1154" i="30"/>
  <c r="CY1154" i="30"/>
  <c r="DD1154" i="30"/>
  <c r="DE1154" i="30"/>
  <c r="DF1154" i="30"/>
  <c r="DG1154" i="30"/>
  <c r="DH1154" i="30"/>
  <c r="DK1154" i="30"/>
  <c r="DL1154" i="30"/>
  <c r="CN1155" i="30"/>
  <c r="CO1155" i="30"/>
  <c r="CP1155" i="30"/>
  <c r="CQ1155" i="30"/>
  <c r="CR1155" i="30"/>
  <c r="CS1155" i="30"/>
  <c r="CT1155" i="30"/>
  <c r="CU1155" i="30"/>
  <c r="CV1155" i="30"/>
  <c r="CW1155" i="30"/>
  <c r="CX1155" i="30"/>
  <c r="CY1155" i="30"/>
  <c r="DD1155" i="30"/>
  <c r="DE1155" i="30"/>
  <c r="DF1155" i="30"/>
  <c r="DG1155" i="30"/>
  <c r="DH1155" i="30"/>
  <c r="DK1155" i="30"/>
  <c r="DL1155" i="30"/>
  <c r="CN1156" i="30"/>
  <c r="CO1156" i="30"/>
  <c r="CP1156" i="30"/>
  <c r="CQ1156" i="30"/>
  <c r="CR1156" i="30"/>
  <c r="CS1156" i="30"/>
  <c r="CT1156" i="30"/>
  <c r="CU1156" i="30"/>
  <c r="CV1156" i="30"/>
  <c r="CW1156" i="30"/>
  <c r="CX1156" i="30"/>
  <c r="CY1156" i="30"/>
  <c r="DD1156" i="30"/>
  <c r="DE1156" i="30"/>
  <c r="DF1156" i="30"/>
  <c r="DG1156" i="30"/>
  <c r="DH1156" i="30"/>
  <c r="DK1156" i="30"/>
  <c r="DL1156" i="30"/>
  <c r="CN1157" i="30"/>
  <c r="CO1157" i="30"/>
  <c r="CP1157" i="30"/>
  <c r="CQ1157" i="30"/>
  <c r="CR1157" i="30"/>
  <c r="CS1157" i="30"/>
  <c r="CT1157" i="30"/>
  <c r="CU1157" i="30"/>
  <c r="CV1157" i="30"/>
  <c r="CW1157" i="30"/>
  <c r="CX1157" i="30"/>
  <c r="CY1157" i="30"/>
  <c r="DD1157" i="30"/>
  <c r="DE1157" i="30"/>
  <c r="DF1157" i="30"/>
  <c r="DG1157" i="30"/>
  <c r="DH1157" i="30"/>
  <c r="DK1157" i="30"/>
  <c r="DL1157" i="30"/>
  <c r="CN1158" i="30"/>
  <c r="CO1158" i="30"/>
  <c r="CP1158" i="30"/>
  <c r="CQ1158" i="30"/>
  <c r="CR1158" i="30"/>
  <c r="CS1158" i="30"/>
  <c r="CT1158" i="30"/>
  <c r="CU1158" i="30"/>
  <c r="CV1158" i="30"/>
  <c r="CW1158" i="30"/>
  <c r="CX1158" i="30"/>
  <c r="CY1158" i="30"/>
  <c r="DD1158" i="30"/>
  <c r="DE1158" i="30"/>
  <c r="DF1158" i="30"/>
  <c r="DG1158" i="30"/>
  <c r="DH1158" i="30"/>
  <c r="DK1158" i="30"/>
  <c r="DL1158" i="30"/>
  <c r="CN1159" i="30"/>
  <c r="CO1159" i="30"/>
  <c r="CP1159" i="30"/>
  <c r="CQ1159" i="30"/>
  <c r="CR1159" i="30"/>
  <c r="CS1159" i="30"/>
  <c r="CT1159" i="30"/>
  <c r="CU1159" i="30"/>
  <c r="CV1159" i="30"/>
  <c r="CW1159" i="30"/>
  <c r="CX1159" i="30"/>
  <c r="CY1159" i="30"/>
  <c r="DD1159" i="30"/>
  <c r="DE1159" i="30"/>
  <c r="DF1159" i="30"/>
  <c r="DG1159" i="30"/>
  <c r="DH1159" i="30"/>
  <c r="DK1159" i="30"/>
  <c r="DL1159" i="30"/>
  <c r="CN1160" i="30"/>
  <c r="CO1160" i="30"/>
  <c r="CP1160" i="30"/>
  <c r="CQ1160" i="30"/>
  <c r="CR1160" i="30"/>
  <c r="CS1160" i="30"/>
  <c r="CT1160" i="30"/>
  <c r="CU1160" i="30"/>
  <c r="CV1160" i="30"/>
  <c r="CW1160" i="30"/>
  <c r="CX1160" i="30"/>
  <c r="CY1160" i="30"/>
  <c r="DD1160" i="30"/>
  <c r="DE1160" i="30"/>
  <c r="DF1160" i="30"/>
  <c r="DG1160" i="30"/>
  <c r="DH1160" i="30"/>
  <c r="DK1160" i="30"/>
  <c r="DL1160" i="30"/>
  <c r="CN1161" i="30"/>
  <c r="CO1161" i="30"/>
  <c r="CP1161" i="30"/>
  <c r="CQ1161" i="30"/>
  <c r="CR1161" i="30"/>
  <c r="CS1161" i="30"/>
  <c r="CT1161" i="30"/>
  <c r="CU1161" i="30"/>
  <c r="CV1161" i="30"/>
  <c r="CW1161" i="30"/>
  <c r="CX1161" i="30"/>
  <c r="CY1161" i="30"/>
  <c r="DD1161" i="30"/>
  <c r="DE1161" i="30"/>
  <c r="DF1161" i="30"/>
  <c r="DG1161" i="30"/>
  <c r="DH1161" i="30"/>
  <c r="DK1161" i="30"/>
  <c r="DL1161" i="30"/>
  <c r="CN1162" i="30"/>
  <c r="CO1162" i="30"/>
  <c r="CP1162" i="30"/>
  <c r="CQ1162" i="30"/>
  <c r="CR1162" i="30"/>
  <c r="CS1162" i="30"/>
  <c r="CT1162" i="30"/>
  <c r="CU1162" i="30"/>
  <c r="CV1162" i="30"/>
  <c r="CW1162" i="30"/>
  <c r="CX1162" i="30"/>
  <c r="CY1162" i="30"/>
  <c r="DD1162" i="30"/>
  <c r="DE1162" i="30"/>
  <c r="DF1162" i="30"/>
  <c r="DG1162" i="30"/>
  <c r="DH1162" i="30"/>
  <c r="DK1162" i="30"/>
  <c r="DL1162" i="30"/>
  <c r="CN1163" i="30"/>
  <c r="CO1163" i="30"/>
  <c r="CP1163" i="30"/>
  <c r="CQ1163" i="30"/>
  <c r="CR1163" i="30"/>
  <c r="CS1163" i="30"/>
  <c r="CT1163" i="30"/>
  <c r="CU1163" i="30"/>
  <c r="CV1163" i="30"/>
  <c r="CW1163" i="30"/>
  <c r="CX1163" i="30"/>
  <c r="CY1163" i="30"/>
  <c r="DD1163" i="30"/>
  <c r="DE1163" i="30"/>
  <c r="DF1163" i="30"/>
  <c r="DG1163" i="30"/>
  <c r="DH1163" i="30"/>
  <c r="DK1163" i="30"/>
  <c r="DL1163" i="30"/>
  <c r="CN1164" i="30"/>
  <c r="CO1164" i="30"/>
  <c r="CP1164" i="30"/>
  <c r="CQ1164" i="30"/>
  <c r="CR1164" i="30"/>
  <c r="CS1164" i="30"/>
  <c r="CT1164" i="30"/>
  <c r="CU1164" i="30"/>
  <c r="CV1164" i="30"/>
  <c r="CW1164" i="30"/>
  <c r="CX1164" i="30"/>
  <c r="CY1164" i="30"/>
  <c r="DD1164" i="30"/>
  <c r="DE1164" i="30"/>
  <c r="DF1164" i="30"/>
  <c r="DG1164" i="30"/>
  <c r="DH1164" i="30"/>
  <c r="DK1164" i="30"/>
  <c r="DL1164" i="30"/>
  <c r="CN1165" i="30"/>
  <c r="CO1165" i="30"/>
  <c r="CP1165" i="30"/>
  <c r="CQ1165" i="30"/>
  <c r="CR1165" i="30"/>
  <c r="CS1165" i="30"/>
  <c r="CT1165" i="30"/>
  <c r="CU1165" i="30"/>
  <c r="CV1165" i="30"/>
  <c r="CW1165" i="30"/>
  <c r="CX1165" i="30"/>
  <c r="CY1165" i="30"/>
  <c r="DD1165" i="30"/>
  <c r="DE1165" i="30"/>
  <c r="DF1165" i="30"/>
  <c r="DG1165" i="30"/>
  <c r="DH1165" i="30"/>
  <c r="DK1165" i="30"/>
  <c r="DL1165" i="30"/>
  <c r="CN1166" i="30"/>
  <c r="CO1166" i="30"/>
  <c r="CP1166" i="30"/>
  <c r="CQ1166" i="30"/>
  <c r="CR1166" i="30"/>
  <c r="CS1166" i="30"/>
  <c r="CT1166" i="30"/>
  <c r="CU1166" i="30"/>
  <c r="CV1166" i="30"/>
  <c r="CW1166" i="30"/>
  <c r="CX1166" i="30"/>
  <c r="CY1166" i="30"/>
  <c r="DD1166" i="30"/>
  <c r="DE1166" i="30"/>
  <c r="DF1166" i="30"/>
  <c r="DG1166" i="30"/>
  <c r="DH1166" i="30"/>
  <c r="DK1166" i="30"/>
  <c r="DL1166" i="30"/>
  <c r="CN1167" i="30"/>
  <c r="CO1167" i="30"/>
  <c r="CP1167" i="30"/>
  <c r="CQ1167" i="30"/>
  <c r="CR1167" i="30"/>
  <c r="CS1167" i="30"/>
  <c r="CT1167" i="30"/>
  <c r="CU1167" i="30"/>
  <c r="CV1167" i="30"/>
  <c r="CW1167" i="30"/>
  <c r="CX1167" i="30"/>
  <c r="CY1167" i="30"/>
  <c r="DD1167" i="30"/>
  <c r="DE1167" i="30"/>
  <c r="DF1167" i="30"/>
  <c r="DG1167" i="30"/>
  <c r="DH1167" i="30"/>
  <c r="DK1167" i="30"/>
  <c r="DL1167" i="30"/>
  <c r="CN1168" i="30"/>
  <c r="CO1168" i="30"/>
  <c r="CP1168" i="30"/>
  <c r="CQ1168" i="30"/>
  <c r="CR1168" i="30"/>
  <c r="CS1168" i="30"/>
  <c r="CT1168" i="30"/>
  <c r="CU1168" i="30"/>
  <c r="CV1168" i="30"/>
  <c r="CW1168" i="30"/>
  <c r="CX1168" i="30"/>
  <c r="CY1168" i="30"/>
  <c r="DD1168" i="30"/>
  <c r="DE1168" i="30"/>
  <c r="DF1168" i="30"/>
  <c r="DG1168" i="30"/>
  <c r="DH1168" i="30"/>
  <c r="DK1168" i="30"/>
  <c r="DL1168" i="30"/>
  <c r="CN1169" i="30"/>
  <c r="CO1169" i="30"/>
  <c r="CP1169" i="30"/>
  <c r="CQ1169" i="30"/>
  <c r="CR1169" i="30"/>
  <c r="CS1169" i="30"/>
  <c r="CT1169" i="30"/>
  <c r="CU1169" i="30"/>
  <c r="CV1169" i="30"/>
  <c r="CW1169" i="30"/>
  <c r="CX1169" i="30"/>
  <c r="CY1169" i="30"/>
  <c r="DD1169" i="30"/>
  <c r="DE1169" i="30"/>
  <c r="DF1169" i="30"/>
  <c r="DG1169" i="30"/>
  <c r="DH1169" i="30"/>
  <c r="DK1169" i="30"/>
  <c r="DL1169" i="30"/>
  <c r="CN1170" i="30"/>
  <c r="CO1170" i="30"/>
  <c r="CP1170" i="30"/>
  <c r="CQ1170" i="30"/>
  <c r="CR1170" i="30"/>
  <c r="CS1170" i="30"/>
  <c r="CT1170" i="30"/>
  <c r="CU1170" i="30"/>
  <c r="CV1170" i="30"/>
  <c r="CW1170" i="30"/>
  <c r="CX1170" i="30"/>
  <c r="CY1170" i="30"/>
  <c r="DD1170" i="30"/>
  <c r="DE1170" i="30"/>
  <c r="DF1170" i="30"/>
  <c r="DG1170" i="30"/>
  <c r="DH1170" i="30"/>
  <c r="DK1170" i="30"/>
  <c r="DL1170" i="30"/>
  <c r="CN1171" i="30"/>
  <c r="CO1171" i="30"/>
  <c r="CP1171" i="30"/>
  <c r="CQ1171" i="30"/>
  <c r="CR1171" i="30"/>
  <c r="CS1171" i="30"/>
  <c r="CT1171" i="30"/>
  <c r="CU1171" i="30"/>
  <c r="CV1171" i="30"/>
  <c r="CW1171" i="30"/>
  <c r="CX1171" i="30"/>
  <c r="CY1171" i="30"/>
  <c r="DD1171" i="30"/>
  <c r="DE1171" i="30"/>
  <c r="DF1171" i="30"/>
  <c r="DG1171" i="30"/>
  <c r="DH1171" i="30"/>
  <c r="DK1171" i="30"/>
  <c r="DL1171" i="30"/>
  <c r="CN1172" i="30"/>
  <c r="CO1172" i="30"/>
  <c r="CP1172" i="30"/>
  <c r="CQ1172" i="30"/>
  <c r="CR1172" i="30"/>
  <c r="CS1172" i="30"/>
  <c r="CT1172" i="30"/>
  <c r="CU1172" i="30"/>
  <c r="CV1172" i="30"/>
  <c r="CW1172" i="30"/>
  <c r="CX1172" i="30"/>
  <c r="CY1172" i="30"/>
  <c r="DD1172" i="30"/>
  <c r="DE1172" i="30"/>
  <c r="DF1172" i="30"/>
  <c r="DG1172" i="30"/>
  <c r="DH1172" i="30"/>
  <c r="DK1172" i="30"/>
  <c r="DL1172" i="30"/>
  <c r="CN1173" i="30"/>
  <c r="CO1173" i="30"/>
  <c r="CP1173" i="30"/>
  <c r="CQ1173" i="30"/>
  <c r="CR1173" i="30"/>
  <c r="CS1173" i="30"/>
  <c r="CT1173" i="30"/>
  <c r="CU1173" i="30"/>
  <c r="CV1173" i="30"/>
  <c r="CW1173" i="30"/>
  <c r="CX1173" i="30"/>
  <c r="CY1173" i="30"/>
  <c r="DD1173" i="30"/>
  <c r="DE1173" i="30"/>
  <c r="DF1173" i="30"/>
  <c r="DG1173" i="30"/>
  <c r="DH1173" i="30"/>
  <c r="DK1173" i="30"/>
  <c r="DL1173" i="30"/>
  <c r="CN1174" i="30"/>
  <c r="CO1174" i="30"/>
  <c r="CP1174" i="30"/>
  <c r="CQ1174" i="30"/>
  <c r="CR1174" i="30"/>
  <c r="CS1174" i="30"/>
  <c r="CT1174" i="30"/>
  <c r="CU1174" i="30"/>
  <c r="CV1174" i="30"/>
  <c r="CW1174" i="30"/>
  <c r="CX1174" i="30"/>
  <c r="CY1174" i="30"/>
  <c r="DD1174" i="30"/>
  <c r="DE1174" i="30"/>
  <c r="DF1174" i="30"/>
  <c r="DG1174" i="30"/>
  <c r="DH1174" i="30"/>
  <c r="DK1174" i="30"/>
  <c r="DL1174" i="30"/>
  <c r="CN1175" i="30"/>
  <c r="CO1175" i="30"/>
  <c r="CP1175" i="30"/>
  <c r="CQ1175" i="30"/>
  <c r="CR1175" i="30"/>
  <c r="CS1175" i="30"/>
  <c r="CT1175" i="30"/>
  <c r="CU1175" i="30"/>
  <c r="CV1175" i="30"/>
  <c r="CW1175" i="30"/>
  <c r="CX1175" i="30"/>
  <c r="CY1175" i="30"/>
  <c r="DD1175" i="30"/>
  <c r="DE1175" i="30"/>
  <c r="DF1175" i="30"/>
  <c r="DG1175" i="30"/>
  <c r="DH1175" i="30"/>
  <c r="DK1175" i="30"/>
  <c r="DL1175" i="30"/>
  <c r="CN1176" i="30"/>
  <c r="CO1176" i="30"/>
  <c r="CP1176" i="30"/>
  <c r="CQ1176" i="30"/>
  <c r="CR1176" i="30"/>
  <c r="CS1176" i="30"/>
  <c r="CT1176" i="30"/>
  <c r="CU1176" i="30"/>
  <c r="CV1176" i="30"/>
  <c r="CW1176" i="30"/>
  <c r="CX1176" i="30"/>
  <c r="CY1176" i="30"/>
  <c r="DD1176" i="30"/>
  <c r="DE1176" i="30"/>
  <c r="DF1176" i="30"/>
  <c r="DG1176" i="30"/>
  <c r="DH1176" i="30"/>
  <c r="DK1176" i="30"/>
  <c r="DL1176" i="30"/>
  <c r="CN1177" i="30"/>
  <c r="CO1177" i="30"/>
  <c r="CP1177" i="30"/>
  <c r="CQ1177" i="30"/>
  <c r="CR1177" i="30"/>
  <c r="CS1177" i="30"/>
  <c r="CT1177" i="30"/>
  <c r="CU1177" i="30"/>
  <c r="CV1177" i="30"/>
  <c r="CW1177" i="30"/>
  <c r="CX1177" i="30"/>
  <c r="CY1177" i="30"/>
  <c r="DD1177" i="30"/>
  <c r="DE1177" i="30"/>
  <c r="DF1177" i="30"/>
  <c r="DG1177" i="30"/>
  <c r="DH1177" i="30"/>
  <c r="DK1177" i="30"/>
  <c r="DL1177" i="30"/>
  <c r="CN1178" i="30"/>
  <c r="CO1178" i="30"/>
  <c r="CP1178" i="30"/>
  <c r="CQ1178" i="30"/>
  <c r="CR1178" i="30"/>
  <c r="CS1178" i="30"/>
  <c r="CT1178" i="30"/>
  <c r="CU1178" i="30"/>
  <c r="CV1178" i="30"/>
  <c r="CW1178" i="30"/>
  <c r="CX1178" i="30"/>
  <c r="CY1178" i="30"/>
  <c r="DD1178" i="30"/>
  <c r="DE1178" i="30"/>
  <c r="DF1178" i="30"/>
  <c r="DG1178" i="30"/>
  <c r="DH1178" i="30"/>
  <c r="DK1178" i="30"/>
  <c r="DL1178" i="30"/>
  <c r="CN1179" i="30"/>
  <c r="CO1179" i="30"/>
  <c r="CP1179" i="30"/>
  <c r="CQ1179" i="30"/>
  <c r="CR1179" i="30"/>
  <c r="CS1179" i="30"/>
  <c r="CT1179" i="30"/>
  <c r="CU1179" i="30"/>
  <c r="CV1179" i="30"/>
  <c r="CW1179" i="30"/>
  <c r="CX1179" i="30"/>
  <c r="CY1179" i="30"/>
  <c r="DD1179" i="30"/>
  <c r="DE1179" i="30"/>
  <c r="DF1179" i="30"/>
  <c r="DG1179" i="30"/>
  <c r="DH1179" i="30"/>
  <c r="DK1179" i="30"/>
  <c r="DL1179" i="30"/>
  <c r="CN1180" i="30"/>
  <c r="CO1180" i="30"/>
  <c r="CP1180" i="30"/>
  <c r="CQ1180" i="30"/>
  <c r="CR1180" i="30"/>
  <c r="CS1180" i="30"/>
  <c r="CT1180" i="30"/>
  <c r="CU1180" i="30"/>
  <c r="CV1180" i="30"/>
  <c r="CW1180" i="30"/>
  <c r="CX1180" i="30"/>
  <c r="CY1180" i="30"/>
  <c r="DD1180" i="30"/>
  <c r="DE1180" i="30"/>
  <c r="DF1180" i="30"/>
  <c r="DG1180" i="30"/>
  <c r="DH1180" i="30"/>
  <c r="DK1180" i="30"/>
  <c r="DL1180" i="30"/>
  <c r="CN1181" i="30"/>
  <c r="CO1181" i="30"/>
  <c r="CP1181" i="30"/>
  <c r="CQ1181" i="30"/>
  <c r="CR1181" i="30"/>
  <c r="CS1181" i="30"/>
  <c r="CT1181" i="30"/>
  <c r="CU1181" i="30"/>
  <c r="CV1181" i="30"/>
  <c r="CW1181" i="30"/>
  <c r="CX1181" i="30"/>
  <c r="CY1181" i="30"/>
  <c r="DD1181" i="30"/>
  <c r="DE1181" i="30"/>
  <c r="DF1181" i="30"/>
  <c r="DG1181" i="30"/>
  <c r="DH1181" i="30"/>
  <c r="DK1181" i="30"/>
  <c r="DL1181" i="30"/>
  <c r="CN1182" i="30"/>
  <c r="CO1182" i="30"/>
  <c r="CP1182" i="30"/>
  <c r="CQ1182" i="30"/>
  <c r="CR1182" i="30"/>
  <c r="CS1182" i="30"/>
  <c r="CT1182" i="30"/>
  <c r="CU1182" i="30"/>
  <c r="CV1182" i="30"/>
  <c r="CW1182" i="30"/>
  <c r="CX1182" i="30"/>
  <c r="CY1182" i="30"/>
  <c r="DD1182" i="30"/>
  <c r="DE1182" i="30"/>
  <c r="DF1182" i="30"/>
  <c r="DG1182" i="30"/>
  <c r="DH1182" i="30"/>
  <c r="DK1182" i="30"/>
  <c r="DL1182" i="30"/>
  <c r="CN1183" i="30"/>
  <c r="CO1183" i="30"/>
  <c r="CP1183" i="30"/>
  <c r="CQ1183" i="30"/>
  <c r="CR1183" i="30"/>
  <c r="CS1183" i="30"/>
  <c r="CT1183" i="30"/>
  <c r="CU1183" i="30"/>
  <c r="CV1183" i="30"/>
  <c r="CW1183" i="30"/>
  <c r="CX1183" i="30"/>
  <c r="CY1183" i="30"/>
  <c r="DD1183" i="30"/>
  <c r="DE1183" i="30"/>
  <c r="DF1183" i="30"/>
  <c r="DG1183" i="30"/>
  <c r="DH1183" i="30"/>
  <c r="DK1183" i="30"/>
  <c r="DL1183" i="30"/>
  <c r="CN1184" i="30"/>
  <c r="CO1184" i="30"/>
  <c r="CP1184" i="30"/>
  <c r="CQ1184" i="30"/>
  <c r="CR1184" i="30"/>
  <c r="CS1184" i="30"/>
  <c r="CT1184" i="30"/>
  <c r="CU1184" i="30"/>
  <c r="CV1184" i="30"/>
  <c r="CW1184" i="30"/>
  <c r="CX1184" i="30"/>
  <c r="CY1184" i="30"/>
  <c r="DD1184" i="30"/>
  <c r="DE1184" i="30"/>
  <c r="DF1184" i="30"/>
  <c r="DG1184" i="30"/>
  <c r="DH1184" i="30"/>
  <c r="DK1184" i="30"/>
  <c r="DL1184" i="30"/>
  <c r="CN1185" i="30"/>
  <c r="CO1185" i="30"/>
  <c r="CP1185" i="30"/>
  <c r="CQ1185" i="30"/>
  <c r="CR1185" i="30"/>
  <c r="CS1185" i="30"/>
  <c r="CT1185" i="30"/>
  <c r="CU1185" i="30"/>
  <c r="CV1185" i="30"/>
  <c r="CW1185" i="30"/>
  <c r="CX1185" i="30"/>
  <c r="CY1185" i="30"/>
  <c r="DD1185" i="30"/>
  <c r="DE1185" i="30"/>
  <c r="DF1185" i="30"/>
  <c r="DG1185" i="30"/>
  <c r="DH1185" i="30"/>
  <c r="DK1185" i="30"/>
  <c r="DL1185" i="30"/>
  <c r="CN1186" i="30"/>
  <c r="CO1186" i="30"/>
  <c r="CP1186" i="30"/>
  <c r="CQ1186" i="30"/>
  <c r="CR1186" i="30"/>
  <c r="CS1186" i="30"/>
  <c r="CT1186" i="30"/>
  <c r="CU1186" i="30"/>
  <c r="CV1186" i="30"/>
  <c r="CW1186" i="30"/>
  <c r="CX1186" i="30"/>
  <c r="CY1186" i="30"/>
  <c r="DD1186" i="30"/>
  <c r="DE1186" i="30"/>
  <c r="DF1186" i="30"/>
  <c r="DG1186" i="30"/>
  <c r="DH1186" i="30"/>
  <c r="DK1186" i="30"/>
  <c r="DL1186" i="30"/>
  <c r="CN1187" i="30"/>
  <c r="CO1187" i="30"/>
  <c r="CP1187" i="30"/>
  <c r="CQ1187" i="30"/>
  <c r="CR1187" i="30"/>
  <c r="CS1187" i="30"/>
  <c r="CT1187" i="30"/>
  <c r="CU1187" i="30"/>
  <c r="CV1187" i="30"/>
  <c r="CW1187" i="30"/>
  <c r="CX1187" i="30"/>
  <c r="CY1187" i="30"/>
  <c r="DD1187" i="30"/>
  <c r="DE1187" i="30"/>
  <c r="DF1187" i="30"/>
  <c r="DG1187" i="30"/>
  <c r="DH1187" i="30"/>
  <c r="DK1187" i="30"/>
  <c r="DL1187" i="30"/>
  <c r="CN1188" i="30"/>
  <c r="CO1188" i="30"/>
  <c r="CP1188" i="30"/>
  <c r="CQ1188" i="30"/>
  <c r="CR1188" i="30"/>
  <c r="CS1188" i="30"/>
  <c r="CT1188" i="30"/>
  <c r="CU1188" i="30"/>
  <c r="CV1188" i="30"/>
  <c r="CW1188" i="30"/>
  <c r="CX1188" i="30"/>
  <c r="CY1188" i="30"/>
  <c r="DD1188" i="30"/>
  <c r="DE1188" i="30"/>
  <c r="DF1188" i="30"/>
  <c r="DG1188" i="30"/>
  <c r="DH1188" i="30"/>
  <c r="DK1188" i="30"/>
  <c r="DL1188" i="30"/>
  <c r="CN1189" i="30"/>
  <c r="CO1189" i="30"/>
  <c r="CP1189" i="30"/>
  <c r="CQ1189" i="30"/>
  <c r="CR1189" i="30"/>
  <c r="CS1189" i="30"/>
  <c r="CT1189" i="30"/>
  <c r="CU1189" i="30"/>
  <c r="CV1189" i="30"/>
  <c r="CW1189" i="30"/>
  <c r="CX1189" i="30"/>
  <c r="CY1189" i="30"/>
  <c r="DD1189" i="30"/>
  <c r="DE1189" i="30"/>
  <c r="DF1189" i="30"/>
  <c r="DG1189" i="30"/>
  <c r="DH1189" i="30"/>
  <c r="DK1189" i="30"/>
  <c r="DL1189" i="30"/>
  <c r="CN1190" i="30"/>
  <c r="CO1190" i="30"/>
  <c r="CP1190" i="30"/>
  <c r="CQ1190" i="30"/>
  <c r="CR1190" i="30"/>
  <c r="CS1190" i="30"/>
  <c r="CT1190" i="30"/>
  <c r="CU1190" i="30"/>
  <c r="CV1190" i="30"/>
  <c r="CW1190" i="30"/>
  <c r="CX1190" i="30"/>
  <c r="CY1190" i="30"/>
  <c r="DD1190" i="30"/>
  <c r="DE1190" i="30"/>
  <c r="DF1190" i="30"/>
  <c r="DG1190" i="30"/>
  <c r="DH1190" i="30"/>
  <c r="DK1190" i="30"/>
  <c r="DL1190" i="30"/>
  <c r="CN1191" i="30"/>
  <c r="CO1191" i="30"/>
  <c r="CP1191" i="30"/>
  <c r="CQ1191" i="30"/>
  <c r="CR1191" i="30"/>
  <c r="CS1191" i="30"/>
  <c r="CT1191" i="30"/>
  <c r="CU1191" i="30"/>
  <c r="CV1191" i="30"/>
  <c r="CW1191" i="30"/>
  <c r="CX1191" i="30"/>
  <c r="CY1191" i="30"/>
  <c r="DD1191" i="30"/>
  <c r="DE1191" i="30"/>
  <c r="DF1191" i="30"/>
  <c r="DG1191" i="30"/>
  <c r="DH1191" i="30"/>
  <c r="DK1191" i="30"/>
  <c r="DL1191" i="30"/>
  <c r="CN1192" i="30"/>
  <c r="CO1192" i="30"/>
  <c r="CP1192" i="30"/>
  <c r="CQ1192" i="30"/>
  <c r="CR1192" i="30"/>
  <c r="CS1192" i="30"/>
  <c r="CT1192" i="30"/>
  <c r="CU1192" i="30"/>
  <c r="CV1192" i="30"/>
  <c r="CW1192" i="30"/>
  <c r="CX1192" i="30"/>
  <c r="CY1192" i="30"/>
  <c r="DD1192" i="30"/>
  <c r="DE1192" i="30"/>
  <c r="DF1192" i="30"/>
  <c r="DG1192" i="30"/>
  <c r="DH1192" i="30"/>
  <c r="DK1192" i="30"/>
  <c r="DL1192" i="30"/>
  <c r="CN1193" i="30"/>
  <c r="CO1193" i="30"/>
  <c r="CP1193" i="30"/>
  <c r="CQ1193" i="30"/>
  <c r="CR1193" i="30"/>
  <c r="CS1193" i="30"/>
  <c r="CT1193" i="30"/>
  <c r="CU1193" i="30"/>
  <c r="CV1193" i="30"/>
  <c r="CW1193" i="30"/>
  <c r="CX1193" i="30"/>
  <c r="CY1193" i="30"/>
  <c r="DD1193" i="30"/>
  <c r="DE1193" i="30"/>
  <c r="DF1193" i="30"/>
  <c r="DG1193" i="30"/>
  <c r="DH1193" i="30"/>
  <c r="DK1193" i="30"/>
  <c r="DL1193" i="30"/>
  <c r="CN1194" i="30"/>
  <c r="CO1194" i="30"/>
  <c r="CP1194" i="30"/>
  <c r="CQ1194" i="30"/>
  <c r="CR1194" i="30"/>
  <c r="CS1194" i="30"/>
  <c r="CT1194" i="30"/>
  <c r="CU1194" i="30"/>
  <c r="CV1194" i="30"/>
  <c r="CW1194" i="30"/>
  <c r="CX1194" i="30"/>
  <c r="CY1194" i="30"/>
  <c r="DD1194" i="30"/>
  <c r="DE1194" i="30"/>
  <c r="DF1194" i="30"/>
  <c r="DG1194" i="30"/>
  <c r="DH1194" i="30"/>
  <c r="DK1194" i="30"/>
  <c r="DL1194" i="30"/>
  <c r="CN1195" i="30"/>
  <c r="CO1195" i="30"/>
  <c r="CP1195" i="30"/>
  <c r="CQ1195" i="30"/>
  <c r="CR1195" i="30"/>
  <c r="CS1195" i="30"/>
  <c r="CT1195" i="30"/>
  <c r="CU1195" i="30"/>
  <c r="CV1195" i="30"/>
  <c r="CW1195" i="30"/>
  <c r="CX1195" i="30"/>
  <c r="CY1195" i="30"/>
  <c r="DD1195" i="30"/>
  <c r="DE1195" i="30"/>
  <c r="DF1195" i="30"/>
  <c r="DG1195" i="30"/>
  <c r="DH1195" i="30"/>
  <c r="DK1195" i="30"/>
  <c r="DL1195" i="30"/>
  <c r="CN1196" i="30"/>
  <c r="CO1196" i="30"/>
  <c r="CP1196" i="30"/>
  <c r="CQ1196" i="30"/>
  <c r="CR1196" i="30"/>
  <c r="CS1196" i="30"/>
  <c r="CT1196" i="30"/>
  <c r="CU1196" i="30"/>
  <c r="CV1196" i="30"/>
  <c r="CW1196" i="30"/>
  <c r="CX1196" i="30"/>
  <c r="CY1196" i="30"/>
  <c r="DD1196" i="30"/>
  <c r="DE1196" i="30"/>
  <c r="DF1196" i="30"/>
  <c r="DG1196" i="30"/>
  <c r="DH1196" i="30"/>
  <c r="DK1196" i="30"/>
  <c r="DL1196" i="30"/>
  <c r="CN1197" i="30"/>
  <c r="CO1197" i="30"/>
  <c r="CP1197" i="30"/>
  <c r="CQ1197" i="30"/>
  <c r="CR1197" i="30"/>
  <c r="CS1197" i="30"/>
  <c r="CT1197" i="30"/>
  <c r="CU1197" i="30"/>
  <c r="CV1197" i="30"/>
  <c r="CW1197" i="30"/>
  <c r="CX1197" i="30"/>
  <c r="CY1197" i="30"/>
  <c r="DD1197" i="30"/>
  <c r="DE1197" i="30"/>
  <c r="DF1197" i="30"/>
  <c r="DG1197" i="30"/>
  <c r="DH1197" i="30"/>
  <c r="DK1197" i="30"/>
  <c r="DL1197" i="30"/>
  <c r="CN1198" i="30"/>
  <c r="CO1198" i="30"/>
  <c r="CP1198" i="30"/>
  <c r="CQ1198" i="30"/>
  <c r="CR1198" i="30"/>
  <c r="CS1198" i="30"/>
  <c r="CT1198" i="30"/>
  <c r="CU1198" i="30"/>
  <c r="CV1198" i="30"/>
  <c r="CW1198" i="30"/>
  <c r="CX1198" i="30"/>
  <c r="CY1198" i="30"/>
  <c r="DD1198" i="30"/>
  <c r="DE1198" i="30"/>
  <c r="DF1198" i="30"/>
  <c r="DG1198" i="30"/>
  <c r="DH1198" i="30"/>
  <c r="DK1198" i="30"/>
  <c r="DL1198" i="30"/>
  <c r="CN1199" i="30"/>
  <c r="CO1199" i="30"/>
  <c r="CP1199" i="30"/>
  <c r="CQ1199" i="30"/>
  <c r="CR1199" i="30"/>
  <c r="CS1199" i="30"/>
  <c r="CT1199" i="30"/>
  <c r="CU1199" i="30"/>
  <c r="CV1199" i="30"/>
  <c r="CW1199" i="30"/>
  <c r="CX1199" i="30"/>
  <c r="CY1199" i="30"/>
  <c r="DD1199" i="30"/>
  <c r="DE1199" i="30"/>
  <c r="DF1199" i="30"/>
  <c r="DG1199" i="30"/>
  <c r="DH1199" i="30"/>
  <c r="DK1199" i="30"/>
  <c r="DL1199" i="30"/>
  <c r="CN1200" i="30"/>
  <c r="CO1200" i="30"/>
  <c r="CP1200" i="30"/>
  <c r="CQ1200" i="30"/>
  <c r="CR1200" i="30"/>
  <c r="CS1200" i="30"/>
  <c r="CT1200" i="30"/>
  <c r="CU1200" i="30"/>
  <c r="CV1200" i="30"/>
  <c r="CW1200" i="30"/>
  <c r="CX1200" i="30"/>
  <c r="CY1200" i="30"/>
  <c r="DD1200" i="30"/>
  <c r="DE1200" i="30"/>
  <c r="DF1200" i="30"/>
  <c r="DG1200" i="30"/>
  <c r="DH1200" i="30"/>
  <c r="DK1200" i="30"/>
  <c r="DL1200" i="30"/>
  <c r="CN1201" i="30"/>
  <c r="CO1201" i="30"/>
  <c r="CP1201" i="30"/>
  <c r="CQ1201" i="30"/>
  <c r="CR1201" i="30"/>
  <c r="CS1201" i="30"/>
  <c r="CT1201" i="30"/>
  <c r="CU1201" i="30"/>
  <c r="CV1201" i="30"/>
  <c r="CW1201" i="30"/>
  <c r="CX1201" i="30"/>
  <c r="CY1201" i="30"/>
  <c r="DD1201" i="30"/>
  <c r="DE1201" i="30"/>
  <c r="DF1201" i="30"/>
  <c r="DG1201" i="30"/>
  <c r="DH1201" i="30"/>
  <c r="DK1201" i="30"/>
  <c r="DL1201" i="30"/>
  <c r="CN1202" i="30"/>
  <c r="CO1202" i="30"/>
  <c r="CP1202" i="30"/>
  <c r="CQ1202" i="30"/>
  <c r="CR1202" i="30"/>
  <c r="CS1202" i="30"/>
  <c r="CT1202" i="30"/>
  <c r="CU1202" i="30"/>
  <c r="CV1202" i="30"/>
  <c r="CW1202" i="30"/>
  <c r="CX1202" i="30"/>
  <c r="CY1202" i="30"/>
  <c r="DD1202" i="30"/>
  <c r="DE1202" i="30"/>
  <c r="DF1202" i="30"/>
  <c r="DG1202" i="30"/>
  <c r="DH1202" i="30"/>
  <c r="DK1202" i="30"/>
  <c r="DL1202" i="30"/>
  <c r="CN1203" i="30"/>
  <c r="CO1203" i="30"/>
  <c r="CP1203" i="30"/>
  <c r="CQ1203" i="30"/>
  <c r="CR1203" i="30"/>
  <c r="CS1203" i="30"/>
  <c r="CT1203" i="30"/>
  <c r="CU1203" i="30"/>
  <c r="CV1203" i="30"/>
  <c r="CW1203" i="30"/>
  <c r="CX1203" i="30"/>
  <c r="CY1203" i="30"/>
  <c r="DD1203" i="30"/>
  <c r="DE1203" i="30"/>
  <c r="DF1203" i="30"/>
  <c r="DG1203" i="30"/>
  <c r="DH1203" i="30"/>
  <c r="DK1203" i="30"/>
  <c r="DL1203" i="30"/>
  <c r="CN1204" i="30"/>
  <c r="CO1204" i="30"/>
  <c r="CP1204" i="30"/>
  <c r="CQ1204" i="30"/>
  <c r="CR1204" i="30"/>
  <c r="CS1204" i="30"/>
  <c r="CT1204" i="30"/>
  <c r="CU1204" i="30"/>
  <c r="CV1204" i="30"/>
  <c r="CW1204" i="30"/>
  <c r="CX1204" i="30"/>
  <c r="CY1204" i="30"/>
  <c r="DD1204" i="30"/>
  <c r="DE1204" i="30"/>
  <c r="DF1204" i="30"/>
  <c r="DG1204" i="30"/>
  <c r="DH1204" i="30"/>
  <c r="DK1204" i="30"/>
  <c r="DL1204" i="30"/>
  <c r="CN1205" i="30"/>
  <c r="CO1205" i="30"/>
  <c r="CP1205" i="30"/>
  <c r="CQ1205" i="30"/>
  <c r="CR1205" i="30"/>
  <c r="CS1205" i="30"/>
  <c r="CT1205" i="30"/>
  <c r="CU1205" i="30"/>
  <c r="CV1205" i="30"/>
  <c r="CW1205" i="30"/>
  <c r="CX1205" i="30"/>
  <c r="CY1205" i="30"/>
  <c r="DD1205" i="30"/>
  <c r="DE1205" i="30"/>
  <c r="DF1205" i="30"/>
  <c r="DG1205" i="30"/>
  <c r="DH1205" i="30"/>
  <c r="DK1205" i="30"/>
  <c r="DL1205" i="30"/>
  <c r="CN1206" i="30"/>
  <c r="CO1206" i="30"/>
  <c r="CP1206" i="30"/>
  <c r="CQ1206" i="30"/>
  <c r="CR1206" i="30"/>
  <c r="CS1206" i="30"/>
  <c r="CT1206" i="30"/>
  <c r="CU1206" i="30"/>
  <c r="CV1206" i="30"/>
  <c r="CW1206" i="30"/>
  <c r="CX1206" i="30"/>
  <c r="CY1206" i="30"/>
  <c r="DD1206" i="30"/>
  <c r="DE1206" i="30"/>
  <c r="DF1206" i="30"/>
  <c r="DG1206" i="30"/>
  <c r="DH1206" i="30"/>
  <c r="DK1206" i="30"/>
  <c r="DL1206" i="30"/>
  <c r="CN1207" i="30"/>
  <c r="CO1207" i="30"/>
  <c r="CP1207" i="30"/>
  <c r="CQ1207" i="30"/>
  <c r="CR1207" i="30"/>
  <c r="CS1207" i="30"/>
  <c r="CT1207" i="30"/>
  <c r="CU1207" i="30"/>
  <c r="CV1207" i="30"/>
  <c r="CW1207" i="30"/>
  <c r="CX1207" i="30"/>
  <c r="CY1207" i="30"/>
  <c r="DD1207" i="30"/>
  <c r="DE1207" i="30"/>
  <c r="DF1207" i="30"/>
  <c r="DG1207" i="30"/>
  <c r="DH1207" i="30"/>
  <c r="DK1207" i="30"/>
  <c r="DL1207" i="30"/>
  <c r="CN1208" i="30"/>
  <c r="CO1208" i="30"/>
  <c r="CP1208" i="30"/>
  <c r="CQ1208" i="30"/>
  <c r="CR1208" i="30"/>
  <c r="CS1208" i="30"/>
  <c r="CT1208" i="30"/>
  <c r="CU1208" i="30"/>
  <c r="CV1208" i="30"/>
  <c r="CW1208" i="30"/>
  <c r="CX1208" i="30"/>
  <c r="CY1208" i="30"/>
  <c r="DD1208" i="30"/>
  <c r="DE1208" i="30"/>
  <c r="DF1208" i="30"/>
  <c r="DG1208" i="30"/>
  <c r="DH1208" i="30"/>
  <c r="DK1208" i="30"/>
  <c r="DL1208" i="30"/>
  <c r="CN1209" i="30"/>
  <c r="CO1209" i="30"/>
  <c r="CP1209" i="30"/>
  <c r="CQ1209" i="30"/>
  <c r="CR1209" i="30"/>
  <c r="CS1209" i="30"/>
  <c r="CT1209" i="30"/>
  <c r="CU1209" i="30"/>
  <c r="CV1209" i="30"/>
  <c r="CW1209" i="30"/>
  <c r="CX1209" i="30"/>
  <c r="CY1209" i="30"/>
  <c r="DD1209" i="30"/>
  <c r="DE1209" i="30"/>
  <c r="DF1209" i="30"/>
  <c r="DG1209" i="30"/>
  <c r="DH1209" i="30"/>
  <c r="DK1209" i="30"/>
  <c r="DL1209" i="30"/>
  <c r="CN1210" i="30"/>
  <c r="CO1210" i="30"/>
  <c r="CP1210" i="30"/>
  <c r="CQ1210" i="30"/>
  <c r="CR1210" i="30"/>
  <c r="CS1210" i="30"/>
  <c r="CT1210" i="30"/>
  <c r="CU1210" i="30"/>
  <c r="CV1210" i="30"/>
  <c r="CW1210" i="30"/>
  <c r="CX1210" i="30"/>
  <c r="CY1210" i="30"/>
  <c r="DD1210" i="30"/>
  <c r="DE1210" i="30"/>
  <c r="DF1210" i="30"/>
  <c r="DG1210" i="30"/>
  <c r="DH1210" i="30"/>
  <c r="DK1210" i="30"/>
  <c r="DL1210" i="30"/>
  <c r="CN1211" i="30"/>
  <c r="CO1211" i="30"/>
  <c r="CP1211" i="30"/>
  <c r="CQ1211" i="30"/>
  <c r="CR1211" i="30"/>
  <c r="CS1211" i="30"/>
  <c r="CT1211" i="30"/>
  <c r="CU1211" i="30"/>
  <c r="CV1211" i="30"/>
  <c r="CW1211" i="30"/>
  <c r="CX1211" i="30"/>
  <c r="CY1211" i="30"/>
  <c r="DD1211" i="30"/>
  <c r="DE1211" i="30"/>
  <c r="DF1211" i="30"/>
  <c r="DG1211" i="30"/>
  <c r="DH1211" i="30"/>
  <c r="DK1211" i="30"/>
  <c r="DL1211" i="30"/>
  <c r="CN1212" i="30"/>
  <c r="CO1212" i="30"/>
  <c r="CP1212" i="30"/>
  <c r="CQ1212" i="30"/>
  <c r="CR1212" i="30"/>
  <c r="CS1212" i="30"/>
  <c r="CT1212" i="30"/>
  <c r="CU1212" i="30"/>
  <c r="CV1212" i="30"/>
  <c r="CW1212" i="30"/>
  <c r="CX1212" i="30"/>
  <c r="CY1212" i="30"/>
  <c r="DD1212" i="30"/>
  <c r="DE1212" i="30"/>
  <c r="DF1212" i="30"/>
  <c r="DG1212" i="30"/>
  <c r="DH1212" i="30"/>
  <c r="DK1212" i="30"/>
  <c r="DL1212" i="30"/>
  <c r="CN1213" i="30"/>
  <c r="CO1213" i="30"/>
  <c r="CP1213" i="30"/>
  <c r="CQ1213" i="30"/>
  <c r="CR1213" i="30"/>
  <c r="CS1213" i="30"/>
  <c r="CT1213" i="30"/>
  <c r="CU1213" i="30"/>
  <c r="CV1213" i="30"/>
  <c r="CW1213" i="30"/>
  <c r="CX1213" i="30"/>
  <c r="CY1213" i="30"/>
  <c r="DD1213" i="30"/>
  <c r="DE1213" i="30"/>
  <c r="DF1213" i="30"/>
  <c r="DG1213" i="30"/>
  <c r="DH1213" i="30"/>
  <c r="DK1213" i="30"/>
  <c r="DL1213" i="30"/>
  <c r="CN1214" i="30"/>
  <c r="CO1214" i="30"/>
  <c r="CP1214" i="30"/>
  <c r="CQ1214" i="30"/>
  <c r="CR1214" i="30"/>
  <c r="CS1214" i="30"/>
  <c r="CT1214" i="30"/>
  <c r="CU1214" i="30"/>
  <c r="CV1214" i="30"/>
  <c r="CW1214" i="30"/>
  <c r="CX1214" i="30"/>
  <c r="CY1214" i="30"/>
  <c r="DD1214" i="30"/>
  <c r="DE1214" i="30"/>
  <c r="DF1214" i="30"/>
  <c r="DG1214" i="30"/>
  <c r="DH1214" i="30"/>
  <c r="DK1214" i="30"/>
  <c r="DL1214" i="30"/>
  <c r="CN1215" i="30"/>
  <c r="CO1215" i="30"/>
  <c r="CP1215" i="30"/>
  <c r="CQ1215" i="30"/>
  <c r="CR1215" i="30"/>
  <c r="CS1215" i="30"/>
  <c r="CT1215" i="30"/>
  <c r="CU1215" i="30"/>
  <c r="CV1215" i="30"/>
  <c r="CW1215" i="30"/>
  <c r="CX1215" i="30"/>
  <c r="CY1215" i="30"/>
  <c r="DD1215" i="30"/>
  <c r="DE1215" i="30"/>
  <c r="DF1215" i="30"/>
  <c r="DG1215" i="30"/>
  <c r="DH1215" i="30"/>
  <c r="DK1215" i="30"/>
  <c r="DL1215" i="30"/>
  <c r="CN1216" i="30"/>
  <c r="CO1216" i="30"/>
  <c r="CP1216" i="30"/>
  <c r="CQ1216" i="30"/>
  <c r="CR1216" i="30"/>
  <c r="CS1216" i="30"/>
  <c r="CT1216" i="30"/>
  <c r="CU1216" i="30"/>
  <c r="CV1216" i="30"/>
  <c r="CW1216" i="30"/>
  <c r="CX1216" i="30"/>
  <c r="CY1216" i="30"/>
  <c r="DD1216" i="30"/>
  <c r="DE1216" i="30"/>
  <c r="DF1216" i="30"/>
  <c r="DG1216" i="30"/>
  <c r="DH1216" i="30"/>
  <c r="DK1216" i="30"/>
  <c r="DL1216" i="30"/>
  <c r="CN1217" i="30"/>
  <c r="CO1217" i="30"/>
  <c r="CP1217" i="30"/>
  <c r="CQ1217" i="30"/>
  <c r="CR1217" i="30"/>
  <c r="CS1217" i="30"/>
  <c r="CT1217" i="30"/>
  <c r="CU1217" i="30"/>
  <c r="CV1217" i="30"/>
  <c r="CW1217" i="30"/>
  <c r="CX1217" i="30"/>
  <c r="CY1217" i="30"/>
  <c r="DD1217" i="30"/>
  <c r="DE1217" i="30"/>
  <c r="DF1217" i="30"/>
  <c r="DG1217" i="30"/>
  <c r="DH1217" i="30"/>
  <c r="DK1217" i="30"/>
  <c r="DL1217" i="30"/>
  <c r="CN1218" i="30"/>
  <c r="CO1218" i="30"/>
  <c r="CP1218" i="30"/>
  <c r="CQ1218" i="30"/>
  <c r="CR1218" i="30"/>
  <c r="CS1218" i="30"/>
  <c r="CT1218" i="30"/>
  <c r="CU1218" i="30"/>
  <c r="CV1218" i="30"/>
  <c r="CW1218" i="30"/>
  <c r="CX1218" i="30"/>
  <c r="CY1218" i="30"/>
  <c r="DD1218" i="30"/>
  <c r="DE1218" i="30"/>
  <c r="DF1218" i="30"/>
  <c r="DG1218" i="30"/>
  <c r="DH1218" i="30"/>
  <c r="DK1218" i="30"/>
  <c r="DL1218" i="30"/>
  <c r="CN1219" i="30"/>
  <c r="CO1219" i="30"/>
  <c r="CP1219" i="30"/>
  <c r="CQ1219" i="30"/>
  <c r="CR1219" i="30"/>
  <c r="CS1219" i="30"/>
  <c r="CT1219" i="30"/>
  <c r="CU1219" i="30"/>
  <c r="CV1219" i="30"/>
  <c r="CW1219" i="30"/>
  <c r="CX1219" i="30"/>
  <c r="CY1219" i="30"/>
  <c r="DD1219" i="30"/>
  <c r="DE1219" i="30"/>
  <c r="DF1219" i="30"/>
  <c r="DG1219" i="30"/>
  <c r="DH1219" i="30"/>
  <c r="DK1219" i="30"/>
  <c r="DL1219" i="30"/>
  <c r="CN1220" i="30"/>
  <c r="CO1220" i="30"/>
  <c r="CP1220" i="30"/>
  <c r="CQ1220" i="30"/>
  <c r="CR1220" i="30"/>
  <c r="CS1220" i="30"/>
  <c r="CT1220" i="30"/>
  <c r="CU1220" i="30"/>
  <c r="CV1220" i="30"/>
  <c r="CW1220" i="30"/>
  <c r="CX1220" i="30"/>
  <c r="CY1220" i="30"/>
  <c r="DD1220" i="30"/>
  <c r="DE1220" i="30"/>
  <c r="DF1220" i="30"/>
  <c r="DG1220" i="30"/>
  <c r="DH1220" i="30"/>
  <c r="DK1220" i="30"/>
  <c r="DL1220" i="30"/>
  <c r="CN1221" i="30"/>
  <c r="CO1221" i="30"/>
  <c r="CP1221" i="30"/>
  <c r="CQ1221" i="30"/>
  <c r="CR1221" i="30"/>
  <c r="CS1221" i="30"/>
  <c r="CT1221" i="30"/>
  <c r="CU1221" i="30"/>
  <c r="CV1221" i="30"/>
  <c r="CW1221" i="30"/>
  <c r="CX1221" i="30"/>
  <c r="CY1221" i="30"/>
  <c r="DD1221" i="30"/>
  <c r="DE1221" i="30"/>
  <c r="DF1221" i="30"/>
  <c r="DG1221" i="30"/>
  <c r="DH1221" i="30"/>
  <c r="DK1221" i="30"/>
  <c r="DL1221" i="30"/>
  <c r="CN1222" i="30"/>
  <c r="CO1222" i="30"/>
  <c r="CP1222" i="30"/>
  <c r="CQ1222" i="30"/>
  <c r="CR1222" i="30"/>
  <c r="CS1222" i="30"/>
  <c r="CT1222" i="30"/>
  <c r="CU1222" i="30"/>
  <c r="CV1222" i="30"/>
  <c r="CW1222" i="30"/>
  <c r="CX1222" i="30"/>
  <c r="CY1222" i="30"/>
  <c r="DD1222" i="30"/>
  <c r="DE1222" i="30"/>
  <c r="DF1222" i="30"/>
  <c r="DG1222" i="30"/>
  <c r="DH1222" i="30"/>
  <c r="DK1222" i="30"/>
  <c r="DL1222" i="30"/>
  <c r="CN1223" i="30"/>
  <c r="CO1223" i="30"/>
  <c r="CP1223" i="30"/>
  <c r="CQ1223" i="30"/>
  <c r="CR1223" i="30"/>
  <c r="CS1223" i="30"/>
  <c r="CT1223" i="30"/>
  <c r="CU1223" i="30"/>
  <c r="CV1223" i="30"/>
  <c r="CW1223" i="30"/>
  <c r="CX1223" i="30"/>
  <c r="CY1223" i="30"/>
  <c r="DD1223" i="30"/>
  <c r="DE1223" i="30"/>
  <c r="DF1223" i="30"/>
  <c r="DG1223" i="30"/>
  <c r="DH1223" i="30"/>
  <c r="DK1223" i="30"/>
  <c r="DL1223" i="30"/>
  <c r="CN1224" i="30"/>
  <c r="CO1224" i="30"/>
  <c r="CP1224" i="30"/>
  <c r="CQ1224" i="30"/>
  <c r="CR1224" i="30"/>
  <c r="CS1224" i="30"/>
  <c r="CT1224" i="30"/>
  <c r="CU1224" i="30"/>
  <c r="CV1224" i="30"/>
  <c r="CW1224" i="30"/>
  <c r="CX1224" i="30"/>
  <c r="CY1224" i="30"/>
  <c r="DD1224" i="30"/>
  <c r="DE1224" i="30"/>
  <c r="DF1224" i="30"/>
  <c r="DG1224" i="30"/>
  <c r="DH1224" i="30"/>
  <c r="DK1224" i="30"/>
  <c r="DL1224" i="30"/>
  <c r="CN1225" i="30"/>
  <c r="CO1225" i="30"/>
  <c r="CP1225" i="30"/>
  <c r="CQ1225" i="30"/>
  <c r="CR1225" i="30"/>
  <c r="CS1225" i="30"/>
  <c r="CT1225" i="30"/>
  <c r="CU1225" i="30"/>
  <c r="CV1225" i="30"/>
  <c r="CW1225" i="30"/>
  <c r="CX1225" i="30"/>
  <c r="CY1225" i="30"/>
  <c r="DD1225" i="30"/>
  <c r="DE1225" i="30"/>
  <c r="DF1225" i="30"/>
  <c r="DG1225" i="30"/>
  <c r="DH1225" i="30"/>
  <c r="DK1225" i="30"/>
  <c r="DL1225" i="30"/>
  <c r="CN1226" i="30"/>
  <c r="CO1226" i="30"/>
  <c r="CP1226" i="30"/>
  <c r="CQ1226" i="30"/>
  <c r="CR1226" i="30"/>
  <c r="CS1226" i="30"/>
  <c r="CT1226" i="30"/>
  <c r="CU1226" i="30"/>
  <c r="CV1226" i="30"/>
  <c r="CW1226" i="30"/>
  <c r="CX1226" i="30"/>
  <c r="CY1226" i="30"/>
  <c r="DD1226" i="30"/>
  <c r="DE1226" i="30"/>
  <c r="DF1226" i="30"/>
  <c r="DG1226" i="30"/>
  <c r="DH1226" i="30"/>
  <c r="DK1226" i="30"/>
  <c r="DL1226" i="30"/>
  <c r="CN1227" i="30"/>
  <c r="CO1227" i="30"/>
  <c r="CP1227" i="30"/>
  <c r="CQ1227" i="30"/>
  <c r="CR1227" i="30"/>
  <c r="CS1227" i="30"/>
  <c r="CT1227" i="30"/>
  <c r="CU1227" i="30"/>
  <c r="CV1227" i="30"/>
  <c r="CW1227" i="30"/>
  <c r="CX1227" i="30"/>
  <c r="CY1227" i="30"/>
  <c r="DD1227" i="30"/>
  <c r="DE1227" i="30"/>
  <c r="DF1227" i="30"/>
  <c r="DG1227" i="30"/>
  <c r="DH1227" i="30"/>
  <c r="DK1227" i="30"/>
  <c r="DL1227" i="30"/>
  <c r="CN1228" i="30"/>
  <c r="CO1228" i="30"/>
  <c r="CP1228" i="30"/>
  <c r="CQ1228" i="30"/>
  <c r="CR1228" i="30"/>
  <c r="CS1228" i="30"/>
  <c r="CT1228" i="30"/>
  <c r="CU1228" i="30"/>
  <c r="CV1228" i="30"/>
  <c r="CW1228" i="30"/>
  <c r="CX1228" i="30"/>
  <c r="CY1228" i="30"/>
  <c r="DD1228" i="30"/>
  <c r="DE1228" i="30"/>
  <c r="DF1228" i="30"/>
  <c r="DG1228" i="30"/>
  <c r="DH1228" i="30"/>
  <c r="DK1228" i="30"/>
  <c r="DL1228" i="30"/>
  <c r="CN1229" i="30"/>
  <c r="CO1229" i="30"/>
  <c r="CP1229" i="30"/>
  <c r="CQ1229" i="30"/>
  <c r="CR1229" i="30"/>
  <c r="CS1229" i="30"/>
  <c r="CT1229" i="30"/>
  <c r="CU1229" i="30"/>
  <c r="CV1229" i="30"/>
  <c r="CW1229" i="30"/>
  <c r="CX1229" i="30"/>
  <c r="CY1229" i="30"/>
  <c r="DD1229" i="30"/>
  <c r="DE1229" i="30"/>
  <c r="DF1229" i="30"/>
  <c r="DG1229" i="30"/>
  <c r="DH1229" i="30"/>
  <c r="DK1229" i="30"/>
  <c r="DL1229" i="30"/>
  <c r="CN1230" i="30"/>
  <c r="CO1230" i="30"/>
  <c r="CP1230" i="30"/>
  <c r="CQ1230" i="30"/>
  <c r="CR1230" i="30"/>
  <c r="CS1230" i="30"/>
  <c r="CT1230" i="30"/>
  <c r="CU1230" i="30"/>
  <c r="CV1230" i="30"/>
  <c r="CW1230" i="30"/>
  <c r="CX1230" i="30"/>
  <c r="CY1230" i="30"/>
  <c r="DD1230" i="30"/>
  <c r="DE1230" i="30"/>
  <c r="DF1230" i="30"/>
  <c r="DG1230" i="30"/>
  <c r="DH1230" i="30"/>
  <c r="DK1230" i="30"/>
  <c r="DL1230" i="30"/>
  <c r="CN1231" i="30"/>
  <c r="CO1231" i="30"/>
  <c r="CP1231" i="30"/>
  <c r="CQ1231" i="30"/>
  <c r="CR1231" i="30"/>
  <c r="CS1231" i="30"/>
  <c r="CT1231" i="30"/>
  <c r="CU1231" i="30"/>
  <c r="CV1231" i="30"/>
  <c r="CW1231" i="30"/>
  <c r="CX1231" i="30"/>
  <c r="CY1231" i="30"/>
  <c r="DD1231" i="30"/>
  <c r="DE1231" i="30"/>
  <c r="DF1231" i="30"/>
  <c r="DG1231" i="30"/>
  <c r="DH1231" i="30"/>
  <c r="DK1231" i="30"/>
  <c r="DL1231" i="30"/>
  <c r="CN1232" i="30"/>
  <c r="CO1232" i="30"/>
  <c r="CP1232" i="30"/>
  <c r="CQ1232" i="30"/>
  <c r="CR1232" i="30"/>
  <c r="CS1232" i="30"/>
  <c r="CT1232" i="30"/>
  <c r="CU1232" i="30"/>
  <c r="CV1232" i="30"/>
  <c r="CW1232" i="30"/>
  <c r="CX1232" i="30"/>
  <c r="CY1232" i="30"/>
  <c r="DD1232" i="30"/>
  <c r="DE1232" i="30"/>
  <c r="DF1232" i="30"/>
  <c r="DG1232" i="30"/>
  <c r="DH1232" i="30"/>
  <c r="DK1232" i="30"/>
  <c r="DL1232" i="30"/>
  <c r="CN1233" i="30"/>
  <c r="CO1233" i="30"/>
  <c r="CP1233" i="30"/>
  <c r="CQ1233" i="30"/>
  <c r="CR1233" i="30"/>
  <c r="CS1233" i="30"/>
  <c r="CT1233" i="30"/>
  <c r="CU1233" i="30"/>
  <c r="CV1233" i="30"/>
  <c r="CW1233" i="30"/>
  <c r="CX1233" i="30"/>
  <c r="CY1233" i="30"/>
  <c r="DD1233" i="30"/>
  <c r="DE1233" i="30"/>
  <c r="DF1233" i="30"/>
  <c r="DG1233" i="30"/>
  <c r="DH1233" i="30"/>
  <c r="DK1233" i="30"/>
  <c r="DL1233" i="30"/>
  <c r="CN1234" i="30"/>
  <c r="CO1234" i="30"/>
  <c r="CP1234" i="30"/>
  <c r="CQ1234" i="30"/>
  <c r="CR1234" i="30"/>
  <c r="CS1234" i="30"/>
  <c r="CT1234" i="30"/>
  <c r="CU1234" i="30"/>
  <c r="CV1234" i="30"/>
  <c r="CW1234" i="30"/>
  <c r="CX1234" i="30"/>
  <c r="CY1234" i="30"/>
  <c r="DD1234" i="30"/>
  <c r="DE1234" i="30"/>
  <c r="DF1234" i="30"/>
  <c r="DG1234" i="30"/>
  <c r="DH1234" i="30"/>
  <c r="DK1234" i="30"/>
  <c r="DL1234" i="30"/>
  <c r="CN1235" i="30"/>
  <c r="CO1235" i="30"/>
  <c r="CP1235" i="30"/>
  <c r="CQ1235" i="30"/>
  <c r="CR1235" i="30"/>
  <c r="CS1235" i="30"/>
  <c r="CT1235" i="30"/>
  <c r="CU1235" i="30"/>
  <c r="CV1235" i="30"/>
  <c r="CW1235" i="30"/>
  <c r="CX1235" i="30"/>
  <c r="CY1235" i="30"/>
  <c r="DD1235" i="30"/>
  <c r="DE1235" i="30"/>
  <c r="DF1235" i="30"/>
  <c r="DG1235" i="30"/>
  <c r="DH1235" i="30"/>
  <c r="DK1235" i="30"/>
  <c r="DL1235" i="30"/>
  <c r="CN1236" i="30"/>
  <c r="CO1236" i="30"/>
  <c r="CP1236" i="30"/>
  <c r="CQ1236" i="30"/>
  <c r="CR1236" i="30"/>
  <c r="CS1236" i="30"/>
  <c r="CT1236" i="30"/>
  <c r="CU1236" i="30"/>
  <c r="CV1236" i="30"/>
  <c r="CW1236" i="30"/>
  <c r="CX1236" i="30"/>
  <c r="CY1236" i="30"/>
  <c r="DD1236" i="30"/>
  <c r="DE1236" i="30"/>
  <c r="DF1236" i="30"/>
  <c r="DG1236" i="30"/>
  <c r="DH1236" i="30"/>
  <c r="DK1236" i="30"/>
  <c r="DL1236" i="30"/>
  <c r="CN1237" i="30"/>
  <c r="CO1237" i="30"/>
  <c r="CP1237" i="30"/>
  <c r="CQ1237" i="30"/>
  <c r="CR1237" i="30"/>
  <c r="CS1237" i="30"/>
  <c r="CT1237" i="30"/>
  <c r="CU1237" i="30"/>
  <c r="CV1237" i="30"/>
  <c r="CW1237" i="30"/>
  <c r="CX1237" i="30"/>
  <c r="CY1237" i="30"/>
  <c r="DD1237" i="30"/>
  <c r="DE1237" i="30"/>
  <c r="DF1237" i="30"/>
  <c r="DG1237" i="30"/>
  <c r="DH1237" i="30"/>
  <c r="DK1237" i="30"/>
  <c r="DL1237" i="30"/>
  <c r="CN1238" i="30"/>
  <c r="CO1238" i="30"/>
  <c r="CP1238" i="30"/>
  <c r="CQ1238" i="30"/>
  <c r="CR1238" i="30"/>
  <c r="CS1238" i="30"/>
  <c r="CT1238" i="30"/>
  <c r="CU1238" i="30"/>
  <c r="CV1238" i="30"/>
  <c r="CW1238" i="30"/>
  <c r="CX1238" i="30"/>
  <c r="CY1238" i="30"/>
  <c r="DD1238" i="30"/>
  <c r="DE1238" i="30"/>
  <c r="DF1238" i="30"/>
  <c r="DG1238" i="30"/>
  <c r="DH1238" i="30"/>
  <c r="DK1238" i="30"/>
  <c r="DL1238" i="30"/>
  <c r="CN1239" i="30"/>
  <c r="CO1239" i="30"/>
  <c r="CP1239" i="30"/>
  <c r="CQ1239" i="30"/>
  <c r="CR1239" i="30"/>
  <c r="CS1239" i="30"/>
  <c r="CT1239" i="30"/>
  <c r="CU1239" i="30"/>
  <c r="CV1239" i="30"/>
  <c r="CW1239" i="30"/>
  <c r="CX1239" i="30"/>
  <c r="CY1239" i="30"/>
  <c r="DD1239" i="30"/>
  <c r="DE1239" i="30"/>
  <c r="DF1239" i="30"/>
  <c r="DG1239" i="30"/>
  <c r="DH1239" i="30"/>
  <c r="DK1239" i="30"/>
  <c r="DL1239" i="30"/>
  <c r="CN1240" i="30"/>
  <c r="CO1240" i="30"/>
  <c r="CP1240" i="30"/>
  <c r="CQ1240" i="30"/>
  <c r="CR1240" i="30"/>
  <c r="CS1240" i="30"/>
  <c r="CT1240" i="30"/>
  <c r="CU1240" i="30"/>
  <c r="CV1240" i="30"/>
  <c r="CW1240" i="30"/>
  <c r="CX1240" i="30"/>
  <c r="CY1240" i="30"/>
  <c r="DD1240" i="30"/>
  <c r="DE1240" i="30"/>
  <c r="DF1240" i="30"/>
  <c r="DG1240" i="30"/>
  <c r="DH1240" i="30"/>
  <c r="DK1240" i="30"/>
  <c r="DL1240" i="30"/>
  <c r="CN1241" i="30"/>
  <c r="CO1241" i="30"/>
  <c r="CP1241" i="30"/>
  <c r="CQ1241" i="30"/>
  <c r="CR1241" i="30"/>
  <c r="CS1241" i="30"/>
  <c r="CT1241" i="30"/>
  <c r="CU1241" i="30"/>
  <c r="CV1241" i="30"/>
  <c r="CW1241" i="30"/>
  <c r="CX1241" i="30"/>
  <c r="CY1241" i="30"/>
  <c r="DD1241" i="30"/>
  <c r="DE1241" i="30"/>
  <c r="DF1241" i="30"/>
  <c r="DG1241" i="30"/>
  <c r="DH1241" i="30"/>
  <c r="DK1241" i="30"/>
  <c r="DL1241" i="30"/>
  <c r="CN1242" i="30"/>
  <c r="CO1242" i="30"/>
  <c r="CP1242" i="30"/>
  <c r="CQ1242" i="30"/>
  <c r="CR1242" i="30"/>
  <c r="CS1242" i="30"/>
  <c r="CT1242" i="30"/>
  <c r="CU1242" i="30"/>
  <c r="CV1242" i="30"/>
  <c r="CW1242" i="30"/>
  <c r="CX1242" i="30"/>
  <c r="CY1242" i="30"/>
  <c r="DD1242" i="30"/>
  <c r="DE1242" i="30"/>
  <c r="DF1242" i="30"/>
  <c r="DG1242" i="30"/>
  <c r="DH1242" i="30"/>
  <c r="DK1242" i="30"/>
  <c r="DL1242" i="30"/>
  <c r="CN1243" i="30"/>
  <c r="CO1243" i="30"/>
  <c r="CP1243" i="30"/>
  <c r="CQ1243" i="30"/>
  <c r="CR1243" i="30"/>
  <c r="CS1243" i="30"/>
  <c r="CT1243" i="30"/>
  <c r="CU1243" i="30"/>
  <c r="CV1243" i="30"/>
  <c r="CW1243" i="30"/>
  <c r="CX1243" i="30"/>
  <c r="CY1243" i="30"/>
  <c r="DD1243" i="30"/>
  <c r="DE1243" i="30"/>
  <c r="DF1243" i="30"/>
  <c r="DG1243" i="30"/>
  <c r="DH1243" i="30"/>
  <c r="DK1243" i="30"/>
  <c r="DL1243" i="30"/>
  <c r="CN1244" i="30"/>
  <c r="CO1244" i="30"/>
  <c r="CP1244" i="30"/>
  <c r="CQ1244" i="30"/>
  <c r="CR1244" i="30"/>
  <c r="CS1244" i="30"/>
  <c r="CT1244" i="30"/>
  <c r="CU1244" i="30"/>
  <c r="CV1244" i="30"/>
  <c r="CW1244" i="30"/>
  <c r="CX1244" i="30"/>
  <c r="CY1244" i="30"/>
  <c r="DD1244" i="30"/>
  <c r="DE1244" i="30"/>
  <c r="DF1244" i="30"/>
  <c r="DG1244" i="30"/>
  <c r="DH1244" i="30"/>
  <c r="DK1244" i="30"/>
  <c r="DL1244" i="30"/>
  <c r="CN1245" i="30"/>
  <c r="CO1245" i="30"/>
  <c r="CP1245" i="30"/>
  <c r="CQ1245" i="30"/>
  <c r="CR1245" i="30"/>
  <c r="CS1245" i="30"/>
  <c r="CT1245" i="30"/>
  <c r="CU1245" i="30"/>
  <c r="CV1245" i="30"/>
  <c r="CW1245" i="30"/>
  <c r="CX1245" i="30"/>
  <c r="CY1245" i="30"/>
  <c r="DD1245" i="30"/>
  <c r="DE1245" i="30"/>
  <c r="DF1245" i="30"/>
  <c r="DG1245" i="30"/>
  <c r="DH1245" i="30"/>
  <c r="DK1245" i="30"/>
  <c r="DL1245" i="30"/>
  <c r="CN1246" i="30"/>
  <c r="CO1246" i="30"/>
  <c r="CP1246" i="30"/>
  <c r="CQ1246" i="30"/>
  <c r="CR1246" i="30"/>
  <c r="CS1246" i="30"/>
  <c r="CT1246" i="30"/>
  <c r="CU1246" i="30"/>
  <c r="CV1246" i="30"/>
  <c r="CW1246" i="30"/>
  <c r="CX1246" i="30"/>
  <c r="CY1246" i="30"/>
  <c r="DD1246" i="30"/>
  <c r="DE1246" i="30"/>
  <c r="DF1246" i="30"/>
  <c r="DG1246" i="30"/>
  <c r="DH1246" i="30"/>
  <c r="DK1246" i="30"/>
  <c r="DL1246" i="30"/>
  <c r="CN1247" i="30"/>
  <c r="CO1247" i="30"/>
  <c r="CP1247" i="30"/>
  <c r="CQ1247" i="30"/>
  <c r="CR1247" i="30"/>
  <c r="CS1247" i="30"/>
  <c r="CT1247" i="30"/>
  <c r="CU1247" i="30"/>
  <c r="CV1247" i="30"/>
  <c r="CW1247" i="30"/>
  <c r="CX1247" i="30"/>
  <c r="CY1247" i="30"/>
  <c r="DD1247" i="30"/>
  <c r="DE1247" i="30"/>
  <c r="DF1247" i="30"/>
  <c r="DG1247" i="30"/>
  <c r="DH1247" i="30"/>
  <c r="DK1247" i="30"/>
  <c r="DL1247" i="30"/>
  <c r="CN1248" i="30"/>
  <c r="CO1248" i="30"/>
  <c r="CP1248" i="30"/>
  <c r="CQ1248" i="30"/>
  <c r="CR1248" i="30"/>
  <c r="CS1248" i="30"/>
  <c r="CT1248" i="30"/>
  <c r="CU1248" i="30"/>
  <c r="CV1248" i="30"/>
  <c r="CW1248" i="30"/>
  <c r="CX1248" i="30"/>
  <c r="CY1248" i="30"/>
  <c r="DD1248" i="30"/>
  <c r="DE1248" i="30"/>
  <c r="DF1248" i="30"/>
  <c r="DG1248" i="30"/>
  <c r="DH1248" i="30"/>
  <c r="DK1248" i="30"/>
  <c r="DL1248" i="30"/>
  <c r="CN1249" i="30"/>
  <c r="CO1249" i="30"/>
  <c r="CP1249" i="30"/>
  <c r="CQ1249" i="30"/>
  <c r="CR1249" i="30"/>
  <c r="CS1249" i="30"/>
  <c r="CT1249" i="30"/>
  <c r="CU1249" i="30"/>
  <c r="CV1249" i="30"/>
  <c r="CW1249" i="30"/>
  <c r="CX1249" i="30"/>
  <c r="CY1249" i="30"/>
  <c r="DD1249" i="30"/>
  <c r="DE1249" i="30"/>
  <c r="DF1249" i="30"/>
  <c r="DG1249" i="30"/>
  <c r="DH1249" i="30"/>
  <c r="DK1249" i="30"/>
  <c r="DL1249" i="30"/>
  <c r="CN1250" i="30"/>
  <c r="CO1250" i="30"/>
  <c r="CP1250" i="30"/>
  <c r="CQ1250" i="30"/>
  <c r="CR1250" i="30"/>
  <c r="CS1250" i="30"/>
  <c r="CT1250" i="30"/>
  <c r="CU1250" i="30"/>
  <c r="CV1250" i="30"/>
  <c r="CW1250" i="30"/>
  <c r="CX1250" i="30"/>
  <c r="CY1250" i="30"/>
  <c r="DD1250" i="30"/>
  <c r="DE1250" i="30"/>
  <c r="DF1250" i="30"/>
  <c r="DG1250" i="30"/>
  <c r="DH1250" i="30"/>
  <c r="DK1250" i="30"/>
  <c r="DL1250" i="30"/>
  <c r="CN1251" i="30"/>
  <c r="CO1251" i="30"/>
  <c r="CP1251" i="30"/>
  <c r="CQ1251" i="30"/>
  <c r="CR1251" i="30"/>
  <c r="CS1251" i="30"/>
  <c r="CT1251" i="30"/>
  <c r="CU1251" i="30"/>
  <c r="CV1251" i="30"/>
  <c r="CW1251" i="30"/>
  <c r="CX1251" i="30"/>
  <c r="CY1251" i="30"/>
  <c r="DD1251" i="30"/>
  <c r="DE1251" i="30"/>
  <c r="DF1251" i="30"/>
  <c r="DG1251" i="30"/>
  <c r="DH1251" i="30"/>
  <c r="DK1251" i="30"/>
  <c r="DL1251" i="30"/>
  <c r="CN1252" i="30"/>
  <c r="CO1252" i="30"/>
  <c r="CP1252" i="30"/>
  <c r="CQ1252" i="30"/>
  <c r="CR1252" i="30"/>
  <c r="CS1252" i="30"/>
  <c r="CT1252" i="30"/>
  <c r="CU1252" i="30"/>
  <c r="CV1252" i="30"/>
  <c r="CW1252" i="30"/>
  <c r="CX1252" i="30"/>
  <c r="CY1252" i="30"/>
  <c r="DD1252" i="30"/>
  <c r="DE1252" i="30"/>
  <c r="DF1252" i="30"/>
  <c r="DG1252" i="30"/>
  <c r="DH1252" i="30"/>
  <c r="DK1252" i="30"/>
  <c r="DL1252" i="30"/>
  <c r="CN1253" i="30"/>
  <c r="CO1253" i="30"/>
  <c r="CP1253" i="30"/>
  <c r="CQ1253" i="30"/>
  <c r="CR1253" i="30"/>
  <c r="CS1253" i="30"/>
  <c r="CT1253" i="30"/>
  <c r="CU1253" i="30"/>
  <c r="CV1253" i="30"/>
  <c r="CW1253" i="30"/>
  <c r="CX1253" i="30"/>
  <c r="CY1253" i="30"/>
  <c r="DD1253" i="30"/>
  <c r="DE1253" i="30"/>
  <c r="DF1253" i="30"/>
  <c r="DG1253" i="30"/>
  <c r="DH1253" i="30"/>
  <c r="DK1253" i="30"/>
  <c r="DL1253" i="30"/>
  <c r="CN1254" i="30"/>
  <c r="CO1254" i="30"/>
  <c r="CP1254" i="30"/>
  <c r="CQ1254" i="30"/>
  <c r="CR1254" i="30"/>
  <c r="CS1254" i="30"/>
  <c r="CT1254" i="30"/>
  <c r="CU1254" i="30"/>
  <c r="CV1254" i="30"/>
  <c r="CW1254" i="30"/>
  <c r="CX1254" i="30"/>
  <c r="CY1254" i="30"/>
  <c r="DD1254" i="30"/>
  <c r="DE1254" i="30"/>
  <c r="DF1254" i="30"/>
  <c r="DG1254" i="30"/>
  <c r="DH1254" i="30"/>
  <c r="DK1254" i="30"/>
  <c r="DL1254" i="30"/>
  <c r="CN1255" i="30"/>
  <c r="CO1255" i="30"/>
  <c r="CP1255" i="30"/>
  <c r="CQ1255" i="30"/>
  <c r="CR1255" i="30"/>
  <c r="CS1255" i="30"/>
  <c r="CT1255" i="30"/>
  <c r="CU1255" i="30"/>
  <c r="CV1255" i="30"/>
  <c r="CW1255" i="30"/>
  <c r="CX1255" i="30"/>
  <c r="CY1255" i="30"/>
  <c r="DD1255" i="30"/>
  <c r="DE1255" i="30"/>
  <c r="DF1255" i="30"/>
  <c r="DG1255" i="30"/>
  <c r="DH1255" i="30"/>
  <c r="DK1255" i="30"/>
  <c r="DL1255" i="30"/>
  <c r="CN1256" i="30"/>
  <c r="CO1256" i="30"/>
  <c r="CP1256" i="30"/>
  <c r="CQ1256" i="30"/>
  <c r="CR1256" i="30"/>
  <c r="CS1256" i="30"/>
  <c r="CT1256" i="30"/>
  <c r="CU1256" i="30"/>
  <c r="CV1256" i="30"/>
  <c r="CW1256" i="30"/>
  <c r="CX1256" i="30"/>
  <c r="CY1256" i="30"/>
  <c r="DD1256" i="30"/>
  <c r="DE1256" i="30"/>
  <c r="DF1256" i="30"/>
  <c r="DG1256" i="30"/>
  <c r="DH1256" i="30"/>
  <c r="DK1256" i="30"/>
  <c r="DL1256" i="30"/>
  <c r="CN1257" i="30"/>
  <c r="CO1257" i="30"/>
  <c r="CP1257" i="30"/>
  <c r="CQ1257" i="30"/>
  <c r="CR1257" i="30"/>
  <c r="CS1257" i="30"/>
  <c r="CT1257" i="30"/>
  <c r="CU1257" i="30"/>
  <c r="CV1257" i="30"/>
  <c r="CW1257" i="30"/>
  <c r="CX1257" i="30"/>
  <c r="CY1257" i="30"/>
  <c r="DD1257" i="30"/>
  <c r="DE1257" i="30"/>
  <c r="DF1257" i="30"/>
  <c r="DG1257" i="30"/>
  <c r="DH1257" i="30"/>
  <c r="DK1257" i="30"/>
  <c r="DL1257" i="30"/>
  <c r="CN1258" i="30"/>
  <c r="CO1258" i="30"/>
  <c r="CP1258" i="30"/>
  <c r="CQ1258" i="30"/>
  <c r="CR1258" i="30"/>
  <c r="CS1258" i="30"/>
  <c r="CT1258" i="30"/>
  <c r="CU1258" i="30"/>
  <c r="CV1258" i="30"/>
  <c r="CW1258" i="30"/>
  <c r="CX1258" i="30"/>
  <c r="CY1258" i="30"/>
  <c r="DD1258" i="30"/>
  <c r="DE1258" i="30"/>
  <c r="DF1258" i="30"/>
  <c r="DG1258" i="30"/>
  <c r="DH1258" i="30"/>
  <c r="DK1258" i="30"/>
  <c r="DL1258" i="30"/>
  <c r="CN1259" i="30"/>
  <c r="CO1259" i="30"/>
  <c r="CP1259" i="30"/>
  <c r="CQ1259" i="30"/>
  <c r="CR1259" i="30"/>
  <c r="CS1259" i="30"/>
  <c r="CT1259" i="30"/>
  <c r="CU1259" i="30"/>
  <c r="CV1259" i="30"/>
  <c r="CW1259" i="30"/>
  <c r="CX1259" i="30"/>
  <c r="CY1259" i="30"/>
  <c r="DD1259" i="30"/>
  <c r="DE1259" i="30"/>
  <c r="DF1259" i="30"/>
  <c r="DG1259" i="30"/>
  <c r="DH1259" i="30"/>
  <c r="DK1259" i="30"/>
  <c r="DL1259" i="30"/>
  <c r="CN1260" i="30"/>
  <c r="CO1260" i="30"/>
  <c r="CP1260" i="30"/>
  <c r="CQ1260" i="30"/>
  <c r="CR1260" i="30"/>
  <c r="CS1260" i="30"/>
  <c r="CT1260" i="30"/>
  <c r="CU1260" i="30"/>
  <c r="CV1260" i="30"/>
  <c r="CW1260" i="30"/>
  <c r="CX1260" i="30"/>
  <c r="CY1260" i="30"/>
  <c r="DD1260" i="30"/>
  <c r="DE1260" i="30"/>
  <c r="DF1260" i="30"/>
  <c r="DG1260" i="30"/>
  <c r="DH1260" i="30"/>
  <c r="DK1260" i="30"/>
  <c r="DL1260" i="30"/>
  <c r="CN1261" i="30"/>
  <c r="CO1261" i="30"/>
  <c r="CP1261" i="30"/>
  <c r="CQ1261" i="30"/>
  <c r="CR1261" i="30"/>
  <c r="CS1261" i="30"/>
  <c r="CT1261" i="30"/>
  <c r="CU1261" i="30"/>
  <c r="CV1261" i="30"/>
  <c r="CW1261" i="30"/>
  <c r="CX1261" i="30"/>
  <c r="CY1261" i="30"/>
  <c r="DD1261" i="30"/>
  <c r="DE1261" i="30"/>
  <c r="DF1261" i="30"/>
  <c r="DG1261" i="30"/>
  <c r="DH1261" i="30"/>
  <c r="DK1261" i="30"/>
  <c r="DL1261" i="30"/>
  <c r="CN1262" i="30"/>
  <c r="CO1262" i="30"/>
  <c r="CP1262" i="30"/>
  <c r="CQ1262" i="30"/>
  <c r="CR1262" i="30"/>
  <c r="CS1262" i="30"/>
  <c r="CT1262" i="30"/>
  <c r="CU1262" i="30"/>
  <c r="CV1262" i="30"/>
  <c r="CW1262" i="30"/>
  <c r="CX1262" i="30"/>
  <c r="CY1262" i="30"/>
  <c r="DD1262" i="30"/>
  <c r="DE1262" i="30"/>
  <c r="DF1262" i="30"/>
  <c r="DG1262" i="30"/>
  <c r="DH1262" i="30"/>
  <c r="DK1262" i="30"/>
  <c r="DL1262" i="30"/>
  <c r="CN1263" i="30"/>
  <c r="CO1263" i="30"/>
  <c r="CP1263" i="30"/>
  <c r="CQ1263" i="30"/>
  <c r="CR1263" i="30"/>
  <c r="CS1263" i="30"/>
  <c r="CT1263" i="30"/>
  <c r="CU1263" i="30"/>
  <c r="CV1263" i="30"/>
  <c r="CW1263" i="30"/>
  <c r="CX1263" i="30"/>
  <c r="CY1263" i="30"/>
  <c r="DD1263" i="30"/>
  <c r="DE1263" i="30"/>
  <c r="DF1263" i="30"/>
  <c r="DG1263" i="30"/>
  <c r="DH1263" i="30"/>
  <c r="DK1263" i="30"/>
  <c r="DL1263" i="30"/>
  <c r="CN1264" i="30"/>
  <c r="CO1264" i="30"/>
  <c r="CP1264" i="30"/>
  <c r="CQ1264" i="30"/>
  <c r="CR1264" i="30"/>
  <c r="CS1264" i="30"/>
  <c r="CT1264" i="30"/>
  <c r="CU1264" i="30"/>
  <c r="CV1264" i="30"/>
  <c r="CW1264" i="30"/>
  <c r="CX1264" i="30"/>
  <c r="CY1264" i="30"/>
  <c r="DD1264" i="30"/>
  <c r="DE1264" i="30"/>
  <c r="DF1264" i="30"/>
  <c r="DG1264" i="30"/>
  <c r="DH1264" i="30"/>
  <c r="DK1264" i="30"/>
  <c r="DL1264" i="30"/>
  <c r="CN1265" i="30"/>
  <c r="CO1265" i="30"/>
  <c r="CP1265" i="30"/>
  <c r="CQ1265" i="30"/>
  <c r="CR1265" i="30"/>
  <c r="CS1265" i="30"/>
  <c r="CT1265" i="30"/>
  <c r="CU1265" i="30"/>
  <c r="CV1265" i="30"/>
  <c r="CW1265" i="30"/>
  <c r="CX1265" i="30"/>
  <c r="CY1265" i="30"/>
  <c r="DD1265" i="30"/>
  <c r="DE1265" i="30"/>
  <c r="DF1265" i="30"/>
  <c r="DG1265" i="30"/>
  <c r="DH1265" i="30"/>
  <c r="DK1265" i="30"/>
  <c r="DL1265" i="30"/>
  <c r="CN1266" i="30"/>
  <c r="CO1266" i="30"/>
  <c r="CP1266" i="30"/>
  <c r="CQ1266" i="30"/>
  <c r="CR1266" i="30"/>
  <c r="CS1266" i="30"/>
  <c r="CT1266" i="30"/>
  <c r="CU1266" i="30"/>
  <c r="CV1266" i="30"/>
  <c r="CW1266" i="30"/>
  <c r="CX1266" i="30"/>
  <c r="CY1266" i="30"/>
  <c r="DD1266" i="30"/>
  <c r="DE1266" i="30"/>
  <c r="DF1266" i="30"/>
  <c r="DG1266" i="30"/>
  <c r="DH1266" i="30"/>
  <c r="DK1266" i="30"/>
  <c r="DL1266" i="30"/>
  <c r="CN1267" i="30"/>
  <c r="CO1267" i="30"/>
  <c r="CP1267" i="30"/>
  <c r="CQ1267" i="30"/>
  <c r="CR1267" i="30"/>
  <c r="CS1267" i="30"/>
  <c r="CT1267" i="30"/>
  <c r="CU1267" i="30"/>
  <c r="CV1267" i="30"/>
  <c r="CW1267" i="30"/>
  <c r="CX1267" i="30"/>
  <c r="CY1267" i="30"/>
  <c r="DD1267" i="30"/>
  <c r="DE1267" i="30"/>
  <c r="DF1267" i="30"/>
  <c r="DG1267" i="30"/>
  <c r="DH1267" i="30"/>
  <c r="DK1267" i="30"/>
  <c r="DL1267" i="30"/>
  <c r="CN1268" i="30"/>
  <c r="CO1268" i="30"/>
  <c r="CP1268" i="30"/>
  <c r="CQ1268" i="30"/>
  <c r="CR1268" i="30"/>
  <c r="CS1268" i="30"/>
  <c r="CT1268" i="30"/>
  <c r="CU1268" i="30"/>
  <c r="CV1268" i="30"/>
  <c r="CW1268" i="30"/>
  <c r="CX1268" i="30"/>
  <c r="CY1268" i="30"/>
  <c r="DD1268" i="30"/>
  <c r="DE1268" i="30"/>
  <c r="DF1268" i="30"/>
  <c r="DG1268" i="30"/>
  <c r="DH1268" i="30"/>
  <c r="DK1268" i="30"/>
  <c r="DL1268" i="30"/>
  <c r="CN1269" i="30"/>
  <c r="CO1269" i="30"/>
  <c r="CP1269" i="30"/>
  <c r="CQ1269" i="30"/>
  <c r="CR1269" i="30"/>
  <c r="CS1269" i="30"/>
  <c r="CT1269" i="30"/>
  <c r="CU1269" i="30"/>
  <c r="CV1269" i="30"/>
  <c r="CW1269" i="30"/>
  <c r="CX1269" i="30"/>
  <c r="CY1269" i="30"/>
  <c r="DD1269" i="30"/>
  <c r="DE1269" i="30"/>
  <c r="DF1269" i="30"/>
  <c r="DG1269" i="30"/>
  <c r="DH1269" i="30"/>
  <c r="DK1269" i="30"/>
  <c r="DL1269" i="30"/>
  <c r="CN1270" i="30"/>
  <c r="CO1270" i="30"/>
  <c r="CP1270" i="30"/>
  <c r="CQ1270" i="30"/>
  <c r="CR1270" i="30"/>
  <c r="CS1270" i="30"/>
  <c r="CT1270" i="30"/>
  <c r="CU1270" i="30"/>
  <c r="CV1270" i="30"/>
  <c r="CW1270" i="30"/>
  <c r="CX1270" i="30"/>
  <c r="CY1270" i="30"/>
  <c r="DD1270" i="30"/>
  <c r="DE1270" i="30"/>
  <c r="DF1270" i="30"/>
  <c r="DG1270" i="30"/>
  <c r="DH1270" i="30"/>
  <c r="DK1270" i="30"/>
  <c r="DL1270" i="30"/>
  <c r="CN1271" i="30"/>
  <c r="CO1271" i="30"/>
  <c r="CP1271" i="30"/>
  <c r="CQ1271" i="30"/>
  <c r="CR1271" i="30"/>
  <c r="CS1271" i="30"/>
  <c r="CT1271" i="30"/>
  <c r="CU1271" i="30"/>
  <c r="CV1271" i="30"/>
  <c r="CW1271" i="30"/>
  <c r="CX1271" i="30"/>
  <c r="CY1271" i="30"/>
  <c r="DD1271" i="30"/>
  <c r="DE1271" i="30"/>
  <c r="DF1271" i="30"/>
  <c r="DG1271" i="30"/>
  <c r="DH1271" i="30"/>
  <c r="DK1271" i="30"/>
  <c r="DL1271" i="30"/>
  <c r="CN1272" i="30"/>
  <c r="CO1272" i="30"/>
  <c r="CP1272" i="30"/>
  <c r="CQ1272" i="30"/>
  <c r="CR1272" i="30"/>
  <c r="CS1272" i="30"/>
  <c r="CT1272" i="30"/>
  <c r="CU1272" i="30"/>
  <c r="CV1272" i="30"/>
  <c r="CW1272" i="30"/>
  <c r="CX1272" i="30"/>
  <c r="CY1272" i="30"/>
  <c r="DD1272" i="30"/>
  <c r="DE1272" i="30"/>
  <c r="DF1272" i="30"/>
  <c r="DG1272" i="30"/>
  <c r="DH1272" i="30"/>
  <c r="DK1272" i="30"/>
  <c r="DL1272" i="30"/>
  <c r="CN1273" i="30"/>
  <c r="CO1273" i="30"/>
  <c r="CP1273" i="30"/>
  <c r="CQ1273" i="30"/>
  <c r="CR1273" i="30"/>
  <c r="CS1273" i="30"/>
  <c r="CT1273" i="30"/>
  <c r="CU1273" i="30"/>
  <c r="CV1273" i="30"/>
  <c r="CW1273" i="30"/>
  <c r="CX1273" i="30"/>
  <c r="CY1273" i="30"/>
  <c r="DD1273" i="30"/>
  <c r="DE1273" i="30"/>
  <c r="DF1273" i="30"/>
  <c r="DG1273" i="30"/>
  <c r="DH1273" i="30"/>
  <c r="DK1273" i="30"/>
  <c r="DL1273" i="30"/>
  <c r="CN1274" i="30"/>
  <c r="CO1274" i="30"/>
  <c r="CP1274" i="30"/>
  <c r="CQ1274" i="30"/>
  <c r="CR1274" i="30"/>
  <c r="CS1274" i="30"/>
  <c r="CT1274" i="30"/>
  <c r="CU1274" i="30"/>
  <c r="CV1274" i="30"/>
  <c r="CW1274" i="30"/>
  <c r="CX1274" i="30"/>
  <c r="CY1274" i="30"/>
  <c r="DD1274" i="30"/>
  <c r="DE1274" i="30"/>
  <c r="DF1274" i="30"/>
  <c r="DG1274" i="30"/>
  <c r="DH1274" i="30"/>
  <c r="DK1274" i="30"/>
  <c r="DL1274" i="30"/>
  <c r="CN1275" i="30"/>
  <c r="CO1275" i="30"/>
  <c r="CP1275" i="30"/>
  <c r="CQ1275" i="30"/>
  <c r="CR1275" i="30"/>
  <c r="CS1275" i="30"/>
  <c r="CT1275" i="30"/>
  <c r="CU1275" i="30"/>
  <c r="CV1275" i="30"/>
  <c r="CW1275" i="30"/>
  <c r="CX1275" i="30"/>
  <c r="CY1275" i="30"/>
  <c r="DD1275" i="30"/>
  <c r="DE1275" i="30"/>
  <c r="DF1275" i="30"/>
  <c r="DG1275" i="30"/>
  <c r="DH1275" i="30"/>
  <c r="DK1275" i="30"/>
  <c r="DL1275" i="30"/>
  <c r="CN1276" i="30"/>
  <c r="CO1276" i="30"/>
  <c r="CP1276" i="30"/>
  <c r="CQ1276" i="30"/>
  <c r="CR1276" i="30"/>
  <c r="CS1276" i="30"/>
  <c r="CT1276" i="30"/>
  <c r="CU1276" i="30"/>
  <c r="CV1276" i="30"/>
  <c r="CW1276" i="30"/>
  <c r="CX1276" i="30"/>
  <c r="CY1276" i="30"/>
  <c r="DD1276" i="30"/>
  <c r="DE1276" i="30"/>
  <c r="DF1276" i="30"/>
  <c r="DG1276" i="30"/>
  <c r="DH1276" i="30"/>
  <c r="DK1276" i="30"/>
  <c r="DL1276" i="30"/>
  <c r="CN1277" i="30"/>
  <c r="CO1277" i="30"/>
  <c r="CP1277" i="30"/>
  <c r="CQ1277" i="30"/>
  <c r="CR1277" i="30"/>
  <c r="CS1277" i="30"/>
  <c r="CT1277" i="30"/>
  <c r="CU1277" i="30"/>
  <c r="CV1277" i="30"/>
  <c r="CW1277" i="30"/>
  <c r="CX1277" i="30"/>
  <c r="CY1277" i="30"/>
  <c r="DD1277" i="30"/>
  <c r="DE1277" i="30"/>
  <c r="DF1277" i="30"/>
  <c r="DG1277" i="30"/>
  <c r="DH1277" i="30"/>
  <c r="DK1277" i="30"/>
  <c r="DL1277" i="30"/>
  <c r="CN1278" i="30"/>
  <c r="CO1278" i="30"/>
  <c r="CP1278" i="30"/>
  <c r="CQ1278" i="30"/>
  <c r="CR1278" i="30"/>
  <c r="CS1278" i="30"/>
  <c r="CT1278" i="30"/>
  <c r="CU1278" i="30"/>
  <c r="CV1278" i="30"/>
  <c r="CW1278" i="30"/>
  <c r="CX1278" i="30"/>
  <c r="CY1278" i="30"/>
  <c r="DD1278" i="30"/>
  <c r="DE1278" i="30"/>
  <c r="DF1278" i="30"/>
  <c r="DG1278" i="30"/>
  <c r="DH1278" i="30"/>
  <c r="DK1278" i="30"/>
  <c r="DL1278" i="30"/>
  <c r="CN1279" i="30"/>
  <c r="CO1279" i="30"/>
  <c r="CP1279" i="30"/>
  <c r="CQ1279" i="30"/>
  <c r="CR1279" i="30"/>
  <c r="CS1279" i="30"/>
  <c r="CT1279" i="30"/>
  <c r="CU1279" i="30"/>
  <c r="CV1279" i="30"/>
  <c r="CW1279" i="30"/>
  <c r="CX1279" i="30"/>
  <c r="CY1279" i="30"/>
  <c r="DD1279" i="30"/>
  <c r="DE1279" i="30"/>
  <c r="DF1279" i="30"/>
  <c r="DG1279" i="30"/>
  <c r="DH1279" i="30"/>
  <c r="DK1279" i="30"/>
  <c r="DL1279" i="30"/>
  <c r="CN1280" i="30"/>
  <c r="CO1280" i="30"/>
  <c r="CP1280" i="30"/>
  <c r="CQ1280" i="30"/>
  <c r="CR1280" i="30"/>
  <c r="CS1280" i="30"/>
  <c r="CT1280" i="30"/>
  <c r="CU1280" i="30"/>
  <c r="CV1280" i="30"/>
  <c r="CW1280" i="30"/>
  <c r="CX1280" i="30"/>
  <c r="CY1280" i="30"/>
  <c r="DD1280" i="30"/>
  <c r="DE1280" i="30"/>
  <c r="DF1280" i="30"/>
  <c r="DG1280" i="30"/>
  <c r="DH1280" i="30"/>
  <c r="DK1280" i="30"/>
  <c r="DL1280" i="30"/>
  <c r="CN1281" i="30"/>
  <c r="CO1281" i="30"/>
  <c r="CP1281" i="30"/>
  <c r="CQ1281" i="30"/>
  <c r="CR1281" i="30"/>
  <c r="CS1281" i="30"/>
  <c r="CT1281" i="30"/>
  <c r="CU1281" i="30"/>
  <c r="CV1281" i="30"/>
  <c r="CW1281" i="30"/>
  <c r="CX1281" i="30"/>
  <c r="CY1281" i="30"/>
  <c r="DD1281" i="30"/>
  <c r="DE1281" i="30"/>
  <c r="DF1281" i="30"/>
  <c r="DG1281" i="30"/>
  <c r="DH1281" i="30"/>
  <c r="DK1281" i="30"/>
  <c r="DL1281" i="30"/>
  <c r="CN1282" i="30"/>
  <c r="CO1282" i="30"/>
  <c r="CP1282" i="30"/>
  <c r="CQ1282" i="30"/>
  <c r="CR1282" i="30"/>
  <c r="CS1282" i="30"/>
  <c r="CT1282" i="30"/>
  <c r="CU1282" i="30"/>
  <c r="CV1282" i="30"/>
  <c r="CW1282" i="30"/>
  <c r="CX1282" i="30"/>
  <c r="CY1282" i="30"/>
  <c r="DD1282" i="30"/>
  <c r="DE1282" i="30"/>
  <c r="DF1282" i="30"/>
  <c r="DG1282" i="30"/>
  <c r="DH1282" i="30"/>
  <c r="DK1282" i="30"/>
  <c r="DL1282" i="30"/>
  <c r="CN1283" i="30"/>
  <c r="CO1283" i="30"/>
  <c r="CP1283" i="30"/>
  <c r="CQ1283" i="30"/>
  <c r="CR1283" i="30"/>
  <c r="CS1283" i="30"/>
  <c r="CT1283" i="30"/>
  <c r="CU1283" i="30"/>
  <c r="CV1283" i="30"/>
  <c r="CW1283" i="30"/>
  <c r="CX1283" i="30"/>
  <c r="CY1283" i="30"/>
  <c r="DD1283" i="30"/>
  <c r="DE1283" i="30"/>
  <c r="DF1283" i="30"/>
  <c r="DG1283" i="30"/>
  <c r="DH1283" i="30"/>
  <c r="DK1283" i="30"/>
  <c r="DL1283" i="30"/>
  <c r="CN1284" i="30"/>
  <c r="CO1284" i="30"/>
  <c r="CP1284" i="30"/>
  <c r="CQ1284" i="30"/>
  <c r="CR1284" i="30"/>
  <c r="CS1284" i="30"/>
  <c r="CT1284" i="30"/>
  <c r="CU1284" i="30"/>
  <c r="CV1284" i="30"/>
  <c r="CW1284" i="30"/>
  <c r="CX1284" i="30"/>
  <c r="CY1284" i="30"/>
  <c r="DD1284" i="30"/>
  <c r="DE1284" i="30"/>
  <c r="DF1284" i="30"/>
  <c r="DG1284" i="30"/>
  <c r="DH1284" i="30"/>
  <c r="DK1284" i="30"/>
  <c r="DL1284" i="30"/>
  <c r="CN1285" i="30"/>
  <c r="CO1285" i="30"/>
  <c r="CP1285" i="30"/>
  <c r="CQ1285" i="30"/>
  <c r="CR1285" i="30"/>
  <c r="CS1285" i="30"/>
  <c r="CT1285" i="30"/>
  <c r="CU1285" i="30"/>
  <c r="CV1285" i="30"/>
  <c r="CW1285" i="30"/>
  <c r="CX1285" i="30"/>
  <c r="CY1285" i="30"/>
  <c r="DD1285" i="30"/>
  <c r="DE1285" i="30"/>
  <c r="DF1285" i="30"/>
  <c r="DG1285" i="30"/>
  <c r="DH1285" i="30"/>
  <c r="DK1285" i="30"/>
  <c r="DL1285" i="30"/>
  <c r="CN1286" i="30"/>
  <c r="CO1286" i="30"/>
  <c r="CP1286" i="30"/>
  <c r="CQ1286" i="30"/>
  <c r="CR1286" i="30"/>
  <c r="CS1286" i="30"/>
  <c r="CT1286" i="30"/>
  <c r="CU1286" i="30"/>
  <c r="CV1286" i="30"/>
  <c r="CW1286" i="30"/>
  <c r="CX1286" i="30"/>
  <c r="CY1286" i="30"/>
  <c r="DD1286" i="30"/>
  <c r="DE1286" i="30"/>
  <c r="DF1286" i="30"/>
  <c r="DG1286" i="30"/>
  <c r="DH1286" i="30"/>
  <c r="DK1286" i="30"/>
  <c r="DL1286" i="30"/>
  <c r="CN1287" i="30"/>
  <c r="CO1287" i="30"/>
  <c r="CP1287" i="30"/>
  <c r="CQ1287" i="30"/>
  <c r="CR1287" i="30"/>
  <c r="CS1287" i="30"/>
  <c r="CT1287" i="30"/>
  <c r="CU1287" i="30"/>
  <c r="CV1287" i="30"/>
  <c r="CW1287" i="30"/>
  <c r="CX1287" i="30"/>
  <c r="CY1287" i="30"/>
  <c r="DD1287" i="30"/>
  <c r="DE1287" i="30"/>
  <c r="DF1287" i="30"/>
  <c r="DG1287" i="30"/>
  <c r="DH1287" i="30"/>
  <c r="DK1287" i="30"/>
  <c r="DL1287" i="30"/>
  <c r="CN1288" i="30"/>
  <c r="CO1288" i="30"/>
  <c r="CP1288" i="30"/>
  <c r="CQ1288" i="30"/>
  <c r="CR1288" i="30"/>
  <c r="CS1288" i="30"/>
  <c r="CT1288" i="30"/>
  <c r="CU1288" i="30"/>
  <c r="CV1288" i="30"/>
  <c r="CW1288" i="30"/>
  <c r="CX1288" i="30"/>
  <c r="CY1288" i="30"/>
  <c r="DD1288" i="30"/>
  <c r="DE1288" i="30"/>
  <c r="DF1288" i="30"/>
  <c r="DG1288" i="30"/>
  <c r="DH1288" i="30"/>
  <c r="DK1288" i="30"/>
  <c r="DL1288" i="30"/>
  <c r="CN3" i="30"/>
  <c r="CO3" i="30"/>
  <c r="CP3" i="30"/>
  <c r="CQ3" i="30"/>
  <c r="CR3" i="30"/>
  <c r="CS3" i="30"/>
  <c r="CT3" i="30"/>
  <c r="CU3" i="30"/>
  <c r="CV3" i="30"/>
  <c r="CW3" i="30"/>
  <c r="CX3" i="30"/>
  <c r="CY3" i="30"/>
  <c r="DD3" i="30"/>
  <c r="DE3" i="30"/>
  <c r="DF3" i="30"/>
  <c r="DG3" i="30"/>
  <c r="DH3" i="30"/>
  <c r="DK3" i="30"/>
  <c r="DL3" i="30"/>
  <c r="CN4" i="30"/>
  <c r="CO4" i="30"/>
  <c r="CP4" i="30"/>
  <c r="CQ4" i="30"/>
  <c r="CR4" i="30"/>
  <c r="CS4" i="30"/>
  <c r="CT4" i="30"/>
  <c r="CU4" i="30"/>
  <c r="CV4" i="30"/>
  <c r="CW4" i="30"/>
  <c r="CX4" i="30"/>
  <c r="CY4" i="30"/>
  <c r="DD4" i="30"/>
  <c r="DE4" i="30"/>
  <c r="DF4" i="30"/>
  <c r="DG4" i="30"/>
  <c r="DH4" i="30"/>
  <c r="DK4" i="30"/>
  <c r="DL4" i="30"/>
  <c r="CN5" i="30"/>
  <c r="CO5" i="30"/>
  <c r="CP5" i="30"/>
  <c r="CQ5" i="30"/>
  <c r="CR5" i="30"/>
  <c r="CS5" i="30"/>
  <c r="CT5" i="30"/>
  <c r="CU5" i="30"/>
  <c r="CV5" i="30"/>
  <c r="CW5" i="30"/>
  <c r="CX5" i="30"/>
  <c r="CY5" i="30"/>
  <c r="DD5" i="30"/>
  <c r="DE5" i="30"/>
  <c r="DF5" i="30"/>
  <c r="DG5" i="30"/>
  <c r="DH5" i="30"/>
  <c r="DK5" i="30"/>
  <c r="DL5" i="30"/>
  <c r="CN6" i="30"/>
  <c r="CO6" i="30"/>
  <c r="CP6" i="30"/>
  <c r="CQ6" i="30"/>
  <c r="CR6" i="30"/>
  <c r="CS6" i="30"/>
  <c r="CT6" i="30"/>
  <c r="CU6" i="30"/>
  <c r="CV6" i="30"/>
  <c r="CW6" i="30"/>
  <c r="CX6" i="30"/>
  <c r="CY6" i="30"/>
  <c r="DD6" i="30"/>
  <c r="DE6" i="30"/>
  <c r="DF6" i="30"/>
  <c r="DG6" i="30"/>
  <c r="DH6" i="30"/>
  <c r="DK6" i="30"/>
  <c r="DL6" i="30"/>
  <c r="CN7" i="30"/>
  <c r="CO7" i="30"/>
  <c r="CP7" i="30"/>
  <c r="CQ7" i="30"/>
  <c r="CR7" i="30"/>
  <c r="CS7" i="30"/>
  <c r="CT7" i="30"/>
  <c r="CU7" i="30"/>
  <c r="CV7" i="30"/>
  <c r="CW7" i="30"/>
  <c r="CX7" i="30"/>
  <c r="CY7" i="30"/>
  <c r="DD7" i="30"/>
  <c r="DE7" i="30"/>
  <c r="DF7" i="30"/>
  <c r="DG7" i="30"/>
  <c r="DH7" i="30"/>
  <c r="DK7" i="30"/>
  <c r="DL7" i="30"/>
  <c r="CN8" i="30"/>
  <c r="CO8" i="30"/>
  <c r="CP8" i="30"/>
  <c r="CQ8" i="30"/>
  <c r="CR8" i="30"/>
  <c r="CS8" i="30"/>
  <c r="CT8" i="30"/>
  <c r="CU8" i="30"/>
  <c r="CV8" i="30"/>
  <c r="CW8" i="30"/>
  <c r="CX8" i="30"/>
  <c r="CY8" i="30"/>
  <c r="DD8" i="30"/>
  <c r="DE8" i="30"/>
  <c r="DF8" i="30"/>
  <c r="DG8" i="30"/>
  <c r="DH8" i="30"/>
  <c r="DK8" i="30"/>
  <c r="DL8" i="30"/>
  <c r="CN9" i="30"/>
  <c r="CO9" i="30"/>
  <c r="CP9" i="30"/>
  <c r="CQ9" i="30"/>
  <c r="CR9" i="30"/>
  <c r="CS9" i="30"/>
  <c r="CT9" i="30"/>
  <c r="CU9" i="30"/>
  <c r="CV9" i="30"/>
  <c r="CW9" i="30"/>
  <c r="CX9" i="30"/>
  <c r="CY9" i="30"/>
  <c r="DD9" i="30"/>
  <c r="DE9" i="30"/>
  <c r="DF9" i="30"/>
  <c r="DG9" i="30"/>
  <c r="DH9" i="30"/>
  <c r="DK9" i="30"/>
  <c r="DL9" i="30"/>
  <c r="CN10" i="30"/>
  <c r="CO10" i="30"/>
  <c r="CP10" i="30"/>
  <c r="CQ10" i="30"/>
  <c r="CR10" i="30"/>
  <c r="CS10" i="30"/>
  <c r="CT10" i="30"/>
  <c r="CU10" i="30"/>
  <c r="CV10" i="30"/>
  <c r="CW10" i="30"/>
  <c r="CX10" i="30"/>
  <c r="CY10" i="30"/>
  <c r="DD10" i="30"/>
  <c r="DE10" i="30"/>
  <c r="DF10" i="30"/>
  <c r="DG10" i="30"/>
  <c r="DH10" i="30"/>
  <c r="DK10" i="30"/>
  <c r="DL10" i="30"/>
  <c r="CN11" i="30"/>
  <c r="CO11" i="30"/>
  <c r="CP11" i="30"/>
  <c r="CQ11" i="30"/>
  <c r="CR11" i="30"/>
  <c r="CS11" i="30"/>
  <c r="CT11" i="30"/>
  <c r="CU11" i="30"/>
  <c r="CV11" i="30"/>
  <c r="CW11" i="30"/>
  <c r="CX11" i="30"/>
  <c r="CY11" i="30"/>
  <c r="DD11" i="30"/>
  <c r="DE11" i="30"/>
  <c r="DF11" i="30"/>
  <c r="DG11" i="30"/>
  <c r="DH11" i="30"/>
  <c r="DK11" i="30"/>
  <c r="DL11" i="30"/>
  <c r="CN12" i="30"/>
  <c r="CO12" i="30"/>
  <c r="CP12" i="30"/>
  <c r="CQ12" i="30"/>
  <c r="CR12" i="30"/>
  <c r="CS12" i="30"/>
  <c r="CT12" i="30"/>
  <c r="CU12" i="30"/>
  <c r="CV12" i="30"/>
  <c r="CW12" i="30"/>
  <c r="CX12" i="30"/>
  <c r="CY12" i="30"/>
  <c r="DD12" i="30"/>
  <c r="DE12" i="30"/>
  <c r="DF12" i="30"/>
  <c r="DG12" i="30"/>
  <c r="DH12" i="30"/>
  <c r="DK12" i="30"/>
  <c r="DL12" i="30"/>
  <c r="CN13" i="30"/>
  <c r="CO13" i="30"/>
  <c r="CP13" i="30"/>
  <c r="CQ13" i="30"/>
  <c r="CR13" i="30"/>
  <c r="CS13" i="30"/>
  <c r="CT13" i="30"/>
  <c r="CU13" i="30"/>
  <c r="CV13" i="30"/>
  <c r="CW13" i="30"/>
  <c r="CX13" i="30"/>
  <c r="CY13" i="30"/>
  <c r="DD13" i="30"/>
  <c r="DE13" i="30"/>
  <c r="DF13" i="30"/>
  <c r="DG13" i="30"/>
  <c r="DH13" i="30"/>
  <c r="DK13" i="30"/>
  <c r="DL13" i="30"/>
  <c r="CN14" i="30"/>
  <c r="CO14" i="30"/>
  <c r="CP14" i="30"/>
  <c r="CQ14" i="30"/>
  <c r="CR14" i="30"/>
  <c r="CS14" i="30"/>
  <c r="CT14" i="30"/>
  <c r="CU14" i="30"/>
  <c r="CV14" i="30"/>
  <c r="CW14" i="30"/>
  <c r="CX14" i="30"/>
  <c r="CY14" i="30"/>
  <c r="DD14" i="30"/>
  <c r="DE14" i="30"/>
  <c r="DF14" i="30"/>
  <c r="DG14" i="30"/>
  <c r="DH14" i="30"/>
  <c r="DK14" i="30"/>
  <c r="DL14" i="30"/>
  <c r="CN15" i="30"/>
  <c r="CO15" i="30"/>
  <c r="CP15" i="30"/>
  <c r="CQ15" i="30"/>
  <c r="CR15" i="30"/>
  <c r="CS15" i="30"/>
  <c r="CT15" i="30"/>
  <c r="CU15" i="30"/>
  <c r="CV15" i="30"/>
  <c r="CW15" i="30"/>
  <c r="CX15" i="30"/>
  <c r="CY15" i="30"/>
  <c r="DD15" i="30"/>
  <c r="DE15" i="30"/>
  <c r="DF15" i="30"/>
  <c r="DG15" i="30"/>
  <c r="DH15" i="30"/>
  <c r="DK15" i="30"/>
  <c r="DL15" i="30"/>
  <c r="CN16" i="30"/>
  <c r="CO16" i="30"/>
  <c r="CP16" i="30"/>
  <c r="CQ16" i="30"/>
  <c r="CR16" i="30"/>
  <c r="CS16" i="30"/>
  <c r="CT16" i="30"/>
  <c r="CU16" i="30"/>
  <c r="CV16" i="30"/>
  <c r="CW16" i="30"/>
  <c r="CX16" i="30"/>
  <c r="CY16" i="30"/>
  <c r="DD16" i="30"/>
  <c r="DE16" i="30"/>
  <c r="DF16" i="30"/>
  <c r="DG16" i="30"/>
  <c r="DH16" i="30"/>
  <c r="DK16" i="30"/>
  <c r="DL16" i="30"/>
  <c r="CN17" i="30"/>
  <c r="CO17" i="30"/>
  <c r="CP17" i="30"/>
  <c r="CQ17" i="30"/>
  <c r="CR17" i="30"/>
  <c r="CS17" i="30"/>
  <c r="CT17" i="30"/>
  <c r="CU17" i="30"/>
  <c r="CV17" i="30"/>
  <c r="CW17" i="30"/>
  <c r="CX17" i="30"/>
  <c r="CY17" i="30"/>
  <c r="DD17" i="30"/>
  <c r="DE17" i="30"/>
  <c r="DF17" i="30"/>
  <c r="DG17" i="30"/>
  <c r="DH17" i="30"/>
  <c r="DK17" i="30"/>
  <c r="DL17" i="30"/>
  <c r="CN18" i="30"/>
  <c r="CO18" i="30"/>
  <c r="CP18" i="30"/>
  <c r="CQ18" i="30"/>
  <c r="CR18" i="30"/>
  <c r="CS18" i="30"/>
  <c r="CT18" i="30"/>
  <c r="CU18" i="30"/>
  <c r="CV18" i="30"/>
  <c r="CW18" i="30"/>
  <c r="CX18" i="30"/>
  <c r="CY18" i="30"/>
  <c r="DD18" i="30"/>
  <c r="DE18" i="30"/>
  <c r="DF18" i="30"/>
  <c r="DG18" i="30"/>
  <c r="DH18" i="30"/>
  <c r="DK18" i="30"/>
  <c r="DL18" i="30"/>
  <c r="CN19" i="30"/>
  <c r="CO19" i="30"/>
  <c r="CP19" i="30"/>
  <c r="CQ19" i="30"/>
  <c r="CR19" i="30"/>
  <c r="CS19" i="30"/>
  <c r="CT19" i="30"/>
  <c r="CU19" i="30"/>
  <c r="CV19" i="30"/>
  <c r="CW19" i="30"/>
  <c r="CX19" i="30"/>
  <c r="CY19" i="30"/>
  <c r="DD19" i="30"/>
  <c r="DE19" i="30"/>
  <c r="DF19" i="30"/>
  <c r="DG19" i="30"/>
  <c r="DH19" i="30"/>
  <c r="DK19" i="30"/>
  <c r="DL19" i="30"/>
  <c r="CN20" i="30"/>
  <c r="CO20" i="30"/>
  <c r="CP20" i="30"/>
  <c r="CQ20" i="30"/>
  <c r="CR20" i="30"/>
  <c r="CS20" i="30"/>
  <c r="CT20" i="30"/>
  <c r="CU20" i="30"/>
  <c r="CV20" i="30"/>
  <c r="CW20" i="30"/>
  <c r="CX20" i="30"/>
  <c r="CY20" i="30"/>
  <c r="DD20" i="30"/>
  <c r="DE20" i="30"/>
  <c r="DF20" i="30"/>
  <c r="DG20" i="30"/>
  <c r="DH20" i="30"/>
  <c r="DK20" i="30"/>
  <c r="DL20" i="30"/>
  <c r="CN21" i="30"/>
  <c r="CO21" i="30"/>
  <c r="CP21" i="30"/>
  <c r="CQ21" i="30"/>
  <c r="CR21" i="30"/>
  <c r="CS21" i="30"/>
  <c r="CT21" i="30"/>
  <c r="CU21" i="30"/>
  <c r="CV21" i="30"/>
  <c r="CW21" i="30"/>
  <c r="CX21" i="30"/>
  <c r="CY21" i="30"/>
  <c r="DD21" i="30"/>
  <c r="DE21" i="30"/>
  <c r="DF21" i="30"/>
  <c r="DG21" i="30"/>
  <c r="DH21" i="30"/>
  <c r="DK21" i="30"/>
  <c r="DL21" i="30"/>
  <c r="CN22" i="30"/>
  <c r="CO22" i="30"/>
  <c r="CP22" i="30"/>
  <c r="CQ22" i="30"/>
  <c r="CR22" i="30"/>
  <c r="CS22" i="30"/>
  <c r="CT22" i="30"/>
  <c r="CU22" i="30"/>
  <c r="CV22" i="30"/>
  <c r="CW22" i="30"/>
  <c r="CX22" i="30"/>
  <c r="CY22" i="30"/>
  <c r="DD22" i="30"/>
  <c r="DE22" i="30"/>
  <c r="DF22" i="30"/>
  <c r="DG22" i="30"/>
  <c r="DH22" i="30"/>
  <c r="DK22" i="30"/>
  <c r="DL22" i="30"/>
  <c r="CN23" i="30"/>
  <c r="CO23" i="30"/>
  <c r="CP23" i="30"/>
  <c r="CQ23" i="30"/>
  <c r="CR23" i="30"/>
  <c r="CS23" i="30"/>
  <c r="CT23" i="30"/>
  <c r="CU23" i="30"/>
  <c r="CV23" i="30"/>
  <c r="CW23" i="30"/>
  <c r="CX23" i="30"/>
  <c r="CY23" i="30"/>
  <c r="DD23" i="30"/>
  <c r="DE23" i="30"/>
  <c r="DF23" i="30"/>
  <c r="DG23" i="30"/>
  <c r="DH23" i="30"/>
  <c r="DK23" i="30"/>
  <c r="DL23" i="30"/>
  <c r="CN24" i="30"/>
  <c r="CO24" i="30"/>
  <c r="CP24" i="30"/>
  <c r="CQ24" i="30"/>
  <c r="CR24" i="30"/>
  <c r="CS24" i="30"/>
  <c r="CT24" i="30"/>
  <c r="CU24" i="30"/>
  <c r="CV24" i="30"/>
  <c r="CW24" i="30"/>
  <c r="CX24" i="30"/>
  <c r="CY24" i="30"/>
  <c r="DD24" i="30"/>
  <c r="DE24" i="30"/>
  <c r="DF24" i="30"/>
  <c r="DG24" i="30"/>
  <c r="DH24" i="30"/>
  <c r="DK24" i="30"/>
  <c r="DL24" i="30"/>
  <c r="CN25" i="30"/>
  <c r="CO25" i="30"/>
  <c r="CP25" i="30"/>
  <c r="CQ25" i="30"/>
  <c r="CR25" i="30"/>
  <c r="CS25" i="30"/>
  <c r="CT25" i="30"/>
  <c r="CU25" i="30"/>
  <c r="CV25" i="30"/>
  <c r="CW25" i="30"/>
  <c r="CX25" i="30"/>
  <c r="CY25" i="30"/>
  <c r="DD25" i="30"/>
  <c r="DE25" i="30"/>
  <c r="DF25" i="30"/>
  <c r="DG25" i="30"/>
  <c r="DH25" i="30"/>
  <c r="DK25" i="30"/>
  <c r="DL25" i="30"/>
  <c r="CN26" i="30"/>
  <c r="CO26" i="30"/>
  <c r="CP26" i="30"/>
  <c r="CQ26" i="30"/>
  <c r="CR26" i="30"/>
  <c r="CS26" i="30"/>
  <c r="CT26" i="30"/>
  <c r="CU26" i="30"/>
  <c r="CV26" i="30"/>
  <c r="CW26" i="30"/>
  <c r="CX26" i="30"/>
  <c r="CY26" i="30"/>
  <c r="DD26" i="30"/>
  <c r="DE26" i="30"/>
  <c r="DF26" i="30"/>
  <c r="DG26" i="30"/>
  <c r="DH26" i="30"/>
  <c r="DK26" i="30"/>
  <c r="DL26" i="30"/>
  <c r="CN27" i="30"/>
  <c r="CO27" i="30"/>
  <c r="CP27" i="30"/>
  <c r="CQ27" i="30"/>
  <c r="CR27" i="30"/>
  <c r="CS27" i="30"/>
  <c r="CT27" i="30"/>
  <c r="CU27" i="30"/>
  <c r="CV27" i="30"/>
  <c r="CW27" i="30"/>
  <c r="CX27" i="30"/>
  <c r="CY27" i="30"/>
  <c r="DD27" i="30"/>
  <c r="DE27" i="30"/>
  <c r="DF27" i="30"/>
  <c r="DG27" i="30"/>
  <c r="DH27" i="30"/>
  <c r="DK27" i="30"/>
  <c r="DL27" i="30"/>
  <c r="CN28" i="30"/>
  <c r="CO28" i="30"/>
  <c r="CP28" i="30"/>
  <c r="CQ28" i="30"/>
  <c r="CR28" i="30"/>
  <c r="CS28" i="30"/>
  <c r="CT28" i="30"/>
  <c r="CU28" i="30"/>
  <c r="CV28" i="30"/>
  <c r="CW28" i="30"/>
  <c r="CX28" i="30"/>
  <c r="CY28" i="30"/>
  <c r="DD28" i="30"/>
  <c r="DE28" i="30"/>
  <c r="DF28" i="30"/>
  <c r="DG28" i="30"/>
  <c r="DH28" i="30"/>
  <c r="DK28" i="30"/>
  <c r="DL28" i="30"/>
  <c r="CN29" i="30"/>
  <c r="CO29" i="30"/>
  <c r="CP29" i="30"/>
  <c r="CQ29" i="30"/>
  <c r="CR29" i="30"/>
  <c r="CS29" i="30"/>
  <c r="CT29" i="30"/>
  <c r="CU29" i="30"/>
  <c r="CV29" i="30"/>
  <c r="CW29" i="30"/>
  <c r="CX29" i="30"/>
  <c r="CY29" i="30"/>
  <c r="DD29" i="30"/>
  <c r="DE29" i="30"/>
  <c r="DF29" i="30"/>
  <c r="DG29" i="30"/>
  <c r="DH29" i="30"/>
  <c r="DK29" i="30"/>
  <c r="DL29" i="30"/>
  <c r="CN30" i="30"/>
  <c r="CO30" i="30"/>
  <c r="CP30" i="30"/>
  <c r="CQ30" i="30"/>
  <c r="CR30" i="30"/>
  <c r="CS30" i="30"/>
  <c r="CT30" i="30"/>
  <c r="CU30" i="30"/>
  <c r="CV30" i="30"/>
  <c r="CW30" i="30"/>
  <c r="CX30" i="30"/>
  <c r="CY30" i="30"/>
  <c r="DD30" i="30"/>
  <c r="DE30" i="30"/>
  <c r="DF30" i="30"/>
  <c r="DG30" i="30"/>
  <c r="DH30" i="30"/>
  <c r="DK30" i="30"/>
  <c r="DL30" i="30"/>
  <c r="CN31" i="30"/>
  <c r="CO31" i="30"/>
  <c r="CP31" i="30"/>
  <c r="CQ31" i="30"/>
  <c r="CR31" i="30"/>
  <c r="CS31" i="30"/>
  <c r="CT31" i="30"/>
  <c r="CU31" i="30"/>
  <c r="CV31" i="30"/>
  <c r="CW31" i="30"/>
  <c r="CX31" i="30"/>
  <c r="CY31" i="30"/>
  <c r="DD31" i="30"/>
  <c r="DE31" i="30"/>
  <c r="DF31" i="30"/>
  <c r="DG31" i="30"/>
  <c r="DH31" i="30"/>
  <c r="DK31" i="30"/>
  <c r="DL31" i="30"/>
  <c r="CN32" i="30"/>
  <c r="CO32" i="30"/>
  <c r="CP32" i="30"/>
  <c r="CQ32" i="30"/>
  <c r="CR32" i="30"/>
  <c r="CS32" i="30"/>
  <c r="CT32" i="30"/>
  <c r="CU32" i="30"/>
  <c r="CV32" i="30"/>
  <c r="CW32" i="30"/>
  <c r="CX32" i="30"/>
  <c r="CY32" i="30"/>
  <c r="DD32" i="30"/>
  <c r="DE32" i="30"/>
  <c r="DF32" i="30"/>
  <c r="DG32" i="30"/>
  <c r="DH32" i="30"/>
  <c r="DK32" i="30"/>
  <c r="DL32" i="30"/>
  <c r="CN33" i="30"/>
  <c r="CO33" i="30"/>
  <c r="CP33" i="30"/>
  <c r="CQ33" i="30"/>
  <c r="CR33" i="30"/>
  <c r="CS33" i="30"/>
  <c r="CT33" i="30"/>
  <c r="CU33" i="30"/>
  <c r="CV33" i="30"/>
  <c r="CW33" i="30"/>
  <c r="CX33" i="30"/>
  <c r="CY33" i="30"/>
  <c r="DD33" i="30"/>
  <c r="DE33" i="30"/>
  <c r="DF33" i="30"/>
  <c r="DG33" i="30"/>
  <c r="DH33" i="30"/>
  <c r="DK33" i="30"/>
  <c r="DL33" i="30"/>
  <c r="CN34" i="30"/>
  <c r="CO34" i="30"/>
  <c r="CP34" i="30"/>
  <c r="CQ34" i="30"/>
  <c r="CR34" i="30"/>
  <c r="CS34" i="30"/>
  <c r="CT34" i="30"/>
  <c r="CU34" i="30"/>
  <c r="CV34" i="30"/>
  <c r="CW34" i="30"/>
  <c r="CX34" i="30"/>
  <c r="CY34" i="30"/>
  <c r="DD34" i="30"/>
  <c r="DE34" i="30"/>
  <c r="DF34" i="30"/>
  <c r="DG34" i="30"/>
  <c r="DH34" i="30"/>
  <c r="DK34" i="30"/>
  <c r="DL34" i="30"/>
  <c r="CN35" i="30"/>
  <c r="CO35" i="30"/>
  <c r="CP35" i="30"/>
  <c r="CQ35" i="30"/>
  <c r="CR35" i="30"/>
  <c r="CS35" i="30"/>
  <c r="CT35" i="30"/>
  <c r="CU35" i="30"/>
  <c r="CV35" i="30"/>
  <c r="CW35" i="30"/>
  <c r="CX35" i="30"/>
  <c r="CY35" i="30"/>
  <c r="DD35" i="30"/>
  <c r="DE35" i="30"/>
  <c r="DF35" i="30"/>
  <c r="DG35" i="30"/>
  <c r="DH35" i="30"/>
  <c r="DK35" i="30"/>
  <c r="DL35" i="30"/>
  <c r="CN36" i="30"/>
  <c r="CO36" i="30"/>
  <c r="CP36" i="30"/>
  <c r="CQ36" i="30"/>
  <c r="CR36" i="30"/>
  <c r="CS36" i="30"/>
  <c r="CT36" i="30"/>
  <c r="CU36" i="30"/>
  <c r="CV36" i="30"/>
  <c r="CW36" i="30"/>
  <c r="CX36" i="30"/>
  <c r="CY36" i="30"/>
  <c r="DD36" i="30"/>
  <c r="DE36" i="30"/>
  <c r="DF36" i="30"/>
  <c r="DG36" i="30"/>
  <c r="DH36" i="30"/>
  <c r="DK36" i="30"/>
  <c r="DL36" i="30"/>
  <c r="CN37" i="30"/>
  <c r="CO37" i="30"/>
  <c r="CP37" i="30"/>
  <c r="CQ37" i="30"/>
  <c r="CR37" i="30"/>
  <c r="CS37" i="30"/>
  <c r="CT37" i="30"/>
  <c r="CU37" i="30"/>
  <c r="CV37" i="30"/>
  <c r="CW37" i="30"/>
  <c r="CX37" i="30"/>
  <c r="CY37" i="30"/>
  <c r="DD37" i="30"/>
  <c r="DE37" i="30"/>
  <c r="DF37" i="30"/>
  <c r="DG37" i="30"/>
  <c r="DH37" i="30"/>
  <c r="DK37" i="30"/>
  <c r="DL37" i="30"/>
  <c r="CN38" i="30"/>
  <c r="CO38" i="30"/>
  <c r="CP38" i="30"/>
  <c r="CQ38" i="30"/>
  <c r="CR38" i="30"/>
  <c r="CS38" i="30"/>
  <c r="CT38" i="30"/>
  <c r="CU38" i="30"/>
  <c r="CV38" i="30"/>
  <c r="CW38" i="30"/>
  <c r="CX38" i="30"/>
  <c r="CY38" i="30"/>
  <c r="DD38" i="30"/>
  <c r="DE38" i="30"/>
  <c r="DF38" i="30"/>
  <c r="DG38" i="30"/>
  <c r="DH38" i="30"/>
  <c r="DK38" i="30"/>
  <c r="DL38" i="30"/>
  <c r="CN39" i="30"/>
  <c r="CO39" i="30"/>
  <c r="CP39" i="30"/>
  <c r="CQ39" i="30"/>
  <c r="CR39" i="30"/>
  <c r="CS39" i="30"/>
  <c r="CT39" i="30"/>
  <c r="CU39" i="30"/>
  <c r="CV39" i="30"/>
  <c r="CW39" i="30"/>
  <c r="CX39" i="30"/>
  <c r="CY39" i="30"/>
  <c r="DD39" i="30"/>
  <c r="DE39" i="30"/>
  <c r="DF39" i="30"/>
  <c r="DG39" i="30"/>
  <c r="DH39" i="30"/>
  <c r="DK39" i="30"/>
  <c r="DL39" i="30"/>
  <c r="CN40" i="30"/>
  <c r="CO40" i="30"/>
  <c r="CP40" i="30"/>
  <c r="CQ40" i="30"/>
  <c r="CR40" i="30"/>
  <c r="CS40" i="30"/>
  <c r="CT40" i="30"/>
  <c r="CU40" i="30"/>
  <c r="CV40" i="30"/>
  <c r="CW40" i="30"/>
  <c r="CX40" i="30"/>
  <c r="CY40" i="30"/>
  <c r="DD40" i="30"/>
  <c r="DE40" i="30"/>
  <c r="DF40" i="30"/>
  <c r="DG40" i="30"/>
  <c r="DH40" i="30"/>
  <c r="DK40" i="30"/>
  <c r="DL40" i="30"/>
  <c r="CN41" i="30"/>
  <c r="CO41" i="30"/>
  <c r="CP41" i="30"/>
  <c r="CQ41" i="30"/>
  <c r="CR41" i="30"/>
  <c r="CS41" i="30"/>
  <c r="CT41" i="30"/>
  <c r="CU41" i="30"/>
  <c r="CV41" i="30"/>
  <c r="CW41" i="30"/>
  <c r="CX41" i="30"/>
  <c r="CY41" i="30"/>
  <c r="DD41" i="30"/>
  <c r="DE41" i="30"/>
  <c r="DF41" i="30"/>
  <c r="DG41" i="30"/>
  <c r="DH41" i="30"/>
  <c r="DK41" i="30"/>
  <c r="DL41" i="30"/>
  <c r="CN42" i="30"/>
  <c r="CO42" i="30"/>
  <c r="CP42" i="30"/>
  <c r="CQ42" i="30"/>
  <c r="CR42" i="30"/>
  <c r="CS42" i="30"/>
  <c r="CT42" i="30"/>
  <c r="CU42" i="30"/>
  <c r="CV42" i="30"/>
  <c r="CW42" i="30"/>
  <c r="CX42" i="30"/>
  <c r="CY42" i="30"/>
  <c r="DD42" i="30"/>
  <c r="DE42" i="30"/>
  <c r="DF42" i="30"/>
  <c r="DG42" i="30"/>
  <c r="DH42" i="30"/>
  <c r="DK42" i="30"/>
  <c r="DL42" i="30"/>
  <c r="CN43" i="30"/>
  <c r="CO43" i="30"/>
  <c r="CP43" i="30"/>
  <c r="CQ43" i="30"/>
  <c r="CR43" i="30"/>
  <c r="CS43" i="30"/>
  <c r="CT43" i="30"/>
  <c r="CU43" i="30"/>
  <c r="CV43" i="30"/>
  <c r="CW43" i="30"/>
  <c r="CX43" i="30"/>
  <c r="CY43" i="30"/>
  <c r="DD43" i="30"/>
  <c r="DE43" i="30"/>
  <c r="DF43" i="30"/>
  <c r="DG43" i="30"/>
  <c r="DH43" i="30"/>
  <c r="DK43" i="30"/>
  <c r="DL43" i="30"/>
  <c r="CN44" i="30"/>
  <c r="CO44" i="30"/>
  <c r="CP44" i="30"/>
  <c r="CQ44" i="30"/>
  <c r="CR44" i="30"/>
  <c r="CS44" i="30"/>
  <c r="CT44" i="30"/>
  <c r="CU44" i="30"/>
  <c r="CV44" i="30"/>
  <c r="CW44" i="30"/>
  <c r="CX44" i="30"/>
  <c r="CY44" i="30"/>
  <c r="DD44" i="30"/>
  <c r="DE44" i="30"/>
  <c r="DF44" i="30"/>
  <c r="DG44" i="30"/>
  <c r="DH44" i="30"/>
  <c r="DK44" i="30"/>
  <c r="DL44" i="30"/>
  <c r="CN45" i="30"/>
  <c r="CO45" i="30"/>
  <c r="CP45" i="30"/>
  <c r="CQ45" i="30"/>
  <c r="CR45" i="30"/>
  <c r="CS45" i="30"/>
  <c r="CT45" i="30"/>
  <c r="CU45" i="30"/>
  <c r="CV45" i="30"/>
  <c r="CW45" i="30"/>
  <c r="CX45" i="30"/>
  <c r="CY45" i="30"/>
  <c r="DD45" i="30"/>
  <c r="DE45" i="30"/>
  <c r="DF45" i="30"/>
  <c r="DG45" i="30"/>
  <c r="DH45" i="30"/>
  <c r="DK45" i="30"/>
  <c r="DL45" i="30"/>
  <c r="CN46" i="30"/>
  <c r="CO46" i="30"/>
  <c r="CP46" i="30"/>
  <c r="CQ46" i="30"/>
  <c r="CR46" i="30"/>
  <c r="CS46" i="30"/>
  <c r="CT46" i="30"/>
  <c r="CU46" i="30"/>
  <c r="CV46" i="30"/>
  <c r="CW46" i="30"/>
  <c r="CX46" i="30"/>
  <c r="CY46" i="30"/>
  <c r="DD46" i="30"/>
  <c r="DE46" i="30"/>
  <c r="DF46" i="30"/>
  <c r="DG46" i="30"/>
  <c r="DH46" i="30"/>
  <c r="DK46" i="30"/>
  <c r="DL46" i="30"/>
  <c r="CN47" i="30"/>
  <c r="CO47" i="30"/>
  <c r="CP47" i="30"/>
  <c r="CQ47" i="30"/>
  <c r="CR47" i="30"/>
  <c r="CS47" i="30"/>
  <c r="CT47" i="30"/>
  <c r="CU47" i="30"/>
  <c r="CV47" i="30"/>
  <c r="CW47" i="30"/>
  <c r="CX47" i="30"/>
  <c r="CY47" i="30"/>
  <c r="DD47" i="30"/>
  <c r="DE47" i="30"/>
  <c r="DF47" i="30"/>
  <c r="DG47" i="30"/>
  <c r="DH47" i="30"/>
  <c r="DK47" i="30"/>
  <c r="DL47" i="30"/>
  <c r="CN48" i="30"/>
  <c r="CO48" i="30"/>
  <c r="CP48" i="30"/>
  <c r="CQ48" i="30"/>
  <c r="CR48" i="30"/>
  <c r="CS48" i="30"/>
  <c r="CT48" i="30"/>
  <c r="CU48" i="30"/>
  <c r="CV48" i="30"/>
  <c r="CW48" i="30"/>
  <c r="CX48" i="30"/>
  <c r="CY48" i="30"/>
  <c r="DD48" i="30"/>
  <c r="DE48" i="30"/>
  <c r="DF48" i="30"/>
  <c r="DG48" i="30"/>
  <c r="DH48" i="30"/>
  <c r="DK48" i="30"/>
  <c r="DL48" i="30"/>
  <c r="CN49" i="30"/>
  <c r="CO49" i="30"/>
  <c r="CP49" i="30"/>
  <c r="CQ49" i="30"/>
  <c r="CR49" i="30"/>
  <c r="CS49" i="30"/>
  <c r="CT49" i="30"/>
  <c r="CU49" i="30"/>
  <c r="CV49" i="30"/>
  <c r="CW49" i="30"/>
  <c r="CX49" i="30"/>
  <c r="CY49" i="30"/>
  <c r="DD49" i="30"/>
  <c r="DE49" i="30"/>
  <c r="DF49" i="30"/>
  <c r="DG49" i="30"/>
  <c r="DH49" i="30"/>
  <c r="DK49" i="30"/>
  <c r="DL49" i="30"/>
  <c r="CN50" i="30"/>
  <c r="CO50" i="30"/>
  <c r="CP50" i="30"/>
  <c r="CQ50" i="30"/>
  <c r="CR50" i="30"/>
  <c r="CS50" i="30"/>
  <c r="CT50" i="30"/>
  <c r="CU50" i="30"/>
  <c r="CV50" i="30"/>
  <c r="CW50" i="30"/>
  <c r="CX50" i="30"/>
  <c r="CY50" i="30"/>
  <c r="DD50" i="30"/>
  <c r="DE50" i="30"/>
  <c r="DF50" i="30"/>
  <c r="DG50" i="30"/>
  <c r="DH50" i="30"/>
  <c r="DK50" i="30"/>
  <c r="DL50" i="30"/>
  <c r="CN51" i="30"/>
  <c r="CO51" i="30"/>
  <c r="CP51" i="30"/>
  <c r="CQ51" i="30"/>
  <c r="CR51" i="30"/>
  <c r="CS51" i="30"/>
  <c r="CT51" i="30"/>
  <c r="CU51" i="30"/>
  <c r="CV51" i="30"/>
  <c r="CW51" i="30"/>
  <c r="CX51" i="30"/>
  <c r="CY51" i="30"/>
  <c r="DD51" i="30"/>
  <c r="DE51" i="30"/>
  <c r="DF51" i="30"/>
  <c r="DG51" i="30"/>
  <c r="DH51" i="30"/>
  <c r="DK51" i="30"/>
  <c r="DL51" i="30"/>
  <c r="CN52" i="30"/>
  <c r="CO52" i="30"/>
  <c r="CP52" i="30"/>
  <c r="CQ52" i="30"/>
  <c r="CR52" i="30"/>
  <c r="CS52" i="30"/>
  <c r="CT52" i="30"/>
  <c r="CU52" i="30"/>
  <c r="CV52" i="30"/>
  <c r="CW52" i="30"/>
  <c r="CX52" i="30"/>
  <c r="CY52" i="30"/>
  <c r="DD52" i="30"/>
  <c r="DE52" i="30"/>
  <c r="DF52" i="30"/>
  <c r="DG52" i="30"/>
  <c r="DH52" i="30"/>
  <c r="DK52" i="30"/>
  <c r="DL52" i="30"/>
  <c r="CN53" i="30"/>
  <c r="CO53" i="30"/>
  <c r="CP53" i="30"/>
  <c r="CQ53" i="30"/>
  <c r="CR53" i="30"/>
  <c r="CS53" i="30"/>
  <c r="CT53" i="30"/>
  <c r="CU53" i="30"/>
  <c r="CV53" i="30"/>
  <c r="CW53" i="30"/>
  <c r="CX53" i="30"/>
  <c r="CY53" i="30"/>
  <c r="DD53" i="30"/>
  <c r="DE53" i="30"/>
  <c r="DF53" i="30"/>
  <c r="DG53" i="30"/>
  <c r="DH53" i="30"/>
  <c r="DK53" i="30"/>
  <c r="DL53" i="30"/>
  <c r="CN54" i="30"/>
  <c r="CO54" i="30"/>
  <c r="CP54" i="30"/>
  <c r="CQ54" i="30"/>
  <c r="CR54" i="30"/>
  <c r="CS54" i="30"/>
  <c r="CT54" i="30"/>
  <c r="CU54" i="30"/>
  <c r="CV54" i="30"/>
  <c r="CW54" i="30"/>
  <c r="CX54" i="30"/>
  <c r="CY54" i="30"/>
  <c r="DD54" i="30"/>
  <c r="DE54" i="30"/>
  <c r="DF54" i="30"/>
  <c r="DG54" i="30"/>
  <c r="DH54" i="30"/>
  <c r="DK54" i="30"/>
  <c r="DL54" i="30"/>
  <c r="CN55" i="30"/>
  <c r="CO55" i="30"/>
  <c r="CP55" i="30"/>
  <c r="CQ55" i="30"/>
  <c r="CR55" i="30"/>
  <c r="CS55" i="30"/>
  <c r="CT55" i="30"/>
  <c r="CU55" i="30"/>
  <c r="CV55" i="30"/>
  <c r="CW55" i="30"/>
  <c r="CX55" i="30"/>
  <c r="CY55" i="30"/>
  <c r="DD55" i="30"/>
  <c r="DE55" i="30"/>
  <c r="DF55" i="30"/>
  <c r="DG55" i="30"/>
  <c r="DH55" i="30"/>
  <c r="DK55" i="30"/>
  <c r="DL55" i="30"/>
  <c r="CN56" i="30"/>
  <c r="CO56" i="30"/>
  <c r="CP56" i="30"/>
  <c r="CQ56" i="30"/>
  <c r="CR56" i="30"/>
  <c r="CS56" i="30"/>
  <c r="CT56" i="30"/>
  <c r="CU56" i="30"/>
  <c r="CV56" i="30"/>
  <c r="CW56" i="30"/>
  <c r="CX56" i="30"/>
  <c r="CY56" i="30"/>
  <c r="DD56" i="30"/>
  <c r="DE56" i="30"/>
  <c r="DF56" i="30"/>
  <c r="DG56" i="30"/>
  <c r="DH56" i="30"/>
  <c r="DK56" i="30"/>
  <c r="DL56" i="30"/>
  <c r="CN57" i="30"/>
  <c r="CO57" i="30"/>
  <c r="CP57" i="30"/>
  <c r="CQ57" i="30"/>
  <c r="CR57" i="30"/>
  <c r="CS57" i="30"/>
  <c r="CT57" i="30"/>
  <c r="CU57" i="30"/>
  <c r="CV57" i="30"/>
  <c r="CW57" i="30"/>
  <c r="CX57" i="30"/>
  <c r="CY57" i="30"/>
  <c r="DD57" i="30"/>
  <c r="DE57" i="30"/>
  <c r="DF57" i="30"/>
  <c r="DG57" i="30"/>
  <c r="DH57" i="30"/>
  <c r="DK57" i="30"/>
  <c r="DL57" i="30"/>
  <c r="CN58" i="30"/>
  <c r="CO58" i="30"/>
  <c r="CP58" i="30"/>
  <c r="CQ58" i="30"/>
  <c r="CR58" i="30"/>
  <c r="CS58" i="30"/>
  <c r="CT58" i="30"/>
  <c r="CU58" i="30"/>
  <c r="CV58" i="30"/>
  <c r="CW58" i="30"/>
  <c r="CX58" i="30"/>
  <c r="CY58" i="30"/>
  <c r="DD58" i="30"/>
  <c r="DE58" i="30"/>
  <c r="DF58" i="30"/>
  <c r="DG58" i="30"/>
  <c r="DH58" i="30"/>
  <c r="DK58" i="30"/>
  <c r="DL58" i="30"/>
  <c r="CN59" i="30"/>
  <c r="CO59" i="30"/>
  <c r="CP59" i="30"/>
  <c r="CQ59" i="30"/>
  <c r="CR59" i="30"/>
  <c r="CS59" i="30"/>
  <c r="CT59" i="30"/>
  <c r="CU59" i="30"/>
  <c r="CV59" i="30"/>
  <c r="CW59" i="30"/>
  <c r="CX59" i="30"/>
  <c r="CY59" i="30"/>
  <c r="DD59" i="30"/>
  <c r="DE59" i="30"/>
  <c r="DF59" i="30"/>
  <c r="DG59" i="30"/>
  <c r="DH59" i="30"/>
  <c r="DK59" i="30"/>
  <c r="DL59" i="30"/>
  <c r="CN60" i="30"/>
  <c r="CO60" i="30"/>
  <c r="CP60" i="30"/>
  <c r="CQ60" i="30"/>
  <c r="CR60" i="30"/>
  <c r="CS60" i="30"/>
  <c r="CT60" i="30"/>
  <c r="CU60" i="30"/>
  <c r="CV60" i="30"/>
  <c r="CW60" i="30"/>
  <c r="CX60" i="30"/>
  <c r="CY60" i="30"/>
  <c r="DD60" i="30"/>
  <c r="DE60" i="30"/>
  <c r="DF60" i="30"/>
  <c r="DG60" i="30"/>
  <c r="DH60" i="30"/>
  <c r="DK60" i="30"/>
  <c r="DL60" i="30"/>
  <c r="CN61" i="30"/>
  <c r="CO61" i="30"/>
  <c r="CP61" i="30"/>
  <c r="CQ61" i="30"/>
  <c r="CR61" i="30"/>
  <c r="CS61" i="30"/>
  <c r="CT61" i="30"/>
  <c r="CU61" i="30"/>
  <c r="CV61" i="30"/>
  <c r="CW61" i="30"/>
  <c r="CX61" i="30"/>
  <c r="CY61" i="30"/>
  <c r="DD61" i="30"/>
  <c r="DE61" i="30"/>
  <c r="DF61" i="30"/>
  <c r="DG61" i="30"/>
  <c r="DH61" i="30"/>
  <c r="DK61" i="30"/>
  <c r="DL61" i="30"/>
  <c r="CN62" i="30"/>
  <c r="CO62" i="30"/>
  <c r="CP62" i="30"/>
  <c r="CQ62" i="30"/>
  <c r="CR62" i="30"/>
  <c r="CS62" i="30"/>
  <c r="CT62" i="30"/>
  <c r="CU62" i="30"/>
  <c r="CV62" i="30"/>
  <c r="CW62" i="30"/>
  <c r="CX62" i="30"/>
  <c r="CY62" i="30"/>
  <c r="DD62" i="30"/>
  <c r="DE62" i="30"/>
  <c r="DF62" i="30"/>
  <c r="DG62" i="30"/>
  <c r="DH62" i="30"/>
  <c r="DK62" i="30"/>
  <c r="DL62" i="30"/>
  <c r="CN63" i="30"/>
  <c r="CO63" i="30"/>
  <c r="CP63" i="30"/>
  <c r="CQ63" i="30"/>
  <c r="CR63" i="30"/>
  <c r="CS63" i="30"/>
  <c r="CT63" i="30"/>
  <c r="CU63" i="30"/>
  <c r="CV63" i="30"/>
  <c r="CW63" i="30"/>
  <c r="CX63" i="30"/>
  <c r="CY63" i="30"/>
  <c r="DD63" i="30"/>
  <c r="DE63" i="30"/>
  <c r="DF63" i="30"/>
  <c r="DG63" i="30"/>
  <c r="DH63" i="30"/>
  <c r="DK63" i="30"/>
  <c r="DL63" i="30"/>
  <c r="CN64" i="30"/>
  <c r="CO64" i="30"/>
  <c r="CP64" i="30"/>
  <c r="CQ64" i="30"/>
  <c r="CR64" i="30"/>
  <c r="CS64" i="30"/>
  <c r="CT64" i="30"/>
  <c r="CU64" i="30"/>
  <c r="CV64" i="30"/>
  <c r="CW64" i="30"/>
  <c r="CX64" i="30"/>
  <c r="CY64" i="30"/>
  <c r="DD64" i="30"/>
  <c r="DE64" i="30"/>
  <c r="DF64" i="30"/>
  <c r="DG64" i="30"/>
  <c r="DH64" i="30"/>
  <c r="DK64" i="30"/>
  <c r="DL64" i="30"/>
  <c r="CN65" i="30"/>
  <c r="CO65" i="30"/>
  <c r="CP65" i="30"/>
  <c r="CQ65" i="30"/>
  <c r="CR65" i="30"/>
  <c r="CS65" i="30"/>
  <c r="CT65" i="30"/>
  <c r="CU65" i="30"/>
  <c r="CV65" i="30"/>
  <c r="CW65" i="30"/>
  <c r="CX65" i="30"/>
  <c r="CY65" i="30"/>
  <c r="DD65" i="30"/>
  <c r="DE65" i="30"/>
  <c r="DF65" i="30"/>
  <c r="DG65" i="30"/>
  <c r="DH65" i="30"/>
  <c r="DK65" i="30"/>
  <c r="DL65" i="30"/>
  <c r="CN66" i="30"/>
  <c r="CO66" i="30"/>
  <c r="CP66" i="30"/>
  <c r="CQ66" i="30"/>
  <c r="CR66" i="30"/>
  <c r="CS66" i="30"/>
  <c r="CT66" i="30"/>
  <c r="CU66" i="30"/>
  <c r="CV66" i="30"/>
  <c r="CW66" i="30"/>
  <c r="CX66" i="30"/>
  <c r="CY66" i="30"/>
  <c r="DD66" i="30"/>
  <c r="DE66" i="30"/>
  <c r="DF66" i="30"/>
  <c r="DG66" i="30"/>
  <c r="DH66" i="30"/>
  <c r="DK66" i="30"/>
  <c r="DL66" i="30"/>
  <c r="CN67" i="30"/>
  <c r="CO67" i="30"/>
  <c r="CP67" i="30"/>
  <c r="CQ67" i="30"/>
  <c r="CR67" i="30"/>
  <c r="CS67" i="30"/>
  <c r="CT67" i="30"/>
  <c r="CU67" i="30"/>
  <c r="CV67" i="30"/>
  <c r="CW67" i="30"/>
  <c r="CX67" i="30"/>
  <c r="CY67" i="30"/>
  <c r="DD67" i="30"/>
  <c r="DE67" i="30"/>
  <c r="DF67" i="30"/>
  <c r="DG67" i="30"/>
  <c r="DH67" i="30"/>
  <c r="DK67" i="30"/>
  <c r="DL67" i="30"/>
  <c r="CN68" i="30"/>
  <c r="CO68" i="30"/>
  <c r="CP68" i="30"/>
  <c r="CQ68" i="30"/>
  <c r="CR68" i="30"/>
  <c r="CS68" i="30"/>
  <c r="CT68" i="30"/>
  <c r="CU68" i="30"/>
  <c r="CV68" i="30"/>
  <c r="CW68" i="30"/>
  <c r="CX68" i="30"/>
  <c r="CY68" i="30"/>
  <c r="DD68" i="30"/>
  <c r="DE68" i="30"/>
  <c r="DF68" i="30"/>
  <c r="DG68" i="30"/>
  <c r="DH68" i="30"/>
  <c r="DK68" i="30"/>
  <c r="DL68" i="30"/>
  <c r="CN69" i="30"/>
  <c r="CO69" i="30"/>
  <c r="CP69" i="30"/>
  <c r="CQ69" i="30"/>
  <c r="CR69" i="30"/>
  <c r="CS69" i="30"/>
  <c r="CT69" i="30"/>
  <c r="CU69" i="30"/>
  <c r="CV69" i="30"/>
  <c r="CW69" i="30"/>
  <c r="CX69" i="30"/>
  <c r="CY69" i="30"/>
  <c r="DD69" i="30"/>
  <c r="DE69" i="30"/>
  <c r="DF69" i="30"/>
  <c r="DG69" i="30"/>
  <c r="DH69" i="30"/>
  <c r="DK69" i="30"/>
  <c r="DL69" i="30"/>
  <c r="CN70" i="30"/>
  <c r="CO70" i="30"/>
  <c r="CP70" i="30"/>
  <c r="CQ70" i="30"/>
  <c r="CR70" i="30"/>
  <c r="CS70" i="30"/>
  <c r="CT70" i="30"/>
  <c r="CU70" i="30"/>
  <c r="CV70" i="30"/>
  <c r="CW70" i="30"/>
  <c r="CX70" i="30"/>
  <c r="CY70" i="30"/>
  <c r="DD70" i="30"/>
  <c r="DE70" i="30"/>
  <c r="DF70" i="30"/>
  <c r="DG70" i="30"/>
  <c r="DH70" i="30"/>
  <c r="DK70" i="30"/>
  <c r="DL70" i="30"/>
  <c r="CN71" i="30"/>
  <c r="CO71" i="30"/>
  <c r="CP71" i="30"/>
  <c r="CQ71" i="30"/>
  <c r="CR71" i="30"/>
  <c r="CS71" i="30"/>
  <c r="CT71" i="30"/>
  <c r="CU71" i="30"/>
  <c r="CV71" i="30"/>
  <c r="CW71" i="30"/>
  <c r="CX71" i="30"/>
  <c r="CY71" i="30"/>
  <c r="DD71" i="30"/>
  <c r="DE71" i="30"/>
  <c r="DF71" i="30"/>
  <c r="DG71" i="30"/>
  <c r="DH71" i="30"/>
  <c r="DK71" i="30"/>
  <c r="DL71" i="30"/>
  <c r="CN72" i="30"/>
  <c r="CO72" i="30"/>
  <c r="CP72" i="30"/>
  <c r="CQ72" i="30"/>
  <c r="CR72" i="30"/>
  <c r="CS72" i="30"/>
  <c r="CT72" i="30"/>
  <c r="CU72" i="30"/>
  <c r="CV72" i="30"/>
  <c r="CW72" i="30"/>
  <c r="CX72" i="30"/>
  <c r="CY72" i="30"/>
  <c r="DD72" i="30"/>
  <c r="DE72" i="30"/>
  <c r="DF72" i="30"/>
  <c r="DG72" i="30"/>
  <c r="DH72" i="30"/>
  <c r="DK72" i="30"/>
  <c r="DL72" i="30"/>
  <c r="CN73" i="30"/>
  <c r="CO73" i="30"/>
  <c r="CP73" i="30"/>
  <c r="CQ73" i="30"/>
  <c r="CR73" i="30"/>
  <c r="CS73" i="30"/>
  <c r="CT73" i="30"/>
  <c r="CU73" i="30"/>
  <c r="CV73" i="30"/>
  <c r="CW73" i="30"/>
  <c r="CX73" i="30"/>
  <c r="CY73" i="30"/>
  <c r="DD73" i="30"/>
  <c r="DE73" i="30"/>
  <c r="DF73" i="30"/>
  <c r="DG73" i="30"/>
  <c r="DH73" i="30"/>
  <c r="DK73" i="30"/>
  <c r="DL73" i="30"/>
  <c r="CN74" i="30"/>
  <c r="CO74" i="30"/>
  <c r="CP74" i="30"/>
  <c r="CQ74" i="30"/>
  <c r="CR74" i="30"/>
  <c r="CS74" i="30"/>
  <c r="CT74" i="30"/>
  <c r="CU74" i="30"/>
  <c r="CV74" i="30"/>
  <c r="CW74" i="30"/>
  <c r="CX74" i="30"/>
  <c r="CY74" i="30"/>
  <c r="DD74" i="30"/>
  <c r="DE74" i="30"/>
  <c r="DF74" i="30"/>
  <c r="DG74" i="30"/>
  <c r="DH74" i="30"/>
  <c r="DK74" i="30"/>
  <c r="DL74" i="30"/>
  <c r="CN75" i="30"/>
  <c r="CO75" i="30"/>
  <c r="CP75" i="30"/>
  <c r="CQ75" i="30"/>
  <c r="CR75" i="30"/>
  <c r="CS75" i="30"/>
  <c r="CT75" i="30"/>
  <c r="CU75" i="30"/>
  <c r="CV75" i="30"/>
  <c r="CW75" i="30"/>
  <c r="CX75" i="30"/>
  <c r="CY75" i="30"/>
  <c r="DD75" i="30"/>
  <c r="DE75" i="30"/>
  <c r="DF75" i="30"/>
  <c r="DG75" i="30"/>
  <c r="DH75" i="30"/>
  <c r="DK75" i="30"/>
  <c r="DL75" i="30"/>
  <c r="CN76" i="30"/>
  <c r="CO76" i="30"/>
  <c r="CP76" i="30"/>
  <c r="CQ76" i="30"/>
  <c r="CR76" i="30"/>
  <c r="CS76" i="30"/>
  <c r="CT76" i="30"/>
  <c r="CU76" i="30"/>
  <c r="CV76" i="30"/>
  <c r="CW76" i="30"/>
  <c r="CX76" i="30"/>
  <c r="CY76" i="30"/>
  <c r="DD76" i="30"/>
  <c r="DE76" i="30"/>
  <c r="DF76" i="30"/>
  <c r="DG76" i="30"/>
  <c r="DH76" i="30"/>
  <c r="DK76" i="30"/>
  <c r="DL76" i="30"/>
  <c r="CN77" i="30"/>
  <c r="CO77" i="30"/>
  <c r="CP77" i="30"/>
  <c r="CQ77" i="30"/>
  <c r="CR77" i="30"/>
  <c r="CS77" i="30"/>
  <c r="CT77" i="30"/>
  <c r="CU77" i="30"/>
  <c r="CV77" i="30"/>
  <c r="CW77" i="30"/>
  <c r="CX77" i="30"/>
  <c r="CY77" i="30"/>
  <c r="DD77" i="30"/>
  <c r="DE77" i="30"/>
  <c r="DF77" i="30"/>
  <c r="DG77" i="30"/>
  <c r="DH77" i="30"/>
  <c r="DK77" i="30"/>
  <c r="DL77" i="30"/>
  <c r="CN78" i="30"/>
  <c r="CO78" i="30"/>
  <c r="CP78" i="30"/>
  <c r="CQ78" i="30"/>
  <c r="CR78" i="30"/>
  <c r="CS78" i="30"/>
  <c r="CT78" i="30"/>
  <c r="CU78" i="30"/>
  <c r="CV78" i="30"/>
  <c r="CW78" i="30"/>
  <c r="CX78" i="30"/>
  <c r="CY78" i="30"/>
  <c r="DD78" i="30"/>
  <c r="DE78" i="30"/>
  <c r="DF78" i="30"/>
  <c r="DG78" i="30"/>
  <c r="DH78" i="30"/>
  <c r="DK78" i="30"/>
  <c r="DL78" i="30"/>
  <c r="CN79" i="30"/>
  <c r="CO79" i="30"/>
  <c r="CP79" i="30"/>
  <c r="CQ79" i="30"/>
  <c r="CR79" i="30"/>
  <c r="CS79" i="30"/>
  <c r="CT79" i="30"/>
  <c r="CU79" i="30"/>
  <c r="CV79" i="30"/>
  <c r="CW79" i="30"/>
  <c r="CX79" i="30"/>
  <c r="CY79" i="30"/>
  <c r="DD79" i="30"/>
  <c r="DE79" i="30"/>
  <c r="DF79" i="30"/>
  <c r="DG79" i="30"/>
  <c r="DH79" i="30"/>
  <c r="DK79" i="30"/>
  <c r="DL79" i="30"/>
  <c r="CN80" i="30"/>
  <c r="CO80" i="30"/>
  <c r="CP80" i="30"/>
  <c r="CQ80" i="30"/>
  <c r="CR80" i="30"/>
  <c r="CS80" i="30"/>
  <c r="CT80" i="30"/>
  <c r="CU80" i="30"/>
  <c r="CV80" i="30"/>
  <c r="CW80" i="30"/>
  <c r="CX80" i="30"/>
  <c r="CY80" i="30"/>
  <c r="DD80" i="30"/>
  <c r="DE80" i="30"/>
  <c r="DF80" i="30"/>
  <c r="DG80" i="30"/>
  <c r="DH80" i="30"/>
  <c r="DK80" i="30"/>
  <c r="DL80" i="30"/>
  <c r="CN81" i="30"/>
  <c r="CO81" i="30"/>
  <c r="CP81" i="30"/>
  <c r="CQ81" i="30"/>
  <c r="CR81" i="30"/>
  <c r="CS81" i="30"/>
  <c r="CT81" i="30"/>
  <c r="CU81" i="30"/>
  <c r="CV81" i="30"/>
  <c r="CW81" i="30"/>
  <c r="CX81" i="30"/>
  <c r="CY81" i="30"/>
  <c r="DD81" i="30"/>
  <c r="DE81" i="30"/>
  <c r="DF81" i="30"/>
  <c r="DG81" i="30"/>
  <c r="DH81" i="30"/>
  <c r="DK81" i="30"/>
  <c r="DL81" i="30"/>
  <c r="CN82" i="30"/>
  <c r="CO82" i="30"/>
  <c r="CP82" i="30"/>
  <c r="CQ82" i="30"/>
  <c r="CR82" i="30"/>
  <c r="CS82" i="30"/>
  <c r="CT82" i="30"/>
  <c r="CU82" i="30"/>
  <c r="CV82" i="30"/>
  <c r="CW82" i="30"/>
  <c r="CX82" i="30"/>
  <c r="CY82" i="30"/>
  <c r="DD82" i="30"/>
  <c r="DE82" i="30"/>
  <c r="DF82" i="30"/>
  <c r="DG82" i="30"/>
  <c r="DH82" i="30"/>
  <c r="DK82" i="30"/>
  <c r="DL82" i="30"/>
  <c r="CN83" i="30"/>
  <c r="CO83" i="30"/>
  <c r="CP83" i="30"/>
  <c r="CQ83" i="30"/>
  <c r="CR83" i="30"/>
  <c r="CS83" i="30"/>
  <c r="CT83" i="30"/>
  <c r="CU83" i="30"/>
  <c r="CV83" i="30"/>
  <c r="CW83" i="30"/>
  <c r="CX83" i="30"/>
  <c r="CY83" i="30"/>
  <c r="DD83" i="30"/>
  <c r="DE83" i="30"/>
  <c r="DF83" i="30"/>
  <c r="DG83" i="30"/>
  <c r="DH83" i="30"/>
  <c r="DK83" i="30"/>
  <c r="DL83" i="30"/>
  <c r="CN84" i="30"/>
  <c r="CO84" i="30"/>
  <c r="CP84" i="30"/>
  <c r="CQ84" i="30"/>
  <c r="CR84" i="30"/>
  <c r="CS84" i="30"/>
  <c r="CT84" i="30"/>
  <c r="CU84" i="30"/>
  <c r="CV84" i="30"/>
  <c r="CW84" i="30"/>
  <c r="CX84" i="30"/>
  <c r="CY84" i="30"/>
  <c r="DD84" i="30"/>
  <c r="DE84" i="30"/>
  <c r="DF84" i="30"/>
  <c r="DG84" i="30"/>
  <c r="DH84" i="30"/>
  <c r="DK84" i="30"/>
  <c r="DL84" i="30"/>
  <c r="CN85" i="30"/>
  <c r="CO85" i="30"/>
  <c r="CP85" i="30"/>
  <c r="CQ85" i="30"/>
  <c r="CR85" i="30"/>
  <c r="CS85" i="30"/>
  <c r="CT85" i="30"/>
  <c r="CU85" i="30"/>
  <c r="CV85" i="30"/>
  <c r="CW85" i="30"/>
  <c r="CX85" i="30"/>
  <c r="CY85" i="30"/>
  <c r="DD85" i="30"/>
  <c r="DE85" i="30"/>
  <c r="DF85" i="30"/>
  <c r="DG85" i="30"/>
  <c r="DH85" i="30"/>
  <c r="DK85" i="30"/>
  <c r="DL85" i="30"/>
  <c r="CN86" i="30"/>
  <c r="CO86" i="30"/>
  <c r="CP86" i="30"/>
  <c r="CQ86" i="30"/>
  <c r="CR86" i="30"/>
  <c r="CS86" i="30"/>
  <c r="CT86" i="30"/>
  <c r="CU86" i="30"/>
  <c r="CV86" i="30"/>
  <c r="CW86" i="30"/>
  <c r="CX86" i="30"/>
  <c r="CY86" i="30"/>
  <c r="DD86" i="30"/>
  <c r="DE86" i="30"/>
  <c r="DF86" i="30"/>
  <c r="DG86" i="30"/>
  <c r="DH86" i="30"/>
  <c r="DK86" i="30"/>
  <c r="DL86" i="30"/>
  <c r="CN87" i="30"/>
  <c r="CO87" i="30"/>
  <c r="CP87" i="30"/>
  <c r="CQ87" i="30"/>
  <c r="CR87" i="30"/>
  <c r="CS87" i="30"/>
  <c r="CT87" i="30"/>
  <c r="CU87" i="30"/>
  <c r="CV87" i="30"/>
  <c r="CW87" i="30"/>
  <c r="CX87" i="30"/>
  <c r="CY87" i="30"/>
  <c r="DD87" i="30"/>
  <c r="DE87" i="30"/>
  <c r="DF87" i="30"/>
  <c r="DG87" i="30"/>
  <c r="DH87" i="30"/>
  <c r="DK87" i="30"/>
  <c r="DL87" i="30"/>
  <c r="CN88" i="30"/>
  <c r="CO88" i="30"/>
  <c r="CP88" i="30"/>
  <c r="CQ88" i="30"/>
  <c r="CR88" i="30"/>
  <c r="CS88" i="30"/>
  <c r="CT88" i="30"/>
  <c r="CU88" i="30"/>
  <c r="CV88" i="30"/>
  <c r="CW88" i="30"/>
  <c r="CX88" i="30"/>
  <c r="CY88" i="30"/>
  <c r="DD88" i="30"/>
  <c r="DE88" i="30"/>
  <c r="DF88" i="30"/>
  <c r="DG88" i="30"/>
  <c r="DH88" i="30"/>
  <c r="DK88" i="30"/>
  <c r="DL88" i="30"/>
  <c r="CN89" i="30"/>
  <c r="CO89" i="30"/>
  <c r="CP89" i="30"/>
  <c r="CQ89" i="30"/>
  <c r="CR89" i="30"/>
  <c r="CS89" i="30"/>
  <c r="CT89" i="30"/>
  <c r="CU89" i="30"/>
  <c r="CV89" i="30"/>
  <c r="CW89" i="30"/>
  <c r="CX89" i="30"/>
  <c r="CY89" i="30"/>
  <c r="DD89" i="30"/>
  <c r="DE89" i="30"/>
  <c r="DF89" i="30"/>
  <c r="DG89" i="30"/>
  <c r="DH89" i="30"/>
  <c r="DK89" i="30"/>
  <c r="DL89" i="30"/>
  <c r="CN90" i="30"/>
  <c r="CO90" i="30"/>
  <c r="CP90" i="30"/>
  <c r="CQ90" i="30"/>
  <c r="CR90" i="30"/>
  <c r="CS90" i="30"/>
  <c r="CT90" i="30"/>
  <c r="CU90" i="30"/>
  <c r="CV90" i="30"/>
  <c r="CW90" i="30"/>
  <c r="CX90" i="30"/>
  <c r="CY90" i="30"/>
  <c r="DD90" i="30"/>
  <c r="DE90" i="30"/>
  <c r="DF90" i="30"/>
  <c r="DG90" i="30"/>
  <c r="DH90" i="30"/>
  <c r="DK90" i="30"/>
  <c r="DL90" i="30"/>
  <c r="CN91" i="30"/>
  <c r="CO91" i="30"/>
  <c r="CP91" i="30"/>
  <c r="CQ91" i="30"/>
  <c r="CR91" i="30"/>
  <c r="CS91" i="30"/>
  <c r="CT91" i="30"/>
  <c r="CU91" i="30"/>
  <c r="CV91" i="30"/>
  <c r="CW91" i="30"/>
  <c r="CX91" i="30"/>
  <c r="CY91" i="30"/>
  <c r="DD91" i="30"/>
  <c r="DE91" i="30"/>
  <c r="DF91" i="30"/>
  <c r="DG91" i="30"/>
  <c r="DH91" i="30"/>
  <c r="DK91" i="30"/>
  <c r="DL91" i="30"/>
  <c r="CN92" i="30"/>
  <c r="CO92" i="30"/>
  <c r="CP92" i="30"/>
  <c r="CQ92" i="30"/>
  <c r="CR92" i="30"/>
  <c r="CS92" i="30"/>
  <c r="CT92" i="30"/>
  <c r="CU92" i="30"/>
  <c r="CV92" i="30"/>
  <c r="CW92" i="30"/>
  <c r="CX92" i="30"/>
  <c r="CY92" i="30"/>
  <c r="DD92" i="30"/>
  <c r="DE92" i="30"/>
  <c r="DF92" i="30"/>
  <c r="DG92" i="30"/>
  <c r="DH92" i="30"/>
  <c r="DK92" i="30"/>
  <c r="DL92" i="30"/>
  <c r="CN93" i="30"/>
  <c r="CO93" i="30"/>
  <c r="CP93" i="30"/>
  <c r="CQ93" i="30"/>
  <c r="CR93" i="30"/>
  <c r="CS93" i="30"/>
  <c r="CT93" i="30"/>
  <c r="CU93" i="30"/>
  <c r="CV93" i="30"/>
  <c r="CW93" i="30"/>
  <c r="CX93" i="30"/>
  <c r="CY93" i="30"/>
  <c r="DD93" i="30"/>
  <c r="DE93" i="30"/>
  <c r="DF93" i="30"/>
  <c r="DG93" i="30"/>
  <c r="DH93" i="30"/>
  <c r="DK93" i="30"/>
  <c r="DL93" i="30"/>
  <c r="CN94" i="30"/>
  <c r="CO94" i="30"/>
  <c r="CP94" i="30"/>
  <c r="CQ94" i="30"/>
  <c r="CR94" i="30"/>
  <c r="CS94" i="30"/>
  <c r="CT94" i="30"/>
  <c r="CU94" i="30"/>
  <c r="CV94" i="30"/>
  <c r="CW94" i="30"/>
  <c r="CX94" i="30"/>
  <c r="CY94" i="30"/>
  <c r="DD94" i="30"/>
  <c r="DE94" i="30"/>
  <c r="DF94" i="30"/>
  <c r="DG94" i="30"/>
  <c r="DH94" i="30"/>
  <c r="DK94" i="30"/>
  <c r="DL94" i="30"/>
  <c r="CN95" i="30"/>
  <c r="CO95" i="30"/>
  <c r="CP95" i="30"/>
  <c r="CQ95" i="30"/>
  <c r="CR95" i="30"/>
  <c r="CS95" i="30"/>
  <c r="CT95" i="30"/>
  <c r="CU95" i="30"/>
  <c r="CV95" i="30"/>
  <c r="CW95" i="30"/>
  <c r="CX95" i="30"/>
  <c r="CY95" i="30"/>
  <c r="DD95" i="30"/>
  <c r="DE95" i="30"/>
  <c r="DF95" i="30"/>
  <c r="DG95" i="30"/>
  <c r="DH95" i="30"/>
  <c r="DK95" i="30"/>
  <c r="DL95" i="30"/>
  <c r="CN96" i="30"/>
  <c r="CO96" i="30"/>
  <c r="CP96" i="30"/>
  <c r="CQ96" i="30"/>
  <c r="CR96" i="30"/>
  <c r="CS96" i="30"/>
  <c r="CT96" i="30"/>
  <c r="CU96" i="30"/>
  <c r="CV96" i="30"/>
  <c r="CW96" i="30"/>
  <c r="CX96" i="30"/>
  <c r="CY96" i="30"/>
  <c r="DD96" i="30"/>
  <c r="DE96" i="30"/>
  <c r="DF96" i="30"/>
  <c r="DG96" i="30"/>
  <c r="DH96" i="30"/>
  <c r="DK96" i="30"/>
  <c r="DL96" i="30"/>
  <c r="CN97" i="30"/>
  <c r="CO97" i="30"/>
  <c r="CP97" i="30"/>
  <c r="CQ97" i="30"/>
  <c r="CR97" i="30"/>
  <c r="CS97" i="30"/>
  <c r="CT97" i="30"/>
  <c r="CU97" i="30"/>
  <c r="CV97" i="30"/>
  <c r="CW97" i="30"/>
  <c r="CX97" i="30"/>
  <c r="CY97" i="30"/>
  <c r="DD97" i="30"/>
  <c r="DE97" i="30"/>
  <c r="DF97" i="30"/>
  <c r="DG97" i="30"/>
  <c r="DH97" i="30"/>
  <c r="DK97" i="30"/>
  <c r="DL97" i="30"/>
  <c r="CN98" i="30"/>
  <c r="CO98" i="30"/>
  <c r="CP98" i="30"/>
  <c r="CQ98" i="30"/>
  <c r="CR98" i="30"/>
  <c r="CS98" i="30"/>
  <c r="CT98" i="30"/>
  <c r="CU98" i="30"/>
  <c r="CV98" i="30"/>
  <c r="CW98" i="30"/>
  <c r="CX98" i="30"/>
  <c r="CY98" i="30"/>
  <c r="DD98" i="30"/>
  <c r="DE98" i="30"/>
  <c r="DF98" i="30"/>
  <c r="DG98" i="30"/>
  <c r="DH98" i="30"/>
  <c r="DK98" i="30"/>
  <c r="DL98" i="30"/>
  <c r="CN99" i="30"/>
  <c r="CO99" i="30"/>
  <c r="CP99" i="30"/>
  <c r="CQ99" i="30"/>
  <c r="CR99" i="30"/>
  <c r="CS99" i="30"/>
  <c r="CT99" i="30"/>
  <c r="CU99" i="30"/>
  <c r="CV99" i="30"/>
  <c r="CW99" i="30"/>
  <c r="CX99" i="30"/>
  <c r="CY99" i="30"/>
  <c r="DD99" i="30"/>
  <c r="DE99" i="30"/>
  <c r="DF99" i="30"/>
  <c r="DG99" i="30"/>
  <c r="DH99" i="30"/>
  <c r="DK99" i="30"/>
  <c r="DL99" i="30"/>
  <c r="CN100" i="30"/>
  <c r="CO100" i="30"/>
  <c r="CP100" i="30"/>
  <c r="CQ100" i="30"/>
  <c r="CR100" i="30"/>
  <c r="CS100" i="30"/>
  <c r="CT100" i="30"/>
  <c r="CU100" i="30"/>
  <c r="CV100" i="30"/>
  <c r="CW100" i="30"/>
  <c r="CX100" i="30"/>
  <c r="CY100" i="30"/>
  <c r="DD100" i="30"/>
  <c r="DE100" i="30"/>
  <c r="DF100" i="30"/>
  <c r="DG100" i="30"/>
  <c r="DH100" i="30"/>
  <c r="DK100" i="30"/>
  <c r="DL100" i="30"/>
  <c r="CN101" i="30"/>
  <c r="CO101" i="30"/>
  <c r="CP101" i="30"/>
  <c r="CQ101" i="30"/>
  <c r="CR101" i="30"/>
  <c r="CS101" i="30"/>
  <c r="CT101" i="30"/>
  <c r="CU101" i="30"/>
  <c r="CV101" i="30"/>
  <c r="CW101" i="30"/>
  <c r="CX101" i="30"/>
  <c r="CY101" i="30"/>
  <c r="DD101" i="30"/>
  <c r="DE101" i="30"/>
  <c r="DF101" i="30"/>
  <c r="DG101" i="30"/>
  <c r="DH101" i="30"/>
  <c r="DK101" i="30"/>
  <c r="DL101" i="30"/>
  <c r="CN102" i="30"/>
  <c r="CO102" i="30"/>
  <c r="CP102" i="30"/>
  <c r="CQ102" i="30"/>
  <c r="CR102" i="30"/>
  <c r="CS102" i="30"/>
  <c r="CT102" i="30"/>
  <c r="CU102" i="30"/>
  <c r="CV102" i="30"/>
  <c r="CW102" i="30"/>
  <c r="CX102" i="30"/>
  <c r="CY102" i="30"/>
  <c r="DD102" i="30"/>
  <c r="DE102" i="30"/>
  <c r="DF102" i="30"/>
  <c r="DG102" i="30"/>
  <c r="DH102" i="30"/>
  <c r="DK102" i="30"/>
  <c r="DL102" i="30"/>
  <c r="CN103" i="30"/>
  <c r="CO103" i="30"/>
  <c r="CP103" i="30"/>
  <c r="CQ103" i="30"/>
  <c r="CR103" i="30"/>
  <c r="CS103" i="30"/>
  <c r="CT103" i="30"/>
  <c r="CU103" i="30"/>
  <c r="CV103" i="30"/>
  <c r="CW103" i="30"/>
  <c r="CX103" i="30"/>
  <c r="CY103" i="30"/>
  <c r="DD103" i="30"/>
  <c r="DE103" i="30"/>
  <c r="DF103" i="30"/>
  <c r="DG103" i="30"/>
  <c r="DH103" i="30"/>
  <c r="DK103" i="30"/>
  <c r="DL103" i="30"/>
  <c r="CN104" i="30"/>
  <c r="CO104" i="30"/>
  <c r="CP104" i="30"/>
  <c r="CQ104" i="30"/>
  <c r="CR104" i="30"/>
  <c r="CS104" i="30"/>
  <c r="CT104" i="30"/>
  <c r="CU104" i="30"/>
  <c r="CV104" i="30"/>
  <c r="CW104" i="30"/>
  <c r="CX104" i="30"/>
  <c r="CY104" i="30"/>
  <c r="DD104" i="30"/>
  <c r="DE104" i="30"/>
  <c r="DF104" i="30"/>
  <c r="DG104" i="30"/>
  <c r="DH104" i="30"/>
  <c r="DK104" i="30"/>
  <c r="DL104" i="30"/>
  <c r="CN105" i="30"/>
  <c r="CO105" i="30"/>
  <c r="CP105" i="30"/>
  <c r="CQ105" i="30"/>
  <c r="CR105" i="30"/>
  <c r="CS105" i="30"/>
  <c r="CT105" i="30"/>
  <c r="CU105" i="30"/>
  <c r="CV105" i="30"/>
  <c r="CW105" i="30"/>
  <c r="CX105" i="30"/>
  <c r="CY105" i="30"/>
  <c r="DD105" i="30"/>
  <c r="DE105" i="30"/>
  <c r="DF105" i="30"/>
  <c r="DG105" i="30"/>
  <c r="DH105" i="30"/>
  <c r="DK105" i="30"/>
  <c r="DL105" i="30"/>
  <c r="CN106" i="30"/>
  <c r="CO106" i="30"/>
  <c r="CP106" i="30"/>
  <c r="CQ106" i="30"/>
  <c r="CR106" i="30"/>
  <c r="CS106" i="30"/>
  <c r="CT106" i="30"/>
  <c r="CU106" i="30"/>
  <c r="CV106" i="30"/>
  <c r="CW106" i="30"/>
  <c r="CX106" i="30"/>
  <c r="CY106" i="30"/>
  <c r="DD106" i="30"/>
  <c r="DE106" i="30"/>
  <c r="DF106" i="30"/>
  <c r="DG106" i="30"/>
  <c r="DH106" i="30"/>
  <c r="DK106" i="30"/>
  <c r="DL106" i="30"/>
  <c r="CN107" i="30"/>
  <c r="CO107" i="30"/>
  <c r="CP107" i="30"/>
  <c r="CQ107" i="30"/>
  <c r="CR107" i="30"/>
  <c r="CS107" i="30"/>
  <c r="CT107" i="30"/>
  <c r="CU107" i="30"/>
  <c r="CV107" i="30"/>
  <c r="CW107" i="30"/>
  <c r="CX107" i="30"/>
  <c r="CY107" i="30"/>
  <c r="DD107" i="30"/>
  <c r="DE107" i="30"/>
  <c r="DF107" i="30"/>
  <c r="DG107" i="30"/>
  <c r="DH107" i="30"/>
  <c r="DK107" i="30"/>
  <c r="DL107" i="30"/>
  <c r="CN108" i="30"/>
  <c r="CO108" i="30"/>
  <c r="CP108" i="30"/>
  <c r="CQ108" i="30"/>
  <c r="CR108" i="30"/>
  <c r="CS108" i="30"/>
  <c r="CT108" i="30"/>
  <c r="CU108" i="30"/>
  <c r="CV108" i="30"/>
  <c r="CW108" i="30"/>
  <c r="CX108" i="30"/>
  <c r="CY108" i="30"/>
  <c r="DD108" i="30"/>
  <c r="DE108" i="30"/>
  <c r="DF108" i="30"/>
  <c r="DG108" i="30"/>
  <c r="DH108" i="30"/>
  <c r="DK108" i="30"/>
  <c r="DL108" i="30"/>
  <c r="CN109" i="30"/>
  <c r="CO109" i="30"/>
  <c r="CP109" i="30"/>
  <c r="CQ109" i="30"/>
  <c r="CR109" i="30"/>
  <c r="CS109" i="30"/>
  <c r="CT109" i="30"/>
  <c r="CU109" i="30"/>
  <c r="CV109" i="30"/>
  <c r="CW109" i="30"/>
  <c r="CX109" i="30"/>
  <c r="CY109" i="30"/>
  <c r="DD109" i="30"/>
  <c r="DE109" i="30"/>
  <c r="DF109" i="30"/>
  <c r="DG109" i="30"/>
  <c r="DH109" i="30"/>
  <c r="DK109" i="30"/>
  <c r="DL109" i="30"/>
  <c r="CN110" i="30"/>
  <c r="CO110" i="30"/>
  <c r="CP110" i="30"/>
  <c r="CQ110" i="30"/>
  <c r="CR110" i="30"/>
  <c r="CS110" i="30"/>
  <c r="CT110" i="30"/>
  <c r="CU110" i="30"/>
  <c r="CV110" i="30"/>
  <c r="CW110" i="30"/>
  <c r="CX110" i="30"/>
  <c r="CY110" i="30"/>
  <c r="DD110" i="30"/>
  <c r="DE110" i="30"/>
  <c r="DF110" i="30"/>
  <c r="DG110" i="30"/>
  <c r="DH110" i="30"/>
  <c r="DK110" i="30"/>
  <c r="DL110" i="30"/>
  <c r="CN111" i="30"/>
  <c r="CO111" i="30"/>
  <c r="CP111" i="30"/>
  <c r="CQ111" i="30"/>
  <c r="CR111" i="30"/>
  <c r="CS111" i="30"/>
  <c r="CT111" i="30"/>
  <c r="CU111" i="30"/>
  <c r="CV111" i="30"/>
  <c r="CW111" i="30"/>
  <c r="CX111" i="30"/>
  <c r="CY111" i="30"/>
  <c r="DD111" i="30"/>
  <c r="DE111" i="30"/>
  <c r="DF111" i="30"/>
  <c r="DG111" i="30"/>
  <c r="DH111" i="30"/>
  <c r="DK111" i="30"/>
  <c r="DL111" i="30"/>
  <c r="CN112" i="30"/>
  <c r="CO112" i="30"/>
  <c r="CP112" i="30"/>
  <c r="CQ112" i="30"/>
  <c r="CR112" i="30"/>
  <c r="CS112" i="30"/>
  <c r="CT112" i="30"/>
  <c r="CU112" i="30"/>
  <c r="CV112" i="30"/>
  <c r="CW112" i="30"/>
  <c r="CX112" i="30"/>
  <c r="CY112" i="30"/>
  <c r="DD112" i="30"/>
  <c r="DE112" i="30"/>
  <c r="DF112" i="30"/>
  <c r="DG112" i="30"/>
  <c r="DH112" i="30"/>
  <c r="DK112" i="30"/>
  <c r="DL112" i="30"/>
  <c r="CN113" i="30"/>
  <c r="CO113" i="30"/>
  <c r="CP113" i="30"/>
  <c r="CQ113" i="30"/>
  <c r="CR113" i="30"/>
  <c r="CS113" i="30"/>
  <c r="CT113" i="30"/>
  <c r="CU113" i="30"/>
  <c r="CV113" i="30"/>
  <c r="CW113" i="30"/>
  <c r="CX113" i="30"/>
  <c r="CY113" i="30"/>
  <c r="DD113" i="30"/>
  <c r="DE113" i="30"/>
  <c r="DF113" i="30"/>
  <c r="DG113" i="30"/>
  <c r="DH113" i="30"/>
  <c r="DK113" i="30"/>
  <c r="DL113" i="30"/>
  <c r="CN114" i="30"/>
  <c r="CO114" i="30"/>
  <c r="CP114" i="30"/>
  <c r="CQ114" i="30"/>
  <c r="CR114" i="30"/>
  <c r="CS114" i="30"/>
  <c r="CT114" i="30"/>
  <c r="CU114" i="30"/>
  <c r="CV114" i="30"/>
  <c r="CW114" i="30"/>
  <c r="CX114" i="30"/>
  <c r="CY114" i="30"/>
  <c r="DD114" i="30"/>
  <c r="DE114" i="30"/>
  <c r="DF114" i="30"/>
  <c r="DG114" i="30"/>
  <c r="DH114" i="30"/>
  <c r="DK114" i="30"/>
  <c r="DL114" i="30"/>
  <c r="CN115" i="30"/>
  <c r="CO115" i="30"/>
  <c r="CP115" i="30"/>
  <c r="CQ115" i="30"/>
  <c r="CR115" i="30"/>
  <c r="CS115" i="30"/>
  <c r="CT115" i="30"/>
  <c r="CU115" i="30"/>
  <c r="CV115" i="30"/>
  <c r="CW115" i="30"/>
  <c r="CX115" i="30"/>
  <c r="CY115" i="30"/>
  <c r="DD115" i="30"/>
  <c r="DE115" i="30"/>
  <c r="DF115" i="30"/>
  <c r="DG115" i="30"/>
  <c r="DH115" i="30"/>
  <c r="DK115" i="30"/>
  <c r="DL115" i="30"/>
  <c r="CN116" i="30"/>
  <c r="CO116" i="30"/>
  <c r="CP116" i="30"/>
  <c r="CQ116" i="30"/>
  <c r="CR116" i="30"/>
  <c r="CS116" i="30"/>
  <c r="CT116" i="30"/>
  <c r="CU116" i="30"/>
  <c r="CV116" i="30"/>
  <c r="CW116" i="30"/>
  <c r="CX116" i="30"/>
  <c r="CY116" i="30"/>
  <c r="DD116" i="30"/>
  <c r="DE116" i="30"/>
  <c r="DF116" i="30"/>
  <c r="DG116" i="30"/>
  <c r="DH116" i="30"/>
  <c r="DK116" i="30"/>
  <c r="DL116" i="30"/>
  <c r="CN117" i="30"/>
  <c r="CO117" i="30"/>
  <c r="CP117" i="30"/>
  <c r="CQ117" i="30"/>
  <c r="CR117" i="30"/>
  <c r="CS117" i="30"/>
  <c r="CT117" i="30"/>
  <c r="CU117" i="30"/>
  <c r="CV117" i="30"/>
  <c r="CW117" i="30"/>
  <c r="CX117" i="30"/>
  <c r="CY117" i="30"/>
  <c r="DD117" i="30"/>
  <c r="DE117" i="30"/>
  <c r="DF117" i="30"/>
  <c r="DG117" i="30"/>
  <c r="DH117" i="30"/>
  <c r="DK117" i="30"/>
  <c r="DL117" i="30"/>
  <c r="CN118" i="30"/>
  <c r="CO118" i="30"/>
  <c r="CP118" i="30"/>
  <c r="CQ118" i="30"/>
  <c r="CR118" i="30"/>
  <c r="CS118" i="30"/>
  <c r="CT118" i="30"/>
  <c r="CU118" i="30"/>
  <c r="CV118" i="30"/>
  <c r="CW118" i="30"/>
  <c r="CX118" i="30"/>
  <c r="CY118" i="30"/>
  <c r="DD118" i="30"/>
  <c r="DE118" i="30"/>
  <c r="DF118" i="30"/>
  <c r="DG118" i="30"/>
  <c r="DH118" i="30"/>
  <c r="DK118" i="30"/>
  <c r="DL118" i="30"/>
  <c r="CN119" i="30"/>
  <c r="CO119" i="30"/>
  <c r="CP119" i="30"/>
  <c r="CQ119" i="30"/>
  <c r="CR119" i="30"/>
  <c r="CS119" i="30"/>
  <c r="CT119" i="30"/>
  <c r="CU119" i="30"/>
  <c r="CV119" i="30"/>
  <c r="CW119" i="30"/>
  <c r="CX119" i="30"/>
  <c r="CY119" i="30"/>
  <c r="DD119" i="30"/>
  <c r="DE119" i="30"/>
  <c r="DF119" i="30"/>
  <c r="DG119" i="30"/>
  <c r="DH119" i="30"/>
  <c r="DK119" i="30"/>
  <c r="DL119" i="30"/>
  <c r="CN120" i="30"/>
  <c r="CO120" i="30"/>
  <c r="CP120" i="30"/>
  <c r="CQ120" i="30"/>
  <c r="CR120" i="30"/>
  <c r="CS120" i="30"/>
  <c r="CT120" i="30"/>
  <c r="CU120" i="30"/>
  <c r="CV120" i="30"/>
  <c r="CW120" i="30"/>
  <c r="CX120" i="30"/>
  <c r="CY120" i="30"/>
  <c r="DD120" i="30"/>
  <c r="DE120" i="30"/>
  <c r="DF120" i="30"/>
  <c r="DG120" i="30"/>
  <c r="DH120" i="30"/>
  <c r="DK120" i="30"/>
  <c r="DL120" i="30"/>
  <c r="CN121" i="30"/>
  <c r="CO121" i="30"/>
  <c r="CP121" i="30"/>
  <c r="CQ121" i="30"/>
  <c r="CR121" i="30"/>
  <c r="CS121" i="30"/>
  <c r="CT121" i="30"/>
  <c r="CU121" i="30"/>
  <c r="CV121" i="30"/>
  <c r="CW121" i="30"/>
  <c r="CX121" i="30"/>
  <c r="CY121" i="30"/>
  <c r="DD121" i="30"/>
  <c r="DE121" i="30"/>
  <c r="DF121" i="30"/>
  <c r="DG121" i="30"/>
  <c r="DH121" i="30"/>
  <c r="DK121" i="30"/>
  <c r="DL121" i="30"/>
  <c r="CN122" i="30"/>
  <c r="CO122" i="30"/>
  <c r="CP122" i="30"/>
  <c r="CQ122" i="30"/>
  <c r="CR122" i="30"/>
  <c r="CS122" i="30"/>
  <c r="CT122" i="30"/>
  <c r="CU122" i="30"/>
  <c r="CV122" i="30"/>
  <c r="CW122" i="30"/>
  <c r="CX122" i="30"/>
  <c r="CY122" i="30"/>
  <c r="DD122" i="30"/>
  <c r="DE122" i="30"/>
  <c r="DF122" i="30"/>
  <c r="DG122" i="30"/>
  <c r="DH122" i="30"/>
  <c r="DK122" i="30"/>
  <c r="DL122" i="30"/>
  <c r="CN123" i="30"/>
  <c r="CO123" i="30"/>
  <c r="CP123" i="30"/>
  <c r="CQ123" i="30"/>
  <c r="CR123" i="30"/>
  <c r="CS123" i="30"/>
  <c r="CT123" i="30"/>
  <c r="CU123" i="30"/>
  <c r="CV123" i="30"/>
  <c r="CW123" i="30"/>
  <c r="CX123" i="30"/>
  <c r="CY123" i="30"/>
  <c r="DD123" i="30"/>
  <c r="DE123" i="30"/>
  <c r="DF123" i="30"/>
  <c r="DG123" i="30"/>
  <c r="DH123" i="30"/>
  <c r="DK123" i="30"/>
  <c r="DL123" i="30"/>
  <c r="CN124" i="30"/>
  <c r="CO124" i="30"/>
  <c r="CP124" i="30"/>
  <c r="CQ124" i="30"/>
  <c r="CR124" i="30"/>
  <c r="CS124" i="30"/>
  <c r="CT124" i="30"/>
  <c r="CU124" i="30"/>
  <c r="CV124" i="30"/>
  <c r="CW124" i="30"/>
  <c r="CX124" i="30"/>
  <c r="CY124" i="30"/>
  <c r="DD124" i="30"/>
  <c r="DE124" i="30"/>
  <c r="DF124" i="30"/>
  <c r="DG124" i="30"/>
  <c r="DH124" i="30"/>
  <c r="DK124" i="30"/>
  <c r="DL124" i="30"/>
  <c r="CN125" i="30"/>
  <c r="CO125" i="30"/>
  <c r="CP125" i="30"/>
  <c r="CQ125" i="30"/>
  <c r="CR125" i="30"/>
  <c r="CS125" i="30"/>
  <c r="CT125" i="30"/>
  <c r="CU125" i="30"/>
  <c r="CV125" i="30"/>
  <c r="CW125" i="30"/>
  <c r="CX125" i="30"/>
  <c r="CY125" i="30"/>
  <c r="DD125" i="30"/>
  <c r="DE125" i="30"/>
  <c r="DF125" i="30"/>
  <c r="DG125" i="30"/>
  <c r="DH125" i="30"/>
  <c r="DK125" i="30"/>
  <c r="DL125" i="30"/>
  <c r="CN126" i="30"/>
  <c r="CO126" i="30"/>
  <c r="CP126" i="30"/>
  <c r="CQ126" i="30"/>
  <c r="CR126" i="30"/>
  <c r="CS126" i="30"/>
  <c r="CT126" i="30"/>
  <c r="CU126" i="30"/>
  <c r="CV126" i="30"/>
  <c r="CW126" i="30"/>
  <c r="CX126" i="30"/>
  <c r="CY126" i="30"/>
  <c r="DD126" i="30"/>
  <c r="DE126" i="30"/>
  <c r="DF126" i="30"/>
  <c r="DG126" i="30"/>
  <c r="DH126" i="30"/>
  <c r="DK126" i="30"/>
  <c r="DL126" i="30"/>
  <c r="CN127" i="30"/>
  <c r="CO127" i="30"/>
  <c r="CP127" i="30"/>
  <c r="CQ127" i="30"/>
  <c r="CR127" i="30"/>
  <c r="CS127" i="30"/>
  <c r="CT127" i="30"/>
  <c r="CU127" i="30"/>
  <c r="CV127" i="30"/>
  <c r="CW127" i="30"/>
  <c r="CX127" i="30"/>
  <c r="CY127" i="30"/>
  <c r="DD127" i="30"/>
  <c r="DE127" i="30"/>
  <c r="DF127" i="30"/>
  <c r="DG127" i="30"/>
  <c r="DH127" i="30"/>
  <c r="DK127" i="30"/>
  <c r="DL127" i="30"/>
  <c r="CN128" i="30"/>
  <c r="CO128" i="30"/>
  <c r="CP128" i="30"/>
  <c r="CQ128" i="30"/>
  <c r="CR128" i="30"/>
  <c r="CS128" i="30"/>
  <c r="CT128" i="30"/>
  <c r="CU128" i="30"/>
  <c r="CV128" i="30"/>
  <c r="CW128" i="30"/>
  <c r="CX128" i="30"/>
  <c r="CY128" i="30"/>
  <c r="DD128" i="30"/>
  <c r="DE128" i="30"/>
  <c r="DF128" i="30"/>
  <c r="DG128" i="30"/>
  <c r="DH128" i="30"/>
  <c r="DK128" i="30"/>
  <c r="DL128" i="30"/>
  <c r="CN129" i="30"/>
  <c r="CO129" i="30"/>
  <c r="CP129" i="30"/>
  <c r="CQ129" i="30"/>
  <c r="CR129" i="30"/>
  <c r="CS129" i="30"/>
  <c r="CT129" i="30"/>
  <c r="CU129" i="30"/>
  <c r="CV129" i="30"/>
  <c r="CW129" i="30"/>
  <c r="CX129" i="30"/>
  <c r="CY129" i="30"/>
  <c r="DD129" i="30"/>
  <c r="DE129" i="30"/>
  <c r="DF129" i="30"/>
  <c r="DG129" i="30"/>
  <c r="DH129" i="30"/>
  <c r="DK129" i="30"/>
  <c r="DL129" i="30"/>
  <c r="CN130" i="30"/>
  <c r="CO130" i="30"/>
  <c r="CP130" i="30"/>
  <c r="CQ130" i="30"/>
  <c r="CR130" i="30"/>
  <c r="CS130" i="30"/>
  <c r="CT130" i="30"/>
  <c r="CU130" i="30"/>
  <c r="CV130" i="30"/>
  <c r="CW130" i="30"/>
  <c r="CX130" i="30"/>
  <c r="CY130" i="30"/>
  <c r="DD130" i="30"/>
  <c r="DE130" i="30"/>
  <c r="DF130" i="30"/>
  <c r="DG130" i="30"/>
  <c r="DH130" i="30"/>
  <c r="DK130" i="30"/>
  <c r="DL130" i="30"/>
  <c r="CN131" i="30"/>
  <c r="CO131" i="30"/>
  <c r="CP131" i="30"/>
  <c r="CQ131" i="30"/>
  <c r="CR131" i="30"/>
  <c r="CS131" i="30"/>
  <c r="CT131" i="30"/>
  <c r="CU131" i="30"/>
  <c r="CV131" i="30"/>
  <c r="CW131" i="30"/>
  <c r="CX131" i="30"/>
  <c r="CY131" i="30"/>
  <c r="DD131" i="30"/>
  <c r="DE131" i="30"/>
  <c r="DF131" i="30"/>
  <c r="DG131" i="30"/>
  <c r="DH131" i="30"/>
  <c r="DK131" i="30"/>
  <c r="DL131" i="30"/>
  <c r="CN132" i="30"/>
  <c r="CO132" i="30"/>
  <c r="CP132" i="30"/>
  <c r="CQ132" i="30"/>
  <c r="CR132" i="30"/>
  <c r="CS132" i="30"/>
  <c r="CT132" i="30"/>
  <c r="CU132" i="30"/>
  <c r="CV132" i="30"/>
  <c r="CW132" i="30"/>
  <c r="CX132" i="30"/>
  <c r="CY132" i="30"/>
  <c r="DD132" i="30"/>
  <c r="DE132" i="30"/>
  <c r="DF132" i="30"/>
  <c r="DG132" i="30"/>
  <c r="DH132" i="30"/>
  <c r="DK132" i="30"/>
  <c r="DL132" i="30"/>
  <c r="CN133" i="30"/>
  <c r="CO133" i="30"/>
  <c r="CP133" i="30"/>
  <c r="CQ133" i="30"/>
  <c r="CR133" i="30"/>
  <c r="CS133" i="30"/>
  <c r="CT133" i="30"/>
  <c r="CU133" i="30"/>
  <c r="CV133" i="30"/>
  <c r="CW133" i="30"/>
  <c r="CX133" i="30"/>
  <c r="CY133" i="30"/>
  <c r="DD133" i="30"/>
  <c r="DE133" i="30"/>
  <c r="DF133" i="30"/>
  <c r="DG133" i="30"/>
  <c r="DH133" i="30"/>
  <c r="DK133" i="30"/>
  <c r="DL133" i="30"/>
  <c r="CN134" i="30"/>
  <c r="CO134" i="30"/>
  <c r="CP134" i="30"/>
  <c r="CQ134" i="30"/>
  <c r="CR134" i="30"/>
  <c r="CS134" i="30"/>
  <c r="CT134" i="30"/>
  <c r="CU134" i="30"/>
  <c r="CV134" i="30"/>
  <c r="CW134" i="30"/>
  <c r="CX134" i="30"/>
  <c r="CY134" i="30"/>
  <c r="DD134" i="30"/>
  <c r="DE134" i="30"/>
  <c r="DF134" i="30"/>
  <c r="DG134" i="30"/>
  <c r="DH134" i="30"/>
  <c r="DK134" i="30"/>
  <c r="DL134" i="30"/>
  <c r="CN135" i="30"/>
  <c r="CO135" i="30"/>
  <c r="CP135" i="30"/>
  <c r="CQ135" i="30"/>
  <c r="CR135" i="30"/>
  <c r="CS135" i="30"/>
  <c r="CT135" i="30"/>
  <c r="CU135" i="30"/>
  <c r="CV135" i="30"/>
  <c r="CW135" i="30"/>
  <c r="CX135" i="30"/>
  <c r="CY135" i="30"/>
  <c r="DD135" i="30"/>
  <c r="DE135" i="30"/>
  <c r="DF135" i="30"/>
  <c r="DG135" i="30"/>
  <c r="DH135" i="30"/>
  <c r="DK135" i="30"/>
  <c r="DL135" i="30"/>
  <c r="CN136" i="30"/>
  <c r="CO136" i="30"/>
  <c r="CP136" i="30"/>
  <c r="CQ136" i="30"/>
  <c r="CR136" i="30"/>
  <c r="CS136" i="30"/>
  <c r="CT136" i="30"/>
  <c r="CU136" i="30"/>
  <c r="CV136" i="30"/>
  <c r="CW136" i="30"/>
  <c r="CX136" i="30"/>
  <c r="CY136" i="30"/>
  <c r="DD136" i="30"/>
  <c r="DE136" i="30"/>
  <c r="DF136" i="30"/>
  <c r="DG136" i="30"/>
  <c r="DH136" i="30"/>
  <c r="DK136" i="30"/>
  <c r="DL136" i="30"/>
  <c r="CN137" i="30"/>
  <c r="CO137" i="30"/>
  <c r="CP137" i="30"/>
  <c r="CQ137" i="30"/>
  <c r="CR137" i="30"/>
  <c r="CS137" i="30"/>
  <c r="CT137" i="30"/>
  <c r="CU137" i="30"/>
  <c r="CV137" i="30"/>
  <c r="CW137" i="30"/>
  <c r="CX137" i="30"/>
  <c r="CY137" i="30"/>
  <c r="DD137" i="30"/>
  <c r="DE137" i="30"/>
  <c r="DF137" i="30"/>
  <c r="DG137" i="30"/>
  <c r="DH137" i="30"/>
  <c r="DK137" i="30"/>
  <c r="DL137" i="30"/>
  <c r="CN138" i="30"/>
  <c r="CO138" i="30"/>
  <c r="CP138" i="30"/>
  <c r="CQ138" i="30"/>
  <c r="CR138" i="30"/>
  <c r="CS138" i="30"/>
  <c r="CT138" i="30"/>
  <c r="CU138" i="30"/>
  <c r="CV138" i="30"/>
  <c r="CW138" i="30"/>
  <c r="CX138" i="30"/>
  <c r="CY138" i="30"/>
  <c r="DD138" i="30"/>
  <c r="DE138" i="30"/>
  <c r="DF138" i="30"/>
  <c r="DG138" i="30"/>
  <c r="DH138" i="30"/>
  <c r="DK138" i="30"/>
  <c r="DL138" i="30"/>
  <c r="CN139" i="30"/>
  <c r="CO139" i="30"/>
  <c r="CP139" i="30"/>
  <c r="CQ139" i="30"/>
  <c r="CR139" i="30"/>
  <c r="CS139" i="30"/>
  <c r="CT139" i="30"/>
  <c r="CU139" i="30"/>
  <c r="CV139" i="30"/>
  <c r="CW139" i="30"/>
  <c r="CX139" i="30"/>
  <c r="CY139" i="30"/>
  <c r="DD139" i="30"/>
  <c r="DE139" i="30"/>
  <c r="DF139" i="30"/>
  <c r="DG139" i="30"/>
  <c r="DH139" i="30"/>
  <c r="DK139" i="30"/>
  <c r="DL139" i="30"/>
  <c r="CN140" i="30"/>
  <c r="CO140" i="30"/>
  <c r="CP140" i="30"/>
  <c r="CQ140" i="30"/>
  <c r="CR140" i="30"/>
  <c r="CS140" i="30"/>
  <c r="CT140" i="30"/>
  <c r="CU140" i="30"/>
  <c r="CV140" i="30"/>
  <c r="CW140" i="30"/>
  <c r="CX140" i="30"/>
  <c r="CY140" i="30"/>
  <c r="DD140" i="30"/>
  <c r="DE140" i="30"/>
  <c r="DF140" i="30"/>
  <c r="DG140" i="30"/>
  <c r="DH140" i="30"/>
  <c r="DK140" i="30"/>
  <c r="DL140" i="30"/>
  <c r="CN141" i="30"/>
  <c r="CO141" i="30"/>
  <c r="CP141" i="30"/>
  <c r="CQ141" i="30"/>
  <c r="CR141" i="30"/>
  <c r="CS141" i="30"/>
  <c r="CT141" i="30"/>
  <c r="CU141" i="30"/>
  <c r="CV141" i="30"/>
  <c r="CW141" i="30"/>
  <c r="CX141" i="30"/>
  <c r="CY141" i="30"/>
  <c r="DD141" i="30"/>
  <c r="DE141" i="30"/>
  <c r="DF141" i="30"/>
  <c r="DG141" i="30"/>
  <c r="DH141" i="30"/>
  <c r="DK141" i="30"/>
  <c r="DL141" i="30"/>
  <c r="CN142" i="30"/>
  <c r="CO142" i="30"/>
  <c r="CP142" i="30"/>
  <c r="CQ142" i="30"/>
  <c r="CR142" i="30"/>
  <c r="CS142" i="30"/>
  <c r="CT142" i="30"/>
  <c r="CU142" i="30"/>
  <c r="CV142" i="30"/>
  <c r="CW142" i="30"/>
  <c r="CX142" i="30"/>
  <c r="CY142" i="30"/>
  <c r="DD142" i="30"/>
  <c r="DE142" i="30"/>
  <c r="DF142" i="30"/>
  <c r="DG142" i="30"/>
  <c r="DH142" i="30"/>
  <c r="DK142" i="30"/>
  <c r="DL142" i="30"/>
  <c r="CN143" i="30"/>
  <c r="CO143" i="30"/>
  <c r="CP143" i="30"/>
  <c r="CQ143" i="30"/>
  <c r="CR143" i="30"/>
  <c r="CS143" i="30"/>
  <c r="CT143" i="30"/>
  <c r="CU143" i="30"/>
  <c r="CV143" i="30"/>
  <c r="CW143" i="30"/>
  <c r="CX143" i="30"/>
  <c r="CY143" i="30"/>
  <c r="DD143" i="30"/>
  <c r="DE143" i="30"/>
  <c r="DF143" i="30"/>
  <c r="DG143" i="30"/>
  <c r="DH143" i="30"/>
  <c r="DK143" i="30"/>
  <c r="DL143" i="30"/>
  <c r="CN144" i="30"/>
  <c r="CO144" i="30"/>
  <c r="CP144" i="30"/>
  <c r="CQ144" i="30"/>
  <c r="CR144" i="30"/>
  <c r="CS144" i="30"/>
  <c r="CT144" i="30"/>
  <c r="CU144" i="30"/>
  <c r="CV144" i="30"/>
  <c r="CW144" i="30"/>
  <c r="CX144" i="30"/>
  <c r="CY144" i="30"/>
  <c r="DD144" i="30"/>
  <c r="DE144" i="30"/>
  <c r="DF144" i="30"/>
  <c r="DG144" i="30"/>
  <c r="DH144" i="30"/>
  <c r="DK144" i="30"/>
  <c r="DL144" i="30"/>
  <c r="CN145" i="30"/>
  <c r="CO145" i="30"/>
  <c r="CP145" i="30"/>
  <c r="CQ145" i="30"/>
  <c r="CR145" i="30"/>
  <c r="CS145" i="30"/>
  <c r="CT145" i="30"/>
  <c r="CU145" i="30"/>
  <c r="CV145" i="30"/>
  <c r="CW145" i="30"/>
  <c r="CX145" i="30"/>
  <c r="CY145" i="30"/>
  <c r="DD145" i="30"/>
  <c r="DE145" i="30"/>
  <c r="DF145" i="30"/>
  <c r="DG145" i="30"/>
  <c r="DH145" i="30"/>
  <c r="DK145" i="30"/>
  <c r="DL145" i="30"/>
  <c r="CN146" i="30"/>
  <c r="CO146" i="30"/>
  <c r="CP146" i="30"/>
  <c r="CQ146" i="30"/>
  <c r="CR146" i="30"/>
  <c r="CS146" i="30"/>
  <c r="CT146" i="30"/>
  <c r="CU146" i="30"/>
  <c r="CV146" i="30"/>
  <c r="CW146" i="30"/>
  <c r="CX146" i="30"/>
  <c r="CY146" i="30"/>
  <c r="DD146" i="30"/>
  <c r="DE146" i="30"/>
  <c r="DF146" i="30"/>
  <c r="DG146" i="30"/>
  <c r="DH146" i="30"/>
  <c r="DK146" i="30"/>
  <c r="DL146" i="30"/>
  <c r="CN147" i="30"/>
  <c r="CO147" i="30"/>
  <c r="CP147" i="30"/>
  <c r="CQ147" i="30"/>
  <c r="CR147" i="30"/>
  <c r="CS147" i="30"/>
  <c r="CT147" i="30"/>
  <c r="CU147" i="30"/>
  <c r="CV147" i="30"/>
  <c r="CW147" i="30"/>
  <c r="CX147" i="30"/>
  <c r="CY147" i="30"/>
  <c r="DD147" i="30"/>
  <c r="DE147" i="30"/>
  <c r="DF147" i="30"/>
  <c r="DG147" i="30"/>
  <c r="DH147" i="30"/>
  <c r="DK147" i="30"/>
  <c r="DL147" i="30"/>
  <c r="CN148" i="30"/>
  <c r="CO148" i="30"/>
  <c r="CP148" i="30"/>
  <c r="CQ148" i="30"/>
  <c r="CR148" i="30"/>
  <c r="CS148" i="30"/>
  <c r="CT148" i="30"/>
  <c r="CU148" i="30"/>
  <c r="CV148" i="30"/>
  <c r="CW148" i="30"/>
  <c r="CX148" i="30"/>
  <c r="CY148" i="30"/>
  <c r="DD148" i="30"/>
  <c r="DE148" i="30"/>
  <c r="DF148" i="30"/>
  <c r="DG148" i="30"/>
  <c r="DH148" i="30"/>
  <c r="DK148" i="30"/>
  <c r="DL148" i="30"/>
  <c r="CN149" i="30"/>
  <c r="CO149" i="30"/>
  <c r="CP149" i="30"/>
  <c r="CQ149" i="30"/>
  <c r="CR149" i="30"/>
  <c r="CS149" i="30"/>
  <c r="CT149" i="30"/>
  <c r="CU149" i="30"/>
  <c r="CV149" i="30"/>
  <c r="CW149" i="30"/>
  <c r="CX149" i="30"/>
  <c r="CY149" i="30"/>
  <c r="DD149" i="30"/>
  <c r="DE149" i="30"/>
  <c r="DF149" i="30"/>
  <c r="DG149" i="30"/>
  <c r="DH149" i="30"/>
  <c r="DK149" i="30"/>
  <c r="DL149" i="30"/>
  <c r="CN150" i="30"/>
  <c r="CO150" i="30"/>
  <c r="CP150" i="30"/>
  <c r="CQ150" i="30"/>
  <c r="CR150" i="30"/>
  <c r="CS150" i="30"/>
  <c r="CT150" i="30"/>
  <c r="CU150" i="30"/>
  <c r="CV150" i="30"/>
  <c r="CW150" i="30"/>
  <c r="CX150" i="30"/>
  <c r="CY150" i="30"/>
  <c r="DD150" i="30"/>
  <c r="DE150" i="30"/>
  <c r="DF150" i="30"/>
  <c r="DG150" i="30"/>
  <c r="DH150" i="30"/>
  <c r="DK150" i="30"/>
  <c r="DL150" i="30"/>
  <c r="CN151" i="30"/>
  <c r="CO151" i="30"/>
  <c r="CP151" i="30"/>
  <c r="CQ151" i="30"/>
  <c r="CR151" i="30"/>
  <c r="CS151" i="30"/>
  <c r="CT151" i="30"/>
  <c r="CU151" i="30"/>
  <c r="CV151" i="30"/>
  <c r="CW151" i="30"/>
  <c r="CX151" i="30"/>
  <c r="CY151" i="30"/>
  <c r="DD151" i="30"/>
  <c r="DE151" i="30"/>
  <c r="DF151" i="30"/>
  <c r="DG151" i="30"/>
  <c r="DH151" i="30"/>
  <c r="DK151" i="30"/>
  <c r="DL151" i="30"/>
  <c r="CN152" i="30"/>
  <c r="CO152" i="30"/>
  <c r="CP152" i="30"/>
  <c r="CQ152" i="30"/>
  <c r="CR152" i="30"/>
  <c r="CS152" i="30"/>
  <c r="CT152" i="30"/>
  <c r="CU152" i="30"/>
  <c r="CV152" i="30"/>
  <c r="CW152" i="30"/>
  <c r="CX152" i="30"/>
  <c r="CY152" i="30"/>
  <c r="DD152" i="30"/>
  <c r="DE152" i="30"/>
  <c r="DF152" i="30"/>
  <c r="DG152" i="30"/>
  <c r="DH152" i="30"/>
  <c r="DK152" i="30"/>
  <c r="DL152" i="30"/>
  <c r="CN153" i="30"/>
  <c r="CO153" i="30"/>
  <c r="CP153" i="30"/>
  <c r="CQ153" i="30"/>
  <c r="CR153" i="30"/>
  <c r="CS153" i="30"/>
  <c r="CT153" i="30"/>
  <c r="CU153" i="30"/>
  <c r="CV153" i="30"/>
  <c r="CW153" i="30"/>
  <c r="CX153" i="30"/>
  <c r="CY153" i="30"/>
  <c r="DD153" i="30"/>
  <c r="DE153" i="30"/>
  <c r="DF153" i="30"/>
  <c r="DG153" i="30"/>
  <c r="DH153" i="30"/>
  <c r="DK153" i="30"/>
  <c r="DL153" i="30"/>
  <c r="CN154" i="30"/>
  <c r="CO154" i="30"/>
  <c r="CP154" i="30"/>
  <c r="CQ154" i="30"/>
  <c r="CR154" i="30"/>
  <c r="CS154" i="30"/>
  <c r="CT154" i="30"/>
  <c r="CU154" i="30"/>
  <c r="CV154" i="30"/>
  <c r="CW154" i="30"/>
  <c r="CX154" i="30"/>
  <c r="CY154" i="30"/>
  <c r="DD154" i="30"/>
  <c r="DE154" i="30"/>
  <c r="DF154" i="30"/>
  <c r="DG154" i="30"/>
  <c r="DH154" i="30"/>
  <c r="DK154" i="30"/>
  <c r="DL154" i="30"/>
  <c r="CN155" i="30"/>
  <c r="CO155" i="30"/>
  <c r="CP155" i="30"/>
  <c r="CQ155" i="30"/>
  <c r="CR155" i="30"/>
  <c r="CS155" i="30"/>
  <c r="CT155" i="30"/>
  <c r="CU155" i="30"/>
  <c r="CV155" i="30"/>
  <c r="CW155" i="30"/>
  <c r="CX155" i="30"/>
  <c r="CY155" i="30"/>
  <c r="DD155" i="30"/>
  <c r="DE155" i="30"/>
  <c r="DF155" i="30"/>
  <c r="DG155" i="30"/>
  <c r="DH155" i="30"/>
  <c r="DK155" i="30"/>
  <c r="DL155" i="30"/>
  <c r="CN156" i="30"/>
  <c r="CO156" i="30"/>
  <c r="CP156" i="30"/>
  <c r="CQ156" i="30"/>
  <c r="CR156" i="30"/>
  <c r="CS156" i="30"/>
  <c r="CT156" i="30"/>
  <c r="CU156" i="30"/>
  <c r="CV156" i="30"/>
  <c r="CW156" i="30"/>
  <c r="CX156" i="30"/>
  <c r="CY156" i="30"/>
  <c r="DD156" i="30"/>
  <c r="DE156" i="30"/>
  <c r="DF156" i="30"/>
  <c r="DG156" i="30"/>
  <c r="DH156" i="30"/>
  <c r="DK156" i="30"/>
  <c r="DL156" i="30"/>
  <c r="CN157" i="30"/>
  <c r="CO157" i="30"/>
  <c r="CP157" i="30"/>
  <c r="CQ157" i="30"/>
  <c r="CR157" i="30"/>
  <c r="CS157" i="30"/>
  <c r="CT157" i="30"/>
  <c r="CU157" i="30"/>
  <c r="CV157" i="30"/>
  <c r="CW157" i="30"/>
  <c r="CX157" i="30"/>
  <c r="CY157" i="30"/>
  <c r="DD157" i="30"/>
  <c r="DE157" i="30"/>
  <c r="DF157" i="30"/>
  <c r="DG157" i="30"/>
  <c r="DH157" i="30"/>
  <c r="DK157" i="30"/>
  <c r="DL157" i="30"/>
  <c r="CN158" i="30"/>
  <c r="CO158" i="30"/>
  <c r="CP158" i="30"/>
  <c r="CQ158" i="30"/>
  <c r="CR158" i="30"/>
  <c r="CS158" i="30"/>
  <c r="CT158" i="30"/>
  <c r="CU158" i="30"/>
  <c r="CV158" i="30"/>
  <c r="CW158" i="30"/>
  <c r="CX158" i="30"/>
  <c r="CY158" i="30"/>
  <c r="DD158" i="30"/>
  <c r="DE158" i="30"/>
  <c r="DF158" i="30"/>
  <c r="DG158" i="30"/>
  <c r="DH158" i="30"/>
  <c r="DK158" i="30"/>
  <c r="DL158" i="30"/>
  <c r="CN159" i="30"/>
  <c r="CO159" i="30"/>
  <c r="CP159" i="30"/>
  <c r="CQ159" i="30"/>
  <c r="CR159" i="30"/>
  <c r="CS159" i="30"/>
  <c r="CT159" i="30"/>
  <c r="CU159" i="30"/>
  <c r="CV159" i="30"/>
  <c r="CW159" i="30"/>
  <c r="CX159" i="30"/>
  <c r="CY159" i="30"/>
  <c r="DD159" i="30"/>
  <c r="DE159" i="30"/>
  <c r="DF159" i="30"/>
  <c r="DG159" i="30"/>
  <c r="DH159" i="30"/>
  <c r="DK159" i="30"/>
  <c r="DL159" i="30"/>
  <c r="CN160" i="30"/>
  <c r="CO160" i="30"/>
  <c r="CP160" i="30"/>
  <c r="CQ160" i="30"/>
  <c r="CR160" i="30"/>
  <c r="CS160" i="30"/>
  <c r="CT160" i="30"/>
  <c r="CU160" i="30"/>
  <c r="CV160" i="30"/>
  <c r="CW160" i="30"/>
  <c r="CX160" i="30"/>
  <c r="CY160" i="30"/>
  <c r="DD160" i="30"/>
  <c r="DE160" i="30"/>
  <c r="DF160" i="30"/>
  <c r="DG160" i="30"/>
  <c r="DH160" i="30"/>
  <c r="DK160" i="30"/>
  <c r="DL160" i="30"/>
  <c r="CN161" i="30"/>
  <c r="CO161" i="30"/>
  <c r="CP161" i="30"/>
  <c r="CQ161" i="30"/>
  <c r="CR161" i="30"/>
  <c r="CS161" i="30"/>
  <c r="CT161" i="30"/>
  <c r="CU161" i="30"/>
  <c r="CV161" i="30"/>
  <c r="CW161" i="30"/>
  <c r="CX161" i="30"/>
  <c r="CY161" i="30"/>
  <c r="DD161" i="30"/>
  <c r="DE161" i="30"/>
  <c r="DF161" i="30"/>
  <c r="DG161" i="30"/>
  <c r="DH161" i="30"/>
  <c r="DK161" i="30"/>
  <c r="DL161" i="30"/>
  <c r="CN162" i="30"/>
  <c r="CO162" i="30"/>
  <c r="CP162" i="30"/>
  <c r="CQ162" i="30"/>
  <c r="CR162" i="30"/>
  <c r="CS162" i="30"/>
  <c r="CT162" i="30"/>
  <c r="CU162" i="30"/>
  <c r="CV162" i="30"/>
  <c r="CW162" i="30"/>
  <c r="CX162" i="30"/>
  <c r="CY162" i="30"/>
  <c r="DD162" i="30"/>
  <c r="DE162" i="30"/>
  <c r="DF162" i="30"/>
  <c r="DG162" i="30"/>
  <c r="DH162" i="30"/>
  <c r="DK162" i="30"/>
  <c r="DL162" i="30"/>
  <c r="CN163" i="30"/>
  <c r="CO163" i="30"/>
  <c r="CP163" i="30"/>
  <c r="CQ163" i="30"/>
  <c r="CR163" i="30"/>
  <c r="CS163" i="30"/>
  <c r="CT163" i="30"/>
  <c r="CU163" i="30"/>
  <c r="CV163" i="30"/>
  <c r="CW163" i="30"/>
  <c r="CX163" i="30"/>
  <c r="CY163" i="30"/>
  <c r="DD163" i="30"/>
  <c r="DE163" i="30"/>
  <c r="DF163" i="30"/>
  <c r="DG163" i="30"/>
  <c r="DH163" i="30"/>
  <c r="DK163" i="30"/>
  <c r="DL163" i="30"/>
  <c r="CN164" i="30"/>
  <c r="CO164" i="30"/>
  <c r="CP164" i="30"/>
  <c r="CQ164" i="30"/>
  <c r="CR164" i="30"/>
  <c r="CS164" i="30"/>
  <c r="CT164" i="30"/>
  <c r="CU164" i="30"/>
  <c r="CV164" i="30"/>
  <c r="CW164" i="30"/>
  <c r="CX164" i="30"/>
  <c r="CY164" i="30"/>
  <c r="DD164" i="30"/>
  <c r="DE164" i="30"/>
  <c r="DF164" i="30"/>
  <c r="DG164" i="30"/>
  <c r="DH164" i="30"/>
  <c r="DK164" i="30"/>
  <c r="DL164" i="30"/>
  <c r="CN165" i="30"/>
  <c r="CO165" i="30"/>
  <c r="CP165" i="30"/>
  <c r="CQ165" i="30"/>
  <c r="CR165" i="30"/>
  <c r="CS165" i="30"/>
  <c r="CT165" i="30"/>
  <c r="CU165" i="30"/>
  <c r="CV165" i="30"/>
  <c r="CW165" i="30"/>
  <c r="CX165" i="30"/>
  <c r="CY165" i="30"/>
  <c r="DD165" i="30"/>
  <c r="DE165" i="30"/>
  <c r="DF165" i="30"/>
  <c r="DG165" i="30"/>
  <c r="DH165" i="30"/>
  <c r="DK165" i="30"/>
  <c r="DL165" i="30"/>
  <c r="CN166" i="30"/>
  <c r="CO166" i="30"/>
  <c r="CP166" i="30"/>
  <c r="CQ166" i="30"/>
  <c r="CR166" i="30"/>
  <c r="CS166" i="30"/>
  <c r="CT166" i="30"/>
  <c r="CU166" i="30"/>
  <c r="CV166" i="30"/>
  <c r="CW166" i="30"/>
  <c r="CX166" i="30"/>
  <c r="CY166" i="30"/>
  <c r="DD166" i="30"/>
  <c r="DE166" i="30"/>
  <c r="DF166" i="30"/>
  <c r="DG166" i="30"/>
  <c r="DH166" i="30"/>
  <c r="DK166" i="30"/>
  <c r="DL166" i="30"/>
  <c r="CN167" i="30"/>
  <c r="CO167" i="30"/>
  <c r="CP167" i="30"/>
  <c r="CQ167" i="30"/>
  <c r="CR167" i="30"/>
  <c r="CS167" i="30"/>
  <c r="CT167" i="30"/>
  <c r="CU167" i="30"/>
  <c r="CV167" i="30"/>
  <c r="CW167" i="30"/>
  <c r="CX167" i="30"/>
  <c r="CY167" i="30"/>
  <c r="DD167" i="30"/>
  <c r="DE167" i="30"/>
  <c r="DF167" i="30"/>
  <c r="DG167" i="30"/>
  <c r="DH167" i="30"/>
  <c r="DK167" i="30"/>
  <c r="DL167" i="30"/>
  <c r="CN168" i="30"/>
  <c r="CO168" i="30"/>
  <c r="CP168" i="30"/>
  <c r="CQ168" i="30"/>
  <c r="CR168" i="30"/>
  <c r="CS168" i="30"/>
  <c r="CT168" i="30"/>
  <c r="CU168" i="30"/>
  <c r="CV168" i="30"/>
  <c r="CW168" i="30"/>
  <c r="CX168" i="30"/>
  <c r="CY168" i="30"/>
  <c r="DD168" i="30"/>
  <c r="DE168" i="30"/>
  <c r="DF168" i="30"/>
  <c r="DG168" i="30"/>
  <c r="DH168" i="30"/>
  <c r="DK168" i="30"/>
  <c r="DL168" i="30"/>
  <c r="CN169" i="30"/>
  <c r="CO169" i="30"/>
  <c r="CP169" i="30"/>
  <c r="CQ169" i="30"/>
  <c r="CR169" i="30"/>
  <c r="CS169" i="30"/>
  <c r="CT169" i="30"/>
  <c r="CU169" i="30"/>
  <c r="CV169" i="30"/>
  <c r="CW169" i="30"/>
  <c r="CX169" i="30"/>
  <c r="CY169" i="30"/>
  <c r="DD169" i="30"/>
  <c r="DE169" i="30"/>
  <c r="DF169" i="30"/>
  <c r="DG169" i="30"/>
  <c r="DH169" i="30"/>
  <c r="DK169" i="30"/>
  <c r="DL169" i="30"/>
  <c r="CN170" i="30"/>
  <c r="CO170" i="30"/>
  <c r="CP170" i="30"/>
  <c r="CQ170" i="30"/>
  <c r="CR170" i="30"/>
  <c r="CS170" i="30"/>
  <c r="CT170" i="30"/>
  <c r="CU170" i="30"/>
  <c r="CV170" i="30"/>
  <c r="CW170" i="30"/>
  <c r="CX170" i="30"/>
  <c r="CY170" i="30"/>
  <c r="DD170" i="30"/>
  <c r="DE170" i="30"/>
  <c r="DF170" i="30"/>
  <c r="DG170" i="30"/>
  <c r="DH170" i="30"/>
  <c r="DK170" i="30"/>
  <c r="DL170" i="30"/>
  <c r="CN171" i="30"/>
  <c r="CO171" i="30"/>
  <c r="CP171" i="30"/>
  <c r="CQ171" i="30"/>
  <c r="CR171" i="30"/>
  <c r="CS171" i="30"/>
  <c r="CT171" i="30"/>
  <c r="CU171" i="30"/>
  <c r="CV171" i="30"/>
  <c r="CW171" i="30"/>
  <c r="CX171" i="30"/>
  <c r="CY171" i="30"/>
  <c r="DD171" i="30"/>
  <c r="DE171" i="30"/>
  <c r="DF171" i="30"/>
  <c r="DG171" i="30"/>
  <c r="DH171" i="30"/>
  <c r="DK171" i="30"/>
  <c r="DL171" i="30"/>
  <c r="CN172" i="30"/>
  <c r="CO172" i="30"/>
  <c r="CP172" i="30"/>
  <c r="CQ172" i="30"/>
  <c r="CR172" i="30"/>
  <c r="CS172" i="30"/>
  <c r="CT172" i="30"/>
  <c r="CU172" i="30"/>
  <c r="CV172" i="30"/>
  <c r="CW172" i="30"/>
  <c r="CX172" i="30"/>
  <c r="CY172" i="30"/>
  <c r="DD172" i="30"/>
  <c r="DE172" i="30"/>
  <c r="DF172" i="30"/>
  <c r="DG172" i="30"/>
  <c r="DH172" i="30"/>
  <c r="DK172" i="30"/>
  <c r="DL172" i="30"/>
  <c r="CN173" i="30"/>
  <c r="CO173" i="30"/>
  <c r="CP173" i="30"/>
  <c r="CQ173" i="30"/>
  <c r="CR173" i="30"/>
  <c r="CS173" i="30"/>
  <c r="CT173" i="30"/>
  <c r="CU173" i="30"/>
  <c r="CV173" i="30"/>
  <c r="CW173" i="30"/>
  <c r="CX173" i="30"/>
  <c r="CY173" i="30"/>
  <c r="DD173" i="30"/>
  <c r="DE173" i="30"/>
  <c r="DF173" i="30"/>
  <c r="DG173" i="30"/>
  <c r="DH173" i="30"/>
  <c r="DK173" i="30"/>
  <c r="DL173" i="30"/>
  <c r="CN174" i="30"/>
  <c r="CO174" i="30"/>
  <c r="CP174" i="30"/>
  <c r="CQ174" i="30"/>
  <c r="CR174" i="30"/>
  <c r="CS174" i="30"/>
  <c r="CT174" i="30"/>
  <c r="CU174" i="30"/>
  <c r="CV174" i="30"/>
  <c r="CW174" i="30"/>
  <c r="CX174" i="30"/>
  <c r="CY174" i="30"/>
  <c r="DD174" i="30"/>
  <c r="DE174" i="30"/>
  <c r="DF174" i="30"/>
  <c r="DG174" i="30"/>
  <c r="DH174" i="30"/>
  <c r="DK174" i="30"/>
  <c r="DL174" i="30"/>
  <c r="CN175" i="30"/>
  <c r="CO175" i="30"/>
  <c r="CP175" i="30"/>
  <c r="CQ175" i="30"/>
  <c r="CR175" i="30"/>
  <c r="CS175" i="30"/>
  <c r="CT175" i="30"/>
  <c r="CU175" i="30"/>
  <c r="CV175" i="30"/>
  <c r="CW175" i="30"/>
  <c r="CX175" i="30"/>
  <c r="CY175" i="30"/>
  <c r="DD175" i="30"/>
  <c r="DE175" i="30"/>
  <c r="DF175" i="30"/>
  <c r="DG175" i="30"/>
  <c r="DH175" i="30"/>
  <c r="DK175" i="30"/>
  <c r="DL175" i="30"/>
  <c r="CN176" i="30"/>
  <c r="CO176" i="30"/>
  <c r="CP176" i="30"/>
  <c r="CQ176" i="30"/>
  <c r="CR176" i="30"/>
  <c r="CS176" i="30"/>
  <c r="CT176" i="30"/>
  <c r="CU176" i="30"/>
  <c r="CV176" i="30"/>
  <c r="CW176" i="30"/>
  <c r="CX176" i="30"/>
  <c r="CY176" i="30"/>
  <c r="DD176" i="30"/>
  <c r="DE176" i="30"/>
  <c r="DF176" i="30"/>
  <c r="DG176" i="30"/>
  <c r="DH176" i="30"/>
  <c r="DK176" i="30"/>
  <c r="DL176" i="30"/>
  <c r="CN177" i="30"/>
  <c r="CO177" i="30"/>
  <c r="CP177" i="30"/>
  <c r="CQ177" i="30"/>
  <c r="CR177" i="30"/>
  <c r="CS177" i="30"/>
  <c r="CT177" i="30"/>
  <c r="CU177" i="30"/>
  <c r="CV177" i="30"/>
  <c r="CW177" i="30"/>
  <c r="CX177" i="30"/>
  <c r="CY177" i="30"/>
  <c r="DD177" i="30"/>
  <c r="DE177" i="30"/>
  <c r="DF177" i="30"/>
  <c r="DG177" i="30"/>
  <c r="DH177" i="30"/>
  <c r="DK177" i="30"/>
  <c r="DL177" i="30"/>
  <c r="CN178" i="30"/>
  <c r="CO178" i="30"/>
  <c r="CP178" i="30"/>
  <c r="CQ178" i="30"/>
  <c r="CR178" i="30"/>
  <c r="CS178" i="30"/>
  <c r="CT178" i="30"/>
  <c r="CU178" i="30"/>
  <c r="CV178" i="30"/>
  <c r="CW178" i="30"/>
  <c r="CX178" i="30"/>
  <c r="CY178" i="30"/>
  <c r="DD178" i="30"/>
  <c r="DE178" i="30"/>
  <c r="DF178" i="30"/>
  <c r="DG178" i="30"/>
  <c r="DH178" i="30"/>
  <c r="DK178" i="30"/>
  <c r="DL178" i="30"/>
  <c r="CN179" i="30"/>
  <c r="CO179" i="30"/>
  <c r="CP179" i="30"/>
  <c r="CQ179" i="30"/>
  <c r="CR179" i="30"/>
  <c r="CS179" i="30"/>
  <c r="CT179" i="30"/>
  <c r="CU179" i="30"/>
  <c r="CV179" i="30"/>
  <c r="CW179" i="30"/>
  <c r="CX179" i="30"/>
  <c r="CY179" i="30"/>
  <c r="DD179" i="30"/>
  <c r="DE179" i="30"/>
  <c r="DF179" i="30"/>
  <c r="DG179" i="30"/>
  <c r="DH179" i="30"/>
  <c r="DK179" i="30"/>
  <c r="DL179" i="30"/>
  <c r="CN180" i="30"/>
  <c r="CO180" i="30"/>
  <c r="CP180" i="30"/>
  <c r="CQ180" i="30"/>
  <c r="CR180" i="30"/>
  <c r="CS180" i="30"/>
  <c r="CT180" i="30"/>
  <c r="CU180" i="30"/>
  <c r="CV180" i="30"/>
  <c r="CW180" i="30"/>
  <c r="CX180" i="30"/>
  <c r="CY180" i="30"/>
  <c r="DD180" i="30"/>
  <c r="DE180" i="30"/>
  <c r="DF180" i="30"/>
  <c r="DG180" i="30"/>
  <c r="DH180" i="30"/>
  <c r="DK180" i="30"/>
  <c r="DL180" i="30"/>
  <c r="CN181" i="30"/>
  <c r="CO181" i="30"/>
  <c r="CP181" i="30"/>
  <c r="CQ181" i="30"/>
  <c r="CR181" i="30"/>
  <c r="CS181" i="30"/>
  <c r="CT181" i="30"/>
  <c r="CU181" i="30"/>
  <c r="CV181" i="30"/>
  <c r="CW181" i="30"/>
  <c r="CX181" i="30"/>
  <c r="CY181" i="30"/>
  <c r="DD181" i="30"/>
  <c r="DE181" i="30"/>
  <c r="DF181" i="30"/>
  <c r="DG181" i="30"/>
  <c r="DH181" i="30"/>
  <c r="DK181" i="30"/>
  <c r="DL181" i="30"/>
  <c r="CN182" i="30"/>
  <c r="CO182" i="30"/>
  <c r="CP182" i="30"/>
  <c r="CQ182" i="30"/>
  <c r="CR182" i="30"/>
  <c r="CS182" i="30"/>
  <c r="CT182" i="30"/>
  <c r="CU182" i="30"/>
  <c r="CV182" i="30"/>
  <c r="CW182" i="30"/>
  <c r="CX182" i="30"/>
  <c r="CY182" i="30"/>
  <c r="DD182" i="30"/>
  <c r="DE182" i="30"/>
  <c r="DF182" i="30"/>
  <c r="DG182" i="30"/>
  <c r="DH182" i="30"/>
  <c r="DK182" i="30"/>
  <c r="DL182" i="30"/>
  <c r="CN183" i="30"/>
  <c r="CO183" i="30"/>
  <c r="CP183" i="30"/>
  <c r="CQ183" i="30"/>
  <c r="CR183" i="30"/>
  <c r="CS183" i="30"/>
  <c r="CT183" i="30"/>
  <c r="CU183" i="30"/>
  <c r="CV183" i="30"/>
  <c r="CW183" i="30"/>
  <c r="CX183" i="30"/>
  <c r="CY183" i="30"/>
  <c r="DD183" i="30"/>
  <c r="DE183" i="30"/>
  <c r="DF183" i="30"/>
  <c r="DG183" i="30"/>
  <c r="DH183" i="30"/>
  <c r="DK183" i="30"/>
  <c r="DL183" i="30"/>
  <c r="CN184" i="30"/>
  <c r="CO184" i="30"/>
  <c r="CP184" i="30"/>
  <c r="CQ184" i="30"/>
  <c r="CR184" i="30"/>
  <c r="CS184" i="30"/>
  <c r="CT184" i="30"/>
  <c r="CU184" i="30"/>
  <c r="CV184" i="30"/>
  <c r="CW184" i="30"/>
  <c r="CX184" i="30"/>
  <c r="CY184" i="30"/>
  <c r="DD184" i="30"/>
  <c r="DE184" i="30"/>
  <c r="DF184" i="30"/>
  <c r="DG184" i="30"/>
  <c r="DH184" i="30"/>
  <c r="DK184" i="30"/>
  <c r="DL184" i="30"/>
  <c r="CN185" i="30"/>
  <c r="CO185" i="30"/>
  <c r="CP185" i="30"/>
  <c r="CQ185" i="30"/>
  <c r="CR185" i="30"/>
  <c r="CS185" i="30"/>
  <c r="CT185" i="30"/>
  <c r="CU185" i="30"/>
  <c r="CV185" i="30"/>
  <c r="CW185" i="30"/>
  <c r="CX185" i="30"/>
  <c r="CY185" i="30"/>
  <c r="DD185" i="30"/>
  <c r="DE185" i="30"/>
  <c r="DF185" i="30"/>
  <c r="DG185" i="30"/>
  <c r="DH185" i="30"/>
  <c r="DK185" i="30"/>
  <c r="DL185" i="30"/>
  <c r="CN186" i="30"/>
  <c r="CO186" i="30"/>
  <c r="CP186" i="30"/>
  <c r="CQ186" i="30"/>
  <c r="CR186" i="30"/>
  <c r="CS186" i="30"/>
  <c r="CT186" i="30"/>
  <c r="CU186" i="30"/>
  <c r="CV186" i="30"/>
  <c r="CW186" i="30"/>
  <c r="CX186" i="30"/>
  <c r="CY186" i="30"/>
  <c r="DD186" i="30"/>
  <c r="DE186" i="30"/>
  <c r="DF186" i="30"/>
  <c r="DG186" i="30"/>
  <c r="DH186" i="30"/>
  <c r="DK186" i="30"/>
  <c r="DL186" i="30"/>
  <c r="CN187" i="30"/>
  <c r="CO187" i="30"/>
  <c r="CP187" i="30"/>
  <c r="CQ187" i="30"/>
  <c r="CR187" i="30"/>
  <c r="CS187" i="30"/>
  <c r="CT187" i="30"/>
  <c r="CU187" i="30"/>
  <c r="CV187" i="30"/>
  <c r="CW187" i="30"/>
  <c r="CX187" i="30"/>
  <c r="CY187" i="30"/>
  <c r="DD187" i="30"/>
  <c r="DE187" i="30"/>
  <c r="DF187" i="30"/>
  <c r="DG187" i="30"/>
  <c r="DH187" i="30"/>
  <c r="DK187" i="30"/>
  <c r="DL187" i="30"/>
  <c r="CN188" i="30"/>
  <c r="CO188" i="30"/>
  <c r="CP188" i="30"/>
  <c r="CQ188" i="30"/>
  <c r="CR188" i="30"/>
  <c r="CS188" i="30"/>
  <c r="CT188" i="30"/>
  <c r="CU188" i="30"/>
  <c r="CV188" i="30"/>
  <c r="CW188" i="30"/>
  <c r="CX188" i="30"/>
  <c r="CY188" i="30"/>
  <c r="DD188" i="30"/>
  <c r="DE188" i="30"/>
  <c r="DF188" i="30"/>
  <c r="DG188" i="30"/>
  <c r="DH188" i="30"/>
  <c r="DK188" i="30"/>
  <c r="DL188" i="30"/>
  <c r="CN189" i="30"/>
  <c r="CO189" i="30"/>
  <c r="CP189" i="30"/>
  <c r="CQ189" i="30"/>
  <c r="CR189" i="30"/>
  <c r="CS189" i="30"/>
  <c r="CT189" i="30"/>
  <c r="CU189" i="30"/>
  <c r="CV189" i="30"/>
  <c r="CW189" i="30"/>
  <c r="CX189" i="30"/>
  <c r="CY189" i="30"/>
  <c r="DD189" i="30"/>
  <c r="DE189" i="30"/>
  <c r="DF189" i="30"/>
  <c r="DG189" i="30"/>
  <c r="DH189" i="30"/>
  <c r="DK189" i="30"/>
  <c r="DL189" i="30"/>
  <c r="CN190" i="30"/>
  <c r="CO190" i="30"/>
  <c r="CP190" i="30"/>
  <c r="CQ190" i="30"/>
  <c r="CR190" i="30"/>
  <c r="CS190" i="30"/>
  <c r="CT190" i="30"/>
  <c r="CU190" i="30"/>
  <c r="CV190" i="30"/>
  <c r="CW190" i="30"/>
  <c r="CX190" i="30"/>
  <c r="CY190" i="30"/>
  <c r="DD190" i="30"/>
  <c r="DE190" i="30"/>
  <c r="DF190" i="30"/>
  <c r="DG190" i="30"/>
  <c r="DH190" i="30"/>
  <c r="DK190" i="30"/>
  <c r="DL190" i="30"/>
  <c r="CN191" i="30"/>
  <c r="CO191" i="30"/>
  <c r="CP191" i="30"/>
  <c r="CQ191" i="30"/>
  <c r="CR191" i="30"/>
  <c r="CS191" i="30"/>
  <c r="CT191" i="30"/>
  <c r="CU191" i="30"/>
  <c r="CV191" i="30"/>
  <c r="CW191" i="30"/>
  <c r="CX191" i="30"/>
  <c r="CY191" i="30"/>
  <c r="DD191" i="30"/>
  <c r="DE191" i="30"/>
  <c r="DF191" i="30"/>
  <c r="DG191" i="30"/>
  <c r="DH191" i="30"/>
  <c r="DK191" i="30"/>
  <c r="DL191" i="30"/>
  <c r="CN192" i="30"/>
  <c r="CO192" i="30"/>
  <c r="CP192" i="30"/>
  <c r="CQ192" i="30"/>
  <c r="CR192" i="30"/>
  <c r="CS192" i="30"/>
  <c r="CT192" i="30"/>
  <c r="CU192" i="30"/>
  <c r="CV192" i="30"/>
  <c r="CW192" i="30"/>
  <c r="CX192" i="30"/>
  <c r="CY192" i="30"/>
  <c r="DD192" i="30"/>
  <c r="DE192" i="30"/>
  <c r="DF192" i="30"/>
  <c r="DG192" i="30"/>
  <c r="DH192" i="30"/>
  <c r="DK192" i="30"/>
  <c r="DL192" i="30"/>
  <c r="CN193" i="30"/>
  <c r="CO193" i="30"/>
  <c r="CP193" i="30"/>
  <c r="CQ193" i="30"/>
  <c r="CR193" i="30"/>
  <c r="CS193" i="30"/>
  <c r="CT193" i="30"/>
  <c r="CU193" i="30"/>
  <c r="CV193" i="30"/>
  <c r="CW193" i="30"/>
  <c r="CX193" i="30"/>
  <c r="CY193" i="30"/>
  <c r="DD193" i="30"/>
  <c r="DE193" i="30"/>
  <c r="DF193" i="30"/>
  <c r="DG193" i="30"/>
  <c r="DH193" i="30"/>
  <c r="DK193" i="30"/>
  <c r="DL193" i="30"/>
  <c r="CN194" i="30"/>
  <c r="CO194" i="30"/>
  <c r="CP194" i="30"/>
  <c r="CQ194" i="30"/>
  <c r="CR194" i="30"/>
  <c r="CS194" i="30"/>
  <c r="CT194" i="30"/>
  <c r="CU194" i="30"/>
  <c r="CV194" i="30"/>
  <c r="CW194" i="30"/>
  <c r="CX194" i="30"/>
  <c r="CY194" i="30"/>
  <c r="DD194" i="30"/>
  <c r="DE194" i="30"/>
  <c r="DF194" i="30"/>
  <c r="DG194" i="30"/>
  <c r="DH194" i="30"/>
  <c r="DK194" i="30"/>
  <c r="DL194" i="30"/>
  <c r="CN195" i="30"/>
  <c r="CO195" i="30"/>
  <c r="CP195" i="30"/>
  <c r="CQ195" i="30"/>
  <c r="CR195" i="30"/>
  <c r="CS195" i="30"/>
  <c r="CT195" i="30"/>
  <c r="CU195" i="30"/>
  <c r="CV195" i="30"/>
  <c r="CW195" i="30"/>
  <c r="CX195" i="30"/>
  <c r="CY195" i="30"/>
  <c r="DD195" i="30"/>
  <c r="DE195" i="30"/>
  <c r="DF195" i="30"/>
  <c r="DG195" i="30"/>
  <c r="DH195" i="30"/>
  <c r="DK195" i="30"/>
  <c r="DL195" i="30"/>
  <c r="CN196" i="30"/>
  <c r="CO196" i="30"/>
  <c r="CP196" i="30"/>
  <c r="CQ196" i="30"/>
  <c r="CR196" i="30"/>
  <c r="CS196" i="30"/>
  <c r="CT196" i="30"/>
  <c r="CU196" i="30"/>
  <c r="CV196" i="30"/>
  <c r="CW196" i="30"/>
  <c r="CX196" i="30"/>
  <c r="CY196" i="30"/>
  <c r="DD196" i="30"/>
  <c r="DE196" i="30"/>
  <c r="DF196" i="30"/>
  <c r="DG196" i="30"/>
  <c r="DH196" i="30"/>
  <c r="DK196" i="30"/>
  <c r="DL196" i="30"/>
  <c r="CN197" i="30"/>
  <c r="CO197" i="30"/>
  <c r="CP197" i="30"/>
  <c r="CQ197" i="30"/>
  <c r="CR197" i="30"/>
  <c r="CS197" i="30"/>
  <c r="CT197" i="30"/>
  <c r="CU197" i="30"/>
  <c r="CV197" i="30"/>
  <c r="CW197" i="30"/>
  <c r="CX197" i="30"/>
  <c r="CY197" i="30"/>
  <c r="DD197" i="30"/>
  <c r="DE197" i="30"/>
  <c r="DF197" i="30"/>
  <c r="DG197" i="30"/>
  <c r="DH197" i="30"/>
  <c r="DK197" i="30"/>
  <c r="DL197" i="30"/>
  <c r="CN198" i="30"/>
  <c r="CO198" i="30"/>
  <c r="CP198" i="30"/>
  <c r="CQ198" i="30"/>
  <c r="CR198" i="30"/>
  <c r="CS198" i="30"/>
  <c r="CT198" i="30"/>
  <c r="CU198" i="30"/>
  <c r="CV198" i="30"/>
  <c r="CW198" i="30"/>
  <c r="CX198" i="30"/>
  <c r="CY198" i="30"/>
  <c r="DD198" i="30"/>
  <c r="DE198" i="30"/>
  <c r="DF198" i="30"/>
  <c r="DG198" i="30"/>
  <c r="DH198" i="30"/>
  <c r="DK198" i="30"/>
  <c r="DL198" i="30"/>
  <c r="CN199" i="30"/>
  <c r="CO199" i="30"/>
  <c r="CP199" i="30"/>
  <c r="CQ199" i="30"/>
  <c r="CR199" i="30"/>
  <c r="CS199" i="30"/>
  <c r="CT199" i="30"/>
  <c r="CU199" i="30"/>
  <c r="CV199" i="30"/>
  <c r="CW199" i="30"/>
  <c r="CX199" i="30"/>
  <c r="CY199" i="30"/>
  <c r="DD199" i="30"/>
  <c r="DE199" i="30"/>
  <c r="DF199" i="30"/>
  <c r="DG199" i="30"/>
  <c r="DH199" i="30"/>
  <c r="DK199" i="30"/>
  <c r="DL199" i="30"/>
  <c r="CN200" i="30"/>
  <c r="CO200" i="30"/>
  <c r="CP200" i="30"/>
  <c r="CQ200" i="30"/>
  <c r="CR200" i="30"/>
  <c r="CS200" i="30"/>
  <c r="CT200" i="30"/>
  <c r="CU200" i="30"/>
  <c r="CV200" i="30"/>
  <c r="CW200" i="30"/>
  <c r="CX200" i="30"/>
  <c r="CY200" i="30"/>
  <c r="DD200" i="30"/>
  <c r="DE200" i="30"/>
  <c r="DF200" i="30"/>
  <c r="DG200" i="30"/>
  <c r="DH200" i="30"/>
  <c r="DK200" i="30"/>
  <c r="DL200" i="30"/>
  <c r="CN201" i="30"/>
  <c r="CO201" i="30"/>
  <c r="CP201" i="30"/>
  <c r="CQ201" i="30"/>
  <c r="CR201" i="30"/>
  <c r="CS201" i="30"/>
  <c r="CT201" i="30"/>
  <c r="CU201" i="30"/>
  <c r="CV201" i="30"/>
  <c r="CW201" i="30"/>
  <c r="CX201" i="30"/>
  <c r="CY201" i="30"/>
  <c r="DD201" i="30"/>
  <c r="DE201" i="30"/>
  <c r="DF201" i="30"/>
  <c r="DG201" i="30"/>
  <c r="DH201" i="30"/>
  <c r="DK201" i="30"/>
  <c r="DL201" i="30"/>
  <c r="CN202" i="30"/>
  <c r="CO202" i="30"/>
  <c r="CP202" i="30"/>
  <c r="CQ202" i="30"/>
  <c r="CR202" i="30"/>
  <c r="CS202" i="30"/>
  <c r="CT202" i="30"/>
  <c r="CU202" i="30"/>
  <c r="CV202" i="30"/>
  <c r="CW202" i="30"/>
  <c r="CX202" i="30"/>
  <c r="CY202" i="30"/>
  <c r="DD202" i="30"/>
  <c r="DE202" i="30"/>
  <c r="DF202" i="30"/>
  <c r="DG202" i="30"/>
  <c r="DH202" i="30"/>
  <c r="DK202" i="30"/>
  <c r="DL202" i="30"/>
  <c r="CN203" i="30"/>
  <c r="CO203" i="30"/>
  <c r="CP203" i="30"/>
  <c r="CQ203" i="30"/>
  <c r="CR203" i="30"/>
  <c r="CS203" i="30"/>
  <c r="CT203" i="30"/>
  <c r="CU203" i="30"/>
  <c r="CV203" i="30"/>
  <c r="CW203" i="30"/>
  <c r="CX203" i="30"/>
  <c r="CY203" i="30"/>
  <c r="DD203" i="30"/>
  <c r="DE203" i="30"/>
  <c r="DF203" i="30"/>
  <c r="DG203" i="30"/>
  <c r="DH203" i="30"/>
  <c r="DK203" i="30"/>
  <c r="DL203" i="30"/>
  <c r="CN204" i="30"/>
  <c r="CO204" i="30"/>
  <c r="CP204" i="30"/>
  <c r="CQ204" i="30"/>
  <c r="CR204" i="30"/>
  <c r="CS204" i="30"/>
  <c r="CT204" i="30"/>
  <c r="CU204" i="30"/>
  <c r="CV204" i="30"/>
  <c r="CW204" i="30"/>
  <c r="CX204" i="30"/>
  <c r="CY204" i="30"/>
  <c r="DD204" i="30"/>
  <c r="DE204" i="30"/>
  <c r="DF204" i="30"/>
  <c r="DG204" i="30"/>
  <c r="DH204" i="30"/>
  <c r="DK204" i="30"/>
  <c r="DL204" i="30"/>
  <c r="CN205" i="30"/>
  <c r="CO205" i="30"/>
  <c r="CP205" i="30"/>
  <c r="CQ205" i="30"/>
  <c r="CR205" i="30"/>
  <c r="CS205" i="30"/>
  <c r="CT205" i="30"/>
  <c r="CU205" i="30"/>
  <c r="CV205" i="30"/>
  <c r="CW205" i="30"/>
  <c r="CX205" i="30"/>
  <c r="CY205" i="30"/>
  <c r="DD205" i="30"/>
  <c r="DE205" i="30"/>
  <c r="DF205" i="30"/>
  <c r="DG205" i="30"/>
  <c r="DH205" i="30"/>
  <c r="DK205" i="30"/>
  <c r="DL205" i="30"/>
  <c r="CN206" i="30"/>
  <c r="CO206" i="30"/>
  <c r="CP206" i="30"/>
  <c r="CQ206" i="30"/>
  <c r="CR206" i="30"/>
  <c r="CS206" i="30"/>
  <c r="CT206" i="30"/>
  <c r="CU206" i="30"/>
  <c r="CV206" i="30"/>
  <c r="CW206" i="30"/>
  <c r="CX206" i="30"/>
  <c r="CY206" i="30"/>
  <c r="DD206" i="30"/>
  <c r="DE206" i="30"/>
  <c r="DF206" i="30"/>
  <c r="DG206" i="30"/>
  <c r="DH206" i="30"/>
  <c r="DK206" i="30"/>
  <c r="DL206" i="30"/>
  <c r="CN207" i="30"/>
  <c r="CO207" i="30"/>
  <c r="CP207" i="30"/>
  <c r="CQ207" i="30"/>
  <c r="CR207" i="30"/>
  <c r="CS207" i="30"/>
  <c r="CT207" i="30"/>
  <c r="CU207" i="30"/>
  <c r="CV207" i="30"/>
  <c r="CW207" i="30"/>
  <c r="CX207" i="30"/>
  <c r="CY207" i="30"/>
  <c r="DD207" i="30"/>
  <c r="DE207" i="30"/>
  <c r="DF207" i="30"/>
  <c r="DG207" i="30"/>
  <c r="DH207" i="30"/>
  <c r="DK207" i="30"/>
  <c r="DL207" i="30"/>
  <c r="CN208" i="30"/>
  <c r="CO208" i="30"/>
  <c r="CP208" i="30"/>
  <c r="CQ208" i="30"/>
  <c r="CR208" i="30"/>
  <c r="CS208" i="30"/>
  <c r="CT208" i="30"/>
  <c r="CU208" i="30"/>
  <c r="CV208" i="30"/>
  <c r="CW208" i="30"/>
  <c r="CX208" i="30"/>
  <c r="CY208" i="30"/>
  <c r="DD208" i="30"/>
  <c r="DE208" i="30"/>
  <c r="DF208" i="30"/>
  <c r="DG208" i="30"/>
  <c r="DH208" i="30"/>
  <c r="DK208" i="30"/>
  <c r="DL208" i="30"/>
  <c r="CN209" i="30"/>
  <c r="CO209" i="30"/>
  <c r="CP209" i="30"/>
  <c r="CQ209" i="30"/>
  <c r="CR209" i="30"/>
  <c r="CS209" i="30"/>
  <c r="CT209" i="30"/>
  <c r="CU209" i="30"/>
  <c r="CV209" i="30"/>
  <c r="CW209" i="30"/>
  <c r="CX209" i="30"/>
  <c r="CY209" i="30"/>
  <c r="DD209" i="30"/>
  <c r="DE209" i="30"/>
  <c r="DF209" i="30"/>
  <c r="DG209" i="30"/>
  <c r="DH209" i="30"/>
  <c r="DK209" i="30"/>
  <c r="DL209" i="30"/>
  <c r="CN210" i="30"/>
  <c r="CO210" i="30"/>
  <c r="CP210" i="30"/>
  <c r="CQ210" i="30"/>
  <c r="CR210" i="30"/>
  <c r="CS210" i="30"/>
  <c r="CT210" i="30"/>
  <c r="CU210" i="30"/>
  <c r="CV210" i="30"/>
  <c r="CW210" i="30"/>
  <c r="CX210" i="30"/>
  <c r="CY210" i="30"/>
  <c r="DD210" i="30"/>
  <c r="DE210" i="30"/>
  <c r="DF210" i="30"/>
  <c r="DG210" i="30"/>
  <c r="DH210" i="30"/>
  <c r="DK210" i="30"/>
  <c r="DL210" i="30"/>
  <c r="CN211" i="30"/>
  <c r="CO211" i="30"/>
  <c r="CP211" i="30"/>
  <c r="CQ211" i="30"/>
  <c r="CR211" i="30"/>
  <c r="CS211" i="30"/>
  <c r="CT211" i="30"/>
  <c r="CU211" i="30"/>
  <c r="CV211" i="30"/>
  <c r="CW211" i="30"/>
  <c r="CX211" i="30"/>
  <c r="CY211" i="30"/>
  <c r="DD211" i="30"/>
  <c r="DE211" i="30"/>
  <c r="DF211" i="30"/>
  <c r="DG211" i="30"/>
  <c r="DH211" i="30"/>
  <c r="DK211" i="30"/>
  <c r="DL211" i="30"/>
  <c r="CN212" i="30"/>
  <c r="CO212" i="30"/>
  <c r="CP212" i="30"/>
  <c r="CQ212" i="30"/>
  <c r="CR212" i="30"/>
  <c r="CS212" i="30"/>
  <c r="CT212" i="30"/>
  <c r="CU212" i="30"/>
  <c r="CV212" i="30"/>
  <c r="CW212" i="30"/>
  <c r="CX212" i="30"/>
  <c r="CY212" i="30"/>
  <c r="DD212" i="30"/>
  <c r="DE212" i="30"/>
  <c r="DF212" i="30"/>
  <c r="DG212" i="30"/>
  <c r="DH212" i="30"/>
  <c r="DK212" i="30"/>
  <c r="DL212" i="30"/>
  <c r="CN213" i="30"/>
  <c r="CO213" i="30"/>
  <c r="CP213" i="30"/>
  <c r="CQ213" i="30"/>
  <c r="CR213" i="30"/>
  <c r="CS213" i="30"/>
  <c r="CT213" i="30"/>
  <c r="CU213" i="30"/>
  <c r="CV213" i="30"/>
  <c r="CW213" i="30"/>
  <c r="CX213" i="30"/>
  <c r="CY213" i="30"/>
  <c r="DD213" i="30"/>
  <c r="DE213" i="30"/>
  <c r="DF213" i="30"/>
  <c r="DG213" i="30"/>
  <c r="DH213" i="30"/>
  <c r="DK213" i="30"/>
  <c r="DL213" i="30"/>
  <c r="CN214" i="30"/>
  <c r="CO214" i="30"/>
  <c r="CP214" i="30"/>
  <c r="CQ214" i="30"/>
  <c r="CR214" i="30"/>
  <c r="CS214" i="30"/>
  <c r="CT214" i="30"/>
  <c r="CU214" i="30"/>
  <c r="CV214" i="30"/>
  <c r="CW214" i="30"/>
  <c r="CX214" i="30"/>
  <c r="CY214" i="30"/>
  <c r="DD214" i="30"/>
  <c r="DE214" i="30"/>
  <c r="DF214" i="30"/>
  <c r="DG214" i="30"/>
  <c r="DH214" i="30"/>
  <c r="DK214" i="30"/>
  <c r="DL214" i="30"/>
  <c r="CN215" i="30"/>
  <c r="CO215" i="30"/>
  <c r="CP215" i="30"/>
  <c r="CQ215" i="30"/>
  <c r="CR215" i="30"/>
  <c r="CS215" i="30"/>
  <c r="CT215" i="30"/>
  <c r="CU215" i="30"/>
  <c r="CV215" i="30"/>
  <c r="CW215" i="30"/>
  <c r="CX215" i="30"/>
  <c r="CY215" i="30"/>
  <c r="DD215" i="30"/>
  <c r="DE215" i="30"/>
  <c r="DF215" i="30"/>
  <c r="DG215" i="30"/>
  <c r="DH215" i="30"/>
  <c r="DK215" i="30"/>
  <c r="DL215" i="30"/>
  <c r="CN216" i="30"/>
  <c r="CO216" i="30"/>
  <c r="CP216" i="30"/>
  <c r="CQ216" i="30"/>
  <c r="CR216" i="30"/>
  <c r="CS216" i="30"/>
  <c r="CT216" i="30"/>
  <c r="CU216" i="30"/>
  <c r="CV216" i="30"/>
  <c r="CW216" i="30"/>
  <c r="CX216" i="30"/>
  <c r="CY216" i="30"/>
  <c r="DD216" i="30"/>
  <c r="DE216" i="30"/>
  <c r="DF216" i="30"/>
  <c r="DG216" i="30"/>
  <c r="DH216" i="30"/>
  <c r="DK216" i="30"/>
  <c r="DL216" i="30"/>
  <c r="CN217" i="30"/>
  <c r="CO217" i="30"/>
  <c r="CP217" i="30"/>
  <c r="CQ217" i="30"/>
  <c r="CR217" i="30"/>
  <c r="CS217" i="30"/>
  <c r="CT217" i="30"/>
  <c r="CU217" i="30"/>
  <c r="CV217" i="30"/>
  <c r="CW217" i="30"/>
  <c r="CX217" i="30"/>
  <c r="CY217" i="30"/>
  <c r="DD217" i="30"/>
  <c r="DE217" i="30"/>
  <c r="DF217" i="30"/>
  <c r="DG217" i="30"/>
  <c r="DH217" i="30"/>
  <c r="DK217" i="30"/>
  <c r="DL217" i="30"/>
  <c r="CN218" i="30"/>
  <c r="CO218" i="30"/>
  <c r="CP218" i="30"/>
  <c r="CQ218" i="30"/>
  <c r="CR218" i="30"/>
  <c r="CS218" i="30"/>
  <c r="CT218" i="30"/>
  <c r="CU218" i="30"/>
  <c r="CV218" i="30"/>
  <c r="CW218" i="30"/>
  <c r="CX218" i="30"/>
  <c r="CY218" i="30"/>
  <c r="DD218" i="30"/>
  <c r="DE218" i="30"/>
  <c r="DF218" i="30"/>
  <c r="DG218" i="30"/>
  <c r="DH218" i="30"/>
  <c r="DK218" i="30"/>
  <c r="DL218" i="30"/>
  <c r="CN219" i="30"/>
  <c r="CO219" i="30"/>
  <c r="CP219" i="30"/>
  <c r="CQ219" i="30"/>
  <c r="CR219" i="30"/>
  <c r="CS219" i="30"/>
  <c r="CT219" i="30"/>
  <c r="CU219" i="30"/>
  <c r="CV219" i="30"/>
  <c r="CW219" i="30"/>
  <c r="CX219" i="30"/>
  <c r="CY219" i="30"/>
  <c r="DD219" i="30"/>
  <c r="DE219" i="30"/>
  <c r="DF219" i="30"/>
  <c r="DG219" i="30"/>
  <c r="DH219" i="30"/>
  <c r="DK219" i="30"/>
  <c r="DL219" i="30"/>
  <c r="CN220" i="30"/>
  <c r="CO220" i="30"/>
  <c r="CP220" i="30"/>
  <c r="CQ220" i="30"/>
  <c r="CR220" i="30"/>
  <c r="CS220" i="30"/>
  <c r="CT220" i="30"/>
  <c r="CU220" i="30"/>
  <c r="CV220" i="30"/>
  <c r="CW220" i="30"/>
  <c r="CX220" i="30"/>
  <c r="CY220" i="30"/>
  <c r="DD220" i="30"/>
  <c r="DE220" i="30"/>
  <c r="DF220" i="30"/>
  <c r="DG220" i="30"/>
  <c r="DH220" i="30"/>
  <c r="DK220" i="30"/>
  <c r="DL220" i="30"/>
  <c r="CN221" i="30"/>
  <c r="CO221" i="30"/>
  <c r="CP221" i="30"/>
  <c r="CQ221" i="30"/>
  <c r="CR221" i="30"/>
  <c r="CS221" i="30"/>
  <c r="CT221" i="30"/>
  <c r="CU221" i="30"/>
  <c r="CV221" i="30"/>
  <c r="CW221" i="30"/>
  <c r="CX221" i="30"/>
  <c r="CY221" i="30"/>
  <c r="DD221" i="30"/>
  <c r="DE221" i="30"/>
  <c r="DF221" i="30"/>
  <c r="DG221" i="30"/>
  <c r="DH221" i="30"/>
  <c r="DK221" i="30"/>
  <c r="DL221" i="30"/>
  <c r="CN222" i="30"/>
  <c r="CO222" i="30"/>
  <c r="CP222" i="30"/>
  <c r="CQ222" i="30"/>
  <c r="CR222" i="30"/>
  <c r="CS222" i="30"/>
  <c r="CT222" i="30"/>
  <c r="CU222" i="30"/>
  <c r="CV222" i="30"/>
  <c r="CW222" i="30"/>
  <c r="CX222" i="30"/>
  <c r="CY222" i="30"/>
  <c r="DD222" i="30"/>
  <c r="DE222" i="30"/>
  <c r="DF222" i="30"/>
  <c r="DG222" i="30"/>
  <c r="DH222" i="30"/>
  <c r="DK222" i="30"/>
  <c r="DL222" i="30"/>
  <c r="CN223" i="30"/>
  <c r="CO223" i="30"/>
  <c r="CP223" i="30"/>
  <c r="CQ223" i="30"/>
  <c r="CR223" i="30"/>
  <c r="CS223" i="30"/>
  <c r="CT223" i="30"/>
  <c r="CU223" i="30"/>
  <c r="CV223" i="30"/>
  <c r="CW223" i="30"/>
  <c r="CX223" i="30"/>
  <c r="CY223" i="30"/>
  <c r="DD223" i="30"/>
  <c r="DE223" i="30"/>
  <c r="DF223" i="30"/>
  <c r="DG223" i="30"/>
  <c r="DH223" i="30"/>
  <c r="DK223" i="30"/>
  <c r="DL223" i="30"/>
  <c r="CN224" i="30"/>
  <c r="CO224" i="30"/>
  <c r="CP224" i="30"/>
  <c r="CQ224" i="30"/>
  <c r="CR224" i="30"/>
  <c r="CS224" i="30"/>
  <c r="CT224" i="30"/>
  <c r="CU224" i="30"/>
  <c r="CV224" i="30"/>
  <c r="CW224" i="30"/>
  <c r="CX224" i="30"/>
  <c r="CY224" i="30"/>
  <c r="DD224" i="30"/>
  <c r="DE224" i="30"/>
  <c r="DF224" i="30"/>
  <c r="DG224" i="30"/>
  <c r="DH224" i="30"/>
  <c r="DK224" i="30"/>
  <c r="DL224" i="30"/>
  <c r="CN225" i="30"/>
  <c r="CO225" i="30"/>
  <c r="CP225" i="30"/>
  <c r="CQ225" i="30"/>
  <c r="CR225" i="30"/>
  <c r="CS225" i="30"/>
  <c r="CT225" i="30"/>
  <c r="CU225" i="30"/>
  <c r="CV225" i="30"/>
  <c r="CW225" i="30"/>
  <c r="CX225" i="30"/>
  <c r="CY225" i="30"/>
  <c r="DD225" i="30"/>
  <c r="DE225" i="30"/>
  <c r="DF225" i="30"/>
  <c r="DG225" i="30"/>
  <c r="DH225" i="30"/>
  <c r="DK225" i="30"/>
  <c r="DL225" i="30"/>
  <c r="CN226" i="30"/>
  <c r="CO226" i="30"/>
  <c r="CP226" i="30"/>
  <c r="CQ226" i="30"/>
  <c r="CR226" i="30"/>
  <c r="CS226" i="30"/>
  <c r="CT226" i="30"/>
  <c r="CU226" i="30"/>
  <c r="CV226" i="30"/>
  <c r="CW226" i="30"/>
  <c r="CX226" i="30"/>
  <c r="CY226" i="30"/>
  <c r="DD226" i="30"/>
  <c r="DE226" i="30"/>
  <c r="DF226" i="30"/>
  <c r="DG226" i="30"/>
  <c r="DH226" i="30"/>
  <c r="DK226" i="30"/>
  <c r="DL226" i="30"/>
  <c r="CN227" i="30"/>
  <c r="CO227" i="30"/>
  <c r="CP227" i="30"/>
  <c r="CQ227" i="30"/>
  <c r="CR227" i="30"/>
  <c r="CS227" i="30"/>
  <c r="CT227" i="30"/>
  <c r="CU227" i="30"/>
  <c r="CV227" i="30"/>
  <c r="CW227" i="30"/>
  <c r="CX227" i="30"/>
  <c r="CY227" i="30"/>
  <c r="DD227" i="30"/>
  <c r="DE227" i="30"/>
  <c r="DF227" i="30"/>
  <c r="DG227" i="30"/>
  <c r="DH227" i="30"/>
  <c r="DK227" i="30"/>
  <c r="DL227" i="30"/>
  <c r="CN228" i="30"/>
  <c r="CO228" i="30"/>
  <c r="CP228" i="30"/>
  <c r="CQ228" i="30"/>
  <c r="CR228" i="30"/>
  <c r="CS228" i="30"/>
  <c r="CT228" i="30"/>
  <c r="CU228" i="30"/>
  <c r="CV228" i="30"/>
  <c r="CW228" i="30"/>
  <c r="CX228" i="30"/>
  <c r="CY228" i="30"/>
  <c r="DD228" i="30"/>
  <c r="DE228" i="30"/>
  <c r="DF228" i="30"/>
  <c r="DG228" i="30"/>
  <c r="DH228" i="30"/>
  <c r="DK228" i="30"/>
  <c r="DL228" i="30"/>
  <c r="CN229" i="30"/>
  <c r="CO229" i="30"/>
  <c r="CP229" i="30"/>
  <c r="CQ229" i="30"/>
  <c r="CR229" i="30"/>
  <c r="CS229" i="30"/>
  <c r="CT229" i="30"/>
  <c r="CU229" i="30"/>
  <c r="CV229" i="30"/>
  <c r="CW229" i="30"/>
  <c r="CX229" i="30"/>
  <c r="CY229" i="30"/>
  <c r="DD229" i="30"/>
  <c r="DE229" i="30"/>
  <c r="DF229" i="30"/>
  <c r="DG229" i="30"/>
  <c r="DH229" i="30"/>
  <c r="DK229" i="30"/>
  <c r="DL229" i="30"/>
  <c r="CN230" i="30"/>
  <c r="CO230" i="30"/>
  <c r="CP230" i="30"/>
  <c r="CQ230" i="30"/>
  <c r="CR230" i="30"/>
  <c r="CS230" i="30"/>
  <c r="CT230" i="30"/>
  <c r="CU230" i="30"/>
  <c r="CV230" i="30"/>
  <c r="CW230" i="30"/>
  <c r="CX230" i="30"/>
  <c r="CY230" i="30"/>
  <c r="DD230" i="30"/>
  <c r="DE230" i="30"/>
  <c r="DF230" i="30"/>
  <c r="DG230" i="30"/>
  <c r="DH230" i="30"/>
  <c r="DK230" i="30"/>
  <c r="DL230" i="30"/>
  <c r="CN231" i="30"/>
  <c r="CO231" i="30"/>
  <c r="CP231" i="30"/>
  <c r="CQ231" i="30"/>
  <c r="CR231" i="30"/>
  <c r="CS231" i="30"/>
  <c r="CT231" i="30"/>
  <c r="CU231" i="30"/>
  <c r="CV231" i="30"/>
  <c r="CW231" i="30"/>
  <c r="CX231" i="30"/>
  <c r="CY231" i="30"/>
  <c r="DD231" i="30"/>
  <c r="DE231" i="30"/>
  <c r="DF231" i="30"/>
  <c r="DG231" i="30"/>
  <c r="DH231" i="30"/>
  <c r="DK231" i="30"/>
  <c r="DL231" i="30"/>
  <c r="CN232" i="30"/>
  <c r="CO232" i="30"/>
  <c r="CP232" i="30"/>
  <c r="CQ232" i="30"/>
  <c r="CR232" i="30"/>
  <c r="CS232" i="30"/>
  <c r="CT232" i="30"/>
  <c r="CU232" i="30"/>
  <c r="CV232" i="30"/>
  <c r="CW232" i="30"/>
  <c r="CX232" i="30"/>
  <c r="CY232" i="30"/>
  <c r="DD232" i="30"/>
  <c r="DE232" i="30"/>
  <c r="DF232" i="30"/>
  <c r="DG232" i="30"/>
  <c r="DH232" i="30"/>
  <c r="DK232" i="30"/>
  <c r="DL232" i="30"/>
  <c r="CN233" i="30"/>
  <c r="CO233" i="30"/>
  <c r="CP233" i="30"/>
  <c r="CQ233" i="30"/>
  <c r="CR233" i="30"/>
  <c r="CS233" i="30"/>
  <c r="CT233" i="30"/>
  <c r="CU233" i="30"/>
  <c r="CV233" i="30"/>
  <c r="CW233" i="30"/>
  <c r="CX233" i="30"/>
  <c r="CY233" i="30"/>
  <c r="DD233" i="30"/>
  <c r="DE233" i="30"/>
  <c r="DF233" i="30"/>
  <c r="DG233" i="30"/>
  <c r="DH233" i="30"/>
  <c r="DK233" i="30"/>
  <c r="DL233" i="30"/>
  <c r="CN234" i="30"/>
  <c r="CO234" i="30"/>
  <c r="CP234" i="30"/>
  <c r="CQ234" i="30"/>
  <c r="CR234" i="30"/>
  <c r="CS234" i="30"/>
  <c r="CT234" i="30"/>
  <c r="CU234" i="30"/>
  <c r="CV234" i="30"/>
  <c r="CW234" i="30"/>
  <c r="CX234" i="30"/>
  <c r="CY234" i="30"/>
  <c r="DD234" i="30"/>
  <c r="DE234" i="30"/>
  <c r="DF234" i="30"/>
  <c r="DG234" i="30"/>
  <c r="DH234" i="30"/>
  <c r="DK234" i="30"/>
  <c r="DL234" i="30"/>
  <c r="CN235" i="30"/>
  <c r="CO235" i="30"/>
  <c r="CP235" i="30"/>
  <c r="CQ235" i="30"/>
  <c r="CR235" i="30"/>
  <c r="CS235" i="30"/>
  <c r="CT235" i="30"/>
  <c r="CU235" i="30"/>
  <c r="CV235" i="30"/>
  <c r="CW235" i="30"/>
  <c r="CX235" i="30"/>
  <c r="CY235" i="30"/>
  <c r="DD235" i="30"/>
  <c r="DE235" i="30"/>
  <c r="DF235" i="30"/>
  <c r="DG235" i="30"/>
  <c r="DH235" i="30"/>
  <c r="DK235" i="30"/>
  <c r="DL235" i="30"/>
  <c r="CN236" i="30"/>
  <c r="CO236" i="30"/>
  <c r="CP236" i="30"/>
  <c r="CQ236" i="30"/>
  <c r="CR236" i="30"/>
  <c r="CS236" i="30"/>
  <c r="CT236" i="30"/>
  <c r="CU236" i="30"/>
  <c r="CV236" i="30"/>
  <c r="CW236" i="30"/>
  <c r="CX236" i="30"/>
  <c r="CY236" i="30"/>
  <c r="DD236" i="30"/>
  <c r="DE236" i="30"/>
  <c r="DF236" i="30"/>
  <c r="DG236" i="30"/>
  <c r="DH236" i="30"/>
  <c r="DK236" i="30"/>
  <c r="DL236" i="30"/>
  <c r="CN237" i="30"/>
  <c r="CO237" i="30"/>
  <c r="CP237" i="30"/>
  <c r="CQ237" i="30"/>
  <c r="CR237" i="30"/>
  <c r="CS237" i="30"/>
  <c r="CT237" i="30"/>
  <c r="CU237" i="30"/>
  <c r="CV237" i="30"/>
  <c r="CW237" i="30"/>
  <c r="CX237" i="30"/>
  <c r="CY237" i="30"/>
  <c r="DD237" i="30"/>
  <c r="DE237" i="30"/>
  <c r="DF237" i="30"/>
  <c r="DG237" i="30"/>
  <c r="DH237" i="30"/>
  <c r="DK237" i="30"/>
  <c r="DL237" i="30"/>
  <c r="CN238" i="30"/>
  <c r="CO238" i="30"/>
  <c r="CP238" i="30"/>
  <c r="CQ238" i="30"/>
  <c r="CR238" i="30"/>
  <c r="CS238" i="30"/>
  <c r="CT238" i="30"/>
  <c r="CU238" i="30"/>
  <c r="CV238" i="30"/>
  <c r="CW238" i="30"/>
  <c r="CX238" i="30"/>
  <c r="CY238" i="30"/>
  <c r="DD238" i="30"/>
  <c r="DE238" i="30"/>
  <c r="DF238" i="30"/>
  <c r="DG238" i="30"/>
  <c r="DH238" i="30"/>
  <c r="DK238" i="30"/>
  <c r="DL238" i="30"/>
  <c r="CN239" i="30"/>
  <c r="CO239" i="30"/>
  <c r="CP239" i="30"/>
  <c r="CQ239" i="30"/>
  <c r="CR239" i="30"/>
  <c r="CS239" i="30"/>
  <c r="CT239" i="30"/>
  <c r="CU239" i="30"/>
  <c r="CV239" i="30"/>
  <c r="CW239" i="30"/>
  <c r="CX239" i="30"/>
  <c r="CY239" i="30"/>
  <c r="DD239" i="30"/>
  <c r="DE239" i="30"/>
  <c r="DF239" i="30"/>
  <c r="DG239" i="30"/>
  <c r="DH239" i="30"/>
  <c r="DK239" i="30"/>
  <c r="DL239" i="30"/>
  <c r="CN240" i="30"/>
  <c r="CO240" i="30"/>
  <c r="CP240" i="30"/>
  <c r="CQ240" i="30"/>
  <c r="CR240" i="30"/>
  <c r="CS240" i="30"/>
  <c r="CT240" i="30"/>
  <c r="CU240" i="30"/>
  <c r="CV240" i="30"/>
  <c r="CW240" i="30"/>
  <c r="CX240" i="30"/>
  <c r="CY240" i="30"/>
  <c r="DD240" i="30"/>
  <c r="DE240" i="30"/>
  <c r="DF240" i="30"/>
  <c r="DG240" i="30"/>
  <c r="DH240" i="30"/>
  <c r="DK240" i="30"/>
  <c r="DL240" i="30"/>
  <c r="CN241" i="30"/>
  <c r="CO241" i="30"/>
  <c r="CP241" i="30"/>
  <c r="CQ241" i="30"/>
  <c r="CR241" i="30"/>
  <c r="CS241" i="30"/>
  <c r="CT241" i="30"/>
  <c r="CU241" i="30"/>
  <c r="CV241" i="30"/>
  <c r="CW241" i="30"/>
  <c r="CX241" i="30"/>
  <c r="CY241" i="30"/>
  <c r="DD241" i="30"/>
  <c r="DE241" i="30"/>
  <c r="DF241" i="30"/>
  <c r="DG241" i="30"/>
  <c r="DH241" i="30"/>
  <c r="DK241" i="30"/>
  <c r="DL241" i="30"/>
  <c r="CN242" i="30"/>
  <c r="CO242" i="30"/>
  <c r="CP242" i="30"/>
  <c r="CQ242" i="30"/>
  <c r="CR242" i="30"/>
  <c r="CS242" i="30"/>
  <c r="CT242" i="30"/>
  <c r="CU242" i="30"/>
  <c r="CV242" i="30"/>
  <c r="CW242" i="30"/>
  <c r="CX242" i="30"/>
  <c r="CY242" i="30"/>
  <c r="DD242" i="30"/>
  <c r="DE242" i="30"/>
  <c r="DF242" i="30"/>
  <c r="DG242" i="30"/>
  <c r="DH242" i="30"/>
  <c r="DK242" i="30"/>
  <c r="DL242" i="30"/>
  <c r="CN243" i="30"/>
  <c r="CO243" i="30"/>
  <c r="CP243" i="30"/>
  <c r="CQ243" i="30"/>
  <c r="CR243" i="30"/>
  <c r="CS243" i="30"/>
  <c r="CT243" i="30"/>
  <c r="CU243" i="30"/>
  <c r="CV243" i="30"/>
  <c r="CW243" i="30"/>
  <c r="CX243" i="30"/>
  <c r="CY243" i="30"/>
  <c r="DD243" i="30"/>
  <c r="DE243" i="30"/>
  <c r="DF243" i="30"/>
  <c r="DG243" i="30"/>
  <c r="DH243" i="30"/>
  <c r="DK243" i="30"/>
  <c r="DL243" i="30"/>
  <c r="CN244" i="30"/>
  <c r="CO244" i="30"/>
  <c r="CP244" i="30"/>
  <c r="CQ244" i="30"/>
  <c r="CR244" i="30"/>
  <c r="CS244" i="30"/>
  <c r="CT244" i="30"/>
  <c r="CU244" i="30"/>
  <c r="CV244" i="30"/>
  <c r="CW244" i="30"/>
  <c r="CX244" i="30"/>
  <c r="CY244" i="30"/>
  <c r="DD244" i="30"/>
  <c r="DE244" i="30"/>
  <c r="DF244" i="30"/>
  <c r="DG244" i="30"/>
  <c r="DH244" i="30"/>
  <c r="DK244" i="30"/>
  <c r="DL244" i="30"/>
  <c r="CN245" i="30"/>
  <c r="CO245" i="30"/>
  <c r="CP245" i="30"/>
  <c r="CQ245" i="30"/>
  <c r="CR245" i="30"/>
  <c r="CS245" i="30"/>
  <c r="CT245" i="30"/>
  <c r="CU245" i="30"/>
  <c r="CV245" i="30"/>
  <c r="CW245" i="30"/>
  <c r="CX245" i="30"/>
  <c r="CY245" i="30"/>
  <c r="DD245" i="30"/>
  <c r="DE245" i="30"/>
  <c r="DF245" i="30"/>
  <c r="DG245" i="30"/>
  <c r="DH245" i="30"/>
  <c r="DK245" i="30"/>
  <c r="DL245" i="30"/>
  <c r="CN246" i="30"/>
  <c r="CO246" i="30"/>
  <c r="CP246" i="30"/>
  <c r="CQ246" i="30"/>
  <c r="CR246" i="30"/>
  <c r="CS246" i="30"/>
  <c r="CT246" i="30"/>
  <c r="CU246" i="30"/>
  <c r="CV246" i="30"/>
  <c r="CW246" i="30"/>
  <c r="CX246" i="30"/>
  <c r="CY246" i="30"/>
  <c r="DD246" i="30"/>
  <c r="DE246" i="30"/>
  <c r="DF246" i="30"/>
  <c r="DG246" i="30"/>
  <c r="DH246" i="30"/>
  <c r="DK246" i="30"/>
  <c r="DL246" i="30"/>
  <c r="CN247" i="30"/>
  <c r="CO247" i="30"/>
  <c r="CP247" i="30"/>
  <c r="CQ247" i="30"/>
  <c r="CR247" i="30"/>
  <c r="CS247" i="30"/>
  <c r="CT247" i="30"/>
  <c r="CU247" i="30"/>
  <c r="CV247" i="30"/>
  <c r="CW247" i="30"/>
  <c r="CX247" i="30"/>
  <c r="CY247" i="30"/>
  <c r="DD247" i="30"/>
  <c r="DE247" i="30"/>
  <c r="DF247" i="30"/>
  <c r="DG247" i="30"/>
  <c r="DH247" i="30"/>
  <c r="DK247" i="30"/>
  <c r="DL247" i="30"/>
  <c r="CN248" i="30"/>
  <c r="CO248" i="30"/>
  <c r="CP248" i="30"/>
  <c r="CQ248" i="30"/>
  <c r="CR248" i="30"/>
  <c r="CS248" i="30"/>
  <c r="CT248" i="30"/>
  <c r="CU248" i="30"/>
  <c r="CV248" i="30"/>
  <c r="CW248" i="30"/>
  <c r="CX248" i="30"/>
  <c r="CY248" i="30"/>
  <c r="DD248" i="30"/>
  <c r="DE248" i="30"/>
  <c r="DF248" i="30"/>
  <c r="DG248" i="30"/>
  <c r="DH248" i="30"/>
  <c r="DK248" i="30"/>
  <c r="DL248" i="30"/>
  <c r="CN249" i="30"/>
  <c r="CO249" i="30"/>
  <c r="CP249" i="30"/>
  <c r="CQ249" i="30"/>
  <c r="CR249" i="30"/>
  <c r="CS249" i="30"/>
  <c r="CT249" i="30"/>
  <c r="CU249" i="30"/>
  <c r="CV249" i="30"/>
  <c r="CW249" i="30"/>
  <c r="CX249" i="30"/>
  <c r="CY249" i="30"/>
  <c r="DD249" i="30"/>
  <c r="DE249" i="30"/>
  <c r="DF249" i="30"/>
  <c r="DG249" i="30"/>
  <c r="DH249" i="30"/>
  <c r="DK249" i="30"/>
  <c r="DL249" i="30"/>
  <c r="CN250" i="30"/>
  <c r="CO250" i="30"/>
  <c r="CP250" i="30"/>
  <c r="CQ250" i="30"/>
  <c r="CR250" i="30"/>
  <c r="CS250" i="30"/>
  <c r="CT250" i="30"/>
  <c r="CU250" i="30"/>
  <c r="CV250" i="30"/>
  <c r="CW250" i="30"/>
  <c r="CX250" i="30"/>
  <c r="CY250" i="30"/>
  <c r="DD250" i="30"/>
  <c r="DE250" i="30"/>
  <c r="DF250" i="30"/>
  <c r="DG250" i="30"/>
  <c r="DH250" i="30"/>
  <c r="DK250" i="30"/>
  <c r="DL250" i="30"/>
  <c r="CN251" i="30"/>
  <c r="CO251" i="30"/>
  <c r="CP251" i="30"/>
  <c r="CQ251" i="30"/>
  <c r="CR251" i="30"/>
  <c r="CS251" i="30"/>
  <c r="CT251" i="30"/>
  <c r="CU251" i="30"/>
  <c r="CV251" i="30"/>
  <c r="CW251" i="30"/>
  <c r="CX251" i="30"/>
  <c r="CY251" i="30"/>
  <c r="DD251" i="30"/>
  <c r="DE251" i="30"/>
  <c r="DF251" i="30"/>
  <c r="DG251" i="30"/>
  <c r="DH251" i="30"/>
  <c r="DK251" i="30"/>
  <c r="DL251" i="30"/>
  <c r="CN252" i="30"/>
  <c r="CO252" i="30"/>
  <c r="CP252" i="30"/>
  <c r="CQ252" i="30"/>
  <c r="CR252" i="30"/>
  <c r="CS252" i="30"/>
  <c r="CT252" i="30"/>
  <c r="CU252" i="30"/>
  <c r="CV252" i="30"/>
  <c r="CW252" i="30"/>
  <c r="CX252" i="30"/>
  <c r="CY252" i="30"/>
  <c r="DD252" i="30"/>
  <c r="DE252" i="30"/>
  <c r="DF252" i="30"/>
  <c r="DG252" i="30"/>
  <c r="DH252" i="30"/>
  <c r="DK252" i="30"/>
  <c r="DL252" i="30"/>
  <c r="CN253" i="30"/>
  <c r="CO253" i="30"/>
  <c r="CP253" i="30"/>
  <c r="CQ253" i="30"/>
  <c r="CR253" i="30"/>
  <c r="CS253" i="30"/>
  <c r="CT253" i="30"/>
  <c r="CU253" i="30"/>
  <c r="CV253" i="30"/>
  <c r="CW253" i="30"/>
  <c r="CX253" i="30"/>
  <c r="CY253" i="30"/>
  <c r="DD253" i="30"/>
  <c r="DE253" i="30"/>
  <c r="DF253" i="30"/>
  <c r="DG253" i="30"/>
  <c r="DH253" i="30"/>
  <c r="DK253" i="30"/>
  <c r="DL253" i="30"/>
  <c r="CN254" i="30"/>
  <c r="CO254" i="30"/>
  <c r="CP254" i="30"/>
  <c r="CQ254" i="30"/>
  <c r="CR254" i="30"/>
  <c r="CS254" i="30"/>
  <c r="CT254" i="30"/>
  <c r="CU254" i="30"/>
  <c r="CV254" i="30"/>
  <c r="CW254" i="30"/>
  <c r="CX254" i="30"/>
  <c r="CY254" i="30"/>
  <c r="DD254" i="30"/>
  <c r="DE254" i="30"/>
  <c r="DF254" i="30"/>
  <c r="DG254" i="30"/>
  <c r="DH254" i="30"/>
  <c r="DK254" i="30"/>
  <c r="DL254" i="30"/>
  <c r="CN255" i="30"/>
  <c r="CO255" i="30"/>
  <c r="CP255" i="30"/>
  <c r="CQ255" i="30"/>
  <c r="CR255" i="30"/>
  <c r="CS255" i="30"/>
  <c r="CT255" i="30"/>
  <c r="CU255" i="30"/>
  <c r="CV255" i="30"/>
  <c r="CW255" i="30"/>
  <c r="CX255" i="30"/>
  <c r="CY255" i="30"/>
  <c r="DD255" i="30"/>
  <c r="DE255" i="30"/>
  <c r="DF255" i="30"/>
  <c r="DG255" i="30"/>
  <c r="DH255" i="30"/>
  <c r="DK255" i="30"/>
  <c r="DL255" i="30"/>
  <c r="CN256" i="30"/>
  <c r="CO256" i="30"/>
  <c r="CP256" i="30"/>
  <c r="CQ256" i="30"/>
  <c r="CR256" i="30"/>
  <c r="CS256" i="30"/>
  <c r="CT256" i="30"/>
  <c r="CU256" i="30"/>
  <c r="CV256" i="30"/>
  <c r="CW256" i="30"/>
  <c r="CX256" i="30"/>
  <c r="CY256" i="30"/>
  <c r="DD256" i="30"/>
  <c r="DE256" i="30"/>
  <c r="DF256" i="30"/>
  <c r="DG256" i="30"/>
  <c r="DH256" i="30"/>
  <c r="DK256" i="30"/>
  <c r="DL256" i="30"/>
  <c r="CN257" i="30"/>
  <c r="CO257" i="30"/>
  <c r="CP257" i="30"/>
  <c r="CQ257" i="30"/>
  <c r="CR257" i="30"/>
  <c r="CS257" i="30"/>
  <c r="CT257" i="30"/>
  <c r="CU257" i="30"/>
  <c r="CV257" i="30"/>
  <c r="CW257" i="30"/>
  <c r="CX257" i="30"/>
  <c r="CY257" i="30"/>
  <c r="DD257" i="30"/>
  <c r="DE257" i="30"/>
  <c r="DF257" i="30"/>
  <c r="DG257" i="30"/>
  <c r="DH257" i="30"/>
  <c r="DK257" i="30"/>
  <c r="DL257" i="30"/>
  <c r="CN258" i="30"/>
  <c r="CO258" i="30"/>
  <c r="CP258" i="30"/>
  <c r="CQ258" i="30"/>
  <c r="CR258" i="30"/>
  <c r="CS258" i="30"/>
  <c r="CT258" i="30"/>
  <c r="CU258" i="30"/>
  <c r="CV258" i="30"/>
  <c r="CW258" i="30"/>
  <c r="CX258" i="30"/>
  <c r="CY258" i="30"/>
  <c r="DD258" i="30"/>
  <c r="DE258" i="30"/>
  <c r="DF258" i="30"/>
  <c r="DG258" i="30"/>
  <c r="DH258" i="30"/>
  <c r="DK258" i="30"/>
  <c r="DL258" i="30"/>
  <c r="CN259" i="30"/>
  <c r="CO259" i="30"/>
  <c r="CP259" i="30"/>
  <c r="CQ259" i="30"/>
  <c r="CR259" i="30"/>
  <c r="CS259" i="30"/>
  <c r="CT259" i="30"/>
  <c r="CU259" i="30"/>
  <c r="CV259" i="30"/>
  <c r="CW259" i="30"/>
  <c r="CX259" i="30"/>
  <c r="CY259" i="30"/>
  <c r="DD259" i="30"/>
  <c r="DE259" i="30"/>
  <c r="DF259" i="30"/>
  <c r="DG259" i="30"/>
  <c r="DH259" i="30"/>
  <c r="DK259" i="30"/>
  <c r="DL259" i="30"/>
  <c r="CN260" i="30"/>
  <c r="CO260" i="30"/>
  <c r="CP260" i="30"/>
  <c r="CQ260" i="30"/>
  <c r="CR260" i="30"/>
  <c r="CS260" i="30"/>
  <c r="CT260" i="30"/>
  <c r="CU260" i="30"/>
  <c r="CV260" i="30"/>
  <c r="CW260" i="30"/>
  <c r="CX260" i="30"/>
  <c r="CY260" i="30"/>
  <c r="DD260" i="30"/>
  <c r="DE260" i="30"/>
  <c r="DF260" i="30"/>
  <c r="DG260" i="30"/>
  <c r="DH260" i="30"/>
  <c r="DK260" i="30"/>
  <c r="DL260" i="30"/>
  <c r="CN261" i="30"/>
  <c r="CO261" i="30"/>
  <c r="CP261" i="30"/>
  <c r="CQ261" i="30"/>
  <c r="CR261" i="30"/>
  <c r="CS261" i="30"/>
  <c r="CT261" i="30"/>
  <c r="CU261" i="30"/>
  <c r="CV261" i="30"/>
  <c r="CW261" i="30"/>
  <c r="CX261" i="30"/>
  <c r="CY261" i="30"/>
  <c r="DD261" i="30"/>
  <c r="DE261" i="30"/>
  <c r="DF261" i="30"/>
  <c r="DG261" i="30"/>
  <c r="DH261" i="30"/>
  <c r="DK261" i="30"/>
  <c r="DL261" i="30"/>
  <c r="CN262" i="30"/>
  <c r="CO262" i="30"/>
  <c r="CP262" i="30"/>
  <c r="CQ262" i="30"/>
  <c r="CR262" i="30"/>
  <c r="CS262" i="30"/>
  <c r="CT262" i="30"/>
  <c r="CU262" i="30"/>
  <c r="CV262" i="30"/>
  <c r="CW262" i="30"/>
  <c r="CX262" i="30"/>
  <c r="CY262" i="30"/>
  <c r="DD262" i="30"/>
  <c r="DE262" i="30"/>
  <c r="DF262" i="30"/>
  <c r="DG262" i="30"/>
  <c r="DH262" i="30"/>
  <c r="DK262" i="30"/>
  <c r="DL262" i="30"/>
  <c r="CN263" i="30"/>
  <c r="CO263" i="30"/>
  <c r="CP263" i="30"/>
  <c r="CQ263" i="30"/>
  <c r="CR263" i="30"/>
  <c r="CS263" i="30"/>
  <c r="CT263" i="30"/>
  <c r="CU263" i="30"/>
  <c r="CV263" i="30"/>
  <c r="CW263" i="30"/>
  <c r="CX263" i="30"/>
  <c r="CY263" i="30"/>
  <c r="DD263" i="30"/>
  <c r="DE263" i="30"/>
  <c r="DF263" i="30"/>
  <c r="DG263" i="30"/>
  <c r="DH263" i="30"/>
  <c r="DK263" i="30"/>
  <c r="DL263" i="30"/>
  <c r="CN264" i="30"/>
  <c r="CO264" i="30"/>
  <c r="CP264" i="30"/>
  <c r="CQ264" i="30"/>
  <c r="CR264" i="30"/>
  <c r="CS264" i="30"/>
  <c r="CT264" i="30"/>
  <c r="CU264" i="30"/>
  <c r="CV264" i="30"/>
  <c r="CW264" i="30"/>
  <c r="CX264" i="30"/>
  <c r="CY264" i="30"/>
  <c r="DD264" i="30"/>
  <c r="DE264" i="30"/>
  <c r="DF264" i="30"/>
  <c r="DG264" i="30"/>
  <c r="DH264" i="30"/>
  <c r="DK264" i="30"/>
  <c r="DL264" i="30"/>
  <c r="CN265" i="30"/>
  <c r="CO265" i="30"/>
  <c r="CP265" i="30"/>
  <c r="CQ265" i="30"/>
  <c r="CR265" i="30"/>
  <c r="CS265" i="30"/>
  <c r="CT265" i="30"/>
  <c r="CU265" i="30"/>
  <c r="CV265" i="30"/>
  <c r="CW265" i="30"/>
  <c r="CX265" i="30"/>
  <c r="CY265" i="30"/>
  <c r="DD265" i="30"/>
  <c r="DE265" i="30"/>
  <c r="DF265" i="30"/>
  <c r="DG265" i="30"/>
  <c r="DH265" i="30"/>
  <c r="DK265" i="30"/>
  <c r="DL265" i="30"/>
  <c r="CN266" i="30"/>
  <c r="CO266" i="30"/>
  <c r="CP266" i="30"/>
  <c r="CQ266" i="30"/>
  <c r="CR266" i="30"/>
  <c r="CS266" i="30"/>
  <c r="CT266" i="30"/>
  <c r="CU266" i="30"/>
  <c r="CV266" i="30"/>
  <c r="CW266" i="30"/>
  <c r="CX266" i="30"/>
  <c r="CY266" i="30"/>
  <c r="DD266" i="30"/>
  <c r="DE266" i="30"/>
  <c r="DF266" i="30"/>
  <c r="DG266" i="30"/>
  <c r="DH266" i="30"/>
  <c r="DK266" i="30"/>
  <c r="DL266" i="30"/>
  <c r="CN267" i="30"/>
  <c r="CO267" i="30"/>
  <c r="CP267" i="30"/>
  <c r="CQ267" i="30"/>
  <c r="CR267" i="30"/>
  <c r="CS267" i="30"/>
  <c r="CT267" i="30"/>
  <c r="CU267" i="30"/>
  <c r="CV267" i="30"/>
  <c r="CW267" i="30"/>
  <c r="CX267" i="30"/>
  <c r="CY267" i="30"/>
  <c r="DD267" i="30"/>
  <c r="DE267" i="30"/>
  <c r="DF267" i="30"/>
  <c r="DG267" i="30"/>
  <c r="DH267" i="30"/>
  <c r="DK267" i="30"/>
  <c r="DL267" i="30"/>
  <c r="CN268" i="30"/>
  <c r="CO268" i="30"/>
  <c r="CP268" i="30"/>
  <c r="CQ268" i="30"/>
  <c r="CR268" i="30"/>
  <c r="CS268" i="30"/>
  <c r="CT268" i="30"/>
  <c r="CU268" i="30"/>
  <c r="CV268" i="30"/>
  <c r="CW268" i="30"/>
  <c r="CX268" i="30"/>
  <c r="CY268" i="30"/>
  <c r="DD268" i="30"/>
  <c r="DE268" i="30"/>
  <c r="DF268" i="30"/>
  <c r="DG268" i="30"/>
  <c r="DH268" i="30"/>
  <c r="DK268" i="30"/>
  <c r="DL268" i="30"/>
  <c r="CN269" i="30"/>
  <c r="CO269" i="30"/>
  <c r="CP269" i="30"/>
  <c r="CQ269" i="30"/>
  <c r="CR269" i="30"/>
  <c r="CS269" i="30"/>
  <c r="CT269" i="30"/>
  <c r="CU269" i="30"/>
  <c r="CV269" i="30"/>
  <c r="CW269" i="30"/>
  <c r="CX269" i="30"/>
  <c r="CY269" i="30"/>
  <c r="DD269" i="30"/>
  <c r="DE269" i="30"/>
  <c r="DF269" i="30"/>
  <c r="DG269" i="30"/>
  <c r="DH269" i="30"/>
  <c r="DK269" i="30"/>
  <c r="DL269" i="30"/>
  <c r="CN270" i="30"/>
  <c r="CO270" i="30"/>
  <c r="CP270" i="30"/>
  <c r="CQ270" i="30"/>
  <c r="CR270" i="30"/>
  <c r="CS270" i="30"/>
  <c r="CT270" i="30"/>
  <c r="CU270" i="30"/>
  <c r="CV270" i="30"/>
  <c r="CW270" i="30"/>
  <c r="CX270" i="30"/>
  <c r="CY270" i="30"/>
  <c r="DD270" i="30"/>
  <c r="DE270" i="30"/>
  <c r="DF270" i="30"/>
  <c r="DG270" i="30"/>
  <c r="DH270" i="30"/>
  <c r="DK270" i="30"/>
  <c r="DL270" i="30"/>
  <c r="CN271" i="30"/>
  <c r="CO271" i="30"/>
  <c r="CP271" i="30"/>
  <c r="CQ271" i="30"/>
  <c r="CR271" i="30"/>
  <c r="CS271" i="30"/>
  <c r="CT271" i="30"/>
  <c r="CU271" i="30"/>
  <c r="CV271" i="30"/>
  <c r="CW271" i="30"/>
  <c r="CX271" i="30"/>
  <c r="CY271" i="30"/>
  <c r="DD271" i="30"/>
  <c r="DE271" i="30"/>
  <c r="DF271" i="30"/>
  <c r="DG271" i="30"/>
  <c r="DH271" i="30"/>
  <c r="DK271" i="30"/>
  <c r="DL271" i="30"/>
  <c r="CN272" i="30"/>
  <c r="CO272" i="30"/>
  <c r="CP272" i="30"/>
  <c r="CQ272" i="30"/>
  <c r="CR272" i="30"/>
  <c r="CS272" i="30"/>
  <c r="CT272" i="30"/>
  <c r="CU272" i="30"/>
  <c r="CV272" i="30"/>
  <c r="CW272" i="30"/>
  <c r="CX272" i="30"/>
  <c r="CY272" i="30"/>
  <c r="DD272" i="30"/>
  <c r="DE272" i="30"/>
  <c r="DF272" i="30"/>
  <c r="DG272" i="30"/>
  <c r="DH272" i="30"/>
  <c r="DK272" i="30"/>
  <c r="DL272" i="30"/>
  <c r="CN273" i="30"/>
  <c r="CO273" i="30"/>
  <c r="CP273" i="30"/>
  <c r="CQ273" i="30"/>
  <c r="CR273" i="30"/>
  <c r="CS273" i="30"/>
  <c r="CT273" i="30"/>
  <c r="CU273" i="30"/>
  <c r="CV273" i="30"/>
  <c r="CW273" i="30"/>
  <c r="CX273" i="30"/>
  <c r="CY273" i="30"/>
  <c r="DD273" i="30"/>
  <c r="DE273" i="30"/>
  <c r="DF273" i="30"/>
  <c r="DG273" i="30"/>
  <c r="DH273" i="30"/>
  <c r="DK273" i="30"/>
  <c r="DL273" i="30"/>
  <c r="CN274" i="30"/>
  <c r="CO274" i="30"/>
  <c r="CP274" i="30"/>
  <c r="CQ274" i="30"/>
  <c r="CR274" i="30"/>
  <c r="CS274" i="30"/>
  <c r="CT274" i="30"/>
  <c r="CU274" i="30"/>
  <c r="CV274" i="30"/>
  <c r="CW274" i="30"/>
  <c r="CX274" i="30"/>
  <c r="CY274" i="30"/>
  <c r="DD274" i="30"/>
  <c r="DE274" i="30"/>
  <c r="DF274" i="30"/>
  <c r="DG274" i="30"/>
  <c r="DH274" i="30"/>
  <c r="DK274" i="30"/>
  <c r="DL274" i="30"/>
  <c r="CN275" i="30"/>
  <c r="CO275" i="30"/>
  <c r="CP275" i="30"/>
  <c r="CQ275" i="30"/>
  <c r="CR275" i="30"/>
  <c r="CS275" i="30"/>
  <c r="CT275" i="30"/>
  <c r="CU275" i="30"/>
  <c r="CV275" i="30"/>
  <c r="CW275" i="30"/>
  <c r="CX275" i="30"/>
  <c r="CY275" i="30"/>
  <c r="DD275" i="30"/>
  <c r="DE275" i="30"/>
  <c r="DF275" i="30"/>
  <c r="DG275" i="30"/>
  <c r="DH275" i="30"/>
  <c r="DK275" i="30"/>
  <c r="DL275" i="30"/>
  <c r="CN276" i="30"/>
  <c r="CO276" i="30"/>
  <c r="CP276" i="30"/>
  <c r="CQ276" i="30"/>
  <c r="CR276" i="30"/>
  <c r="CS276" i="30"/>
  <c r="CT276" i="30"/>
  <c r="CU276" i="30"/>
  <c r="CV276" i="30"/>
  <c r="CW276" i="30"/>
  <c r="CX276" i="30"/>
  <c r="CY276" i="30"/>
  <c r="DD276" i="30"/>
  <c r="DE276" i="30"/>
  <c r="DF276" i="30"/>
  <c r="DG276" i="30"/>
  <c r="DH276" i="30"/>
  <c r="DK276" i="30"/>
  <c r="DL276" i="30"/>
  <c r="CN277" i="30"/>
  <c r="CO277" i="30"/>
  <c r="CP277" i="30"/>
  <c r="CQ277" i="30"/>
  <c r="CR277" i="30"/>
  <c r="CS277" i="30"/>
  <c r="CT277" i="30"/>
  <c r="CU277" i="30"/>
  <c r="CV277" i="30"/>
  <c r="CW277" i="30"/>
  <c r="CX277" i="30"/>
  <c r="CY277" i="30"/>
  <c r="DD277" i="30"/>
  <c r="DE277" i="30"/>
  <c r="DF277" i="30"/>
  <c r="DG277" i="30"/>
  <c r="DH277" i="30"/>
  <c r="DK277" i="30"/>
  <c r="DL277" i="30"/>
  <c r="CN278" i="30"/>
  <c r="CO278" i="30"/>
  <c r="CP278" i="30"/>
  <c r="CQ278" i="30"/>
  <c r="CR278" i="30"/>
  <c r="CS278" i="30"/>
  <c r="CT278" i="30"/>
  <c r="CU278" i="30"/>
  <c r="CV278" i="30"/>
  <c r="CW278" i="30"/>
  <c r="CX278" i="30"/>
  <c r="CY278" i="30"/>
  <c r="DD278" i="30"/>
  <c r="DE278" i="30"/>
  <c r="DF278" i="30"/>
  <c r="DG278" i="30"/>
  <c r="DH278" i="30"/>
  <c r="DK278" i="30"/>
  <c r="DL278" i="30"/>
  <c r="CN279" i="30"/>
  <c r="CO279" i="30"/>
  <c r="CP279" i="30"/>
  <c r="CQ279" i="30"/>
  <c r="CR279" i="30"/>
  <c r="CS279" i="30"/>
  <c r="CT279" i="30"/>
  <c r="CU279" i="30"/>
  <c r="CV279" i="30"/>
  <c r="CW279" i="30"/>
  <c r="CX279" i="30"/>
  <c r="CY279" i="30"/>
  <c r="DD279" i="30"/>
  <c r="DE279" i="30"/>
  <c r="DF279" i="30"/>
  <c r="DG279" i="30"/>
  <c r="DH279" i="30"/>
  <c r="DK279" i="30"/>
  <c r="DL279" i="30"/>
  <c r="CN280" i="30"/>
  <c r="CO280" i="30"/>
  <c r="CP280" i="30"/>
  <c r="CQ280" i="30"/>
  <c r="CR280" i="30"/>
  <c r="CS280" i="30"/>
  <c r="CT280" i="30"/>
  <c r="CU280" i="30"/>
  <c r="CV280" i="30"/>
  <c r="CW280" i="30"/>
  <c r="CX280" i="30"/>
  <c r="CY280" i="30"/>
  <c r="DD280" i="30"/>
  <c r="DE280" i="30"/>
  <c r="DF280" i="30"/>
  <c r="DG280" i="30"/>
  <c r="DH280" i="30"/>
  <c r="DK280" i="30"/>
  <c r="DL280" i="30"/>
  <c r="CN281" i="30"/>
  <c r="CO281" i="30"/>
  <c r="CP281" i="30"/>
  <c r="CQ281" i="30"/>
  <c r="CR281" i="30"/>
  <c r="CS281" i="30"/>
  <c r="CT281" i="30"/>
  <c r="CU281" i="30"/>
  <c r="CV281" i="30"/>
  <c r="CW281" i="30"/>
  <c r="CX281" i="30"/>
  <c r="CY281" i="30"/>
  <c r="DD281" i="30"/>
  <c r="DE281" i="30"/>
  <c r="DF281" i="30"/>
  <c r="DG281" i="30"/>
  <c r="DH281" i="30"/>
  <c r="DK281" i="30"/>
  <c r="DL281" i="30"/>
  <c r="CN282" i="30"/>
  <c r="CO282" i="30"/>
  <c r="CP282" i="30"/>
  <c r="CQ282" i="30"/>
  <c r="CR282" i="30"/>
  <c r="CS282" i="30"/>
  <c r="CT282" i="30"/>
  <c r="CU282" i="30"/>
  <c r="CV282" i="30"/>
  <c r="CW282" i="30"/>
  <c r="CX282" i="30"/>
  <c r="CY282" i="30"/>
  <c r="DD282" i="30"/>
  <c r="DE282" i="30"/>
  <c r="DF282" i="30"/>
  <c r="DG282" i="30"/>
  <c r="DH282" i="30"/>
  <c r="DK282" i="30"/>
  <c r="DL282" i="30"/>
  <c r="CN283" i="30"/>
  <c r="CO283" i="30"/>
  <c r="CP283" i="30"/>
  <c r="CQ283" i="30"/>
  <c r="CR283" i="30"/>
  <c r="CS283" i="30"/>
  <c r="CT283" i="30"/>
  <c r="CU283" i="30"/>
  <c r="CV283" i="30"/>
  <c r="CW283" i="30"/>
  <c r="CX283" i="30"/>
  <c r="CY283" i="30"/>
  <c r="DD283" i="30"/>
  <c r="DE283" i="30"/>
  <c r="DF283" i="30"/>
  <c r="DG283" i="30"/>
  <c r="DH283" i="30"/>
  <c r="DK283" i="30"/>
  <c r="DL283" i="30"/>
  <c r="CN284" i="30"/>
  <c r="CO284" i="30"/>
  <c r="CP284" i="30"/>
  <c r="CQ284" i="30"/>
  <c r="CR284" i="30"/>
  <c r="CS284" i="30"/>
  <c r="CT284" i="30"/>
  <c r="CU284" i="30"/>
  <c r="CV284" i="30"/>
  <c r="CW284" i="30"/>
  <c r="CX284" i="30"/>
  <c r="CY284" i="30"/>
  <c r="DD284" i="30"/>
  <c r="DE284" i="30"/>
  <c r="DF284" i="30"/>
  <c r="DG284" i="30"/>
  <c r="DH284" i="30"/>
  <c r="DK284" i="30"/>
  <c r="DL284" i="30"/>
  <c r="CN285" i="30"/>
  <c r="CO285" i="30"/>
  <c r="CP285" i="30"/>
  <c r="CQ285" i="30"/>
  <c r="CR285" i="30"/>
  <c r="CS285" i="30"/>
  <c r="CT285" i="30"/>
  <c r="CU285" i="30"/>
  <c r="CV285" i="30"/>
  <c r="CW285" i="30"/>
  <c r="CX285" i="30"/>
  <c r="CY285" i="30"/>
  <c r="DD285" i="30"/>
  <c r="DE285" i="30"/>
  <c r="DF285" i="30"/>
  <c r="DG285" i="30"/>
  <c r="DH285" i="30"/>
  <c r="DK285" i="30"/>
  <c r="DL285" i="30"/>
  <c r="CN286" i="30"/>
  <c r="CO286" i="30"/>
  <c r="CP286" i="30"/>
  <c r="CQ286" i="30"/>
  <c r="CR286" i="30"/>
  <c r="CS286" i="30"/>
  <c r="CT286" i="30"/>
  <c r="CU286" i="30"/>
  <c r="CV286" i="30"/>
  <c r="CW286" i="30"/>
  <c r="CX286" i="30"/>
  <c r="CY286" i="30"/>
  <c r="DD286" i="30"/>
  <c r="DE286" i="30"/>
  <c r="DF286" i="30"/>
  <c r="DG286" i="30"/>
  <c r="DH286" i="30"/>
  <c r="DK286" i="30"/>
  <c r="DL286" i="30"/>
  <c r="CN287" i="30"/>
  <c r="CO287" i="30"/>
  <c r="CP287" i="30"/>
  <c r="CQ287" i="30"/>
  <c r="CR287" i="30"/>
  <c r="CS287" i="30"/>
  <c r="CT287" i="30"/>
  <c r="CU287" i="30"/>
  <c r="CV287" i="30"/>
  <c r="CW287" i="30"/>
  <c r="CX287" i="30"/>
  <c r="CY287" i="30"/>
  <c r="DD287" i="30"/>
  <c r="DE287" i="30"/>
  <c r="DF287" i="30"/>
  <c r="DG287" i="30"/>
  <c r="DH287" i="30"/>
  <c r="DK287" i="30"/>
  <c r="DL287" i="30"/>
  <c r="CN288" i="30"/>
  <c r="CO288" i="30"/>
  <c r="CP288" i="30"/>
  <c r="CQ288" i="30"/>
  <c r="CR288" i="30"/>
  <c r="CS288" i="30"/>
  <c r="CT288" i="30"/>
  <c r="CU288" i="30"/>
  <c r="CV288" i="30"/>
  <c r="CW288" i="30"/>
  <c r="CX288" i="30"/>
  <c r="CY288" i="30"/>
  <c r="DD288" i="30"/>
  <c r="DE288" i="30"/>
  <c r="DF288" i="30"/>
  <c r="DG288" i="30"/>
  <c r="DH288" i="30"/>
  <c r="DK288" i="30"/>
  <c r="DL288" i="30"/>
  <c r="CN289" i="30"/>
  <c r="CO289" i="30"/>
  <c r="CP289" i="30"/>
  <c r="CQ289" i="30"/>
  <c r="CR289" i="30"/>
  <c r="CS289" i="30"/>
  <c r="CT289" i="30"/>
  <c r="CU289" i="30"/>
  <c r="CV289" i="30"/>
  <c r="CW289" i="30"/>
  <c r="CX289" i="30"/>
  <c r="CY289" i="30"/>
  <c r="DD289" i="30"/>
  <c r="DE289" i="30"/>
  <c r="DF289" i="30"/>
  <c r="DG289" i="30"/>
  <c r="DH289" i="30"/>
  <c r="DK289" i="30"/>
  <c r="DL289" i="30"/>
  <c r="CN290" i="30"/>
  <c r="CO290" i="30"/>
  <c r="CP290" i="30"/>
  <c r="CQ290" i="30"/>
  <c r="CR290" i="30"/>
  <c r="CS290" i="30"/>
  <c r="CT290" i="30"/>
  <c r="CU290" i="30"/>
  <c r="CV290" i="30"/>
  <c r="CW290" i="30"/>
  <c r="CX290" i="30"/>
  <c r="CY290" i="30"/>
  <c r="DD290" i="30"/>
  <c r="DE290" i="30"/>
  <c r="DF290" i="30"/>
  <c r="DG290" i="30"/>
  <c r="DH290" i="30"/>
  <c r="DK290" i="30"/>
  <c r="DL290" i="30"/>
  <c r="CN291" i="30"/>
  <c r="CO291" i="30"/>
  <c r="CP291" i="30"/>
  <c r="CQ291" i="30"/>
  <c r="CR291" i="30"/>
  <c r="CS291" i="30"/>
  <c r="CT291" i="30"/>
  <c r="CU291" i="30"/>
  <c r="CV291" i="30"/>
  <c r="CW291" i="30"/>
  <c r="CX291" i="30"/>
  <c r="CY291" i="30"/>
  <c r="DD291" i="30"/>
  <c r="DE291" i="30"/>
  <c r="DF291" i="30"/>
  <c r="DG291" i="30"/>
  <c r="DH291" i="30"/>
  <c r="DK291" i="30"/>
  <c r="DL291" i="30"/>
  <c r="CN292" i="30"/>
  <c r="CO292" i="30"/>
  <c r="CP292" i="30"/>
  <c r="CQ292" i="30"/>
  <c r="CR292" i="30"/>
  <c r="CS292" i="30"/>
  <c r="CT292" i="30"/>
  <c r="CU292" i="30"/>
  <c r="CV292" i="30"/>
  <c r="CW292" i="30"/>
  <c r="CX292" i="30"/>
  <c r="CY292" i="30"/>
  <c r="DD292" i="30"/>
  <c r="DE292" i="30"/>
  <c r="DF292" i="30"/>
  <c r="DG292" i="30"/>
  <c r="DH292" i="30"/>
  <c r="DK292" i="30"/>
  <c r="DL292" i="30"/>
  <c r="CN293" i="30"/>
  <c r="CO293" i="30"/>
  <c r="CP293" i="30"/>
  <c r="CQ293" i="30"/>
  <c r="CR293" i="30"/>
  <c r="CS293" i="30"/>
  <c r="CT293" i="30"/>
  <c r="CU293" i="30"/>
  <c r="CV293" i="30"/>
  <c r="CW293" i="30"/>
  <c r="CX293" i="30"/>
  <c r="CY293" i="30"/>
  <c r="DD293" i="30"/>
  <c r="DE293" i="30"/>
  <c r="DF293" i="30"/>
  <c r="DG293" i="30"/>
  <c r="DH293" i="30"/>
  <c r="DK293" i="30"/>
  <c r="DL293" i="30"/>
  <c r="CN294" i="30"/>
  <c r="CO294" i="30"/>
  <c r="CP294" i="30"/>
  <c r="CQ294" i="30"/>
  <c r="CR294" i="30"/>
  <c r="CS294" i="30"/>
  <c r="CT294" i="30"/>
  <c r="CU294" i="30"/>
  <c r="CV294" i="30"/>
  <c r="CW294" i="30"/>
  <c r="CX294" i="30"/>
  <c r="CY294" i="30"/>
  <c r="DD294" i="30"/>
  <c r="DE294" i="30"/>
  <c r="DF294" i="30"/>
  <c r="DG294" i="30"/>
  <c r="DH294" i="30"/>
  <c r="DK294" i="30"/>
  <c r="DL294" i="30"/>
  <c r="CN295" i="30"/>
  <c r="CO295" i="30"/>
  <c r="CP295" i="30"/>
  <c r="CQ295" i="30"/>
  <c r="CR295" i="30"/>
  <c r="CS295" i="30"/>
  <c r="CT295" i="30"/>
  <c r="CU295" i="30"/>
  <c r="CV295" i="30"/>
  <c r="CW295" i="30"/>
  <c r="CX295" i="30"/>
  <c r="CY295" i="30"/>
  <c r="DD295" i="30"/>
  <c r="DE295" i="30"/>
  <c r="DF295" i="30"/>
  <c r="DG295" i="30"/>
  <c r="DH295" i="30"/>
  <c r="DK295" i="30"/>
  <c r="DL295" i="30"/>
  <c r="CN296" i="30"/>
  <c r="CO296" i="30"/>
  <c r="CP296" i="30"/>
  <c r="CQ296" i="30"/>
  <c r="CR296" i="30"/>
  <c r="CS296" i="30"/>
  <c r="CT296" i="30"/>
  <c r="CU296" i="30"/>
  <c r="CV296" i="30"/>
  <c r="CW296" i="30"/>
  <c r="CX296" i="30"/>
  <c r="CY296" i="30"/>
  <c r="DD296" i="30"/>
  <c r="DE296" i="30"/>
  <c r="DF296" i="30"/>
  <c r="DG296" i="30"/>
  <c r="DH296" i="30"/>
  <c r="DK296" i="30"/>
  <c r="DL296" i="30"/>
  <c r="CN297" i="30"/>
  <c r="CO297" i="30"/>
  <c r="CP297" i="30"/>
  <c r="CQ297" i="30"/>
  <c r="CR297" i="30"/>
  <c r="CS297" i="30"/>
  <c r="CT297" i="30"/>
  <c r="CU297" i="30"/>
  <c r="CV297" i="30"/>
  <c r="CW297" i="30"/>
  <c r="CX297" i="30"/>
  <c r="CY297" i="30"/>
  <c r="DD297" i="30"/>
  <c r="DE297" i="30"/>
  <c r="DF297" i="30"/>
  <c r="DG297" i="30"/>
  <c r="DH297" i="30"/>
  <c r="DK297" i="30"/>
  <c r="DL297" i="30"/>
  <c r="CN298" i="30"/>
  <c r="CO298" i="30"/>
  <c r="CP298" i="30"/>
  <c r="CQ298" i="30"/>
  <c r="CR298" i="30"/>
  <c r="CS298" i="30"/>
  <c r="CT298" i="30"/>
  <c r="CU298" i="30"/>
  <c r="CV298" i="30"/>
  <c r="CW298" i="30"/>
  <c r="CX298" i="30"/>
  <c r="CY298" i="30"/>
  <c r="DD298" i="30"/>
  <c r="DE298" i="30"/>
  <c r="DF298" i="30"/>
  <c r="DG298" i="30"/>
  <c r="DH298" i="30"/>
  <c r="DK298" i="30"/>
  <c r="DL298" i="30"/>
  <c r="CN299" i="30"/>
  <c r="CO299" i="30"/>
  <c r="CP299" i="30"/>
  <c r="CQ299" i="30"/>
  <c r="CR299" i="30"/>
  <c r="CS299" i="30"/>
  <c r="CT299" i="30"/>
  <c r="CU299" i="30"/>
  <c r="CV299" i="30"/>
  <c r="CW299" i="30"/>
  <c r="CX299" i="30"/>
  <c r="CY299" i="30"/>
  <c r="DD299" i="30"/>
  <c r="DE299" i="30"/>
  <c r="DF299" i="30"/>
  <c r="DG299" i="30"/>
  <c r="DH299" i="30"/>
  <c r="DK299" i="30"/>
  <c r="DL299" i="30"/>
  <c r="CN300" i="30"/>
  <c r="CO300" i="30"/>
  <c r="CP300" i="30"/>
  <c r="CQ300" i="30"/>
  <c r="CR300" i="30"/>
  <c r="CS300" i="30"/>
  <c r="CT300" i="30"/>
  <c r="CU300" i="30"/>
  <c r="CV300" i="30"/>
  <c r="CW300" i="30"/>
  <c r="CX300" i="30"/>
  <c r="CY300" i="30"/>
  <c r="DD300" i="30"/>
  <c r="DE300" i="30"/>
  <c r="DF300" i="30"/>
  <c r="DG300" i="30"/>
  <c r="DH300" i="30"/>
  <c r="DK300" i="30"/>
  <c r="DL300" i="30"/>
  <c r="CN301" i="30"/>
  <c r="CO301" i="30"/>
  <c r="CP301" i="30"/>
  <c r="CQ301" i="30"/>
  <c r="CR301" i="30"/>
  <c r="CS301" i="30"/>
  <c r="CT301" i="30"/>
  <c r="CU301" i="30"/>
  <c r="CV301" i="30"/>
  <c r="CW301" i="30"/>
  <c r="CX301" i="30"/>
  <c r="CY301" i="30"/>
  <c r="DD301" i="30"/>
  <c r="DE301" i="30"/>
  <c r="DF301" i="30"/>
  <c r="DG301" i="30"/>
  <c r="DH301" i="30"/>
  <c r="DK301" i="30"/>
  <c r="DL301" i="30"/>
  <c r="CN302" i="30"/>
  <c r="CO302" i="30"/>
  <c r="CP302" i="30"/>
  <c r="CQ302" i="30"/>
  <c r="CR302" i="30"/>
  <c r="CS302" i="30"/>
  <c r="CT302" i="30"/>
  <c r="CU302" i="30"/>
  <c r="CV302" i="30"/>
  <c r="CW302" i="30"/>
  <c r="CX302" i="30"/>
  <c r="CY302" i="30"/>
  <c r="DD302" i="30"/>
  <c r="DE302" i="30"/>
  <c r="DF302" i="30"/>
  <c r="DG302" i="30"/>
  <c r="DH302" i="30"/>
  <c r="DK302" i="30"/>
  <c r="DL302" i="30"/>
  <c r="CN303" i="30"/>
  <c r="CO303" i="30"/>
  <c r="CP303" i="30"/>
  <c r="CQ303" i="30"/>
  <c r="CR303" i="30"/>
  <c r="CS303" i="30"/>
  <c r="CT303" i="30"/>
  <c r="CU303" i="30"/>
  <c r="CV303" i="30"/>
  <c r="CW303" i="30"/>
  <c r="CX303" i="30"/>
  <c r="CY303" i="30"/>
  <c r="DD303" i="30"/>
  <c r="DE303" i="30"/>
  <c r="DF303" i="30"/>
  <c r="DG303" i="30"/>
  <c r="DH303" i="30"/>
  <c r="DK303" i="30"/>
  <c r="DL303" i="30"/>
  <c r="CN304" i="30"/>
  <c r="CO304" i="30"/>
  <c r="CP304" i="30"/>
  <c r="CQ304" i="30"/>
  <c r="CR304" i="30"/>
  <c r="CS304" i="30"/>
  <c r="CT304" i="30"/>
  <c r="CU304" i="30"/>
  <c r="CV304" i="30"/>
  <c r="CW304" i="30"/>
  <c r="CX304" i="30"/>
  <c r="CY304" i="30"/>
  <c r="DD304" i="30"/>
  <c r="DE304" i="30"/>
  <c r="DF304" i="30"/>
  <c r="DG304" i="30"/>
  <c r="DH304" i="30"/>
  <c r="DK304" i="30"/>
  <c r="DL304" i="30"/>
  <c r="CN305" i="30"/>
  <c r="CO305" i="30"/>
  <c r="CP305" i="30"/>
  <c r="CQ305" i="30"/>
  <c r="CR305" i="30"/>
  <c r="CS305" i="30"/>
  <c r="CT305" i="30"/>
  <c r="CU305" i="30"/>
  <c r="CV305" i="30"/>
  <c r="CW305" i="30"/>
  <c r="CX305" i="30"/>
  <c r="CY305" i="30"/>
  <c r="DD305" i="30"/>
  <c r="DE305" i="30"/>
  <c r="DF305" i="30"/>
  <c r="DG305" i="30"/>
  <c r="DH305" i="30"/>
  <c r="DK305" i="30"/>
  <c r="DL305" i="30"/>
  <c r="CN306" i="30"/>
  <c r="CO306" i="30"/>
  <c r="CP306" i="30"/>
  <c r="CQ306" i="30"/>
  <c r="CR306" i="30"/>
  <c r="CS306" i="30"/>
  <c r="CT306" i="30"/>
  <c r="CU306" i="30"/>
  <c r="CV306" i="30"/>
  <c r="CW306" i="30"/>
  <c r="CX306" i="30"/>
  <c r="CY306" i="30"/>
  <c r="DD306" i="30"/>
  <c r="DE306" i="30"/>
  <c r="DF306" i="30"/>
  <c r="DG306" i="30"/>
  <c r="DH306" i="30"/>
  <c r="DK306" i="30"/>
  <c r="DL306" i="30"/>
  <c r="CN307" i="30"/>
  <c r="CO307" i="30"/>
  <c r="CP307" i="30"/>
  <c r="CQ307" i="30"/>
  <c r="CR307" i="30"/>
  <c r="CS307" i="30"/>
  <c r="CT307" i="30"/>
  <c r="CU307" i="30"/>
  <c r="CV307" i="30"/>
  <c r="CW307" i="30"/>
  <c r="CX307" i="30"/>
  <c r="CY307" i="30"/>
  <c r="DD307" i="30"/>
  <c r="DE307" i="30"/>
  <c r="DF307" i="30"/>
  <c r="DG307" i="30"/>
  <c r="DH307" i="30"/>
  <c r="DK307" i="30"/>
  <c r="DL307" i="30"/>
  <c r="CN308" i="30"/>
  <c r="CO308" i="30"/>
  <c r="CP308" i="30"/>
  <c r="CQ308" i="30"/>
  <c r="CR308" i="30"/>
  <c r="CS308" i="30"/>
  <c r="CT308" i="30"/>
  <c r="CU308" i="30"/>
  <c r="CV308" i="30"/>
  <c r="CW308" i="30"/>
  <c r="CX308" i="30"/>
  <c r="CY308" i="30"/>
  <c r="DD308" i="30"/>
  <c r="DE308" i="30"/>
  <c r="DF308" i="30"/>
  <c r="DG308" i="30"/>
  <c r="DH308" i="30"/>
  <c r="DK308" i="30"/>
  <c r="DL308" i="30"/>
  <c r="CN309" i="30"/>
  <c r="CO309" i="30"/>
  <c r="CP309" i="30"/>
  <c r="CQ309" i="30"/>
  <c r="CR309" i="30"/>
  <c r="CS309" i="30"/>
  <c r="CT309" i="30"/>
  <c r="CU309" i="30"/>
  <c r="CV309" i="30"/>
  <c r="CW309" i="30"/>
  <c r="CX309" i="30"/>
  <c r="CY309" i="30"/>
  <c r="DD309" i="30"/>
  <c r="DE309" i="30"/>
  <c r="DF309" i="30"/>
  <c r="DG309" i="30"/>
  <c r="DH309" i="30"/>
  <c r="DK309" i="30"/>
  <c r="DL309" i="30"/>
  <c r="CN310" i="30"/>
  <c r="CO310" i="30"/>
  <c r="CP310" i="30"/>
  <c r="CQ310" i="30"/>
  <c r="CR310" i="30"/>
  <c r="CS310" i="30"/>
  <c r="CT310" i="30"/>
  <c r="CU310" i="30"/>
  <c r="CV310" i="30"/>
  <c r="CW310" i="30"/>
  <c r="CX310" i="30"/>
  <c r="CY310" i="30"/>
  <c r="DD310" i="30"/>
  <c r="DE310" i="30"/>
  <c r="DF310" i="30"/>
  <c r="DG310" i="30"/>
  <c r="DH310" i="30"/>
  <c r="DK310" i="30"/>
  <c r="DL310" i="30"/>
  <c r="CN311" i="30"/>
  <c r="CO311" i="30"/>
  <c r="CP311" i="30"/>
  <c r="CQ311" i="30"/>
  <c r="CR311" i="30"/>
  <c r="CS311" i="30"/>
  <c r="CT311" i="30"/>
  <c r="CU311" i="30"/>
  <c r="CV311" i="30"/>
  <c r="CW311" i="30"/>
  <c r="CX311" i="30"/>
  <c r="CY311" i="30"/>
  <c r="DD311" i="30"/>
  <c r="DE311" i="30"/>
  <c r="DF311" i="30"/>
  <c r="DG311" i="30"/>
  <c r="DH311" i="30"/>
  <c r="DK311" i="30"/>
  <c r="DL311" i="30"/>
  <c r="CN312" i="30"/>
  <c r="CO312" i="30"/>
  <c r="CP312" i="30"/>
  <c r="CQ312" i="30"/>
  <c r="CR312" i="30"/>
  <c r="CS312" i="30"/>
  <c r="CT312" i="30"/>
  <c r="CU312" i="30"/>
  <c r="CV312" i="30"/>
  <c r="CW312" i="30"/>
  <c r="CX312" i="30"/>
  <c r="CY312" i="30"/>
  <c r="DD312" i="30"/>
  <c r="DE312" i="30"/>
  <c r="DF312" i="30"/>
  <c r="DG312" i="30"/>
  <c r="DH312" i="30"/>
  <c r="DK312" i="30"/>
  <c r="DL312" i="30"/>
  <c r="CN313" i="30"/>
  <c r="CO313" i="30"/>
  <c r="CP313" i="30"/>
  <c r="CQ313" i="30"/>
  <c r="CR313" i="30"/>
  <c r="CS313" i="30"/>
  <c r="CT313" i="30"/>
  <c r="CU313" i="30"/>
  <c r="CV313" i="30"/>
  <c r="CW313" i="30"/>
  <c r="CX313" i="30"/>
  <c r="CY313" i="30"/>
  <c r="DD313" i="30"/>
  <c r="DE313" i="30"/>
  <c r="DF313" i="30"/>
  <c r="DG313" i="30"/>
  <c r="DH313" i="30"/>
  <c r="DK313" i="30"/>
  <c r="DL313" i="30"/>
  <c r="CN314" i="30"/>
  <c r="CO314" i="30"/>
  <c r="CP314" i="30"/>
  <c r="CQ314" i="30"/>
  <c r="CR314" i="30"/>
  <c r="CS314" i="30"/>
  <c r="CT314" i="30"/>
  <c r="CU314" i="30"/>
  <c r="CV314" i="30"/>
  <c r="CW314" i="30"/>
  <c r="CX314" i="30"/>
  <c r="CY314" i="30"/>
  <c r="DD314" i="30"/>
  <c r="DE314" i="30"/>
  <c r="DF314" i="30"/>
  <c r="DG314" i="30"/>
  <c r="DH314" i="30"/>
  <c r="DK314" i="30"/>
  <c r="DL314" i="30"/>
  <c r="CN315" i="30"/>
  <c r="CO315" i="30"/>
  <c r="CP315" i="30"/>
  <c r="CQ315" i="30"/>
  <c r="CR315" i="30"/>
  <c r="CS315" i="30"/>
  <c r="CT315" i="30"/>
  <c r="CU315" i="30"/>
  <c r="CV315" i="30"/>
  <c r="CW315" i="30"/>
  <c r="CX315" i="30"/>
  <c r="CY315" i="30"/>
  <c r="DD315" i="30"/>
  <c r="DE315" i="30"/>
  <c r="DF315" i="30"/>
  <c r="DG315" i="30"/>
  <c r="DH315" i="30"/>
  <c r="DK315" i="30"/>
  <c r="DL315" i="30"/>
  <c r="CN316" i="30"/>
  <c r="CO316" i="30"/>
  <c r="CP316" i="30"/>
  <c r="CQ316" i="30"/>
  <c r="CR316" i="30"/>
  <c r="CS316" i="30"/>
  <c r="CT316" i="30"/>
  <c r="CU316" i="30"/>
  <c r="CV316" i="30"/>
  <c r="CW316" i="30"/>
  <c r="CX316" i="30"/>
  <c r="CY316" i="30"/>
  <c r="DD316" i="30"/>
  <c r="DE316" i="30"/>
  <c r="DF316" i="30"/>
  <c r="DG316" i="30"/>
  <c r="DH316" i="30"/>
  <c r="DK316" i="30"/>
  <c r="DL316" i="30"/>
  <c r="CN317" i="30"/>
  <c r="CO317" i="30"/>
  <c r="CP317" i="30"/>
  <c r="CQ317" i="30"/>
  <c r="CR317" i="30"/>
  <c r="CS317" i="30"/>
  <c r="CT317" i="30"/>
  <c r="CU317" i="30"/>
  <c r="CV317" i="30"/>
  <c r="CW317" i="30"/>
  <c r="CX317" i="30"/>
  <c r="CY317" i="30"/>
  <c r="DD317" i="30"/>
  <c r="DE317" i="30"/>
  <c r="DF317" i="30"/>
  <c r="DG317" i="30"/>
  <c r="DH317" i="30"/>
  <c r="DK317" i="30"/>
  <c r="DL317" i="30"/>
  <c r="CN318" i="30"/>
  <c r="CO318" i="30"/>
  <c r="CP318" i="30"/>
  <c r="CQ318" i="30"/>
  <c r="CR318" i="30"/>
  <c r="CS318" i="30"/>
  <c r="CT318" i="30"/>
  <c r="CU318" i="30"/>
  <c r="CV318" i="30"/>
  <c r="CW318" i="30"/>
  <c r="CX318" i="30"/>
  <c r="CY318" i="30"/>
  <c r="DD318" i="30"/>
  <c r="DE318" i="30"/>
  <c r="DF318" i="30"/>
  <c r="DG318" i="30"/>
  <c r="DH318" i="30"/>
  <c r="DK318" i="30"/>
  <c r="DL318" i="30"/>
  <c r="CN319" i="30"/>
  <c r="CO319" i="30"/>
  <c r="CP319" i="30"/>
  <c r="CQ319" i="30"/>
  <c r="CR319" i="30"/>
  <c r="CS319" i="30"/>
  <c r="CT319" i="30"/>
  <c r="CU319" i="30"/>
  <c r="CV319" i="30"/>
  <c r="CW319" i="30"/>
  <c r="CX319" i="30"/>
  <c r="CY319" i="30"/>
  <c r="DD319" i="30"/>
  <c r="DE319" i="30"/>
  <c r="DF319" i="30"/>
  <c r="DG319" i="30"/>
  <c r="DH319" i="30"/>
  <c r="DK319" i="30"/>
  <c r="DL319" i="30"/>
  <c r="CN320" i="30"/>
  <c r="CO320" i="30"/>
  <c r="CP320" i="30"/>
  <c r="CQ320" i="30"/>
  <c r="CR320" i="30"/>
  <c r="CS320" i="30"/>
  <c r="CT320" i="30"/>
  <c r="CU320" i="30"/>
  <c r="CV320" i="30"/>
  <c r="CW320" i="30"/>
  <c r="CX320" i="30"/>
  <c r="CY320" i="30"/>
  <c r="DD320" i="30"/>
  <c r="DE320" i="30"/>
  <c r="DF320" i="30"/>
  <c r="DG320" i="30"/>
  <c r="DH320" i="30"/>
  <c r="DK320" i="30"/>
  <c r="DL320" i="30"/>
  <c r="CN321" i="30"/>
  <c r="CO321" i="30"/>
  <c r="CP321" i="30"/>
  <c r="CQ321" i="30"/>
  <c r="CR321" i="30"/>
  <c r="CS321" i="30"/>
  <c r="CT321" i="30"/>
  <c r="CU321" i="30"/>
  <c r="CV321" i="30"/>
  <c r="CW321" i="30"/>
  <c r="CX321" i="30"/>
  <c r="CY321" i="30"/>
  <c r="DD321" i="30"/>
  <c r="DE321" i="30"/>
  <c r="DF321" i="30"/>
  <c r="DG321" i="30"/>
  <c r="DH321" i="30"/>
  <c r="DK321" i="30"/>
  <c r="DL321" i="30"/>
  <c r="CN322" i="30"/>
  <c r="CO322" i="30"/>
  <c r="CP322" i="30"/>
  <c r="CQ322" i="30"/>
  <c r="CR322" i="30"/>
  <c r="CS322" i="30"/>
  <c r="CT322" i="30"/>
  <c r="CU322" i="30"/>
  <c r="CV322" i="30"/>
  <c r="CW322" i="30"/>
  <c r="CX322" i="30"/>
  <c r="CY322" i="30"/>
  <c r="DD322" i="30"/>
  <c r="DE322" i="30"/>
  <c r="DF322" i="30"/>
  <c r="DG322" i="30"/>
  <c r="DH322" i="30"/>
  <c r="DK322" i="30"/>
  <c r="DL322" i="30"/>
  <c r="CN323" i="30"/>
  <c r="CO323" i="30"/>
  <c r="CP323" i="30"/>
  <c r="CQ323" i="30"/>
  <c r="CR323" i="30"/>
  <c r="CS323" i="30"/>
  <c r="CT323" i="30"/>
  <c r="CU323" i="30"/>
  <c r="CV323" i="30"/>
  <c r="CW323" i="30"/>
  <c r="CX323" i="30"/>
  <c r="CY323" i="30"/>
  <c r="DD323" i="30"/>
  <c r="DE323" i="30"/>
  <c r="DF323" i="30"/>
  <c r="DG323" i="30"/>
  <c r="DH323" i="30"/>
  <c r="DK323" i="30"/>
  <c r="DL323" i="30"/>
  <c r="CN324" i="30"/>
  <c r="CO324" i="30"/>
  <c r="CP324" i="30"/>
  <c r="CQ324" i="30"/>
  <c r="CR324" i="30"/>
  <c r="CS324" i="30"/>
  <c r="CT324" i="30"/>
  <c r="CU324" i="30"/>
  <c r="CV324" i="30"/>
  <c r="CW324" i="30"/>
  <c r="CX324" i="30"/>
  <c r="CY324" i="30"/>
  <c r="DD324" i="30"/>
  <c r="DE324" i="30"/>
  <c r="DF324" i="30"/>
  <c r="DG324" i="30"/>
  <c r="DH324" i="30"/>
  <c r="DK324" i="30"/>
  <c r="DL324" i="30"/>
  <c r="CN325" i="30"/>
  <c r="CO325" i="30"/>
  <c r="CP325" i="30"/>
  <c r="CQ325" i="30"/>
  <c r="CR325" i="30"/>
  <c r="CS325" i="30"/>
  <c r="CT325" i="30"/>
  <c r="CU325" i="30"/>
  <c r="CV325" i="30"/>
  <c r="CW325" i="30"/>
  <c r="CX325" i="30"/>
  <c r="CY325" i="30"/>
  <c r="DD325" i="30"/>
  <c r="DE325" i="30"/>
  <c r="DF325" i="30"/>
  <c r="DG325" i="30"/>
  <c r="DH325" i="30"/>
  <c r="DK325" i="30"/>
  <c r="DL325" i="30"/>
  <c r="CN326" i="30"/>
  <c r="CO326" i="30"/>
  <c r="CP326" i="30"/>
  <c r="CQ326" i="30"/>
  <c r="CR326" i="30"/>
  <c r="CS326" i="30"/>
  <c r="CT326" i="30"/>
  <c r="CU326" i="30"/>
  <c r="CV326" i="30"/>
  <c r="CW326" i="30"/>
  <c r="CX326" i="30"/>
  <c r="CY326" i="30"/>
  <c r="DD326" i="30"/>
  <c r="DE326" i="30"/>
  <c r="DF326" i="30"/>
  <c r="DG326" i="30"/>
  <c r="DH326" i="30"/>
  <c r="DK326" i="30"/>
  <c r="DL326" i="30"/>
  <c r="CN327" i="30"/>
  <c r="CO327" i="30"/>
  <c r="CP327" i="30"/>
  <c r="CQ327" i="30"/>
  <c r="CR327" i="30"/>
  <c r="CS327" i="30"/>
  <c r="CT327" i="30"/>
  <c r="CU327" i="30"/>
  <c r="CV327" i="30"/>
  <c r="CW327" i="30"/>
  <c r="CX327" i="30"/>
  <c r="CY327" i="30"/>
  <c r="DD327" i="30"/>
  <c r="DE327" i="30"/>
  <c r="DF327" i="30"/>
  <c r="DG327" i="30"/>
  <c r="DH327" i="30"/>
  <c r="DK327" i="30"/>
  <c r="DL327" i="30"/>
  <c r="CN328" i="30"/>
  <c r="CO328" i="30"/>
  <c r="CP328" i="30"/>
  <c r="CQ328" i="30"/>
  <c r="CR328" i="30"/>
  <c r="CS328" i="30"/>
  <c r="CT328" i="30"/>
  <c r="CU328" i="30"/>
  <c r="CV328" i="30"/>
  <c r="CW328" i="30"/>
  <c r="CX328" i="30"/>
  <c r="CY328" i="30"/>
  <c r="DD328" i="30"/>
  <c r="DE328" i="30"/>
  <c r="DF328" i="30"/>
  <c r="DG328" i="30"/>
  <c r="DH328" i="30"/>
  <c r="DK328" i="30"/>
  <c r="DL328" i="30"/>
  <c r="CN329" i="30"/>
  <c r="CO329" i="30"/>
  <c r="CP329" i="30"/>
  <c r="CQ329" i="30"/>
  <c r="CR329" i="30"/>
  <c r="CS329" i="30"/>
  <c r="CT329" i="30"/>
  <c r="CU329" i="30"/>
  <c r="CV329" i="30"/>
  <c r="CW329" i="30"/>
  <c r="CX329" i="30"/>
  <c r="CY329" i="30"/>
  <c r="DD329" i="30"/>
  <c r="DE329" i="30"/>
  <c r="DF329" i="30"/>
  <c r="DG329" i="30"/>
  <c r="DH329" i="30"/>
  <c r="DK329" i="30"/>
  <c r="DL329" i="30"/>
  <c r="CN330" i="30"/>
  <c r="CO330" i="30"/>
  <c r="CP330" i="30"/>
  <c r="CQ330" i="30"/>
  <c r="CR330" i="30"/>
  <c r="CS330" i="30"/>
  <c r="CT330" i="30"/>
  <c r="CU330" i="30"/>
  <c r="CV330" i="30"/>
  <c r="CW330" i="30"/>
  <c r="CX330" i="30"/>
  <c r="CY330" i="30"/>
  <c r="DD330" i="30"/>
  <c r="DE330" i="30"/>
  <c r="DF330" i="30"/>
  <c r="DG330" i="30"/>
  <c r="DH330" i="30"/>
  <c r="DK330" i="30"/>
  <c r="DL330" i="30"/>
  <c r="CN331" i="30"/>
  <c r="CO331" i="30"/>
  <c r="CP331" i="30"/>
  <c r="CQ331" i="30"/>
  <c r="CR331" i="30"/>
  <c r="CS331" i="30"/>
  <c r="CT331" i="30"/>
  <c r="CU331" i="30"/>
  <c r="CV331" i="30"/>
  <c r="CW331" i="30"/>
  <c r="CX331" i="30"/>
  <c r="CY331" i="30"/>
  <c r="DD331" i="30"/>
  <c r="DE331" i="30"/>
  <c r="DF331" i="30"/>
  <c r="DG331" i="30"/>
  <c r="DH331" i="30"/>
  <c r="DK331" i="30"/>
  <c r="DL331" i="30"/>
  <c r="CN332" i="30"/>
  <c r="CO332" i="30"/>
  <c r="CP332" i="30"/>
  <c r="CQ332" i="30"/>
  <c r="CR332" i="30"/>
  <c r="CS332" i="30"/>
  <c r="CT332" i="30"/>
  <c r="CU332" i="30"/>
  <c r="CV332" i="30"/>
  <c r="CW332" i="30"/>
  <c r="CX332" i="30"/>
  <c r="CY332" i="30"/>
  <c r="DD332" i="30"/>
  <c r="DE332" i="30"/>
  <c r="DF332" i="30"/>
  <c r="DG332" i="30"/>
  <c r="DH332" i="30"/>
  <c r="DK332" i="30"/>
  <c r="DL332" i="30"/>
  <c r="CN333" i="30"/>
  <c r="CO333" i="30"/>
  <c r="CP333" i="30"/>
  <c r="CQ333" i="30"/>
  <c r="CR333" i="30"/>
  <c r="CS333" i="30"/>
  <c r="CT333" i="30"/>
  <c r="CU333" i="30"/>
  <c r="CV333" i="30"/>
  <c r="CW333" i="30"/>
  <c r="CX333" i="30"/>
  <c r="CY333" i="30"/>
  <c r="DD333" i="30"/>
  <c r="DE333" i="30"/>
  <c r="DF333" i="30"/>
  <c r="DG333" i="30"/>
  <c r="DH333" i="30"/>
  <c r="DK333" i="30"/>
  <c r="DL333" i="30"/>
  <c r="CN334" i="30"/>
  <c r="CO334" i="30"/>
  <c r="CP334" i="30"/>
  <c r="CQ334" i="30"/>
  <c r="CR334" i="30"/>
  <c r="CS334" i="30"/>
  <c r="CT334" i="30"/>
  <c r="CU334" i="30"/>
  <c r="CV334" i="30"/>
  <c r="CW334" i="30"/>
  <c r="CX334" i="30"/>
  <c r="CY334" i="30"/>
  <c r="DD334" i="30"/>
  <c r="DE334" i="30"/>
  <c r="DF334" i="30"/>
  <c r="DG334" i="30"/>
  <c r="DH334" i="30"/>
  <c r="DK334" i="30"/>
  <c r="DL334" i="30"/>
  <c r="CN335" i="30"/>
  <c r="CO335" i="30"/>
  <c r="CP335" i="30"/>
  <c r="CQ335" i="30"/>
  <c r="CR335" i="30"/>
  <c r="CS335" i="30"/>
  <c r="CT335" i="30"/>
  <c r="CU335" i="30"/>
  <c r="CV335" i="30"/>
  <c r="CW335" i="30"/>
  <c r="CX335" i="30"/>
  <c r="CY335" i="30"/>
  <c r="DD335" i="30"/>
  <c r="DE335" i="30"/>
  <c r="DF335" i="30"/>
  <c r="DG335" i="30"/>
  <c r="DH335" i="30"/>
  <c r="DK335" i="30"/>
  <c r="DL335" i="30"/>
  <c r="CN336" i="30"/>
  <c r="CO336" i="30"/>
  <c r="CP336" i="30"/>
  <c r="CQ336" i="30"/>
  <c r="CR336" i="30"/>
  <c r="CS336" i="30"/>
  <c r="CT336" i="30"/>
  <c r="CU336" i="30"/>
  <c r="CV336" i="30"/>
  <c r="CW336" i="30"/>
  <c r="CX336" i="30"/>
  <c r="CY336" i="30"/>
  <c r="DD336" i="30"/>
  <c r="DE336" i="30"/>
  <c r="DF336" i="30"/>
  <c r="DG336" i="30"/>
  <c r="DH336" i="30"/>
  <c r="DK336" i="30"/>
  <c r="DL336" i="30"/>
  <c r="CN337" i="30"/>
  <c r="CO337" i="30"/>
  <c r="CP337" i="30"/>
  <c r="CQ337" i="30"/>
  <c r="CR337" i="30"/>
  <c r="CS337" i="30"/>
  <c r="CT337" i="30"/>
  <c r="CU337" i="30"/>
  <c r="CV337" i="30"/>
  <c r="CW337" i="30"/>
  <c r="CX337" i="30"/>
  <c r="CY337" i="30"/>
  <c r="DD337" i="30"/>
  <c r="DE337" i="30"/>
  <c r="DF337" i="30"/>
  <c r="DG337" i="30"/>
  <c r="DH337" i="30"/>
  <c r="DK337" i="30"/>
  <c r="DL337" i="30"/>
  <c r="CN338" i="30"/>
  <c r="CO338" i="30"/>
  <c r="CP338" i="30"/>
  <c r="CQ338" i="30"/>
  <c r="CR338" i="30"/>
  <c r="CS338" i="30"/>
  <c r="CT338" i="30"/>
  <c r="CU338" i="30"/>
  <c r="CV338" i="30"/>
  <c r="CW338" i="30"/>
  <c r="CX338" i="30"/>
  <c r="CY338" i="30"/>
  <c r="DD338" i="30"/>
  <c r="DE338" i="30"/>
  <c r="DF338" i="30"/>
  <c r="DG338" i="30"/>
  <c r="DH338" i="30"/>
  <c r="DK338" i="30"/>
  <c r="DL338" i="30"/>
  <c r="CN339" i="30"/>
  <c r="CO339" i="30"/>
  <c r="CP339" i="30"/>
  <c r="CQ339" i="30"/>
  <c r="CR339" i="30"/>
  <c r="CS339" i="30"/>
  <c r="CT339" i="30"/>
  <c r="CU339" i="30"/>
  <c r="CV339" i="30"/>
  <c r="CW339" i="30"/>
  <c r="CX339" i="30"/>
  <c r="CY339" i="30"/>
  <c r="DD339" i="30"/>
  <c r="DE339" i="30"/>
  <c r="DF339" i="30"/>
  <c r="DG339" i="30"/>
  <c r="DH339" i="30"/>
  <c r="DK339" i="30"/>
  <c r="DL339" i="30"/>
  <c r="CN340" i="30"/>
  <c r="CO340" i="30"/>
  <c r="CP340" i="30"/>
  <c r="CQ340" i="30"/>
  <c r="CR340" i="30"/>
  <c r="CS340" i="30"/>
  <c r="CT340" i="30"/>
  <c r="CU340" i="30"/>
  <c r="CV340" i="30"/>
  <c r="CW340" i="30"/>
  <c r="CX340" i="30"/>
  <c r="CY340" i="30"/>
  <c r="DD340" i="30"/>
  <c r="DE340" i="30"/>
  <c r="DF340" i="30"/>
  <c r="DG340" i="30"/>
  <c r="DH340" i="30"/>
  <c r="DK340" i="30"/>
  <c r="DL340" i="30"/>
  <c r="CN341" i="30"/>
  <c r="CO341" i="30"/>
  <c r="CP341" i="30"/>
  <c r="CQ341" i="30"/>
  <c r="CR341" i="30"/>
  <c r="CS341" i="30"/>
  <c r="CT341" i="30"/>
  <c r="CU341" i="30"/>
  <c r="CV341" i="30"/>
  <c r="CW341" i="30"/>
  <c r="CX341" i="30"/>
  <c r="CY341" i="30"/>
  <c r="DD341" i="30"/>
  <c r="DE341" i="30"/>
  <c r="DF341" i="30"/>
  <c r="DG341" i="30"/>
  <c r="DH341" i="30"/>
  <c r="DK341" i="30"/>
  <c r="DL341" i="30"/>
  <c r="CN342" i="30"/>
  <c r="CO342" i="30"/>
  <c r="CP342" i="30"/>
  <c r="CQ342" i="30"/>
  <c r="CR342" i="30"/>
  <c r="CS342" i="30"/>
  <c r="CT342" i="30"/>
  <c r="CU342" i="30"/>
  <c r="CV342" i="30"/>
  <c r="CW342" i="30"/>
  <c r="CX342" i="30"/>
  <c r="CY342" i="30"/>
  <c r="DD342" i="30"/>
  <c r="DE342" i="30"/>
  <c r="DF342" i="30"/>
  <c r="DG342" i="30"/>
  <c r="DH342" i="30"/>
  <c r="DK342" i="30"/>
  <c r="DL342" i="30"/>
  <c r="CN343" i="30"/>
  <c r="CO343" i="30"/>
  <c r="CP343" i="30"/>
  <c r="CQ343" i="30"/>
  <c r="CR343" i="30"/>
  <c r="CS343" i="30"/>
  <c r="CT343" i="30"/>
  <c r="CU343" i="30"/>
  <c r="CV343" i="30"/>
  <c r="CW343" i="30"/>
  <c r="CX343" i="30"/>
  <c r="CY343" i="30"/>
  <c r="DD343" i="30"/>
  <c r="DE343" i="30"/>
  <c r="DF343" i="30"/>
  <c r="DG343" i="30"/>
  <c r="DH343" i="30"/>
  <c r="DK343" i="30"/>
  <c r="DL343" i="30"/>
  <c r="CN344" i="30"/>
  <c r="CO344" i="30"/>
  <c r="CP344" i="30"/>
  <c r="CQ344" i="30"/>
  <c r="CR344" i="30"/>
  <c r="CS344" i="30"/>
  <c r="CT344" i="30"/>
  <c r="CU344" i="30"/>
  <c r="CV344" i="30"/>
  <c r="CW344" i="30"/>
  <c r="CX344" i="30"/>
  <c r="CY344" i="30"/>
  <c r="DD344" i="30"/>
  <c r="DE344" i="30"/>
  <c r="DF344" i="30"/>
  <c r="DG344" i="30"/>
  <c r="DH344" i="30"/>
  <c r="DK344" i="30"/>
  <c r="DL344" i="30"/>
  <c r="CN345" i="30"/>
  <c r="CO345" i="30"/>
  <c r="CP345" i="30"/>
  <c r="CQ345" i="30"/>
  <c r="CR345" i="30"/>
  <c r="CS345" i="30"/>
  <c r="CT345" i="30"/>
  <c r="CU345" i="30"/>
  <c r="CV345" i="30"/>
  <c r="CW345" i="30"/>
  <c r="CX345" i="30"/>
  <c r="CY345" i="30"/>
  <c r="DD345" i="30"/>
  <c r="DE345" i="30"/>
  <c r="DF345" i="30"/>
  <c r="DG345" i="30"/>
  <c r="DH345" i="30"/>
  <c r="DK345" i="30"/>
  <c r="DL345" i="30"/>
  <c r="CN346" i="30"/>
  <c r="CO346" i="30"/>
  <c r="CP346" i="30"/>
  <c r="CQ346" i="30"/>
  <c r="CR346" i="30"/>
  <c r="CS346" i="30"/>
  <c r="CT346" i="30"/>
  <c r="CU346" i="30"/>
  <c r="CV346" i="30"/>
  <c r="CW346" i="30"/>
  <c r="CX346" i="30"/>
  <c r="CY346" i="30"/>
  <c r="DD346" i="30"/>
  <c r="DE346" i="30"/>
  <c r="DF346" i="30"/>
  <c r="DG346" i="30"/>
  <c r="DH346" i="30"/>
  <c r="DK346" i="30"/>
  <c r="DL346" i="30"/>
  <c r="CN347" i="30"/>
  <c r="CO347" i="30"/>
  <c r="CP347" i="30"/>
  <c r="CQ347" i="30"/>
  <c r="CR347" i="30"/>
  <c r="CS347" i="30"/>
  <c r="CT347" i="30"/>
  <c r="CU347" i="30"/>
  <c r="CV347" i="30"/>
  <c r="CW347" i="30"/>
  <c r="CX347" i="30"/>
  <c r="CY347" i="30"/>
  <c r="DD347" i="30"/>
  <c r="DE347" i="30"/>
  <c r="DF347" i="30"/>
  <c r="DG347" i="30"/>
  <c r="DH347" i="30"/>
  <c r="DK347" i="30"/>
  <c r="DL347" i="30"/>
  <c r="CN348" i="30"/>
  <c r="CO348" i="30"/>
  <c r="CP348" i="30"/>
  <c r="CQ348" i="30"/>
  <c r="CR348" i="30"/>
  <c r="CS348" i="30"/>
  <c r="CT348" i="30"/>
  <c r="CU348" i="30"/>
  <c r="CV348" i="30"/>
  <c r="CW348" i="30"/>
  <c r="CX348" i="30"/>
  <c r="CY348" i="30"/>
  <c r="DD348" i="30"/>
  <c r="DE348" i="30"/>
  <c r="DF348" i="30"/>
  <c r="DG348" i="30"/>
  <c r="DH348" i="30"/>
  <c r="DK348" i="30"/>
  <c r="DL348" i="30"/>
  <c r="CN349" i="30"/>
  <c r="CO349" i="30"/>
  <c r="CP349" i="30"/>
  <c r="CQ349" i="30"/>
  <c r="CR349" i="30"/>
  <c r="CS349" i="30"/>
  <c r="CT349" i="30"/>
  <c r="CU349" i="30"/>
  <c r="CV349" i="30"/>
  <c r="CW349" i="30"/>
  <c r="CX349" i="30"/>
  <c r="CY349" i="30"/>
  <c r="DD349" i="30"/>
  <c r="DE349" i="30"/>
  <c r="DF349" i="30"/>
  <c r="DG349" i="30"/>
  <c r="DH349" i="30"/>
  <c r="DK349" i="30"/>
  <c r="DL349" i="30"/>
  <c r="CN350" i="30"/>
  <c r="CO350" i="30"/>
  <c r="CP350" i="30"/>
  <c r="CQ350" i="30"/>
  <c r="CR350" i="30"/>
  <c r="CS350" i="30"/>
  <c r="CT350" i="30"/>
  <c r="CU350" i="30"/>
  <c r="CV350" i="30"/>
  <c r="CW350" i="30"/>
  <c r="CX350" i="30"/>
  <c r="CY350" i="30"/>
  <c r="DD350" i="30"/>
  <c r="DE350" i="30"/>
  <c r="DF350" i="30"/>
  <c r="DG350" i="30"/>
  <c r="DH350" i="30"/>
  <c r="DK350" i="30"/>
  <c r="DL350" i="30"/>
  <c r="CN351" i="30"/>
  <c r="CO351" i="30"/>
  <c r="CP351" i="30"/>
  <c r="CQ351" i="30"/>
  <c r="CR351" i="30"/>
  <c r="CS351" i="30"/>
  <c r="CT351" i="30"/>
  <c r="CU351" i="30"/>
  <c r="CV351" i="30"/>
  <c r="CW351" i="30"/>
  <c r="CX351" i="30"/>
  <c r="CY351" i="30"/>
  <c r="DD351" i="30"/>
  <c r="DE351" i="30"/>
  <c r="DF351" i="30"/>
  <c r="DG351" i="30"/>
  <c r="DH351" i="30"/>
  <c r="DK351" i="30"/>
  <c r="DL351" i="30"/>
  <c r="CN352" i="30"/>
  <c r="CO352" i="30"/>
  <c r="CP352" i="30"/>
  <c r="CQ352" i="30"/>
  <c r="CR352" i="30"/>
  <c r="CS352" i="30"/>
  <c r="CT352" i="30"/>
  <c r="CU352" i="30"/>
  <c r="CV352" i="30"/>
  <c r="CW352" i="30"/>
  <c r="CX352" i="30"/>
  <c r="CY352" i="30"/>
  <c r="DD352" i="30"/>
  <c r="DE352" i="30"/>
  <c r="DF352" i="30"/>
  <c r="DG352" i="30"/>
  <c r="DH352" i="30"/>
  <c r="DK352" i="30"/>
  <c r="DL352" i="30"/>
  <c r="CN353" i="30"/>
  <c r="CO353" i="30"/>
  <c r="CP353" i="30"/>
  <c r="CQ353" i="30"/>
  <c r="CR353" i="30"/>
  <c r="CS353" i="30"/>
  <c r="CT353" i="30"/>
  <c r="CU353" i="30"/>
  <c r="CV353" i="30"/>
  <c r="CW353" i="30"/>
  <c r="CX353" i="30"/>
  <c r="CY353" i="30"/>
  <c r="DD353" i="30"/>
  <c r="DE353" i="30"/>
  <c r="DF353" i="30"/>
  <c r="DG353" i="30"/>
  <c r="DH353" i="30"/>
  <c r="DK353" i="30"/>
  <c r="DL353" i="30"/>
  <c r="CN354" i="30"/>
  <c r="CO354" i="30"/>
  <c r="CP354" i="30"/>
  <c r="CQ354" i="30"/>
  <c r="CR354" i="30"/>
  <c r="CS354" i="30"/>
  <c r="CT354" i="30"/>
  <c r="CU354" i="30"/>
  <c r="CV354" i="30"/>
  <c r="CW354" i="30"/>
  <c r="CX354" i="30"/>
  <c r="CY354" i="30"/>
  <c r="DD354" i="30"/>
  <c r="DE354" i="30"/>
  <c r="DF354" i="30"/>
  <c r="DG354" i="30"/>
  <c r="DH354" i="30"/>
  <c r="DK354" i="30"/>
  <c r="DL354" i="30"/>
  <c r="CN355" i="30"/>
  <c r="CO355" i="30"/>
  <c r="CP355" i="30"/>
  <c r="CQ355" i="30"/>
  <c r="CR355" i="30"/>
  <c r="CS355" i="30"/>
  <c r="CT355" i="30"/>
  <c r="CU355" i="30"/>
  <c r="CV355" i="30"/>
  <c r="CW355" i="30"/>
  <c r="CX355" i="30"/>
  <c r="CY355" i="30"/>
  <c r="DD355" i="30"/>
  <c r="DE355" i="30"/>
  <c r="DF355" i="30"/>
  <c r="DG355" i="30"/>
  <c r="DH355" i="30"/>
  <c r="DK355" i="30"/>
  <c r="DL355" i="30"/>
  <c r="CN356" i="30"/>
  <c r="CO356" i="30"/>
  <c r="CP356" i="30"/>
  <c r="CQ356" i="30"/>
  <c r="CR356" i="30"/>
  <c r="CS356" i="30"/>
  <c r="CT356" i="30"/>
  <c r="CU356" i="30"/>
  <c r="CV356" i="30"/>
  <c r="CW356" i="30"/>
  <c r="CX356" i="30"/>
  <c r="CY356" i="30"/>
  <c r="DD356" i="30"/>
  <c r="DE356" i="30"/>
  <c r="DF356" i="30"/>
  <c r="DG356" i="30"/>
  <c r="DH356" i="30"/>
  <c r="DK356" i="30"/>
  <c r="DL356" i="30"/>
  <c r="CN357" i="30"/>
  <c r="CO357" i="30"/>
  <c r="CP357" i="30"/>
  <c r="CQ357" i="30"/>
  <c r="CR357" i="30"/>
  <c r="CS357" i="30"/>
  <c r="CT357" i="30"/>
  <c r="CU357" i="30"/>
  <c r="CV357" i="30"/>
  <c r="CW357" i="30"/>
  <c r="CX357" i="30"/>
  <c r="CY357" i="30"/>
  <c r="DD357" i="30"/>
  <c r="DE357" i="30"/>
  <c r="DF357" i="30"/>
  <c r="DG357" i="30"/>
  <c r="DH357" i="30"/>
  <c r="DK357" i="30"/>
  <c r="DL357" i="30"/>
  <c r="CN358" i="30"/>
  <c r="CO358" i="30"/>
  <c r="CP358" i="30"/>
  <c r="CQ358" i="30"/>
  <c r="CR358" i="30"/>
  <c r="CS358" i="30"/>
  <c r="CT358" i="30"/>
  <c r="CU358" i="30"/>
  <c r="CV358" i="30"/>
  <c r="CW358" i="30"/>
  <c r="CX358" i="30"/>
  <c r="CY358" i="30"/>
  <c r="DD358" i="30"/>
  <c r="DE358" i="30"/>
  <c r="DF358" i="30"/>
  <c r="DG358" i="30"/>
  <c r="DH358" i="30"/>
  <c r="DK358" i="30"/>
  <c r="DL358" i="30"/>
  <c r="CN359" i="30"/>
  <c r="CO359" i="30"/>
  <c r="CP359" i="30"/>
  <c r="CQ359" i="30"/>
  <c r="CR359" i="30"/>
  <c r="CS359" i="30"/>
  <c r="CT359" i="30"/>
  <c r="CU359" i="30"/>
  <c r="CV359" i="30"/>
  <c r="CW359" i="30"/>
  <c r="CX359" i="30"/>
  <c r="CY359" i="30"/>
  <c r="DD359" i="30"/>
  <c r="DE359" i="30"/>
  <c r="DF359" i="30"/>
  <c r="DG359" i="30"/>
  <c r="DH359" i="30"/>
  <c r="DK359" i="30"/>
  <c r="DL359" i="30"/>
  <c r="CN360" i="30"/>
  <c r="CO360" i="30"/>
  <c r="CP360" i="30"/>
  <c r="CQ360" i="30"/>
  <c r="CR360" i="30"/>
  <c r="CS360" i="30"/>
  <c r="CT360" i="30"/>
  <c r="CU360" i="30"/>
  <c r="CV360" i="30"/>
  <c r="CW360" i="30"/>
  <c r="CX360" i="30"/>
  <c r="CY360" i="30"/>
  <c r="DD360" i="30"/>
  <c r="DE360" i="30"/>
  <c r="DF360" i="30"/>
  <c r="DG360" i="30"/>
  <c r="DH360" i="30"/>
  <c r="DK360" i="30"/>
  <c r="DL360" i="30"/>
  <c r="CN361" i="30"/>
  <c r="CO361" i="30"/>
  <c r="CP361" i="30"/>
  <c r="CQ361" i="30"/>
  <c r="CR361" i="30"/>
  <c r="CS361" i="30"/>
  <c r="CT361" i="30"/>
  <c r="CU361" i="30"/>
  <c r="CV361" i="30"/>
  <c r="CW361" i="30"/>
  <c r="CX361" i="30"/>
  <c r="CY361" i="30"/>
  <c r="DD361" i="30"/>
  <c r="DE361" i="30"/>
  <c r="DF361" i="30"/>
  <c r="DG361" i="30"/>
  <c r="DH361" i="30"/>
  <c r="DK361" i="30"/>
  <c r="DL361" i="30"/>
  <c r="CN362" i="30"/>
  <c r="CO362" i="30"/>
  <c r="CP362" i="30"/>
  <c r="CQ362" i="30"/>
  <c r="CR362" i="30"/>
  <c r="CS362" i="30"/>
  <c r="CT362" i="30"/>
  <c r="CU362" i="30"/>
  <c r="CV362" i="30"/>
  <c r="CW362" i="30"/>
  <c r="CX362" i="30"/>
  <c r="CY362" i="30"/>
  <c r="DD362" i="30"/>
  <c r="DE362" i="30"/>
  <c r="DF362" i="30"/>
  <c r="DG362" i="30"/>
  <c r="DH362" i="30"/>
  <c r="DK362" i="30"/>
  <c r="DL362" i="30"/>
  <c r="CN363" i="30"/>
  <c r="CO363" i="30"/>
  <c r="CP363" i="30"/>
  <c r="CQ363" i="30"/>
  <c r="CR363" i="30"/>
  <c r="CS363" i="30"/>
  <c r="CT363" i="30"/>
  <c r="CU363" i="30"/>
  <c r="CV363" i="30"/>
  <c r="CW363" i="30"/>
  <c r="CX363" i="30"/>
  <c r="CY363" i="30"/>
  <c r="DD363" i="30"/>
  <c r="DE363" i="30"/>
  <c r="DF363" i="30"/>
  <c r="DG363" i="30"/>
  <c r="DH363" i="30"/>
  <c r="DK363" i="30"/>
  <c r="DL363" i="30"/>
  <c r="CN364" i="30"/>
  <c r="CO364" i="30"/>
  <c r="CP364" i="30"/>
  <c r="CQ364" i="30"/>
  <c r="CR364" i="30"/>
  <c r="CS364" i="30"/>
  <c r="CT364" i="30"/>
  <c r="CU364" i="30"/>
  <c r="CV364" i="30"/>
  <c r="CW364" i="30"/>
  <c r="CX364" i="30"/>
  <c r="CY364" i="30"/>
  <c r="DD364" i="30"/>
  <c r="DE364" i="30"/>
  <c r="DF364" i="30"/>
  <c r="DG364" i="30"/>
  <c r="DH364" i="30"/>
  <c r="DK364" i="30"/>
  <c r="DL364" i="30"/>
  <c r="CN365" i="30"/>
  <c r="CO365" i="30"/>
  <c r="CP365" i="30"/>
  <c r="CQ365" i="30"/>
  <c r="CR365" i="30"/>
  <c r="CS365" i="30"/>
  <c r="CT365" i="30"/>
  <c r="CU365" i="30"/>
  <c r="CV365" i="30"/>
  <c r="CW365" i="30"/>
  <c r="CX365" i="30"/>
  <c r="CY365" i="30"/>
  <c r="DD365" i="30"/>
  <c r="DE365" i="30"/>
  <c r="DF365" i="30"/>
  <c r="DG365" i="30"/>
  <c r="DH365" i="30"/>
  <c r="DK365" i="30"/>
  <c r="DL365" i="30"/>
  <c r="CN366" i="30"/>
  <c r="CO366" i="30"/>
  <c r="CP366" i="30"/>
  <c r="CQ366" i="30"/>
  <c r="CR366" i="30"/>
  <c r="CS366" i="30"/>
  <c r="CT366" i="30"/>
  <c r="CU366" i="30"/>
  <c r="CV366" i="30"/>
  <c r="CW366" i="30"/>
  <c r="CX366" i="30"/>
  <c r="CY366" i="30"/>
  <c r="DD366" i="30"/>
  <c r="DE366" i="30"/>
  <c r="DF366" i="30"/>
  <c r="DG366" i="30"/>
  <c r="DH366" i="30"/>
  <c r="DK366" i="30"/>
  <c r="DL366" i="30"/>
  <c r="CN367" i="30"/>
  <c r="CO367" i="30"/>
  <c r="CP367" i="30"/>
  <c r="CQ367" i="30"/>
  <c r="CR367" i="30"/>
  <c r="CS367" i="30"/>
  <c r="CT367" i="30"/>
  <c r="CU367" i="30"/>
  <c r="CV367" i="30"/>
  <c r="CW367" i="30"/>
  <c r="CX367" i="30"/>
  <c r="CY367" i="30"/>
  <c r="DD367" i="30"/>
  <c r="DE367" i="30"/>
  <c r="DF367" i="30"/>
  <c r="DG367" i="30"/>
  <c r="DH367" i="30"/>
  <c r="DK367" i="30"/>
  <c r="DL367" i="30"/>
  <c r="CN368" i="30"/>
  <c r="CO368" i="30"/>
  <c r="CP368" i="30"/>
  <c r="CQ368" i="30"/>
  <c r="CR368" i="30"/>
  <c r="CS368" i="30"/>
  <c r="CT368" i="30"/>
  <c r="CU368" i="30"/>
  <c r="CV368" i="30"/>
  <c r="CW368" i="30"/>
  <c r="CX368" i="30"/>
  <c r="CY368" i="30"/>
  <c r="DD368" i="30"/>
  <c r="DE368" i="30"/>
  <c r="DF368" i="30"/>
  <c r="DG368" i="30"/>
  <c r="DH368" i="30"/>
  <c r="DK368" i="30"/>
  <c r="DL368" i="30"/>
  <c r="CN369" i="30"/>
  <c r="CO369" i="30"/>
  <c r="CP369" i="30"/>
  <c r="CQ369" i="30"/>
  <c r="CR369" i="30"/>
  <c r="CS369" i="30"/>
  <c r="CT369" i="30"/>
  <c r="CU369" i="30"/>
  <c r="CV369" i="30"/>
  <c r="CW369" i="30"/>
  <c r="CX369" i="30"/>
  <c r="CY369" i="30"/>
  <c r="DD369" i="30"/>
  <c r="DE369" i="30"/>
  <c r="DF369" i="30"/>
  <c r="DG369" i="30"/>
  <c r="DH369" i="30"/>
  <c r="DK369" i="30"/>
  <c r="DL369" i="30"/>
  <c r="CN370" i="30"/>
  <c r="CO370" i="30"/>
  <c r="CP370" i="30"/>
  <c r="CQ370" i="30"/>
  <c r="CR370" i="30"/>
  <c r="CS370" i="30"/>
  <c r="CT370" i="30"/>
  <c r="CU370" i="30"/>
  <c r="CV370" i="30"/>
  <c r="CW370" i="30"/>
  <c r="CX370" i="30"/>
  <c r="CY370" i="30"/>
  <c r="DD370" i="30"/>
  <c r="DE370" i="30"/>
  <c r="DF370" i="30"/>
  <c r="DG370" i="30"/>
  <c r="DH370" i="30"/>
  <c r="DK370" i="30"/>
  <c r="DL370" i="30"/>
  <c r="CN371" i="30"/>
  <c r="CO371" i="30"/>
  <c r="CP371" i="30"/>
  <c r="CQ371" i="30"/>
  <c r="CR371" i="30"/>
  <c r="CS371" i="30"/>
  <c r="CT371" i="30"/>
  <c r="CU371" i="30"/>
  <c r="CV371" i="30"/>
  <c r="CW371" i="30"/>
  <c r="CX371" i="30"/>
  <c r="CY371" i="30"/>
  <c r="DD371" i="30"/>
  <c r="DE371" i="30"/>
  <c r="DF371" i="30"/>
  <c r="DG371" i="30"/>
  <c r="DH371" i="30"/>
  <c r="DK371" i="30"/>
  <c r="DL371" i="30"/>
  <c r="CN372" i="30"/>
  <c r="CO372" i="30"/>
  <c r="CP372" i="30"/>
  <c r="CQ372" i="30"/>
  <c r="CR372" i="30"/>
  <c r="CS372" i="30"/>
  <c r="CT372" i="30"/>
  <c r="CU372" i="30"/>
  <c r="CV372" i="30"/>
  <c r="CW372" i="30"/>
  <c r="CX372" i="30"/>
  <c r="CY372" i="30"/>
  <c r="DD372" i="30"/>
  <c r="DE372" i="30"/>
  <c r="DF372" i="30"/>
  <c r="DG372" i="30"/>
  <c r="DH372" i="30"/>
  <c r="DK372" i="30"/>
  <c r="DL372" i="30"/>
  <c r="CN373" i="30"/>
  <c r="CO373" i="30"/>
  <c r="CP373" i="30"/>
  <c r="CQ373" i="30"/>
  <c r="CR373" i="30"/>
  <c r="CS373" i="30"/>
  <c r="CT373" i="30"/>
  <c r="CU373" i="30"/>
  <c r="CV373" i="30"/>
  <c r="CW373" i="30"/>
  <c r="CX373" i="30"/>
  <c r="CY373" i="30"/>
  <c r="DD373" i="30"/>
  <c r="DE373" i="30"/>
  <c r="DF373" i="30"/>
  <c r="DG373" i="30"/>
  <c r="DH373" i="30"/>
  <c r="DK373" i="30"/>
  <c r="DL373" i="30"/>
  <c r="CN374" i="30"/>
  <c r="CO374" i="30"/>
  <c r="CP374" i="30"/>
  <c r="CQ374" i="30"/>
  <c r="CR374" i="30"/>
  <c r="CS374" i="30"/>
  <c r="CT374" i="30"/>
  <c r="CU374" i="30"/>
  <c r="CV374" i="30"/>
  <c r="CW374" i="30"/>
  <c r="CX374" i="30"/>
  <c r="CY374" i="30"/>
  <c r="DD374" i="30"/>
  <c r="DE374" i="30"/>
  <c r="DF374" i="30"/>
  <c r="DG374" i="30"/>
  <c r="DH374" i="30"/>
  <c r="DK374" i="30"/>
  <c r="DL374" i="30"/>
  <c r="CN375" i="30"/>
  <c r="CO375" i="30"/>
  <c r="CP375" i="30"/>
  <c r="CQ375" i="30"/>
  <c r="CR375" i="30"/>
  <c r="CS375" i="30"/>
  <c r="CT375" i="30"/>
  <c r="CU375" i="30"/>
  <c r="CV375" i="30"/>
  <c r="CW375" i="30"/>
  <c r="CX375" i="30"/>
  <c r="CY375" i="30"/>
  <c r="DD375" i="30"/>
  <c r="DE375" i="30"/>
  <c r="DF375" i="30"/>
  <c r="DG375" i="30"/>
  <c r="DH375" i="30"/>
  <c r="DK375" i="30"/>
  <c r="DL375" i="30"/>
  <c r="CN376" i="30"/>
  <c r="CO376" i="30"/>
  <c r="CP376" i="30"/>
  <c r="CQ376" i="30"/>
  <c r="CR376" i="30"/>
  <c r="CS376" i="30"/>
  <c r="CT376" i="30"/>
  <c r="CU376" i="30"/>
  <c r="CV376" i="30"/>
  <c r="CW376" i="30"/>
  <c r="CX376" i="30"/>
  <c r="CY376" i="30"/>
  <c r="DD376" i="30"/>
  <c r="DE376" i="30"/>
  <c r="DF376" i="30"/>
  <c r="DG376" i="30"/>
  <c r="DH376" i="30"/>
  <c r="DK376" i="30"/>
  <c r="DL376" i="30"/>
  <c r="CN377" i="30"/>
  <c r="CO377" i="30"/>
  <c r="CP377" i="30"/>
  <c r="CQ377" i="30"/>
  <c r="CR377" i="30"/>
  <c r="CS377" i="30"/>
  <c r="CT377" i="30"/>
  <c r="CU377" i="30"/>
  <c r="CV377" i="30"/>
  <c r="CW377" i="30"/>
  <c r="CX377" i="30"/>
  <c r="CY377" i="30"/>
  <c r="DD377" i="30"/>
  <c r="DE377" i="30"/>
  <c r="DF377" i="30"/>
  <c r="DG377" i="30"/>
  <c r="DH377" i="30"/>
  <c r="DK377" i="30"/>
  <c r="DL377" i="30"/>
  <c r="CN378" i="30"/>
  <c r="CO378" i="30"/>
  <c r="CP378" i="30"/>
  <c r="CQ378" i="30"/>
  <c r="CR378" i="30"/>
  <c r="CS378" i="30"/>
  <c r="CT378" i="30"/>
  <c r="CU378" i="30"/>
  <c r="CV378" i="30"/>
  <c r="CW378" i="30"/>
  <c r="CX378" i="30"/>
  <c r="CY378" i="30"/>
  <c r="DD378" i="30"/>
  <c r="DE378" i="30"/>
  <c r="DF378" i="30"/>
  <c r="DG378" i="30"/>
  <c r="DH378" i="30"/>
  <c r="DK378" i="30"/>
  <c r="DL378" i="30"/>
  <c r="CN379" i="30"/>
  <c r="CO379" i="30"/>
  <c r="CP379" i="30"/>
  <c r="CQ379" i="30"/>
  <c r="CR379" i="30"/>
  <c r="CS379" i="30"/>
  <c r="CT379" i="30"/>
  <c r="CU379" i="30"/>
  <c r="CV379" i="30"/>
  <c r="CW379" i="30"/>
  <c r="CX379" i="30"/>
  <c r="CY379" i="30"/>
  <c r="DD379" i="30"/>
  <c r="DE379" i="30"/>
  <c r="DF379" i="30"/>
  <c r="DG379" i="30"/>
  <c r="DH379" i="30"/>
  <c r="DK379" i="30"/>
  <c r="DL379" i="30"/>
  <c r="CN380" i="30"/>
  <c r="CO380" i="30"/>
  <c r="CP380" i="30"/>
  <c r="CQ380" i="30"/>
  <c r="CR380" i="30"/>
  <c r="CS380" i="30"/>
  <c r="CT380" i="30"/>
  <c r="CU380" i="30"/>
  <c r="CV380" i="30"/>
  <c r="CW380" i="30"/>
  <c r="CX380" i="30"/>
  <c r="CY380" i="30"/>
  <c r="DD380" i="30"/>
  <c r="DE380" i="30"/>
  <c r="DF380" i="30"/>
  <c r="DG380" i="30"/>
  <c r="DH380" i="30"/>
  <c r="DK380" i="30"/>
  <c r="DL380" i="30"/>
  <c r="CN381" i="30"/>
  <c r="CO381" i="30"/>
  <c r="CP381" i="30"/>
  <c r="CQ381" i="30"/>
  <c r="CR381" i="30"/>
  <c r="CS381" i="30"/>
  <c r="CT381" i="30"/>
  <c r="CU381" i="30"/>
  <c r="CV381" i="30"/>
  <c r="CW381" i="30"/>
  <c r="CX381" i="30"/>
  <c r="CY381" i="30"/>
  <c r="DD381" i="30"/>
  <c r="DE381" i="30"/>
  <c r="DF381" i="30"/>
  <c r="DG381" i="30"/>
  <c r="DH381" i="30"/>
  <c r="DK381" i="30"/>
  <c r="DL381" i="30"/>
  <c r="CN382" i="30"/>
  <c r="CO382" i="30"/>
  <c r="CP382" i="30"/>
  <c r="CQ382" i="30"/>
  <c r="CR382" i="30"/>
  <c r="CS382" i="30"/>
  <c r="CT382" i="30"/>
  <c r="CU382" i="30"/>
  <c r="CV382" i="30"/>
  <c r="CW382" i="30"/>
  <c r="CX382" i="30"/>
  <c r="CY382" i="30"/>
  <c r="DD382" i="30"/>
  <c r="DE382" i="30"/>
  <c r="DF382" i="30"/>
  <c r="DG382" i="30"/>
  <c r="DH382" i="30"/>
  <c r="DK382" i="30"/>
  <c r="DL382" i="30"/>
  <c r="CN383" i="30"/>
  <c r="CO383" i="30"/>
  <c r="CP383" i="30"/>
  <c r="CQ383" i="30"/>
  <c r="CR383" i="30"/>
  <c r="CS383" i="30"/>
  <c r="CT383" i="30"/>
  <c r="CU383" i="30"/>
  <c r="CV383" i="30"/>
  <c r="CW383" i="30"/>
  <c r="CX383" i="30"/>
  <c r="CY383" i="30"/>
  <c r="DD383" i="30"/>
  <c r="DE383" i="30"/>
  <c r="DF383" i="30"/>
  <c r="DG383" i="30"/>
  <c r="DH383" i="30"/>
  <c r="DK383" i="30"/>
  <c r="DL383" i="30"/>
  <c r="CN384" i="30"/>
  <c r="CO384" i="30"/>
  <c r="CP384" i="30"/>
  <c r="CQ384" i="30"/>
  <c r="CR384" i="30"/>
  <c r="CS384" i="30"/>
  <c r="CT384" i="30"/>
  <c r="CU384" i="30"/>
  <c r="CV384" i="30"/>
  <c r="CW384" i="30"/>
  <c r="CX384" i="30"/>
  <c r="CY384" i="30"/>
  <c r="DD384" i="30"/>
  <c r="DE384" i="30"/>
  <c r="DF384" i="30"/>
  <c r="DG384" i="30"/>
  <c r="DH384" i="30"/>
  <c r="DK384" i="30"/>
  <c r="DL384" i="30"/>
  <c r="CN385" i="30"/>
  <c r="CO385" i="30"/>
  <c r="CP385" i="30"/>
  <c r="CQ385" i="30"/>
  <c r="CR385" i="30"/>
  <c r="CS385" i="30"/>
  <c r="CT385" i="30"/>
  <c r="CU385" i="30"/>
  <c r="CV385" i="30"/>
  <c r="CW385" i="30"/>
  <c r="CX385" i="30"/>
  <c r="CY385" i="30"/>
  <c r="DD385" i="30"/>
  <c r="DE385" i="30"/>
  <c r="DF385" i="30"/>
  <c r="DG385" i="30"/>
  <c r="DH385" i="30"/>
  <c r="DK385" i="30"/>
  <c r="DL385" i="30"/>
  <c r="CN386" i="30"/>
  <c r="CO386" i="30"/>
  <c r="CP386" i="30"/>
  <c r="CQ386" i="30"/>
  <c r="CR386" i="30"/>
  <c r="CS386" i="30"/>
  <c r="CT386" i="30"/>
  <c r="CU386" i="30"/>
  <c r="CV386" i="30"/>
  <c r="CW386" i="30"/>
  <c r="CX386" i="30"/>
  <c r="CY386" i="30"/>
  <c r="DD386" i="30"/>
  <c r="DE386" i="30"/>
  <c r="DF386" i="30"/>
  <c r="DG386" i="30"/>
  <c r="DH386" i="30"/>
  <c r="DK386" i="30"/>
  <c r="DL386" i="30"/>
  <c r="CN387" i="30"/>
  <c r="CO387" i="30"/>
  <c r="CP387" i="30"/>
  <c r="CQ387" i="30"/>
  <c r="CR387" i="30"/>
  <c r="CS387" i="30"/>
  <c r="CT387" i="30"/>
  <c r="CU387" i="30"/>
  <c r="CV387" i="30"/>
  <c r="CW387" i="30"/>
  <c r="CX387" i="30"/>
  <c r="CY387" i="30"/>
  <c r="DD387" i="30"/>
  <c r="DE387" i="30"/>
  <c r="DF387" i="30"/>
  <c r="DG387" i="30"/>
  <c r="DH387" i="30"/>
  <c r="DK387" i="30"/>
  <c r="DL387" i="30"/>
  <c r="CN388" i="30"/>
  <c r="CO388" i="30"/>
  <c r="CP388" i="30"/>
  <c r="CQ388" i="30"/>
  <c r="CR388" i="30"/>
  <c r="CS388" i="30"/>
  <c r="CT388" i="30"/>
  <c r="CU388" i="30"/>
  <c r="CV388" i="30"/>
  <c r="CW388" i="30"/>
  <c r="CX388" i="30"/>
  <c r="CY388" i="30"/>
  <c r="DD388" i="30"/>
  <c r="DE388" i="30"/>
  <c r="DF388" i="30"/>
  <c r="DG388" i="30"/>
  <c r="DH388" i="30"/>
  <c r="DK388" i="30"/>
  <c r="DL388" i="30"/>
  <c r="CN389" i="30"/>
  <c r="CO389" i="30"/>
  <c r="CP389" i="30"/>
  <c r="CQ389" i="30"/>
  <c r="CR389" i="30"/>
  <c r="CS389" i="30"/>
  <c r="CT389" i="30"/>
  <c r="CU389" i="30"/>
  <c r="CV389" i="30"/>
  <c r="CW389" i="30"/>
  <c r="CX389" i="30"/>
  <c r="CY389" i="30"/>
  <c r="DD389" i="30"/>
  <c r="DE389" i="30"/>
  <c r="DF389" i="30"/>
  <c r="DG389" i="30"/>
  <c r="DH389" i="30"/>
  <c r="DK389" i="30"/>
  <c r="DL389" i="30"/>
  <c r="CN390" i="30"/>
  <c r="CO390" i="30"/>
  <c r="CP390" i="30"/>
  <c r="CQ390" i="30"/>
  <c r="CR390" i="30"/>
  <c r="CS390" i="30"/>
  <c r="CT390" i="30"/>
  <c r="CU390" i="30"/>
  <c r="CV390" i="30"/>
  <c r="CW390" i="30"/>
  <c r="CX390" i="30"/>
  <c r="CY390" i="30"/>
  <c r="DD390" i="30"/>
  <c r="DE390" i="30"/>
  <c r="DF390" i="30"/>
  <c r="DG390" i="30"/>
  <c r="DH390" i="30"/>
  <c r="DK390" i="30"/>
  <c r="DL390" i="30"/>
  <c r="CN391" i="30"/>
  <c r="CO391" i="30"/>
  <c r="CP391" i="30"/>
  <c r="CQ391" i="30"/>
  <c r="CR391" i="30"/>
  <c r="CS391" i="30"/>
  <c r="CT391" i="30"/>
  <c r="CU391" i="30"/>
  <c r="CV391" i="30"/>
  <c r="CW391" i="30"/>
  <c r="CX391" i="30"/>
  <c r="CY391" i="30"/>
  <c r="DD391" i="30"/>
  <c r="DE391" i="30"/>
  <c r="DF391" i="30"/>
  <c r="DG391" i="30"/>
  <c r="DH391" i="30"/>
  <c r="DK391" i="30"/>
  <c r="DL391" i="30"/>
  <c r="CN392" i="30"/>
  <c r="CO392" i="30"/>
  <c r="CP392" i="30"/>
  <c r="CQ392" i="30"/>
  <c r="CR392" i="30"/>
  <c r="CS392" i="30"/>
  <c r="CT392" i="30"/>
  <c r="CU392" i="30"/>
  <c r="CV392" i="30"/>
  <c r="CW392" i="30"/>
  <c r="CX392" i="30"/>
  <c r="CY392" i="30"/>
  <c r="DD392" i="30"/>
  <c r="DE392" i="30"/>
  <c r="DF392" i="30"/>
  <c r="DG392" i="30"/>
  <c r="DH392" i="30"/>
  <c r="DK392" i="30"/>
  <c r="DL392" i="30"/>
  <c r="CN393" i="30"/>
  <c r="CO393" i="30"/>
  <c r="CP393" i="30"/>
  <c r="CQ393" i="30"/>
  <c r="CR393" i="30"/>
  <c r="CS393" i="30"/>
  <c r="CT393" i="30"/>
  <c r="CU393" i="30"/>
  <c r="CV393" i="30"/>
  <c r="CW393" i="30"/>
  <c r="CX393" i="30"/>
  <c r="CY393" i="30"/>
  <c r="DD393" i="30"/>
  <c r="DE393" i="30"/>
  <c r="DF393" i="30"/>
  <c r="DG393" i="30"/>
  <c r="DH393" i="30"/>
  <c r="DK393" i="30"/>
  <c r="DL393" i="30"/>
  <c r="CN394" i="30"/>
  <c r="CO394" i="30"/>
  <c r="CP394" i="30"/>
  <c r="CQ394" i="30"/>
  <c r="CR394" i="30"/>
  <c r="CS394" i="30"/>
  <c r="CT394" i="30"/>
  <c r="CU394" i="30"/>
  <c r="CV394" i="30"/>
  <c r="CW394" i="30"/>
  <c r="CX394" i="30"/>
  <c r="CY394" i="30"/>
  <c r="DD394" i="30"/>
  <c r="DE394" i="30"/>
  <c r="DF394" i="30"/>
  <c r="DG394" i="30"/>
  <c r="DH394" i="30"/>
  <c r="DK394" i="30"/>
  <c r="DL394" i="30"/>
  <c r="CN395" i="30"/>
  <c r="CO395" i="30"/>
  <c r="CP395" i="30"/>
  <c r="CQ395" i="30"/>
  <c r="CR395" i="30"/>
  <c r="CS395" i="30"/>
  <c r="CT395" i="30"/>
  <c r="CU395" i="30"/>
  <c r="CV395" i="30"/>
  <c r="CW395" i="30"/>
  <c r="CX395" i="30"/>
  <c r="CY395" i="30"/>
  <c r="DD395" i="30"/>
  <c r="DE395" i="30"/>
  <c r="DF395" i="30"/>
  <c r="DG395" i="30"/>
  <c r="DH395" i="30"/>
  <c r="DK395" i="30"/>
  <c r="DL395" i="30"/>
  <c r="CN396" i="30"/>
  <c r="CO396" i="30"/>
  <c r="CP396" i="30"/>
  <c r="CQ396" i="30"/>
  <c r="CR396" i="30"/>
  <c r="CS396" i="30"/>
  <c r="CT396" i="30"/>
  <c r="CU396" i="30"/>
  <c r="CV396" i="30"/>
  <c r="CW396" i="30"/>
  <c r="CX396" i="30"/>
  <c r="CY396" i="30"/>
  <c r="DD396" i="30"/>
  <c r="DE396" i="30"/>
  <c r="DF396" i="30"/>
  <c r="DG396" i="30"/>
  <c r="DH396" i="30"/>
  <c r="DK396" i="30"/>
  <c r="DL396" i="30"/>
  <c r="CN397" i="30"/>
  <c r="CO397" i="30"/>
  <c r="CP397" i="30"/>
  <c r="CQ397" i="30"/>
  <c r="CR397" i="30"/>
  <c r="CS397" i="30"/>
  <c r="CT397" i="30"/>
  <c r="CU397" i="30"/>
  <c r="CV397" i="30"/>
  <c r="CW397" i="30"/>
  <c r="CX397" i="30"/>
  <c r="CY397" i="30"/>
  <c r="DD397" i="30"/>
  <c r="DE397" i="30"/>
  <c r="DF397" i="30"/>
  <c r="DG397" i="30"/>
  <c r="DH397" i="30"/>
  <c r="DK397" i="30"/>
  <c r="DL397" i="30"/>
  <c r="CN398" i="30"/>
  <c r="CO398" i="30"/>
  <c r="CP398" i="30"/>
  <c r="CQ398" i="30"/>
  <c r="CR398" i="30"/>
  <c r="CS398" i="30"/>
  <c r="CT398" i="30"/>
  <c r="CU398" i="30"/>
  <c r="CV398" i="30"/>
  <c r="CW398" i="30"/>
  <c r="CX398" i="30"/>
  <c r="CY398" i="30"/>
  <c r="DD398" i="30"/>
  <c r="DE398" i="30"/>
  <c r="DF398" i="30"/>
  <c r="DG398" i="30"/>
  <c r="DH398" i="30"/>
  <c r="DK398" i="30"/>
  <c r="DL398" i="30"/>
  <c r="CN399" i="30"/>
  <c r="CO399" i="30"/>
  <c r="CP399" i="30"/>
  <c r="CQ399" i="30"/>
  <c r="CR399" i="30"/>
  <c r="CS399" i="30"/>
  <c r="CT399" i="30"/>
  <c r="CU399" i="30"/>
  <c r="CV399" i="30"/>
  <c r="CW399" i="30"/>
  <c r="CX399" i="30"/>
  <c r="CY399" i="30"/>
  <c r="DD399" i="30"/>
  <c r="DE399" i="30"/>
  <c r="DF399" i="30"/>
  <c r="DG399" i="30"/>
  <c r="DH399" i="30"/>
  <c r="DK399" i="30"/>
  <c r="DL399" i="30"/>
  <c r="CN400" i="30"/>
  <c r="CO400" i="30"/>
  <c r="CP400" i="30"/>
  <c r="CQ400" i="30"/>
  <c r="CR400" i="30"/>
  <c r="CS400" i="30"/>
  <c r="CT400" i="30"/>
  <c r="CU400" i="30"/>
  <c r="CV400" i="30"/>
  <c r="CW400" i="30"/>
  <c r="CX400" i="30"/>
  <c r="CY400" i="30"/>
  <c r="DD400" i="30"/>
  <c r="DE400" i="30"/>
  <c r="DF400" i="30"/>
  <c r="DG400" i="30"/>
  <c r="DH400" i="30"/>
  <c r="DK400" i="30"/>
  <c r="DL400" i="30"/>
  <c r="CN401" i="30"/>
  <c r="CO401" i="30"/>
  <c r="CP401" i="30"/>
  <c r="CQ401" i="30"/>
  <c r="CR401" i="30"/>
  <c r="CS401" i="30"/>
  <c r="CT401" i="30"/>
  <c r="CU401" i="30"/>
  <c r="CV401" i="30"/>
  <c r="CW401" i="30"/>
  <c r="CX401" i="30"/>
  <c r="CY401" i="30"/>
  <c r="DD401" i="30"/>
  <c r="DE401" i="30"/>
  <c r="DF401" i="30"/>
  <c r="DG401" i="30"/>
  <c r="DH401" i="30"/>
  <c r="DK401" i="30"/>
  <c r="DL401" i="30"/>
  <c r="CN402" i="30"/>
  <c r="CO402" i="30"/>
  <c r="CP402" i="30"/>
  <c r="CQ402" i="30"/>
  <c r="CR402" i="30"/>
  <c r="CS402" i="30"/>
  <c r="CT402" i="30"/>
  <c r="CU402" i="30"/>
  <c r="CV402" i="30"/>
  <c r="CW402" i="30"/>
  <c r="CX402" i="30"/>
  <c r="CY402" i="30"/>
  <c r="DD402" i="30"/>
  <c r="DE402" i="30"/>
  <c r="DF402" i="30"/>
  <c r="DG402" i="30"/>
  <c r="DH402" i="30"/>
  <c r="DK402" i="30"/>
  <c r="DL402" i="30"/>
  <c r="CN403" i="30"/>
  <c r="CO403" i="30"/>
  <c r="CP403" i="30"/>
  <c r="CQ403" i="30"/>
  <c r="CR403" i="30"/>
  <c r="CS403" i="30"/>
  <c r="CT403" i="30"/>
  <c r="CU403" i="30"/>
  <c r="CV403" i="30"/>
  <c r="CW403" i="30"/>
  <c r="CX403" i="30"/>
  <c r="CY403" i="30"/>
  <c r="DD403" i="30"/>
  <c r="DE403" i="30"/>
  <c r="DF403" i="30"/>
  <c r="DG403" i="30"/>
  <c r="DH403" i="30"/>
  <c r="DK403" i="30"/>
  <c r="DL403" i="30"/>
  <c r="CN404" i="30"/>
  <c r="CO404" i="30"/>
  <c r="CP404" i="30"/>
  <c r="CQ404" i="30"/>
  <c r="CR404" i="30"/>
  <c r="CS404" i="30"/>
  <c r="CT404" i="30"/>
  <c r="CU404" i="30"/>
  <c r="CV404" i="30"/>
  <c r="CW404" i="30"/>
  <c r="CX404" i="30"/>
  <c r="CY404" i="30"/>
  <c r="DD404" i="30"/>
  <c r="DE404" i="30"/>
  <c r="DF404" i="30"/>
  <c r="DG404" i="30"/>
  <c r="DH404" i="30"/>
  <c r="DK404" i="30"/>
  <c r="DL404" i="30"/>
  <c r="CN405" i="30"/>
  <c r="CO405" i="30"/>
  <c r="CP405" i="30"/>
  <c r="CQ405" i="30"/>
  <c r="CR405" i="30"/>
  <c r="CS405" i="30"/>
  <c r="CT405" i="30"/>
  <c r="CU405" i="30"/>
  <c r="CV405" i="30"/>
  <c r="CW405" i="30"/>
  <c r="CX405" i="30"/>
  <c r="CY405" i="30"/>
  <c r="DD405" i="30"/>
  <c r="DE405" i="30"/>
  <c r="DF405" i="30"/>
  <c r="DG405" i="30"/>
  <c r="DH405" i="30"/>
  <c r="DK405" i="30"/>
  <c r="DL405" i="30"/>
  <c r="CN406" i="30"/>
  <c r="CO406" i="30"/>
  <c r="CP406" i="30"/>
  <c r="CQ406" i="30"/>
  <c r="CR406" i="30"/>
  <c r="CS406" i="30"/>
  <c r="CT406" i="30"/>
  <c r="CU406" i="30"/>
  <c r="CV406" i="30"/>
  <c r="CW406" i="30"/>
  <c r="CX406" i="30"/>
  <c r="CY406" i="30"/>
  <c r="DD406" i="30"/>
  <c r="DE406" i="30"/>
  <c r="DF406" i="30"/>
  <c r="DG406" i="30"/>
  <c r="DH406" i="30"/>
  <c r="DK406" i="30"/>
  <c r="DL406" i="30"/>
  <c r="CN407" i="30"/>
  <c r="CO407" i="30"/>
  <c r="CP407" i="30"/>
  <c r="CQ407" i="30"/>
  <c r="CR407" i="30"/>
  <c r="CS407" i="30"/>
  <c r="CT407" i="30"/>
  <c r="CU407" i="30"/>
  <c r="CV407" i="30"/>
  <c r="CW407" i="30"/>
  <c r="CX407" i="30"/>
  <c r="CY407" i="30"/>
  <c r="DD407" i="30"/>
  <c r="DE407" i="30"/>
  <c r="DF407" i="30"/>
  <c r="DG407" i="30"/>
  <c r="DH407" i="30"/>
  <c r="DK407" i="30"/>
  <c r="DL407" i="30"/>
  <c r="CN408" i="30"/>
  <c r="CO408" i="30"/>
  <c r="CP408" i="30"/>
  <c r="CQ408" i="30"/>
  <c r="CR408" i="30"/>
  <c r="CS408" i="30"/>
  <c r="CT408" i="30"/>
  <c r="CU408" i="30"/>
  <c r="CV408" i="30"/>
  <c r="CW408" i="30"/>
  <c r="CX408" i="30"/>
  <c r="CY408" i="30"/>
  <c r="DD408" i="30"/>
  <c r="DE408" i="30"/>
  <c r="DF408" i="30"/>
  <c r="DG408" i="30"/>
  <c r="DH408" i="30"/>
  <c r="DK408" i="30"/>
  <c r="DL408" i="30"/>
  <c r="CN409" i="30"/>
  <c r="CO409" i="30"/>
  <c r="CP409" i="30"/>
  <c r="CQ409" i="30"/>
  <c r="CR409" i="30"/>
  <c r="CS409" i="30"/>
  <c r="CT409" i="30"/>
  <c r="CU409" i="30"/>
  <c r="CV409" i="30"/>
  <c r="CW409" i="30"/>
  <c r="CX409" i="30"/>
  <c r="CY409" i="30"/>
  <c r="DD409" i="30"/>
  <c r="DE409" i="30"/>
  <c r="DF409" i="30"/>
  <c r="DG409" i="30"/>
  <c r="DH409" i="30"/>
  <c r="DK409" i="30"/>
  <c r="DL409" i="30"/>
  <c r="CN410" i="30"/>
  <c r="CO410" i="30"/>
  <c r="CP410" i="30"/>
  <c r="CQ410" i="30"/>
  <c r="CR410" i="30"/>
  <c r="CS410" i="30"/>
  <c r="CT410" i="30"/>
  <c r="CU410" i="30"/>
  <c r="CV410" i="30"/>
  <c r="CW410" i="30"/>
  <c r="CX410" i="30"/>
  <c r="CY410" i="30"/>
  <c r="DD410" i="30"/>
  <c r="DE410" i="30"/>
  <c r="DF410" i="30"/>
  <c r="DG410" i="30"/>
  <c r="DH410" i="30"/>
  <c r="DK410" i="30"/>
  <c r="DL410" i="30"/>
  <c r="CN411" i="30"/>
  <c r="CO411" i="30"/>
  <c r="CP411" i="30"/>
  <c r="CQ411" i="30"/>
  <c r="CR411" i="30"/>
  <c r="CS411" i="30"/>
  <c r="CT411" i="30"/>
  <c r="CU411" i="30"/>
  <c r="CV411" i="30"/>
  <c r="CW411" i="30"/>
  <c r="CX411" i="30"/>
  <c r="CY411" i="30"/>
  <c r="DD411" i="30"/>
  <c r="DE411" i="30"/>
  <c r="DF411" i="30"/>
  <c r="DG411" i="30"/>
  <c r="DH411" i="30"/>
  <c r="DK411" i="30"/>
  <c r="DL411" i="30"/>
  <c r="CN412" i="30"/>
  <c r="CO412" i="30"/>
  <c r="CP412" i="30"/>
  <c r="CQ412" i="30"/>
  <c r="CR412" i="30"/>
  <c r="CS412" i="30"/>
  <c r="CT412" i="30"/>
  <c r="CU412" i="30"/>
  <c r="CV412" i="30"/>
  <c r="CW412" i="30"/>
  <c r="CX412" i="30"/>
  <c r="CY412" i="30"/>
  <c r="DD412" i="30"/>
  <c r="DE412" i="30"/>
  <c r="DF412" i="30"/>
  <c r="DG412" i="30"/>
  <c r="DH412" i="30"/>
  <c r="DK412" i="30"/>
  <c r="DL412" i="30"/>
  <c r="CN413" i="30"/>
  <c r="CO413" i="30"/>
  <c r="CP413" i="30"/>
  <c r="CQ413" i="30"/>
  <c r="CR413" i="30"/>
  <c r="CS413" i="30"/>
  <c r="CT413" i="30"/>
  <c r="CU413" i="30"/>
  <c r="CV413" i="30"/>
  <c r="CW413" i="30"/>
  <c r="CX413" i="30"/>
  <c r="CY413" i="30"/>
  <c r="DD413" i="30"/>
  <c r="DE413" i="30"/>
  <c r="DF413" i="30"/>
  <c r="DG413" i="30"/>
  <c r="DH413" i="30"/>
  <c r="DK413" i="30"/>
  <c r="DL413" i="30"/>
  <c r="CN414" i="30"/>
  <c r="CO414" i="30"/>
  <c r="CP414" i="30"/>
  <c r="CQ414" i="30"/>
  <c r="CR414" i="30"/>
  <c r="CS414" i="30"/>
  <c r="CT414" i="30"/>
  <c r="CU414" i="30"/>
  <c r="CV414" i="30"/>
  <c r="CW414" i="30"/>
  <c r="CX414" i="30"/>
  <c r="CY414" i="30"/>
  <c r="DD414" i="30"/>
  <c r="DE414" i="30"/>
  <c r="DF414" i="30"/>
  <c r="DG414" i="30"/>
  <c r="DH414" i="30"/>
  <c r="DK414" i="30"/>
  <c r="DL414" i="30"/>
  <c r="CN415" i="30"/>
  <c r="CO415" i="30"/>
  <c r="CP415" i="30"/>
  <c r="CQ415" i="30"/>
  <c r="CR415" i="30"/>
  <c r="CS415" i="30"/>
  <c r="CT415" i="30"/>
  <c r="CU415" i="30"/>
  <c r="CV415" i="30"/>
  <c r="CW415" i="30"/>
  <c r="CX415" i="30"/>
  <c r="CY415" i="30"/>
  <c r="DD415" i="30"/>
  <c r="DE415" i="30"/>
  <c r="DF415" i="30"/>
  <c r="DG415" i="30"/>
  <c r="DH415" i="30"/>
  <c r="DK415" i="30"/>
  <c r="DL415" i="30"/>
  <c r="CN416" i="30"/>
  <c r="CO416" i="30"/>
  <c r="CP416" i="30"/>
  <c r="CQ416" i="30"/>
  <c r="CR416" i="30"/>
  <c r="CS416" i="30"/>
  <c r="CT416" i="30"/>
  <c r="CU416" i="30"/>
  <c r="CV416" i="30"/>
  <c r="CW416" i="30"/>
  <c r="CX416" i="30"/>
  <c r="CY416" i="30"/>
  <c r="DD416" i="30"/>
  <c r="DE416" i="30"/>
  <c r="DF416" i="30"/>
  <c r="DG416" i="30"/>
  <c r="DH416" i="30"/>
  <c r="DK416" i="30"/>
  <c r="DL416" i="30"/>
  <c r="CN417" i="30"/>
  <c r="CO417" i="30"/>
  <c r="CP417" i="30"/>
  <c r="CQ417" i="30"/>
  <c r="CR417" i="30"/>
  <c r="CS417" i="30"/>
  <c r="CT417" i="30"/>
  <c r="CU417" i="30"/>
  <c r="CV417" i="30"/>
  <c r="CW417" i="30"/>
  <c r="CX417" i="30"/>
  <c r="CY417" i="30"/>
  <c r="DD417" i="30"/>
  <c r="DE417" i="30"/>
  <c r="DF417" i="30"/>
  <c r="DG417" i="30"/>
  <c r="DH417" i="30"/>
  <c r="DK417" i="30"/>
  <c r="DL417" i="30"/>
  <c r="CN418" i="30"/>
  <c r="CO418" i="30"/>
  <c r="CP418" i="30"/>
  <c r="CQ418" i="30"/>
  <c r="CR418" i="30"/>
  <c r="CS418" i="30"/>
  <c r="CT418" i="30"/>
  <c r="CU418" i="30"/>
  <c r="CV418" i="30"/>
  <c r="CW418" i="30"/>
  <c r="CX418" i="30"/>
  <c r="CY418" i="30"/>
  <c r="DD418" i="30"/>
  <c r="DE418" i="30"/>
  <c r="DF418" i="30"/>
  <c r="DG418" i="30"/>
  <c r="DH418" i="30"/>
  <c r="DK418" i="30"/>
  <c r="DL418" i="30"/>
  <c r="CN419" i="30"/>
  <c r="CO419" i="30"/>
  <c r="CP419" i="30"/>
  <c r="CQ419" i="30"/>
  <c r="CR419" i="30"/>
  <c r="CS419" i="30"/>
  <c r="CT419" i="30"/>
  <c r="CU419" i="30"/>
  <c r="CV419" i="30"/>
  <c r="CW419" i="30"/>
  <c r="CX419" i="30"/>
  <c r="CY419" i="30"/>
  <c r="DD419" i="30"/>
  <c r="DE419" i="30"/>
  <c r="DF419" i="30"/>
  <c r="DG419" i="30"/>
  <c r="DH419" i="30"/>
  <c r="DK419" i="30"/>
  <c r="DL419" i="30"/>
  <c r="CN420" i="30"/>
  <c r="CO420" i="30"/>
  <c r="CP420" i="30"/>
  <c r="CQ420" i="30"/>
  <c r="CR420" i="30"/>
  <c r="CS420" i="30"/>
  <c r="CT420" i="30"/>
  <c r="CU420" i="30"/>
  <c r="CV420" i="30"/>
  <c r="CW420" i="30"/>
  <c r="CX420" i="30"/>
  <c r="CY420" i="30"/>
  <c r="DD420" i="30"/>
  <c r="DE420" i="30"/>
  <c r="DF420" i="30"/>
  <c r="DG420" i="30"/>
  <c r="DH420" i="30"/>
  <c r="DK420" i="30"/>
  <c r="DL420" i="30"/>
  <c r="CN421" i="30"/>
  <c r="CO421" i="30"/>
  <c r="CP421" i="30"/>
  <c r="CQ421" i="30"/>
  <c r="CR421" i="30"/>
  <c r="CS421" i="30"/>
  <c r="CT421" i="30"/>
  <c r="CU421" i="30"/>
  <c r="CV421" i="30"/>
  <c r="CW421" i="30"/>
  <c r="CX421" i="30"/>
  <c r="CY421" i="30"/>
  <c r="DD421" i="30"/>
  <c r="DE421" i="30"/>
  <c r="DF421" i="30"/>
  <c r="DG421" i="30"/>
  <c r="DH421" i="30"/>
  <c r="DK421" i="30"/>
  <c r="DL421" i="30"/>
  <c r="CN422" i="30"/>
  <c r="CO422" i="30"/>
  <c r="CP422" i="30"/>
  <c r="CQ422" i="30"/>
  <c r="CR422" i="30"/>
  <c r="CS422" i="30"/>
  <c r="CT422" i="30"/>
  <c r="CU422" i="30"/>
  <c r="CV422" i="30"/>
  <c r="CW422" i="30"/>
  <c r="CX422" i="30"/>
  <c r="CY422" i="30"/>
  <c r="DD422" i="30"/>
  <c r="DE422" i="30"/>
  <c r="DF422" i="30"/>
  <c r="DG422" i="30"/>
  <c r="DH422" i="30"/>
  <c r="DK422" i="30"/>
  <c r="DL422" i="30"/>
  <c r="CN423" i="30"/>
  <c r="CO423" i="30"/>
  <c r="CP423" i="30"/>
  <c r="CQ423" i="30"/>
  <c r="CR423" i="30"/>
  <c r="CS423" i="30"/>
  <c r="CT423" i="30"/>
  <c r="CU423" i="30"/>
  <c r="CV423" i="30"/>
  <c r="CW423" i="30"/>
  <c r="CX423" i="30"/>
  <c r="CY423" i="30"/>
  <c r="DD423" i="30"/>
  <c r="DE423" i="30"/>
  <c r="DF423" i="30"/>
  <c r="DG423" i="30"/>
  <c r="DH423" i="30"/>
  <c r="DK423" i="30"/>
  <c r="DL423" i="30"/>
  <c r="CN424" i="30"/>
  <c r="CO424" i="30"/>
  <c r="CP424" i="30"/>
  <c r="CQ424" i="30"/>
  <c r="CR424" i="30"/>
  <c r="CS424" i="30"/>
  <c r="CT424" i="30"/>
  <c r="CU424" i="30"/>
  <c r="CV424" i="30"/>
  <c r="CW424" i="30"/>
  <c r="CX424" i="30"/>
  <c r="CY424" i="30"/>
  <c r="DD424" i="30"/>
  <c r="DE424" i="30"/>
  <c r="DF424" i="30"/>
  <c r="DG424" i="30"/>
  <c r="DH424" i="30"/>
  <c r="DK424" i="30"/>
  <c r="DL424" i="30"/>
  <c r="CN425" i="30"/>
  <c r="CO425" i="30"/>
  <c r="CP425" i="30"/>
  <c r="CQ425" i="30"/>
  <c r="CR425" i="30"/>
  <c r="CS425" i="30"/>
  <c r="CT425" i="30"/>
  <c r="CU425" i="30"/>
  <c r="CV425" i="30"/>
  <c r="CW425" i="30"/>
  <c r="CX425" i="30"/>
  <c r="CY425" i="30"/>
  <c r="DD425" i="30"/>
  <c r="DE425" i="30"/>
  <c r="DF425" i="30"/>
  <c r="DG425" i="30"/>
  <c r="DH425" i="30"/>
  <c r="DK425" i="30"/>
  <c r="DL425" i="30"/>
  <c r="CN426" i="30"/>
  <c r="CO426" i="30"/>
  <c r="CP426" i="30"/>
  <c r="CQ426" i="30"/>
  <c r="CR426" i="30"/>
  <c r="CS426" i="30"/>
  <c r="CT426" i="30"/>
  <c r="CU426" i="30"/>
  <c r="CV426" i="30"/>
  <c r="CW426" i="30"/>
  <c r="CX426" i="30"/>
  <c r="CY426" i="30"/>
  <c r="DD426" i="30"/>
  <c r="DE426" i="30"/>
  <c r="DF426" i="30"/>
  <c r="DG426" i="30"/>
  <c r="DH426" i="30"/>
  <c r="DK426" i="30"/>
  <c r="DL426" i="30"/>
  <c r="CN427" i="30"/>
  <c r="CO427" i="30"/>
  <c r="CP427" i="30"/>
  <c r="CQ427" i="30"/>
  <c r="CR427" i="30"/>
  <c r="CS427" i="30"/>
  <c r="CT427" i="30"/>
  <c r="CU427" i="30"/>
  <c r="CV427" i="30"/>
  <c r="CW427" i="30"/>
  <c r="CX427" i="30"/>
  <c r="CY427" i="30"/>
  <c r="DD427" i="30"/>
  <c r="DE427" i="30"/>
  <c r="DF427" i="30"/>
  <c r="DG427" i="30"/>
  <c r="DH427" i="30"/>
  <c r="DK427" i="30"/>
  <c r="DL427" i="30"/>
  <c r="CN428" i="30"/>
  <c r="CO428" i="30"/>
  <c r="CP428" i="30"/>
  <c r="CQ428" i="30"/>
  <c r="CR428" i="30"/>
  <c r="CS428" i="30"/>
  <c r="CT428" i="30"/>
  <c r="CU428" i="30"/>
  <c r="CV428" i="30"/>
  <c r="CW428" i="30"/>
  <c r="CX428" i="30"/>
  <c r="CY428" i="30"/>
  <c r="DD428" i="30"/>
  <c r="DE428" i="30"/>
  <c r="DF428" i="30"/>
  <c r="DG428" i="30"/>
  <c r="DH428" i="30"/>
  <c r="DK428" i="30"/>
  <c r="DL428" i="30"/>
  <c r="CN429" i="30"/>
  <c r="CO429" i="30"/>
  <c r="CP429" i="30"/>
  <c r="CQ429" i="30"/>
  <c r="CR429" i="30"/>
  <c r="CS429" i="30"/>
  <c r="CT429" i="30"/>
  <c r="CU429" i="30"/>
  <c r="CV429" i="30"/>
  <c r="CW429" i="30"/>
  <c r="CX429" i="30"/>
  <c r="CY429" i="30"/>
  <c r="DD429" i="30"/>
  <c r="DE429" i="30"/>
  <c r="DF429" i="30"/>
  <c r="DG429" i="30"/>
  <c r="DH429" i="30"/>
  <c r="DK429" i="30"/>
  <c r="DL429" i="30"/>
  <c r="CN430" i="30"/>
  <c r="CO430" i="30"/>
  <c r="CP430" i="30"/>
  <c r="CQ430" i="30"/>
  <c r="CR430" i="30"/>
  <c r="CS430" i="30"/>
  <c r="CT430" i="30"/>
  <c r="CU430" i="30"/>
  <c r="CV430" i="30"/>
  <c r="CW430" i="30"/>
  <c r="CX430" i="30"/>
  <c r="CY430" i="30"/>
  <c r="DD430" i="30"/>
  <c r="DE430" i="30"/>
  <c r="DF430" i="30"/>
  <c r="DG430" i="30"/>
  <c r="DH430" i="30"/>
  <c r="DK430" i="30"/>
  <c r="DL430" i="30"/>
  <c r="CN431" i="30"/>
  <c r="CO431" i="30"/>
  <c r="CP431" i="30"/>
  <c r="CQ431" i="30"/>
  <c r="CR431" i="30"/>
  <c r="CS431" i="30"/>
  <c r="CT431" i="30"/>
  <c r="CU431" i="30"/>
  <c r="CV431" i="30"/>
  <c r="CW431" i="30"/>
  <c r="CX431" i="30"/>
  <c r="CY431" i="30"/>
  <c r="DD431" i="30"/>
  <c r="DE431" i="30"/>
  <c r="DF431" i="30"/>
  <c r="DG431" i="30"/>
  <c r="DH431" i="30"/>
  <c r="DK431" i="30"/>
  <c r="DL431" i="30"/>
  <c r="CN432" i="30"/>
  <c r="CO432" i="30"/>
  <c r="CP432" i="30"/>
  <c r="CQ432" i="30"/>
  <c r="CR432" i="30"/>
  <c r="CS432" i="30"/>
  <c r="CT432" i="30"/>
  <c r="CU432" i="30"/>
  <c r="CV432" i="30"/>
  <c r="CW432" i="30"/>
  <c r="CX432" i="30"/>
  <c r="CY432" i="30"/>
  <c r="DD432" i="30"/>
  <c r="DE432" i="30"/>
  <c r="DF432" i="30"/>
  <c r="DG432" i="30"/>
  <c r="DH432" i="30"/>
  <c r="DK432" i="30"/>
  <c r="DL432" i="30"/>
  <c r="CN433" i="30"/>
  <c r="CO433" i="30"/>
  <c r="CP433" i="30"/>
  <c r="CQ433" i="30"/>
  <c r="CR433" i="30"/>
  <c r="CS433" i="30"/>
  <c r="CT433" i="30"/>
  <c r="CU433" i="30"/>
  <c r="CV433" i="30"/>
  <c r="CW433" i="30"/>
  <c r="CX433" i="30"/>
  <c r="CY433" i="30"/>
  <c r="DD433" i="30"/>
  <c r="DE433" i="30"/>
  <c r="DF433" i="30"/>
  <c r="DG433" i="30"/>
  <c r="DH433" i="30"/>
  <c r="DK433" i="30"/>
  <c r="DL433" i="30"/>
  <c r="CN434" i="30"/>
  <c r="CO434" i="30"/>
  <c r="CP434" i="30"/>
  <c r="CQ434" i="30"/>
  <c r="CR434" i="30"/>
  <c r="CS434" i="30"/>
  <c r="CT434" i="30"/>
  <c r="CU434" i="30"/>
  <c r="CV434" i="30"/>
  <c r="CW434" i="30"/>
  <c r="CX434" i="30"/>
  <c r="CY434" i="30"/>
  <c r="DD434" i="30"/>
  <c r="DE434" i="30"/>
  <c r="DF434" i="30"/>
  <c r="DG434" i="30"/>
  <c r="DH434" i="30"/>
  <c r="DK434" i="30"/>
  <c r="DL434" i="30"/>
  <c r="CN435" i="30"/>
  <c r="CO435" i="30"/>
  <c r="CP435" i="30"/>
  <c r="CQ435" i="30"/>
  <c r="CR435" i="30"/>
  <c r="CS435" i="30"/>
  <c r="CT435" i="30"/>
  <c r="CU435" i="30"/>
  <c r="CV435" i="30"/>
  <c r="CW435" i="30"/>
  <c r="CX435" i="30"/>
  <c r="CY435" i="30"/>
  <c r="DD435" i="30"/>
  <c r="DE435" i="30"/>
  <c r="DF435" i="30"/>
  <c r="DG435" i="30"/>
  <c r="DH435" i="30"/>
  <c r="DK435" i="30"/>
  <c r="DL435" i="30"/>
  <c r="CN436" i="30"/>
  <c r="CO436" i="30"/>
  <c r="CP436" i="30"/>
  <c r="CQ436" i="30"/>
  <c r="CR436" i="30"/>
  <c r="CS436" i="30"/>
  <c r="CT436" i="30"/>
  <c r="CU436" i="30"/>
  <c r="CV436" i="30"/>
  <c r="CW436" i="30"/>
  <c r="CX436" i="30"/>
  <c r="CY436" i="30"/>
  <c r="DD436" i="30"/>
  <c r="DE436" i="30"/>
  <c r="DF436" i="30"/>
  <c r="DG436" i="30"/>
  <c r="DH436" i="30"/>
  <c r="DK436" i="30"/>
  <c r="DL436" i="30"/>
  <c r="CN437" i="30"/>
  <c r="CO437" i="30"/>
  <c r="CP437" i="30"/>
  <c r="CQ437" i="30"/>
  <c r="CR437" i="30"/>
  <c r="CS437" i="30"/>
  <c r="CT437" i="30"/>
  <c r="CU437" i="30"/>
  <c r="CV437" i="30"/>
  <c r="CW437" i="30"/>
  <c r="CX437" i="30"/>
  <c r="CY437" i="30"/>
  <c r="DD437" i="30"/>
  <c r="DE437" i="30"/>
  <c r="DF437" i="30"/>
  <c r="DG437" i="30"/>
  <c r="DH437" i="30"/>
  <c r="DK437" i="30"/>
  <c r="DL437" i="30"/>
  <c r="CN438" i="30"/>
  <c r="CO438" i="30"/>
  <c r="CP438" i="30"/>
  <c r="CQ438" i="30"/>
  <c r="CR438" i="30"/>
  <c r="CS438" i="30"/>
  <c r="CT438" i="30"/>
  <c r="CU438" i="30"/>
  <c r="CV438" i="30"/>
  <c r="CW438" i="30"/>
  <c r="CX438" i="30"/>
  <c r="CY438" i="30"/>
  <c r="DD438" i="30"/>
  <c r="DE438" i="30"/>
  <c r="DF438" i="30"/>
  <c r="DG438" i="30"/>
  <c r="DH438" i="30"/>
  <c r="DK438" i="30"/>
  <c r="DL438" i="30"/>
  <c r="CN439" i="30"/>
  <c r="CO439" i="30"/>
  <c r="CP439" i="30"/>
  <c r="CQ439" i="30"/>
  <c r="CR439" i="30"/>
  <c r="CS439" i="30"/>
  <c r="CT439" i="30"/>
  <c r="CU439" i="30"/>
  <c r="CV439" i="30"/>
  <c r="CW439" i="30"/>
  <c r="CX439" i="30"/>
  <c r="CY439" i="30"/>
  <c r="DD439" i="30"/>
  <c r="DE439" i="30"/>
  <c r="DF439" i="30"/>
  <c r="DG439" i="30"/>
  <c r="DH439" i="30"/>
  <c r="DK439" i="30"/>
  <c r="DL439" i="30"/>
  <c r="CN440" i="30"/>
  <c r="CO440" i="30"/>
  <c r="CP440" i="30"/>
  <c r="CQ440" i="30"/>
  <c r="CR440" i="30"/>
  <c r="CS440" i="30"/>
  <c r="CT440" i="30"/>
  <c r="CU440" i="30"/>
  <c r="CV440" i="30"/>
  <c r="CW440" i="30"/>
  <c r="CX440" i="30"/>
  <c r="CY440" i="30"/>
  <c r="DD440" i="30"/>
  <c r="DE440" i="30"/>
  <c r="DF440" i="30"/>
  <c r="DG440" i="30"/>
  <c r="DH440" i="30"/>
  <c r="DK440" i="30"/>
  <c r="DL440" i="30"/>
  <c r="CN441" i="30"/>
  <c r="CO441" i="30"/>
  <c r="CP441" i="30"/>
  <c r="CQ441" i="30"/>
  <c r="CR441" i="30"/>
  <c r="CS441" i="30"/>
  <c r="CT441" i="30"/>
  <c r="CU441" i="30"/>
  <c r="CV441" i="30"/>
  <c r="CW441" i="30"/>
  <c r="CX441" i="30"/>
  <c r="CY441" i="30"/>
  <c r="DD441" i="30"/>
  <c r="DE441" i="30"/>
  <c r="DF441" i="30"/>
  <c r="DG441" i="30"/>
  <c r="DH441" i="30"/>
  <c r="DK441" i="30"/>
  <c r="DL441" i="30"/>
  <c r="CN442" i="30"/>
  <c r="CO442" i="30"/>
  <c r="CP442" i="30"/>
  <c r="CQ442" i="30"/>
  <c r="CR442" i="30"/>
  <c r="CS442" i="30"/>
  <c r="CT442" i="30"/>
  <c r="CU442" i="30"/>
  <c r="CV442" i="30"/>
  <c r="CW442" i="30"/>
  <c r="CX442" i="30"/>
  <c r="CY442" i="30"/>
  <c r="DD442" i="30"/>
  <c r="DE442" i="30"/>
  <c r="DF442" i="30"/>
  <c r="DG442" i="30"/>
  <c r="DH442" i="30"/>
  <c r="DK442" i="30"/>
  <c r="DL442" i="30"/>
  <c r="CN443" i="30"/>
  <c r="CO443" i="30"/>
  <c r="CP443" i="30"/>
  <c r="CQ443" i="30"/>
  <c r="CR443" i="30"/>
  <c r="CS443" i="30"/>
  <c r="CT443" i="30"/>
  <c r="CU443" i="30"/>
  <c r="CV443" i="30"/>
  <c r="CW443" i="30"/>
  <c r="CX443" i="30"/>
  <c r="CY443" i="30"/>
  <c r="DD443" i="30"/>
  <c r="DE443" i="30"/>
  <c r="DF443" i="30"/>
  <c r="DG443" i="30"/>
  <c r="DH443" i="30"/>
  <c r="DK443" i="30"/>
  <c r="DL443" i="30"/>
  <c r="CN444" i="30"/>
  <c r="CO444" i="30"/>
  <c r="CP444" i="30"/>
  <c r="CQ444" i="30"/>
  <c r="CR444" i="30"/>
  <c r="CS444" i="30"/>
  <c r="CT444" i="30"/>
  <c r="CU444" i="30"/>
  <c r="CV444" i="30"/>
  <c r="CW444" i="30"/>
  <c r="CX444" i="30"/>
  <c r="CY444" i="30"/>
  <c r="DD444" i="30"/>
  <c r="DE444" i="30"/>
  <c r="DF444" i="30"/>
  <c r="DG444" i="30"/>
  <c r="DH444" i="30"/>
  <c r="DK444" i="30"/>
  <c r="DL444" i="30"/>
  <c r="CN445" i="30"/>
  <c r="CO445" i="30"/>
  <c r="CP445" i="30"/>
  <c r="CQ445" i="30"/>
  <c r="CR445" i="30"/>
  <c r="CS445" i="30"/>
  <c r="CT445" i="30"/>
  <c r="CU445" i="30"/>
  <c r="CV445" i="30"/>
  <c r="CW445" i="30"/>
  <c r="CX445" i="30"/>
  <c r="CY445" i="30"/>
  <c r="DD445" i="30"/>
  <c r="DE445" i="30"/>
  <c r="DF445" i="30"/>
  <c r="DG445" i="30"/>
  <c r="DH445" i="30"/>
  <c r="DK445" i="30"/>
  <c r="DL445" i="30"/>
  <c r="CN446" i="30"/>
  <c r="CO446" i="30"/>
  <c r="CP446" i="30"/>
  <c r="CQ446" i="30"/>
  <c r="CR446" i="30"/>
  <c r="CS446" i="30"/>
  <c r="CT446" i="30"/>
  <c r="CU446" i="30"/>
  <c r="CV446" i="30"/>
  <c r="CW446" i="30"/>
  <c r="CX446" i="30"/>
  <c r="CY446" i="30"/>
  <c r="DD446" i="30"/>
  <c r="DE446" i="30"/>
  <c r="DF446" i="30"/>
  <c r="DG446" i="30"/>
  <c r="DH446" i="30"/>
  <c r="DK446" i="30"/>
  <c r="DL446" i="30"/>
  <c r="CN447" i="30"/>
  <c r="CO447" i="30"/>
  <c r="CP447" i="30"/>
  <c r="CQ447" i="30"/>
  <c r="CR447" i="30"/>
  <c r="CS447" i="30"/>
  <c r="CT447" i="30"/>
  <c r="CU447" i="30"/>
  <c r="CV447" i="30"/>
  <c r="CW447" i="30"/>
  <c r="CX447" i="30"/>
  <c r="CY447" i="30"/>
  <c r="DD447" i="30"/>
  <c r="DE447" i="30"/>
  <c r="DF447" i="30"/>
  <c r="DG447" i="30"/>
  <c r="DH447" i="30"/>
  <c r="DK447" i="30"/>
  <c r="DL447" i="30"/>
  <c r="CN448" i="30"/>
  <c r="CO448" i="30"/>
  <c r="CP448" i="30"/>
  <c r="CQ448" i="30"/>
  <c r="CR448" i="30"/>
  <c r="CS448" i="30"/>
  <c r="CT448" i="30"/>
  <c r="CU448" i="30"/>
  <c r="CV448" i="30"/>
  <c r="CW448" i="30"/>
  <c r="CX448" i="30"/>
  <c r="CY448" i="30"/>
  <c r="DD448" i="30"/>
  <c r="DE448" i="30"/>
  <c r="DF448" i="30"/>
  <c r="DG448" i="30"/>
  <c r="DH448" i="30"/>
  <c r="DK448" i="30"/>
  <c r="DL448" i="30"/>
  <c r="CN449" i="30"/>
  <c r="CO449" i="30"/>
  <c r="CP449" i="30"/>
  <c r="CQ449" i="30"/>
  <c r="CR449" i="30"/>
  <c r="CS449" i="30"/>
  <c r="CT449" i="30"/>
  <c r="CU449" i="30"/>
  <c r="CV449" i="30"/>
  <c r="CW449" i="30"/>
  <c r="CX449" i="30"/>
  <c r="CY449" i="30"/>
  <c r="DD449" i="30"/>
  <c r="DE449" i="30"/>
  <c r="DF449" i="30"/>
  <c r="DG449" i="30"/>
  <c r="DH449" i="30"/>
  <c r="DK449" i="30"/>
  <c r="DL449" i="30"/>
  <c r="CN450" i="30"/>
  <c r="CO450" i="30"/>
  <c r="CP450" i="30"/>
  <c r="CQ450" i="30"/>
  <c r="CR450" i="30"/>
  <c r="CS450" i="30"/>
  <c r="CT450" i="30"/>
  <c r="CU450" i="30"/>
  <c r="CV450" i="30"/>
  <c r="CW450" i="30"/>
  <c r="CX450" i="30"/>
  <c r="CY450" i="30"/>
  <c r="DD450" i="30"/>
  <c r="DE450" i="30"/>
  <c r="DF450" i="30"/>
  <c r="DG450" i="30"/>
  <c r="DH450" i="30"/>
  <c r="DK450" i="30"/>
  <c r="DL450" i="30"/>
  <c r="CN451" i="30"/>
  <c r="CO451" i="30"/>
  <c r="CP451" i="30"/>
  <c r="CQ451" i="30"/>
  <c r="CR451" i="30"/>
  <c r="CS451" i="30"/>
  <c r="CT451" i="30"/>
  <c r="CU451" i="30"/>
  <c r="CV451" i="30"/>
  <c r="CW451" i="30"/>
  <c r="CX451" i="30"/>
  <c r="CY451" i="30"/>
  <c r="DD451" i="30"/>
  <c r="DE451" i="30"/>
  <c r="DF451" i="30"/>
  <c r="DG451" i="30"/>
  <c r="DH451" i="30"/>
  <c r="DK451" i="30"/>
  <c r="DL451" i="30"/>
  <c r="CN452" i="30"/>
  <c r="CO452" i="30"/>
  <c r="CP452" i="30"/>
  <c r="CQ452" i="30"/>
  <c r="CR452" i="30"/>
  <c r="CS452" i="30"/>
  <c r="CT452" i="30"/>
  <c r="CU452" i="30"/>
  <c r="CV452" i="30"/>
  <c r="CW452" i="30"/>
  <c r="CX452" i="30"/>
  <c r="CY452" i="30"/>
  <c r="DD452" i="30"/>
  <c r="DE452" i="30"/>
  <c r="DF452" i="30"/>
  <c r="DG452" i="30"/>
  <c r="DH452" i="30"/>
  <c r="DK452" i="30"/>
  <c r="DL452" i="30"/>
  <c r="CN453" i="30"/>
  <c r="CO453" i="30"/>
  <c r="CP453" i="30"/>
  <c r="CQ453" i="30"/>
  <c r="CR453" i="30"/>
  <c r="CS453" i="30"/>
  <c r="CT453" i="30"/>
  <c r="CU453" i="30"/>
  <c r="CV453" i="30"/>
  <c r="CW453" i="30"/>
  <c r="CX453" i="30"/>
  <c r="CY453" i="30"/>
  <c r="DD453" i="30"/>
  <c r="DE453" i="30"/>
  <c r="DF453" i="30"/>
  <c r="DG453" i="30"/>
  <c r="DH453" i="30"/>
  <c r="DK453" i="30"/>
  <c r="DL453" i="30"/>
  <c r="CN454" i="30"/>
  <c r="CO454" i="30"/>
  <c r="CP454" i="30"/>
  <c r="CQ454" i="30"/>
  <c r="CR454" i="30"/>
  <c r="CS454" i="30"/>
  <c r="CT454" i="30"/>
  <c r="CU454" i="30"/>
  <c r="CV454" i="30"/>
  <c r="CW454" i="30"/>
  <c r="CX454" i="30"/>
  <c r="CY454" i="30"/>
  <c r="DD454" i="30"/>
  <c r="DE454" i="30"/>
  <c r="DF454" i="30"/>
  <c r="DG454" i="30"/>
  <c r="DH454" i="30"/>
  <c r="DK454" i="30"/>
  <c r="DL454" i="30"/>
  <c r="CN455" i="30"/>
  <c r="CO455" i="30"/>
  <c r="CP455" i="30"/>
  <c r="CQ455" i="30"/>
  <c r="CR455" i="30"/>
  <c r="CS455" i="30"/>
  <c r="CT455" i="30"/>
  <c r="CU455" i="30"/>
  <c r="CV455" i="30"/>
  <c r="CW455" i="30"/>
  <c r="CX455" i="30"/>
  <c r="CY455" i="30"/>
  <c r="DD455" i="30"/>
  <c r="DE455" i="30"/>
  <c r="DF455" i="30"/>
  <c r="DG455" i="30"/>
  <c r="DH455" i="30"/>
  <c r="DK455" i="30"/>
  <c r="DL455" i="30"/>
  <c r="CN456" i="30"/>
  <c r="CO456" i="30"/>
  <c r="CP456" i="30"/>
  <c r="CQ456" i="30"/>
  <c r="CR456" i="30"/>
  <c r="CS456" i="30"/>
  <c r="CT456" i="30"/>
  <c r="CU456" i="30"/>
  <c r="CV456" i="30"/>
  <c r="CW456" i="30"/>
  <c r="CX456" i="30"/>
  <c r="CY456" i="30"/>
  <c r="DD456" i="30"/>
  <c r="DE456" i="30"/>
  <c r="DF456" i="30"/>
  <c r="DG456" i="30"/>
  <c r="DH456" i="30"/>
  <c r="DK456" i="30"/>
  <c r="DL456" i="30"/>
  <c r="CN457" i="30"/>
  <c r="CO457" i="30"/>
  <c r="CP457" i="30"/>
  <c r="CQ457" i="30"/>
  <c r="CR457" i="30"/>
  <c r="CS457" i="30"/>
  <c r="CT457" i="30"/>
  <c r="CU457" i="30"/>
  <c r="CV457" i="30"/>
  <c r="CW457" i="30"/>
  <c r="CX457" i="30"/>
  <c r="CY457" i="30"/>
  <c r="DD457" i="30"/>
  <c r="DE457" i="30"/>
  <c r="DF457" i="30"/>
  <c r="DG457" i="30"/>
  <c r="DH457" i="30"/>
  <c r="DK457" i="30"/>
  <c r="DL457" i="30"/>
  <c r="CN458" i="30"/>
  <c r="CO458" i="30"/>
  <c r="CP458" i="30"/>
  <c r="CQ458" i="30"/>
  <c r="CR458" i="30"/>
  <c r="CS458" i="30"/>
  <c r="CT458" i="30"/>
  <c r="CU458" i="30"/>
  <c r="CV458" i="30"/>
  <c r="CW458" i="30"/>
  <c r="CX458" i="30"/>
  <c r="CY458" i="30"/>
  <c r="DD458" i="30"/>
  <c r="DE458" i="30"/>
  <c r="DF458" i="30"/>
  <c r="DG458" i="30"/>
  <c r="DH458" i="30"/>
  <c r="DK458" i="30"/>
  <c r="DL458" i="30"/>
  <c r="CN459" i="30"/>
  <c r="CO459" i="30"/>
  <c r="CP459" i="30"/>
  <c r="CQ459" i="30"/>
  <c r="CR459" i="30"/>
  <c r="CS459" i="30"/>
  <c r="CT459" i="30"/>
  <c r="CU459" i="30"/>
  <c r="CV459" i="30"/>
  <c r="CW459" i="30"/>
  <c r="CX459" i="30"/>
  <c r="CY459" i="30"/>
  <c r="DD459" i="30"/>
  <c r="DE459" i="30"/>
  <c r="DF459" i="30"/>
  <c r="DG459" i="30"/>
  <c r="DH459" i="30"/>
  <c r="DK459" i="30"/>
  <c r="DL459" i="30"/>
  <c r="CN460" i="30"/>
  <c r="CO460" i="30"/>
  <c r="CP460" i="30"/>
  <c r="CQ460" i="30"/>
  <c r="CR460" i="30"/>
  <c r="CS460" i="30"/>
  <c r="CT460" i="30"/>
  <c r="CU460" i="30"/>
  <c r="CV460" i="30"/>
  <c r="CW460" i="30"/>
  <c r="CX460" i="30"/>
  <c r="CY460" i="30"/>
  <c r="DD460" i="30"/>
  <c r="DE460" i="30"/>
  <c r="DF460" i="30"/>
  <c r="DG460" i="30"/>
  <c r="DH460" i="30"/>
  <c r="DK460" i="30"/>
  <c r="DL460" i="30"/>
  <c r="CN461" i="30"/>
  <c r="CO461" i="30"/>
  <c r="CP461" i="30"/>
  <c r="CQ461" i="30"/>
  <c r="CR461" i="30"/>
  <c r="CS461" i="30"/>
  <c r="CT461" i="30"/>
  <c r="CU461" i="30"/>
  <c r="CV461" i="30"/>
  <c r="CW461" i="30"/>
  <c r="CX461" i="30"/>
  <c r="CY461" i="30"/>
  <c r="DD461" i="30"/>
  <c r="DE461" i="30"/>
  <c r="DF461" i="30"/>
  <c r="DG461" i="30"/>
  <c r="DH461" i="30"/>
  <c r="DK461" i="30"/>
  <c r="DL461" i="30"/>
  <c r="CN462" i="30"/>
  <c r="CO462" i="30"/>
  <c r="CP462" i="30"/>
  <c r="CQ462" i="30"/>
  <c r="CR462" i="30"/>
  <c r="CS462" i="30"/>
  <c r="CT462" i="30"/>
  <c r="CU462" i="30"/>
  <c r="CV462" i="30"/>
  <c r="CW462" i="30"/>
  <c r="CX462" i="30"/>
  <c r="CY462" i="30"/>
  <c r="DD462" i="30"/>
  <c r="DE462" i="30"/>
  <c r="DF462" i="30"/>
  <c r="DG462" i="30"/>
  <c r="DH462" i="30"/>
  <c r="DK462" i="30"/>
  <c r="DL462" i="30"/>
  <c r="CN463" i="30"/>
  <c r="CO463" i="30"/>
  <c r="CP463" i="30"/>
  <c r="CQ463" i="30"/>
  <c r="CR463" i="30"/>
  <c r="CS463" i="30"/>
  <c r="CT463" i="30"/>
  <c r="CU463" i="30"/>
  <c r="CV463" i="30"/>
  <c r="CW463" i="30"/>
  <c r="CX463" i="30"/>
  <c r="CY463" i="30"/>
  <c r="DD463" i="30"/>
  <c r="DE463" i="30"/>
  <c r="DF463" i="30"/>
  <c r="DG463" i="30"/>
  <c r="DH463" i="30"/>
  <c r="DK463" i="30"/>
  <c r="DL463" i="30"/>
  <c r="CN464" i="30"/>
  <c r="CO464" i="30"/>
  <c r="CP464" i="30"/>
  <c r="CQ464" i="30"/>
  <c r="CR464" i="30"/>
  <c r="CS464" i="30"/>
  <c r="CT464" i="30"/>
  <c r="CU464" i="30"/>
  <c r="CV464" i="30"/>
  <c r="CW464" i="30"/>
  <c r="CX464" i="30"/>
  <c r="CY464" i="30"/>
  <c r="DD464" i="30"/>
  <c r="DE464" i="30"/>
  <c r="DF464" i="30"/>
  <c r="DG464" i="30"/>
  <c r="DH464" i="30"/>
  <c r="DK464" i="30"/>
  <c r="DL464" i="30"/>
  <c r="CN465" i="30"/>
  <c r="CO465" i="30"/>
  <c r="CP465" i="30"/>
  <c r="CQ465" i="30"/>
  <c r="CR465" i="30"/>
  <c r="CS465" i="30"/>
  <c r="CT465" i="30"/>
  <c r="CU465" i="30"/>
  <c r="CV465" i="30"/>
  <c r="CW465" i="30"/>
  <c r="CX465" i="30"/>
  <c r="CY465" i="30"/>
  <c r="DD465" i="30"/>
  <c r="DE465" i="30"/>
  <c r="DF465" i="30"/>
  <c r="DG465" i="30"/>
  <c r="DH465" i="30"/>
  <c r="DK465" i="30"/>
  <c r="DL465" i="30"/>
  <c r="CN466" i="30"/>
  <c r="CO466" i="30"/>
  <c r="CP466" i="30"/>
  <c r="CQ466" i="30"/>
  <c r="CR466" i="30"/>
  <c r="CS466" i="30"/>
  <c r="CT466" i="30"/>
  <c r="CU466" i="30"/>
  <c r="CV466" i="30"/>
  <c r="CW466" i="30"/>
  <c r="CX466" i="30"/>
  <c r="CY466" i="30"/>
  <c r="DD466" i="30"/>
  <c r="DE466" i="30"/>
  <c r="DF466" i="30"/>
  <c r="DG466" i="30"/>
  <c r="DH466" i="30"/>
  <c r="DK466" i="30"/>
  <c r="DL466" i="30"/>
  <c r="CN467" i="30"/>
  <c r="CO467" i="30"/>
  <c r="CP467" i="30"/>
  <c r="CQ467" i="30"/>
  <c r="CR467" i="30"/>
  <c r="CS467" i="30"/>
  <c r="CT467" i="30"/>
  <c r="CU467" i="30"/>
  <c r="CV467" i="30"/>
  <c r="CW467" i="30"/>
  <c r="CX467" i="30"/>
  <c r="CY467" i="30"/>
  <c r="DD467" i="30"/>
  <c r="DE467" i="30"/>
  <c r="DF467" i="30"/>
  <c r="DG467" i="30"/>
  <c r="DH467" i="30"/>
  <c r="DK467" i="30"/>
  <c r="DL467" i="30"/>
  <c r="CN468" i="30"/>
  <c r="CO468" i="30"/>
  <c r="CP468" i="30"/>
  <c r="CQ468" i="30"/>
  <c r="CR468" i="30"/>
  <c r="CS468" i="30"/>
  <c r="CT468" i="30"/>
  <c r="CU468" i="30"/>
  <c r="CV468" i="30"/>
  <c r="CW468" i="30"/>
  <c r="CX468" i="30"/>
  <c r="CY468" i="30"/>
  <c r="DD468" i="30"/>
  <c r="DE468" i="30"/>
  <c r="DF468" i="30"/>
  <c r="DG468" i="30"/>
  <c r="DH468" i="30"/>
  <c r="DK468" i="30"/>
  <c r="DL468" i="30"/>
  <c r="CN469" i="30"/>
  <c r="CO469" i="30"/>
  <c r="CP469" i="30"/>
  <c r="CQ469" i="30"/>
  <c r="CR469" i="30"/>
  <c r="CS469" i="30"/>
  <c r="CT469" i="30"/>
  <c r="CU469" i="30"/>
  <c r="CV469" i="30"/>
  <c r="CW469" i="30"/>
  <c r="CX469" i="30"/>
  <c r="CY469" i="30"/>
  <c r="DD469" i="30"/>
  <c r="DE469" i="30"/>
  <c r="DF469" i="30"/>
  <c r="DG469" i="30"/>
  <c r="DH469" i="30"/>
  <c r="DK469" i="30"/>
  <c r="DL469" i="30"/>
  <c r="CN470" i="30"/>
  <c r="CO470" i="30"/>
  <c r="CP470" i="30"/>
  <c r="CQ470" i="30"/>
  <c r="CR470" i="30"/>
  <c r="CS470" i="30"/>
  <c r="CT470" i="30"/>
  <c r="CU470" i="30"/>
  <c r="CV470" i="30"/>
  <c r="CW470" i="30"/>
  <c r="CX470" i="30"/>
  <c r="CY470" i="30"/>
  <c r="DD470" i="30"/>
  <c r="DE470" i="30"/>
  <c r="DF470" i="30"/>
  <c r="DG470" i="30"/>
  <c r="DH470" i="30"/>
  <c r="DK470" i="30"/>
  <c r="DL470" i="30"/>
  <c r="CN471" i="30"/>
  <c r="CO471" i="30"/>
  <c r="CP471" i="30"/>
  <c r="CQ471" i="30"/>
  <c r="CR471" i="30"/>
  <c r="CS471" i="30"/>
  <c r="CT471" i="30"/>
  <c r="CU471" i="30"/>
  <c r="CV471" i="30"/>
  <c r="CW471" i="30"/>
  <c r="CX471" i="30"/>
  <c r="CY471" i="30"/>
  <c r="DD471" i="30"/>
  <c r="DE471" i="30"/>
  <c r="DF471" i="30"/>
  <c r="DG471" i="30"/>
  <c r="DH471" i="30"/>
  <c r="DK471" i="30"/>
  <c r="DL471" i="30"/>
  <c r="CN472" i="30"/>
  <c r="CO472" i="30"/>
  <c r="CP472" i="30"/>
  <c r="CQ472" i="30"/>
  <c r="CR472" i="30"/>
  <c r="CS472" i="30"/>
  <c r="CT472" i="30"/>
  <c r="CU472" i="30"/>
  <c r="CV472" i="30"/>
  <c r="CW472" i="30"/>
  <c r="CX472" i="30"/>
  <c r="CY472" i="30"/>
  <c r="DD472" i="30"/>
  <c r="DE472" i="30"/>
  <c r="DF472" i="30"/>
  <c r="DG472" i="30"/>
  <c r="DH472" i="30"/>
  <c r="DK472" i="30"/>
  <c r="DL472" i="30"/>
  <c r="CN473" i="30"/>
  <c r="CO473" i="30"/>
  <c r="CP473" i="30"/>
  <c r="CQ473" i="30"/>
  <c r="CR473" i="30"/>
  <c r="CS473" i="30"/>
  <c r="CT473" i="30"/>
  <c r="CU473" i="30"/>
  <c r="CV473" i="30"/>
  <c r="CW473" i="30"/>
  <c r="CX473" i="30"/>
  <c r="CY473" i="30"/>
  <c r="DD473" i="30"/>
  <c r="DE473" i="30"/>
  <c r="DF473" i="30"/>
  <c r="DG473" i="30"/>
  <c r="DH473" i="30"/>
  <c r="DK473" i="30"/>
  <c r="DL473" i="30"/>
  <c r="CN474" i="30"/>
  <c r="CO474" i="30"/>
  <c r="CP474" i="30"/>
  <c r="CQ474" i="30"/>
  <c r="CR474" i="30"/>
  <c r="CS474" i="30"/>
  <c r="CT474" i="30"/>
  <c r="CU474" i="30"/>
  <c r="CV474" i="30"/>
  <c r="CW474" i="30"/>
  <c r="CX474" i="30"/>
  <c r="CY474" i="30"/>
  <c r="DD474" i="30"/>
  <c r="DE474" i="30"/>
  <c r="DF474" i="30"/>
  <c r="DG474" i="30"/>
  <c r="DH474" i="30"/>
  <c r="DK474" i="30"/>
  <c r="DL474" i="30"/>
  <c r="CN475" i="30"/>
  <c r="CO475" i="30"/>
  <c r="CP475" i="30"/>
  <c r="CQ475" i="30"/>
  <c r="CR475" i="30"/>
  <c r="CS475" i="30"/>
  <c r="CT475" i="30"/>
  <c r="CU475" i="30"/>
  <c r="CV475" i="30"/>
  <c r="CW475" i="30"/>
  <c r="CX475" i="30"/>
  <c r="CY475" i="30"/>
  <c r="DD475" i="30"/>
  <c r="DE475" i="30"/>
  <c r="DF475" i="30"/>
  <c r="DG475" i="30"/>
  <c r="DH475" i="30"/>
  <c r="DK475" i="30"/>
  <c r="DL475" i="30"/>
  <c r="CN476" i="30"/>
  <c r="CO476" i="30"/>
  <c r="CP476" i="30"/>
  <c r="CQ476" i="30"/>
  <c r="CR476" i="30"/>
  <c r="CS476" i="30"/>
  <c r="CT476" i="30"/>
  <c r="CU476" i="30"/>
  <c r="CV476" i="30"/>
  <c r="CW476" i="30"/>
  <c r="CX476" i="30"/>
  <c r="CY476" i="30"/>
  <c r="DD476" i="30"/>
  <c r="DE476" i="30"/>
  <c r="DF476" i="30"/>
  <c r="DG476" i="30"/>
  <c r="DH476" i="30"/>
  <c r="DK476" i="30"/>
  <c r="DL476" i="30"/>
  <c r="CN477" i="30"/>
  <c r="CO477" i="30"/>
  <c r="CP477" i="30"/>
  <c r="CQ477" i="30"/>
  <c r="CR477" i="30"/>
  <c r="CS477" i="30"/>
  <c r="CT477" i="30"/>
  <c r="CU477" i="30"/>
  <c r="CV477" i="30"/>
  <c r="CW477" i="30"/>
  <c r="CX477" i="30"/>
  <c r="CY477" i="30"/>
  <c r="DD477" i="30"/>
  <c r="DE477" i="30"/>
  <c r="DF477" i="30"/>
  <c r="DG477" i="30"/>
  <c r="DH477" i="30"/>
  <c r="DK477" i="30"/>
  <c r="DL477" i="30"/>
  <c r="CN478" i="30"/>
  <c r="CO478" i="30"/>
  <c r="CP478" i="30"/>
  <c r="CQ478" i="30"/>
  <c r="CR478" i="30"/>
  <c r="CS478" i="30"/>
  <c r="CT478" i="30"/>
  <c r="CU478" i="30"/>
  <c r="CV478" i="30"/>
  <c r="CW478" i="30"/>
  <c r="CX478" i="30"/>
  <c r="CY478" i="30"/>
  <c r="DD478" i="30"/>
  <c r="DE478" i="30"/>
  <c r="DF478" i="30"/>
  <c r="DG478" i="30"/>
  <c r="DH478" i="30"/>
  <c r="DK478" i="30"/>
  <c r="DL478" i="30"/>
  <c r="CN479" i="30"/>
  <c r="CO479" i="30"/>
  <c r="CP479" i="30"/>
  <c r="CQ479" i="30"/>
  <c r="CR479" i="30"/>
  <c r="CS479" i="30"/>
  <c r="CT479" i="30"/>
  <c r="CU479" i="30"/>
  <c r="CV479" i="30"/>
  <c r="CW479" i="30"/>
  <c r="CX479" i="30"/>
  <c r="CY479" i="30"/>
  <c r="DD479" i="30"/>
  <c r="DE479" i="30"/>
  <c r="DF479" i="30"/>
  <c r="DG479" i="30"/>
  <c r="DH479" i="30"/>
  <c r="DK479" i="30"/>
  <c r="DL479" i="30"/>
  <c r="CN480" i="30"/>
  <c r="CO480" i="30"/>
  <c r="CP480" i="30"/>
  <c r="CQ480" i="30"/>
  <c r="CR480" i="30"/>
  <c r="CS480" i="30"/>
  <c r="CT480" i="30"/>
  <c r="CU480" i="30"/>
  <c r="CV480" i="30"/>
  <c r="CW480" i="30"/>
  <c r="CX480" i="30"/>
  <c r="CY480" i="30"/>
  <c r="DD480" i="30"/>
  <c r="DE480" i="30"/>
  <c r="DF480" i="30"/>
  <c r="DG480" i="30"/>
  <c r="DH480" i="30"/>
  <c r="DK480" i="30"/>
  <c r="DL480" i="30"/>
  <c r="CN481" i="30"/>
  <c r="CO481" i="30"/>
  <c r="CP481" i="30"/>
  <c r="CQ481" i="30"/>
  <c r="CR481" i="30"/>
  <c r="CS481" i="30"/>
  <c r="CT481" i="30"/>
  <c r="CU481" i="30"/>
  <c r="CV481" i="30"/>
  <c r="CW481" i="30"/>
  <c r="CX481" i="30"/>
  <c r="CY481" i="30"/>
  <c r="DD481" i="30"/>
  <c r="DE481" i="30"/>
  <c r="DF481" i="30"/>
  <c r="DG481" i="30"/>
  <c r="DH481" i="30"/>
  <c r="DK481" i="30"/>
  <c r="DL481" i="30"/>
  <c r="CN482" i="30"/>
  <c r="CO482" i="30"/>
  <c r="CP482" i="30"/>
  <c r="CQ482" i="30"/>
  <c r="CR482" i="30"/>
  <c r="CS482" i="30"/>
  <c r="CT482" i="30"/>
  <c r="CU482" i="30"/>
  <c r="CV482" i="30"/>
  <c r="CW482" i="30"/>
  <c r="CX482" i="30"/>
  <c r="CY482" i="30"/>
  <c r="DD482" i="30"/>
  <c r="DE482" i="30"/>
  <c r="DF482" i="30"/>
  <c r="DG482" i="30"/>
  <c r="DH482" i="30"/>
  <c r="DK482" i="30"/>
  <c r="DL482" i="30"/>
  <c r="CN483" i="30"/>
  <c r="CO483" i="30"/>
  <c r="CP483" i="30"/>
  <c r="CQ483" i="30"/>
  <c r="CR483" i="30"/>
  <c r="CS483" i="30"/>
  <c r="CT483" i="30"/>
  <c r="CU483" i="30"/>
  <c r="CV483" i="30"/>
  <c r="CW483" i="30"/>
  <c r="CX483" i="30"/>
  <c r="CY483" i="30"/>
  <c r="DD483" i="30"/>
  <c r="DE483" i="30"/>
  <c r="DF483" i="30"/>
  <c r="DG483" i="30"/>
  <c r="DH483" i="30"/>
  <c r="DK483" i="30"/>
  <c r="DL483" i="30"/>
  <c r="CN484" i="30"/>
  <c r="CO484" i="30"/>
  <c r="CP484" i="30"/>
  <c r="CQ484" i="30"/>
  <c r="CR484" i="30"/>
  <c r="CS484" i="30"/>
  <c r="CT484" i="30"/>
  <c r="CU484" i="30"/>
  <c r="CV484" i="30"/>
  <c r="CW484" i="30"/>
  <c r="CX484" i="30"/>
  <c r="CY484" i="30"/>
  <c r="DD484" i="30"/>
  <c r="DE484" i="30"/>
  <c r="DF484" i="30"/>
  <c r="DG484" i="30"/>
  <c r="DH484" i="30"/>
  <c r="DK484" i="30"/>
  <c r="DL484" i="30"/>
  <c r="CN485" i="30"/>
  <c r="CO485" i="30"/>
  <c r="CP485" i="30"/>
  <c r="CQ485" i="30"/>
  <c r="CR485" i="30"/>
  <c r="CS485" i="30"/>
  <c r="CT485" i="30"/>
  <c r="CU485" i="30"/>
  <c r="CV485" i="30"/>
  <c r="CW485" i="30"/>
  <c r="CX485" i="30"/>
  <c r="CY485" i="30"/>
  <c r="DD485" i="30"/>
  <c r="DE485" i="30"/>
  <c r="DF485" i="30"/>
  <c r="DG485" i="30"/>
  <c r="DH485" i="30"/>
  <c r="DK485" i="30"/>
  <c r="DL485" i="30"/>
  <c r="CN486" i="30"/>
  <c r="CO486" i="30"/>
  <c r="CP486" i="30"/>
  <c r="CQ486" i="30"/>
  <c r="CR486" i="30"/>
  <c r="CS486" i="30"/>
  <c r="CT486" i="30"/>
  <c r="CU486" i="30"/>
  <c r="CV486" i="30"/>
  <c r="CW486" i="30"/>
  <c r="CX486" i="30"/>
  <c r="CY486" i="30"/>
  <c r="DD486" i="30"/>
  <c r="DE486" i="30"/>
  <c r="DF486" i="30"/>
  <c r="DG486" i="30"/>
  <c r="DH486" i="30"/>
  <c r="DK486" i="30"/>
  <c r="DL486" i="30"/>
  <c r="CN487" i="30"/>
  <c r="CO487" i="30"/>
  <c r="CP487" i="30"/>
  <c r="CQ487" i="30"/>
  <c r="CR487" i="30"/>
  <c r="CS487" i="30"/>
  <c r="CT487" i="30"/>
  <c r="CU487" i="30"/>
  <c r="CV487" i="30"/>
  <c r="CW487" i="30"/>
  <c r="CX487" i="30"/>
  <c r="CY487" i="30"/>
  <c r="DD487" i="30"/>
  <c r="DE487" i="30"/>
  <c r="DF487" i="30"/>
  <c r="DG487" i="30"/>
  <c r="DH487" i="30"/>
  <c r="DK487" i="30"/>
  <c r="DL487" i="30"/>
  <c r="CN488" i="30"/>
  <c r="CO488" i="30"/>
  <c r="CP488" i="30"/>
  <c r="CQ488" i="30"/>
  <c r="CR488" i="30"/>
  <c r="CS488" i="30"/>
  <c r="CT488" i="30"/>
  <c r="CU488" i="30"/>
  <c r="CV488" i="30"/>
  <c r="CW488" i="30"/>
  <c r="CX488" i="30"/>
  <c r="CY488" i="30"/>
  <c r="DD488" i="30"/>
  <c r="DE488" i="30"/>
  <c r="DF488" i="30"/>
  <c r="DG488" i="30"/>
  <c r="DH488" i="30"/>
  <c r="DK488" i="30"/>
  <c r="DL488" i="30"/>
  <c r="CN489" i="30"/>
  <c r="CO489" i="30"/>
  <c r="CP489" i="30"/>
  <c r="CQ489" i="30"/>
  <c r="CR489" i="30"/>
  <c r="CS489" i="30"/>
  <c r="CT489" i="30"/>
  <c r="CU489" i="30"/>
  <c r="CV489" i="30"/>
  <c r="CW489" i="30"/>
  <c r="CX489" i="30"/>
  <c r="CY489" i="30"/>
  <c r="DD489" i="30"/>
  <c r="DE489" i="30"/>
  <c r="DF489" i="30"/>
  <c r="DG489" i="30"/>
  <c r="DH489" i="30"/>
  <c r="DK489" i="30"/>
  <c r="DL489" i="30"/>
  <c r="CN490" i="30"/>
  <c r="CO490" i="30"/>
  <c r="CP490" i="30"/>
  <c r="CQ490" i="30"/>
  <c r="CR490" i="30"/>
  <c r="CS490" i="30"/>
  <c r="CT490" i="30"/>
  <c r="CU490" i="30"/>
  <c r="CV490" i="30"/>
  <c r="CW490" i="30"/>
  <c r="CX490" i="30"/>
  <c r="CY490" i="30"/>
  <c r="DD490" i="30"/>
  <c r="DE490" i="30"/>
  <c r="DF490" i="30"/>
  <c r="DG490" i="30"/>
  <c r="DH490" i="30"/>
  <c r="DK490" i="30"/>
  <c r="DL490" i="30"/>
  <c r="CN491" i="30"/>
  <c r="CO491" i="30"/>
  <c r="CP491" i="30"/>
  <c r="CQ491" i="30"/>
  <c r="CR491" i="30"/>
  <c r="CS491" i="30"/>
  <c r="CT491" i="30"/>
  <c r="CU491" i="30"/>
  <c r="CV491" i="30"/>
  <c r="CW491" i="30"/>
  <c r="CX491" i="30"/>
  <c r="CY491" i="30"/>
  <c r="DD491" i="30"/>
  <c r="DE491" i="30"/>
  <c r="DF491" i="30"/>
  <c r="DG491" i="30"/>
  <c r="DH491" i="30"/>
  <c r="DK491" i="30"/>
  <c r="DL491" i="30"/>
  <c r="CN492" i="30"/>
  <c r="CO492" i="30"/>
  <c r="CP492" i="30"/>
  <c r="CQ492" i="30"/>
  <c r="CR492" i="30"/>
  <c r="CS492" i="30"/>
  <c r="CT492" i="30"/>
  <c r="CU492" i="30"/>
  <c r="CV492" i="30"/>
  <c r="CW492" i="30"/>
  <c r="CX492" i="30"/>
  <c r="CY492" i="30"/>
  <c r="DD492" i="30"/>
  <c r="DE492" i="30"/>
  <c r="DF492" i="30"/>
  <c r="DG492" i="30"/>
  <c r="DH492" i="30"/>
  <c r="DK492" i="30"/>
  <c r="DL492" i="30"/>
  <c r="CN493" i="30"/>
  <c r="CO493" i="30"/>
  <c r="CP493" i="30"/>
  <c r="CQ493" i="30"/>
  <c r="CR493" i="30"/>
  <c r="CS493" i="30"/>
  <c r="CT493" i="30"/>
  <c r="CU493" i="30"/>
  <c r="CV493" i="30"/>
  <c r="CW493" i="30"/>
  <c r="CX493" i="30"/>
  <c r="CY493" i="30"/>
  <c r="DD493" i="30"/>
  <c r="DE493" i="30"/>
  <c r="DF493" i="30"/>
  <c r="DG493" i="30"/>
  <c r="DH493" i="30"/>
  <c r="DK493" i="30"/>
  <c r="DL493" i="30"/>
  <c r="CN494" i="30"/>
  <c r="CO494" i="30"/>
  <c r="CP494" i="30"/>
  <c r="CQ494" i="30"/>
  <c r="CR494" i="30"/>
  <c r="CS494" i="30"/>
  <c r="CT494" i="30"/>
  <c r="CU494" i="30"/>
  <c r="CV494" i="30"/>
  <c r="CW494" i="30"/>
  <c r="CX494" i="30"/>
  <c r="CY494" i="30"/>
  <c r="DD494" i="30"/>
  <c r="DE494" i="30"/>
  <c r="DF494" i="30"/>
  <c r="DG494" i="30"/>
  <c r="DH494" i="30"/>
  <c r="DK494" i="30"/>
  <c r="DL494" i="30"/>
  <c r="CN495" i="30"/>
  <c r="CO495" i="30"/>
  <c r="CP495" i="30"/>
  <c r="CQ495" i="30"/>
  <c r="CR495" i="30"/>
  <c r="CS495" i="30"/>
  <c r="CT495" i="30"/>
  <c r="CU495" i="30"/>
  <c r="CV495" i="30"/>
  <c r="CW495" i="30"/>
  <c r="CX495" i="30"/>
  <c r="CY495" i="30"/>
  <c r="DD495" i="30"/>
  <c r="DE495" i="30"/>
  <c r="DF495" i="30"/>
  <c r="DG495" i="30"/>
  <c r="DH495" i="30"/>
  <c r="DK495" i="30"/>
  <c r="DL495" i="30"/>
  <c r="CN496" i="30"/>
  <c r="CO496" i="30"/>
  <c r="CP496" i="30"/>
  <c r="CQ496" i="30"/>
  <c r="CR496" i="30"/>
  <c r="CS496" i="30"/>
  <c r="CT496" i="30"/>
  <c r="CU496" i="30"/>
  <c r="CV496" i="30"/>
  <c r="CW496" i="30"/>
  <c r="CX496" i="30"/>
  <c r="CY496" i="30"/>
  <c r="DD496" i="30"/>
  <c r="DE496" i="30"/>
  <c r="DF496" i="30"/>
  <c r="DG496" i="30"/>
  <c r="DH496" i="30"/>
  <c r="DK496" i="30"/>
  <c r="DL496" i="30"/>
  <c r="CN497" i="30"/>
  <c r="CO497" i="30"/>
  <c r="CP497" i="30"/>
  <c r="CQ497" i="30"/>
  <c r="CR497" i="30"/>
  <c r="CS497" i="30"/>
  <c r="CT497" i="30"/>
  <c r="CU497" i="30"/>
  <c r="CV497" i="30"/>
  <c r="CW497" i="30"/>
  <c r="CX497" i="30"/>
  <c r="CY497" i="30"/>
  <c r="DD497" i="30"/>
  <c r="DE497" i="30"/>
  <c r="DF497" i="30"/>
  <c r="DG497" i="30"/>
  <c r="DH497" i="30"/>
  <c r="DK497" i="30"/>
  <c r="DL497" i="30"/>
  <c r="CN498" i="30"/>
  <c r="CO498" i="30"/>
  <c r="CP498" i="30"/>
  <c r="CQ498" i="30"/>
  <c r="CR498" i="30"/>
  <c r="CS498" i="30"/>
  <c r="CT498" i="30"/>
  <c r="CU498" i="30"/>
  <c r="CV498" i="30"/>
  <c r="CW498" i="30"/>
  <c r="CX498" i="30"/>
  <c r="CY498" i="30"/>
  <c r="DD498" i="30"/>
  <c r="DE498" i="30"/>
  <c r="DF498" i="30"/>
  <c r="DG498" i="30"/>
  <c r="DH498" i="30"/>
  <c r="DK498" i="30"/>
  <c r="DL498" i="30"/>
  <c r="CN499" i="30"/>
  <c r="CO499" i="30"/>
  <c r="CP499" i="30"/>
  <c r="CQ499" i="30"/>
  <c r="CR499" i="30"/>
  <c r="CS499" i="30"/>
  <c r="CT499" i="30"/>
  <c r="CU499" i="30"/>
  <c r="CV499" i="30"/>
  <c r="CW499" i="30"/>
  <c r="CX499" i="30"/>
  <c r="CY499" i="30"/>
  <c r="DD499" i="30"/>
  <c r="DE499" i="30"/>
  <c r="DF499" i="30"/>
  <c r="DG499" i="30"/>
  <c r="DH499" i="30"/>
  <c r="DK499" i="30"/>
  <c r="DL499" i="30"/>
  <c r="CN500" i="30"/>
  <c r="CO500" i="30"/>
  <c r="CP500" i="30"/>
  <c r="CQ500" i="30"/>
  <c r="CR500" i="30"/>
  <c r="CS500" i="30"/>
  <c r="CT500" i="30"/>
  <c r="CU500" i="30"/>
  <c r="CV500" i="30"/>
  <c r="CW500" i="30"/>
  <c r="CX500" i="30"/>
  <c r="CY500" i="30"/>
  <c r="DD500" i="30"/>
  <c r="DE500" i="30"/>
  <c r="DF500" i="30"/>
  <c r="DG500" i="30"/>
  <c r="DH500" i="30"/>
  <c r="DK500" i="30"/>
  <c r="DL500" i="30"/>
  <c r="CN501" i="30"/>
  <c r="CO501" i="30"/>
  <c r="CP501" i="30"/>
  <c r="CQ501" i="30"/>
  <c r="CR501" i="30"/>
  <c r="CS501" i="30"/>
  <c r="CT501" i="30"/>
  <c r="CU501" i="30"/>
  <c r="CV501" i="30"/>
  <c r="CW501" i="30"/>
  <c r="CX501" i="30"/>
  <c r="CY501" i="30"/>
  <c r="DD501" i="30"/>
  <c r="DE501" i="30"/>
  <c r="DF501" i="30"/>
  <c r="DG501" i="30"/>
  <c r="DH501" i="30"/>
  <c r="DK501" i="30"/>
  <c r="DL501" i="30"/>
  <c r="CN502" i="30"/>
  <c r="CO502" i="30"/>
  <c r="CP502" i="30"/>
  <c r="CQ502" i="30"/>
  <c r="CR502" i="30"/>
  <c r="CS502" i="30"/>
  <c r="CT502" i="30"/>
  <c r="CU502" i="30"/>
  <c r="CV502" i="30"/>
  <c r="CW502" i="30"/>
  <c r="CX502" i="30"/>
  <c r="CY502" i="30"/>
  <c r="DD502" i="30"/>
  <c r="DE502" i="30"/>
  <c r="DF502" i="30"/>
  <c r="DG502" i="30"/>
  <c r="DH502" i="30"/>
  <c r="DK502" i="30"/>
  <c r="DL502" i="30"/>
  <c r="CN503" i="30"/>
  <c r="CO503" i="30"/>
  <c r="CP503" i="30"/>
  <c r="CQ503" i="30"/>
  <c r="CR503" i="30"/>
  <c r="CS503" i="30"/>
  <c r="CT503" i="30"/>
  <c r="CU503" i="30"/>
  <c r="CV503" i="30"/>
  <c r="CW503" i="30"/>
  <c r="CX503" i="30"/>
  <c r="CY503" i="30"/>
  <c r="DD503" i="30"/>
  <c r="DE503" i="30"/>
  <c r="DF503" i="30"/>
  <c r="DG503" i="30"/>
  <c r="DH503" i="30"/>
  <c r="DK503" i="30"/>
  <c r="DL503" i="30"/>
  <c r="CN504" i="30"/>
  <c r="CO504" i="30"/>
  <c r="CP504" i="30"/>
  <c r="CQ504" i="30"/>
  <c r="CR504" i="30"/>
  <c r="CS504" i="30"/>
  <c r="CT504" i="30"/>
  <c r="CU504" i="30"/>
  <c r="CV504" i="30"/>
  <c r="CW504" i="30"/>
  <c r="CX504" i="30"/>
  <c r="CY504" i="30"/>
  <c r="DD504" i="30"/>
  <c r="DE504" i="30"/>
  <c r="DF504" i="30"/>
  <c r="DG504" i="30"/>
  <c r="DH504" i="30"/>
  <c r="DK504" i="30"/>
  <c r="DL504" i="30"/>
  <c r="CN505" i="30"/>
  <c r="CO505" i="30"/>
  <c r="CP505" i="30"/>
  <c r="CQ505" i="30"/>
  <c r="CR505" i="30"/>
  <c r="CS505" i="30"/>
  <c r="CT505" i="30"/>
  <c r="CU505" i="30"/>
  <c r="CV505" i="30"/>
  <c r="CW505" i="30"/>
  <c r="CX505" i="30"/>
  <c r="CY505" i="30"/>
  <c r="DD505" i="30"/>
  <c r="DE505" i="30"/>
  <c r="DF505" i="30"/>
  <c r="DG505" i="30"/>
  <c r="DH505" i="30"/>
  <c r="DK505" i="30"/>
  <c r="DL505" i="30"/>
  <c r="CN506" i="30"/>
  <c r="CO506" i="30"/>
  <c r="CP506" i="30"/>
  <c r="CQ506" i="30"/>
  <c r="CR506" i="30"/>
  <c r="CS506" i="30"/>
  <c r="CT506" i="30"/>
  <c r="CU506" i="30"/>
  <c r="CV506" i="30"/>
  <c r="CW506" i="30"/>
  <c r="CX506" i="30"/>
  <c r="CY506" i="30"/>
  <c r="DD506" i="30"/>
  <c r="DE506" i="30"/>
  <c r="DF506" i="30"/>
  <c r="DG506" i="30"/>
  <c r="DH506" i="30"/>
  <c r="DK506" i="30"/>
  <c r="DL506" i="30"/>
  <c r="CN507" i="30"/>
  <c r="CO507" i="30"/>
  <c r="CP507" i="30"/>
  <c r="CQ507" i="30"/>
  <c r="CR507" i="30"/>
  <c r="CS507" i="30"/>
  <c r="CT507" i="30"/>
  <c r="CU507" i="30"/>
  <c r="CV507" i="30"/>
  <c r="CW507" i="30"/>
  <c r="CX507" i="30"/>
  <c r="CY507" i="30"/>
  <c r="DD507" i="30"/>
  <c r="DE507" i="30"/>
  <c r="DF507" i="30"/>
  <c r="DG507" i="30"/>
  <c r="DH507" i="30"/>
  <c r="DK507" i="30"/>
  <c r="DL507" i="30"/>
  <c r="CN508" i="30"/>
  <c r="CO508" i="30"/>
  <c r="CP508" i="30"/>
  <c r="CQ508" i="30"/>
  <c r="CR508" i="30"/>
  <c r="CS508" i="30"/>
  <c r="CT508" i="30"/>
  <c r="CU508" i="30"/>
  <c r="CV508" i="30"/>
  <c r="CW508" i="30"/>
  <c r="CX508" i="30"/>
  <c r="CY508" i="30"/>
  <c r="DD508" i="30"/>
  <c r="DE508" i="30"/>
  <c r="DF508" i="30"/>
  <c r="DG508" i="30"/>
  <c r="DH508" i="30"/>
  <c r="DK508" i="30"/>
  <c r="DL508" i="30"/>
  <c r="CN509" i="30"/>
  <c r="CO509" i="30"/>
  <c r="CP509" i="30"/>
  <c r="CQ509" i="30"/>
  <c r="CR509" i="30"/>
  <c r="CS509" i="30"/>
  <c r="CT509" i="30"/>
  <c r="CU509" i="30"/>
  <c r="CV509" i="30"/>
  <c r="CW509" i="30"/>
  <c r="CX509" i="30"/>
  <c r="CY509" i="30"/>
  <c r="DD509" i="30"/>
  <c r="DE509" i="30"/>
  <c r="DF509" i="30"/>
  <c r="DG509" i="30"/>
  <c r="DH509" i="30"/>
  <c r="DK509" i="30"/>
  <c r="DL509" i="30"/>
  <c r="CN510" i="30"/>
  <c r="CO510" i="30"/>
  <c r="CP510" i="30"/>
  <c r="CQ510" i="30"/>
  <c r="CR510" i="30"/>
  <c r="CS510" i="30"/>
  <c r="CT510" i="30"/>
  <c r="CU510" i="30"/>
  <c r="CV510" i="30"/>
  <c r="CW510" i="30"/>
  <c r="CX510" i="30"/>
  <c r="CY510" i="30"/>
  <c r="DD510" i="30"/>
  <c r="DE510" i="30"/>
  <c r="DF510" i="30"/>
  <c r="DG510" i="30"/>
  <c r="DH510" i="30"/>
  <c r="DK510" i="30"/>
  <c r="DL510" i="30"/>
  <c r="CN511" i="30"/>
  <c r="CO511" i="30"/>
  <c r="CP511" i="30"/>
  <c r="CQ511" i="30"/>
  <c r="CR511" i="30"/>
  <c r="CS511" i="30"/>
  <c r="CT511" i="30"/>
  <c r="CU511" i="30"/>
  <c r="CV511" i="30"/>
  <c r="CW511" i="30"/>
  <c r="CX511" i="30"/>
  <c r="CY511" i="30"/>
  <c r="DD511" i="30"/>
  <c r="DE511" i="30"/>
  <c r="DF511" i="30"/>
  <c r="DG511" i="30"/>
  <c r="DH511" i="30"/>
  <c r="DK511" i="30"/>
  <c r="DL511" i="30"/>
  <c r="CN512" i="30"/>
  <c r="CO512" i="30"/>
  <c r="CP512" i="30"/>
  <c r="CQ512" i="30"/>
  <c r="CR512" i="30"/>
  <c r="CS512" i="30"/>
  <c r="CT512" i="30"/>
  <c r="CU512" i="30"/>
  <c r="CV512" i="30"/>
  <c r="CW512" i="30"/>
  <c r="CX512" i="30"/>
  <c r="CY512" i="30"/>
  <c r="DD512" i="30"/>
  <c r="DE512" i="30"/>
  <c r="DF512" i="30"/>
  <c r="DG512" i="30"/>
  <c r="DH512" i="30"/>
  <c r="DK512" i="30"/>
  <c r="DL512" i="30"/>
  <c r="CN513" i="30"/>
  <c r="CO513" i="30"/>
  <c r="CP513" i="30"/>
  <c r="CQ513" i="30"/>
  <c r="CR513" i="30"/>
  <c r="CS513" i="30"/>
  <c r="CT513" i="30"/>
  <c r="CU513" i="30"/>
  <c r="CV513" i="30"/>
  <c r="CW513" i="30"/>
  <c r="CX513" i="30"/>
  <c r="CY513" i="30"/>
  <c r="DD513" i="30"/>
  <c r="DE513" i="30"/>
  <c r="DF513" i="30"/>
  <c r="DG513" i="30"/>
  <c r="DH513" i="30"/>
  <c r="DK513" i="30"/>
  <c r="DL513" i="30"/>
  <c r="CN514" i="30"/>
  <c r="CO514" i="30"/>
  <c r="CP514" i="30"/>
  <c r="CQ514" i="30"/>
  <c r="CR514" i="30"/>
  <c r="CS514" i="30"/>
  <c r="CT514" i="30"/>
  <c r="CU514" i="30"/>
  <c r="CV514" i="30"/>
  <c r="CW514" i="30"/>
  <c r="CX514" i="30"/>
  <c r="CY514" i="30"/>
  <c r="DD514" i="30"/>
  <c r="DE514" i="30"/>
  <c r="DF514" i="30"/>
  <c r="DG514" i="30"/>
  <c r="DH514" i="30"/>
  <c r="DK514" i="30"/>
  <c r="DL514" i="30"/>
  <c r="CN515" i="30"/>
  <c r="CO515" i="30"/>
  <c r="CP515" i="30"/>
  <c r="CQ515" i="30"/>
  <c r="CR515" i="30"/>
  <c r="CS515" i="30"/>
  <c r="CT515" i="30"/>
  <c r="CU515" i="30"/>
  <c r="CV515" i="30"/>
  <c r="CW515" i="30"/>
  <c r="CX515" i="30"/>
  <c r="CY515" i="30"/>
  <c r="DD515" i="30"/>
  <c r="DE515" i="30"/>
  <c r="DF515" i="30"/>
  <c r="DG515" i="30"/>
  <c r="DH515" i="30"/>
  <c r="DK515" i="30"/>
  <c r="DL515" i="30"/>
  <c r="CN516" i="30"/>
  <c r="CO516" i="30"/>
  <c r="CP516" i="30"/>
  <c r="CQ516" i="30"/>
  <c r="CR516" i="30"/>
  <c r="CS516" i="30"/>
  <c r="CT516" i="30"/>
  <c r="CU516" i="30"/>
  <c r="CV516" i="30"/>
  <c r="CW516" i="30"/>
  <c r="CX516" i="30"/>
  <c r="CY516" i="30"/>
  <c r="DD516" i="30"/>
  <c r="DE516" i="30"/>
  <c r="DF516" i="30"/>
  <c r="DG516" i="30"/>
  <c r="DH516" i="30"/>
  <c r="DK516" i="30"/>
  <c r="DL516" i="30"/>
  <c r="CN517" i="30"/>
  <c r="CO517" i="30"/>
  <c r="CP517" i="30"/>
  <c r="CQ517" i="30"/>
  <c r="CR517" i="30"/>
  <c r="CS517" i="30"/>
  <c r="CT517" i="30"/>
  <c r="CU517" i="30"/>
  <c r="CV517" i="30"/>
  <c r="CW517" i="30"/>
  <c r="CX517" i="30"/>
  <c r="CY517" i="30"/>
  <c r="DD517" i="30"/>
  <c r="DE517" i="30"/>
  <c r="DF517" i="30"/>
  <c r="DG517" i="30"/>
  <c r="DH517" i="30"/>
  <c r="DK517" i="30"/>
  <c r="DL517" i="30"/>
  <c r="CN518" i="30"/>
  <c r="CO518" i="30"/>
  <c r="CP518" i="30"/>
  <c r="CQ518" i="30"/>
  <c r="CR518" i="30"/>
  <c r="CS518" i="30"/>
  <c r="CT518" i="30"/>
  <c r="CU518" i="30"/>
  <c r="CV518" i="30"/>
  <c r="CW518" i="30"/>
  <c r="CX518" i="30"/>
  <c r="CY518" i="30"/>
  <c r="DD518" i="30"/>
  <c r="DE518" i="30"/>
  <c r="DF518" i="30"/>
  <c r="DG518" i="30"/>
  <c r="DH518" i="30"/>
  <c r="DK518" i="30"/>
  <c r="DL518" i="30"/>
  <c r="CN519" i="30"/>
  <c r="CO519" i="30"/>
  <c r="CP519" i="30"/>
  <c r="CQ519" i="30"/>
  <c r="CR519" i="30"/>
  <c r="CS519" i="30"/>
  <c r="CT519" i="30"/>
  <c r="CU519" i="30"/>
  <c r="CV519" i="30"/>
  <c r="CW519" i="30"/>
  <c r="CX519" i="30"/>
  <c r="CY519" i="30"/>
  <c r="DD519" i="30"/>
  <c r="DE519" i="30"/>
  <c r="DF519" i="30"/>
  <c r="DG519" i="30"/>
  <c r="DH519" i="30"/>
  <c r="DK519" i="30"/>
  <c r="DL519" i="30"/>
  <c r="CN520" i="30"/>
  <c r="CO520" i="30"/>
  <c r="CP520" i="30"/>
  <c r="CQ520" i="30"/>
  <c r="CR520" i="30"/>
  <c r="CS520" i="30"/>
  <c r="CT520" i="30"/>
  <c r="CU520" i="30"/>
  <c r="CV520" i="30"/>
  <c r="CW520" i="30"/>
  <c r="CX520" i="30"/>
  <c r="CY520" i="30"/>
  <c r="DD520" i="30"/>
  <c r="DE520" i="30"/>
  <c r="DF520" i="30"/>
  <c r="DG520" i="30"/>
  <c r="DH520" i="30"/>
  <c r="DK520" i="30"/>
  <c r="DL520" i="30"/>
  <c r="CN521" i="30"/>
  <c r="CO521" i="30"/>
  <c r="CP521" i="30"/>
  <c r="CQ521" i="30"/>
  <c r="CR521" i="30"/>
  <c r="CS521" i="30"/>
  <c r="CT521" i="30"/>
  <c r="CU521" i="30"/>
  <c r="CV521" i="30"/>
  <c r="CW521" i="30"/>
  <c r="CX521" i="30"/>
  <c r="CY521" i="30"/>
  <c r="DD521" i="30"/>
  <c r="DE521" i="30"/>
  <c r="DF521" i="30"/>
  <c r="DG521" i="30"/>
  <c r="DH521" i="30"/>
  <c r="DK521" i="30"/>
  <c r="DL521" i="30"/>
  <c r="CN522" i="30"/>
  <c r="CO522" i="30"/>
  <c r="CP522" i="30"/>
  <c r="CQ522" i="30"/>
  <c r="CR522" i="30"/>
  <c r="CS522" i="30"/>
  <c r="CT522" i="30"/>
  <c r="CU522" i="30"/>
  <c r="CV522" i="30"/>
  <c r="CW522" i="30"/>
  <c r="CX522" i="30"/>
  <c r="CY522" i="30"/>
  <c r="DD522" i="30"/>
  <c r="DE522" i="30"/>
  <c r="DF522" i="30"/>
  <c r="DG522" i="30"/>
  <c r="DH522" i="30"/>
  <c r="DK522" i="30"/>
  <c r="DL522" i="30"/>
  <c r="CN523" i="30"/>
  <c r="CO523" i="30"/>
  <c r="CP523" i="30"/>
  <c r="CQ523" i="30"/>
  <c r="CR523" i="30"/>
  <c r="CS523" i="30"/>
  <c r="CT523" i="30"/>
  <c r="CU523" i="30"/>
  <c r="CV523" i="30"/>
  <c r="CW523" i="30"/>
  <c r="CX523" i="30"/>
  <c r="CY523" i="30"/>
  <c r="DD523" i="30"/>
  <c r="DE523" i="30"/>
  <c r="DF523" i="30"/>
  <c r="DG523" i="30"/>
  <c r="DH523" i="30"/>
  <c r="DK523" i="30"/>
  <c r="DL523" i="30"/>
  <c r="CN524" i="30"/>
  <c r="CO524" i="30"/>
  <c r="CP524" i="30"/>
  <c r="CQ524" i="30"/>
  <c r="CR524" i="30"/>
  <c r="CS524" i="30"/>
  <c r="CT524" i="30"/>
  <c r="CU524" i="30"/>
  <c r="CV524" i="30"/>
  <c r="CW524" i="30"/>
  <c r="CX524" i="30"/>
  <c r="CY524" i="30"/>
  <c r="DD524" i="30"/>
  <c r="DE524" i="30"/>
  <c r="DF524" i="30"/>
  <c r="DG524" i="30"/>
  <c r="DH524" i="30"/>
  <c r="DK524" i="30"/>
  <c r="DL524" i="30"/>
  <c r="CN525" i="30"/>
  <c r="CO525" i="30"/>
  <c r="CP525" i="30"/>
  <c r="CQ525" i="30"/>
  <c r="CR525" i="30"/>
  <c r="CS525" i="30"/>
  <c r="CT525" i="30"/>
  <c r="CU525" i="30"/>
  <c r="CV525" i="30"/>
  <c r="CW525" i="30"/>
  <c r="CX525" i="30"/>
  <c r="CY525" i="30"/>
  <c r="DD525" i="30"/>
  <c r="DE525" i="30"/>
  <c r="DF525" i="30"/>
  <c r="DG525" i="30"/>
  <c r="DH525" i="30"/>
  <c r="DK525" i="30"/>
  <c r="DL525" i="30"/>
  <c r="CN526" i="30"/>
  <c r="CO526" i="30"/>
  <c r="CP526" i="30"/>
  <c r="CQ526" i="30"/>
  <c r="CR526" i="30"/>
  <c r="CS526" i="30"/>
  <c r="CT526" i="30"/>
  <c r="CU526" i="30"/>
  <c r="CV526" i="30"/>
  <c r="CW526" i="30"/>
  <c r="CX526" i="30"/>
  <c r="CY526" i="30"/>
  <c r="DD526" i="30"/>
  <c r="DE526" i="30"/>
  <c r="DF526" i="30"/>
  <c r="DG526" i="30"/>
  <c r="DH526" i="30"/>
  <c r="DK526" i="30"/>
  <c r="DL526" i="30"/>
  <c r="CN527" i="30"/>
  <c r="CO527" i="30"/>
  <c r="CP527" i="30"/>
  <c r="CQ527" i="30"/>
  <c r="CR527" i="30"/>
  <c r="CS527" i="30"/>
  <c r="CT527" i="30"/>
  <c r="CU527" i="30"/>
  <c r="CV527" i="30"/>
  <c r="CW527" i="30"/>
  <c r="CX527" i="30"/>
  <c r="CY527" i="30"/>
  <c r="DD527" i="30"/>
  <c r="DE527" i="30"/>
  <c r="DF527" i="30"/>
  <c r="DG527" i="30"/>
  <c r="DH527" i="30"/>
  <c r="DK527" i="30"/>
  <c r="DL527" i="30"/>
  <c r="CN528" i="30"/>
  <c r="CO528" i="30"/>
  <c r="CP528" i="30"/>
  <c r="CQ528" i="30"/>
  <c r="CR528" i="30"/>
  <c r="CS528" i="30"/>
  <c r="CT528" i="30"/>
  <c r="CU528" i="30"/>
  <c r="CV528" i="30"/>
  <c r="CW528" i="30"/>
  <c r="CX528" i="30"/>
  <c r="CY528" i="30"/>
  <c r="DD528" i="30"/>
  <c r="DE528" i="30"/>
  <c r="DF528" i="30"/>
  <c r="DG528" i="30"/>
  <c r="DH528" i="30"/>
  <c r="DK528" i="30"/>
  <c r="DL528" i="30"/>
  <c r="CN529" i="30"/>
  <c r="CO529" i="30"/>
  <c r="CP529" i="30"/>
  <c r="CQ529" i="30"/>
  <c r="CR529" i="30"/>
  <c r="CS529" i="30"/>
  <c r="CT529" i="30"/>
  <c r="CU529" i="30"/>
  <c r="CV529" i="30"/>
  <c r="CW529" i="30"/>
  <c r="CX529" i="30"/>
  <c r="CY529" i="30"/>
  <c r="DD529" i="30"/>
  <c r="DE529" i="30"/>
  <c r="DF529" i="30"/>
  <c r="DG529" i="30"/>
  <c r="DH529" i="30"/>
  <c r="DK529" i="30"/>
  <c r="DL529" i="30"/>
  <c r="CN530" i="30"/>
  <c r="CO530" i="30"/>
  <c r="CP530" i="30"/>
  <c r="CQ530" i="30"/>
  <c r="CR530" i="30"/>
  <c r="CS530" i="30"/>
  <c r="CT530" i="30"/>
  <c r="CU530" i="30"/>
  <c r="CV530" i="30"/>
  <c r="CW530" i="30"/>
  <c r="CX530" i="30"/>
  <c r="CY530" i="30"/>
  <c r="DD530" i="30"/>
  <c r="DE530" i="30"/>
  <c r="DF530" i="30"/>
  <c r="DG530" i="30"/>
  <c r="DH530" i="30"/>
  <c r="DK530" i="30"/>
  <c r="DL530" i="30"/>
  <c r="CN531" i="30"/>
  <c r="CO531" i="30"/>
  <c r="CP531" i="30"/>
  <c r="CQ531" i="30"/>
  <c r="CR531" i="30"/>
  <c r="CS531" i="30"/>
  <c r="CT531" i="30"/>
  <c r="CU531" i="30"/>
  <c r="CV531" i="30"/>
  <c r="CW531" i="30"/>
  <c r="CX531" i="30"/>
  <c r="CY531" i="30"/>
  <c r="DD531" i="30"/>
  <c r="DE531" i="30"/>
  <c r="DF531" i="30"/>
  <c r="DG531" i="30"/>
  <c r="DH531" i="30"/>
  <c r="DK531" i="30"/>
  <c r="DL531" i="30"/>
  <c r="CN532" i="30"/>
  <c r="CO532" i="30"/>
  <c r="CP532" i="30"/>
  <c r="CQ532" i="30"/>
  <c r="CR532" i="30"/>
  <c r="CS532" i="30"/>
  <c r="CT532" i="30"/>
  <c r="CU532" i="30"/>
  <c r="CV532" i="30"/>
  <c r="CW532" i="30"/>
  <c r="CX532" i="30"/>
  <c r="CY532" i="30"/>
  <c r="DD532" i="30"/>
  <c r="DE532" i="30"/>
  <c r="DF532" i="30"/>
  <c r="DG532" i="30"/>
  <c r="DH532" i="30"/>
  <c r="DK532" i="30"/>
  <c r="DL532" i="30"/>
  <c r="CN533" i="30"/>
  <c r="CO533" i="30"/>
  <c r="CP533" i="30"/>
  <c r="CQ533" i="30"/>
  <c r="CR533" i="30"/>
  <c r="CS533" i="30"/>
  <c r="CT533" i="30"/>
  <c r="CU533" i="30"/>
  <c r="CV533" i="30"/>
  <c r="CW533" i="30"/>
  <c r="CX533" i="30"/>
  <c r="CY533" i="30"/>
  <c r="DD533" i="30"/>
  <c r="DE533" i="30"/>
  <c r="DF533" i="30"/>
  <c r="DG533" i="30"/>
  <c r="DH533" i="30"/>
  <c r="DK533" i="30"/>
  <c r="DL533" i="30"/>
  <c r="CN534" i="30"/>
  <c r="CO534" i="30"/>
  <c r="CP534" i="30"/>
  <c r="CQ534" i="30"/>
  <c r="CR534" i="30"/>
  <c r="CS534" i="30"/>
  <c r="CT534" i="30"/>
  <c r="CU534" i="30"/>
  <c r="CV534" i="30"/>
  <c r="CW534" i="30"/>
  <c r="CX534" i="30"/>
  <c r="CY534" i="30"/>
  <c r="DD534" i="30"/>
  <c r="DE534" i="30"/>
  <c r="DF534" i="30"/>
  <c r="DG534" i="30"/>
  <c r="DH534" i="30"/>
  <c r="DK534" i="30"/>
  <c r="DL534" i="30"/>
  <c r="CN535" i="30"/>
  <c r="CO535" i="30"/>
  <c r="CP535" i="30"/>
  <c r="CQ535" i="30"/>
  <c r="CR535" i="30"/>
  <c r="CS535" i="30"/>
  <c r="CT535" i="30"/>
  <c r="CU535" i="30"/>
  <c r="CV535" i="30"/>
  <c r="CW535" i="30"/>
  <c r="CX535" i="30"/>
  <c r="CY535" i="30"/>
  <c r="DD535" i="30"/>
  <c r="DE535" i="30"/>
  <c r="DF535" i="30"/>
  <c r="DG535" i="30"/>
  <c r="DH535" i="30"/>
  <c r="DK535" i="30"/>
  <c r="DL535" i="30"/>
  <c r="CN536" i="30"/>
  <c r="CO536" i="30"/>
  <c r="CP536" i="30"/>
  <c r="CQ536" i="30"/>
  <c r="CR536" i="30"/>
  <c r="CS536" i="30"/>
  <c r="CT536" i="30"/>
  <c r="CU536" i="30"/>
  <c r="CV536" i="30"/>
  <c r="CW536" i="30"/>
  <c r="CX536" i="30"/>
  <c r="CY536" i="30"/>
  <c r="DD536" i="30"/>
  <c r="DE536" i="30"/>
  <c r="DF536" i="30"/>
  <c r="DG536" i="30"/>
  <c r="DH536" i="30"/>
  <c r="DK536" i="30"/>
  <c r="DL536" i="30"/>
  <c r="CN537" i="30"/>
  <c r="CO537" i="30"/>
  <c r="CP537" i="30"/>
  <c r="CQ537" i="30"/>
  <c r="CR537" i="30"/>
  <c r="CS537" i="30"/>
  <c r="CT537" i="30"/>
  <c r="CU537" i="30"/>
  <c r="CV537" i="30"/>
  <c r="CW537" i="30"/>
  <c r="CX537" i="30"/>
  <c r="CY537" i="30"/>
  <c r="DD537" i="30"/>
  <c r="DE537" i="30"/>
  <c r="DF537" i="30"/>
  <c r="DG537" i="30"/>
  <c r="DH537" i="30"/>
  <c r="DK537" i="30"/>
  <c r="DL537" i="30"/>
  <c r="CN538" i="30"/>
  <c r="CO538" i="30"/>
  <c r="CP538" i="30"/>
  <c r="CQ538" i="30"/>
  <c r="CR538" i="30"/>
  <c r="CS538" i="30"/>
  <c r="CT538" i="30"/>
  <c r="CU538" i="30"/>
  <c r="CV538" i="30"/>
  <c r="CW538" i="30"/>
  <c r="CX538" i="30"/>
  <c r="CY538" i="30"/>
  <c r="DD538" i="30"/>
  <c r="DE538" i="30"/>
  <c r="DF538" i="30"/>
  <c r="DG538" i="30"/>
  <c r="DH538" i="30"/>
  <c r="DK538" i="30"/>
  <c r="DL538" i="30"/>
  <c r="CN539" i="30"/>
  <c r="CO539" i="30"/>
  <c r="CP539" i="30"/>
  <c r="CQ539" i="30"/>
  <c r="CR539" i="30"/>
  <c r="CS539" i="30"/>
  <c r="CT539" i="30"/>
  <c r="CU539" i="30"/>
  <c r="CV539" i="30"/>
  <c r="CW539" i="30"/>
  <c r="CX539" i="30"/>
  <c r="CY539" i="30"/>
  <c r="DD539" i="30"/>
  <c r="DE539" i="30"/>
  <c r="DF539" i="30"/>
  <c r="DG539" i="30"/>
  <c r="DH539" i="30"/>
  <c r="DK539" i="30"/>
  <c r="DL539" i="30"/>
  <c r="CN540" i="30"/>
  <c r="CO540" i="30"/>
  <c r="CP540" i="30"/>
  <c r="CQ540" i="30"/>
  <c r="CR540" i="30"/>
  <c r="CS540" i="30"/>
  <c r="CT540" i="30"/>
  <c r="CU540" i="30"/>
  <c r="CV540" i="30"/>
  <c r="CW540" i="30"/>
  <c r="CX540" i="30"/>
  <c r="CY540" i="30"/>
  <c r="DD540" i="30"/>
  <c r="DE540" i="30"/>
  <c r="DF540" i="30"/>
  <c r="DG540" i="30"/>
  <c r="DH540" i="30"/>
  <c r="DK540" i="30"/>
  <c r="DL540" i="30"/>
  <c r="CN541" i="30"/>
  <c r="CO541" i="30"/>
  <c r="CP541" i="30"/>
  <c r="CQ541" i="30"/>
  <c r="CR541" i="30"/>
  <c r="CS541" i="30"/>
  <c r="CT541" i="30"/>
  <c r="CU541" i="30"/>
  <c r="CV541" i="30"/>
  <c r="CW541" i="30"/>
  <c r="CX541" i="30"/>
  <c r="CY541" i="30"/>
  <c r="DD541" i="30"/>
  <c r="DE541" i="30"/>
  <c r="DF541" i="30"/>
  <c r="DG541" i="30"/>
  <c r="DH541" i="30"/>
  <c r="DK541" i="30"/>
  <c r="DL541" i="30"/>
  <c r="CN542" i="30"/>
  <c r="CO542" i="30"/>
  <c r="CP542" i="30"/>
  <c r="CQ542" i="30"/>
  <c r="CR542" i="30"/>
  <c r="CS542" i="30"/>
  <c r="CT542" i="30"/>
  <c r="CU542" i="30"/>
  <c r="CV542" i="30"/>
  <c r="CW542" i="30"/>
  <c r="CX542" i="30"/>
  <c r="CY542" i="30"/>
  <c r="DD542" i="30"/>
  <c r="DE542" i="30"/>
  <c r="DF542" i="30"/>
  <c r="DG542" i="30"/>
  <c r="DH542" i="30"/>
  <c r="DK542" i="30"/>
  <c r="DL542" i="30"/>
  <c r="CN543" i="30"/>
  <c r="CO543" i="30"/>
  <c r="CP543" i="30"/>
  <c r="CQ543" i="30"/>
  <c r="CR543" i="30"/>
  <c r="CS543" i="30"/>
  <c r="CT543" i="30"/>
  <c r="CU543" i="30"/>
  <c r="CV543" i="30"/>
  <c r="CW543" i="30"/>
  <c r="CX543" i="30"/>
  <c r="CY543" i="30"/>
  <c r="DD543" i="30"/>
  <c r="DE543" i="30"/>
  <c r="DF543" i="30"/>
  <c r="DG543" i="30"/>
  <c r="DH543" i="30"/>
  <c r="DK543" i="30"/>
  <c r="DL543" i="30"/>
  <c r="CN544" i="30"/>
  <c r="CO544" i="30"/>
  <c r="CP544" i="30"/>
  <c r="CQ544" i="30"/>
  <c r="CR544" i="30"/>
  <c r="CS544" i="30"/>
  <c r="CT544" i="30"/>
  <c r="CU544" i="30"/>
  <c r="CV544" i="30"/>
  <c r="CW544" i="30"/>
  <c r="CX544" i="30"/>
  <c r="CY544" i="30"/>
  <c r="DD544" i="30"/>
  <c r="DE544" i="30"/>
  <c r="DF544" i="30"/>
  <c r="DG544" i="30"/>
  <c r="DH544" i="30"/>
  <c r="DK544" i="30"/>
  <c r="DL544" i="30"/>
  <c r="CN545" i="30"/>
  <c r="CO545" i="30"/>
  <c r="CP545" i="30"/>
  <c r="CQ545" i="30"/>
  <c r="CR545" i="30"/>
  <c r="CS545" i="30"/>
  <c r="CT545" i="30"/>
  <c r="CU545" i="30"/>
  <c r="CV545" i="30"/>
  <c r="CW545" i="30"/>
  <c r="CX545" i="30"/>
  <c r="CY545" i="30"/>
  <c r="DD545" i="30"/>
  <c r="DE545" i="30"/>
  <c r="DF545" i="30"/>
  <c r="DG545" i="30"/>
  <c r="DH545" i="30"/>
  <c r="DK545" i="30"/>
  <c r="DL545" i="30"/>
  <c r="CN546" i="30"/>
  <c r="CO546" i="30"/>
  <c r="CP546" i="30"/>
  <c r="CQ546" i="30"/>
  <c r="CR546" i="30"/>
  <c r="CS546" i="30"/>
  <c r="CT546" i="30"/>
  <c r="CU546" i="30"/>
  <c r="CV546" i="30"/>
  <c r="CW546" i="30"/>
  <c r="CX546" i="30"/>
  <c r="CY546" i="30"/>
  <c r="DD546" i="30"/>
  <c r="DE546" i="30"/>
  <c r="DF546" i="30"/>
  <c r="DG546" i="30"/>
  <c r="DH546" i="30"/>
  <c r="DK546" i="30"/>
  <c r="DL546" i="30"/>
  <c r="CN547" i="30"/>
  <c r="CO547" i="30"/>
  <c r="CP547" i="30"/>
  <c r="CQ547" i="30"/>
  <c r="CR547" i="30"/>
  <c r="CS547" i="30"/>
  <c r="CT547" i="30"/>
  <c r="CU547" i="30"/>
  <c r="CV547" i="30"/>
  <c r="CW547" i="30"/>
  <c r="CX547" i="30"/>
  <c r="CY547" i="30"/>
  <c r="DD547" i="30"/>
  <c r="DE547" i="30"/>
  <c r="DF547" i="30"/>
  <c r="DG547" i="30"/>
  <c r="DH547" i="30"/>
  <c r="DK547" i="30"/>
  <c r="DL547" i="30"/>
  <c r="CN548" i="30"/>
  <c r="CO548" i="30"/>
  <c r="CP548" i="30"/>
  <c r="CQ548" i="30"/>
  <c r="CR548" i="30"/>
  <c r="CS548" i="30"/>
  <c r="CT548" i="30"/>
  <c r="CU548" i="30"/>
  <c r="CV548" i="30"/>
  <c r="CW548" i="30"/>
  <c r="CX548" i="30"/>
  <c r="CY548" i="30"/>
  <c r="DD548" i="30"/>
  <c r="DE548" i="30"/>
  <c r="DF548" i="30"/>
  <c r="DG548" i="30"/>
  <c r="DH548" i="30"/>
  <c r="DK548" i="30"/>
  <c r="DL548" i="30"/>
  <c r="CN549" i="30"/>
  <c r="CO549" i="30"/>
  <c r="CP549" i="30"/>
  <c r="CQ549" i="30"/>
  <c r="CR549" i="30"/>
  <c r="CS549" i="30"/>
  <c r="CT549" i="30"/>
  <c r="CU549" i="30"/>
  <c r="CV549" i="30"/>
  <c r="CW549" i="30"/>
  <c r="CX549" i="30"/>
  <c r="CY549" i="30"/>
  <c r="DD549" i="30"/>
  <c r="DE549" i="30"/>
  <c r="DF549" i="30"/>
  <c r="DG549" i="30"/>
  <c r="DH549" i="30"/>
  <c r="DK549" i="30"/>
  <c r="DL549" i="30"/>
  <c r="CN550" i="30"/>
  <c r="CO550" i="30"/>
  <c r="CP550" i="30"/>
  <c r="CQ550" i="30"/>
  <c r="CR550" i="30"/>
  <c r="CS550" i="30"/>
  <c r="CT550" i="30"/>
  <c r="CU550" i="30"/>
  <c r="CV550" i="30"/>
  <c r="CW550" i="30"/>
  <c r="CX550" i="30"/>
  <c r="CY550" i="30"/>
  <c r="DD550" i="30"/>
  <c r="DE550" i="30"/>
  <c r="DF550" i="30"/>
  <c r="DG550" i="30"/>
  <c r="DH550" i="30"/>
  <c r="DK550" i="30"/>
  <c r="DL550" i="30"/>
  <c r="CN551" i="30"/>
  <c r="CO551" i="30"/>
  <c r="CP551" i="30"/>
  <c r="CQ551" i="30"/>
  <c r="CR551" i="30"/>
  <c r="CS551" i="30"/>
  <c r="CT551" i="30"/>
  <c r="CU551" i="30"/>
  <c r="CV551" i="30"/>
  <c r="CW551" i="30"/>
  <c r="CX551" i="30"/>
  <c r="CY551" i="30"/>
  <c r="DD551" i="30"/>
  <c r="DE551" i="30"/>
  <c r="DF551" i="30"/>
  <c r="DG551" i="30"/>
  <c r="DH551" i="30"/>
  <c r="DK551" i="30"/>
  <c r="DL551" i="30"/>
  <c r="CN552" i="30"/>
  <c r="CO552" i="30"/>
  <c r="CP552" i="30"/>
  <c r="CQ552" i="30"/>
  <c r="CR552" i="30"/>
  <c r="CS552" i="30"/>
  <c r="CT552" i="30"/>
  <c r="CU552" i="30"/>
  <c r="CV552" i="30"/>
  <c r="CW552" i="30"/>
  <c r="CX552" i="30"/>
  <c r="CY552" i="30"/>
  <c r="DD552" i="30"/>
  <c r="DE552" i="30"/>
  <c r="DF552" i="30"/>
  <c r="DG552" i="30"/>
  <c r="DH552" i="30"/>
  <c r="DK552" i="30"/>
  <c r="DL552" i="30"/>
  <c r="CN553" i="30"/>
  <c r="CO553" i="30"/>
  <c r="CP553" i="30"/>
  <c r="CQ553" i="30"/>
  <c r="CR553" i="30"/>
  <c r="CS553" i="30"/>
  <c r="CT553" i="30"/>
  <c r="CU553" i="30"/>
  <c r="CV553" i="30"/>
  <c r="CW553" i="30"/>
  <c r="CX553" i="30"/>
  <c r="CY553" i="30"/>
  <c r="DD553" i="30"/>
  <c r="DE553" i="30"/>
  <c r="DF553" i="30"/>
  <c r="DG553" i="30"/>
  <c r="DH553" i="30"/>
  <c r="DK553" i="30"/>
  <c r="DL553" i="30"/>
  <c r="CN554" i="30"/>
  <c r="CO554" i="30"/>
  <c r="CP554" i="30"/>
  <c r="CQ554" i="30"/>
  <c r="CR554" i="30"/>
  <c r="CS554" i="30"/>
  <c r="CT554" i="30"/>
  <c r="CU554" i="30"/>
  <c r="CV554" i="30"/>
  <c r="CW554" i="30"/>
  <c r="CX554" i="30"/>
  <c r="CY554" i="30"/>
  <c r="DD554" i="30"/>
  <c r="DE554" i="30"/>
  <c r="DF554" i="30"/>
  <c r="DG554" i="30"/>
  <c r="DH554" i="30"/>
  <c r="DK554" i="30"/>
  <c r="DL554" i="30"/>
  <c r="CN555" i="30"/>
  <c r="CO555" i="30"/>
  <c r="CP555" i="30"/>
  <c r="CQ555" i="30"/>
  <c r="CR555" i="30"/>
  <c r="CS555" i="30"/>
  <c r="CT555" i="30"/>
  <c r="CU555" i="30"/>
  <c r="CV555" i="30"/>
  <c r="CW555" i="30"/>
  <c r="CX555" i="30"/>
  <c r="CY555" i="30"/>
  <c r="DD555" i="30"/>
  <c r="DE555" i="30"/>
  <c r="DF555" i="30"/>
  <c r="DG555" i="30"/>
  <c r="DH555" i="30"/>
  <c r="DK555" i="30"/>
  <c r="DL555" i="30"/>
  <c r="CN556" i="30"/>
  <c r="CO556" i="30"/>
  <c r="CP556" i="30"/>
  <c r="CQ556" i="30"/>
  <c r="CR556" i="30"/>
  <c r="CS556" i="30"/>
  <c r="CT556" i="30"/>
  <c r="CU556" i="30"/>
  <c r="CV556" i="30"/>
  <c r="CW556" i="30"/>
  <c r="CX556" i="30"/>
  <c r="CY556" i="30"/>
  <c r="DD556" i="30"/>
  <c r="DE556" i="30"/>
  <c r="DF556" i="30"/>
  <c r="DG556" i="30"/>
  <c r="DH556" i="30"/>
  <c r="DK556" i="30"/>
  <c r="DL556" i="30"/>
  <c r="CN557" i="30"/>
  <c r="CO557" i="30"/>
  <c r="CP557" i="30"/>
  <c r="CQ557" i="30"/>
  <c r="CR557" i="30"/>
  <c r="CS557" i="30"/>
  <c r="CT557" i="30"/>
  <c r="CU557" i="30"/>
  <c r="CV557" i="30"/>
  <c r="CW557" i="30"/>
  <c r="CX557" i="30"/>
  <c r="CY557" i="30"/>
  <c r="DD557" i="30"/>
  <c r="DE557" i="30"/>
  <c r="DF557" i="30"/>
  <c r="DG557" i="30"/>
  <c r="DH557" i="30"/>
  <c r="DK557" i="30"/>
  <c r="DL557" i="30"/>
  <c r="CN558" i="30"/>
  <c r="CO558" i="30"/>
  <c r="CP558" i="30"/>
  <c r="CQ558" i="30"/>
  <c r="CR558" i="30"/>
  <c r="CS558" i="30"/>
  <c r="CT558" i="30"/>
  <c r="CU558" i="30"/>
  <c r="CV558" i="30"/>
  <c r="CW558" i="30"/>
  <c r="CX558" i="30"/>
  <c r="CY558" i="30"/>
  <c r="DD558" i="30"/>
  <c r="DE558" i="30"/>
  <c r="DF558" i="30"/>
  <c r="DG558" i="30"/>
  <c r="DH558" i="30"/>
  <c r="DK558" i="30"/>
  <c r="DL558" i="30"/>
  <c r="CN559" i="30"/>
  <c r="CO559" i="30"/>
  <c r="CP559" i="30"/>
  <c r="CQ559" i="30"/>
  <c r="CR559" i="30"/>
  <c r="CS559" i="30"/>
  <c r="CT559" i="30"/>
  <c r="CU559" i="30"/>
  <c r="CV559" i="30"/>
  <c r="CW559" i="30"/>
  <c r="CX559" i="30"/>
  <c r="CY559" i="30"/>
  <c r="DD559" i="30"/>
  <c r="DE559" i="30"/>
  <c r="DF559" i="30"/>
  <c r="DG559" i="30"/>
  <c r="DH559" i="30"/>
  <c r="DK559" i="30"/>
  <c r="DL559" i="30"/>
  <c r="CN560" i="30"/>
  <c r="CO560" i="30"/>
  <c r="CP560" i="30"/>
  <c r="CQ560" i="30"/>
  <c r="CR560" i="30"/>
  <c r="CS560" i="30"/>
  <c r="CT560" i="30"/>
  <c r="CU560" i="30"/>
  <c r="CV560" i="30"/>
  <c r="CW560" i="30"/>
  <c r="CX560" i="30"/>
  <c r="CY560" i="30"/>
  <c r="DD560" i="30"/>
  <c r="DE560" i="30"/>
  <c r="DF560" i="30"/>
  <c r="DG560" i="30"/>
  <c r="DH560" i="30"/>
  <c r="DK560" i="30"/>
  <c r="DL560" i="30"/>
  <c r="CN561" i="30"/>
  <c r="CO561" i="30"/>
  <c r="CP561" i="30"/>
  <c r="CQ561" i="30"/>
  <c r="CR561" i="30"/>
  <c r="CS561" i="30"/>
  <c r="CT561" i="30"/>
  <c r="CU561" i="30"/>
  <c r="CV561" i="30"/>
  <c r="CW561" i="30"/>
  <c r="CX561" i="30"/>
  <c r="CY561" i="30"/>
  <c r="DD561" i="30"/>
  <c r="DE561" i="30"/>
  <c r="DF561" i="30"/>
  <c r="DG561" i="30"/>
  <c r="DH561" i="30"/>
  <c r="DK561" i="30"/>
  <c r="DL561" i="30"/>
  <c r="CN562" i="30"/>
  <c r="CO562" i="30"/>
  <c r="CP562" i="30"/>
  <c r="CQ562" i="30"/>
  <c r="CR562" i="30"/>
  <c r="CS562" i="30"/>
  <c r="CT562" i="30"/>
  <c r="CU562" i="30"/>
  <c r="CV562" i="30"/>
  <c r="CW562" i="30"/>
  <c r="CX562" i="30"/>
  <c r="CY562" i="30"/>
  <c r="DD562" i="30"/>
  <c r="DE562" i="30"/>
  <c r="DF562" i="30"/>
  <c r="DG562" i="30"/>
  <c r="DH562" i="30"/>
  <c r="DK562" i="30"/>
  <c r="DL562" i="30"/>
  <c r="CN563" i="30"/>
  <c r="CO563" i="30"/>
  <c r="CP563" i="30"/>
  <c r="CQ563" i="30"/>
  <c r="CR563" i="30"/>
  <c r="CS563" i="30"/>
  <c r="CT563" i="30"/>
  <c r="CU563" i="30"/>
  <c r="CV563" i="30"/>
  <c r="CW563" i="30"/>
  <c r="CX563" i="30"/>
  <c r="CY563" i="30"/>
  <c r="DD563" i="30"/>
  <c r="DE563" i="30"/>
  <c r="DF563" i="30"/>
  <c r="DG563" i="30"/>
  <c r="DH563" i="30"/>
  <c r="DK563" i="30"/>
  <c r="DL563" i="30"/>
  <c r="CN564" i="30"/>
  <c r="CO564" i="30"/>
  <c r="CP564" i="30"/>
  <c r="CQ564" i="30"/>
  <c r="CR564" i="30"/>
  <c r="CS564" i="30"/>
  <c r="CT564" i="30"/>
  <c r="CU564" i="30"/>
  <c r="CV564" i="30"/>
  <c r="CW564" i="30"/>
  <c r="CX564" i="30"/>
  <c r="CY564" i="30"/>
  <c r="DD564" i="30"/>
  <c r="DE564" i="30"/>
  <c r="DF564" i="30"/>
  <c r="DG564" i="30"/>
  <c r="DH564" i="30"/>
  <c r="DK564" i="30"/>
  <c r="DL564" i="30"/>
  <c r="CN565" i="30"/>
  <c r="CO565" i="30"/>
  <c r="CP565" i="30"/>
  <c r="CQ565" i="30"/>
  <c r="CR565" i="30"/>
  <c r="CS565" i="30"/>
  <c r="CT565" i="30"/>
  <c r="CU565" i="30"/>
  <c r="CV565" i="30"/>
  <c r="CW565" i="30"/>
  <c r="CX565" i="30"/>
  <c r="CY565" i="30"/>
  <c r="DD565" i="30"/>
  <c r="DE565" i="30"/>
  <c r="DF565" i="30"/>
  <c r="DG565" i="30"/>
  <c r="DH565" i="30"/>
  <c r="DK565" i="30"/>
  <c r="DL565" i="30"/>
  <c r="CN566" i="30"/>
  <c r="CO566" i="30"/>
  <c r="CP566" i="30"/>
  <c r="CQ566" i="30"/>
  <c r="CR566" i="30"/>
  <c r="CS566" i="30"/>
  <c r="CT566" i="30"/>
  <c r="CU566" i="30"/>
  <c r="CV566" i="30"/>
  <c r="CW566" i="30"/>
  <c r="CX566" i="30"/>
  <c r="CY566" i="30"/>
  <c r="DD566" i="30"/>
  <c r="DE566" i="30"/>
  <c r="DF566" i="30"/>
  <c r="DG566" i="30"/>
  <c r="DH566" i="30"/>
  <c r="DK566" i="30"/>
  <c r="DL566" i="30"/>
  <c r="CN567" i="30"/>
  <c r="CO567" i="30"/>
  <c r="CP567" i="30"/>
  <c r="CQ567" i="30"/>
  <c r="CR567" i="30"/>
  <c r="CS567" i="30"/>
  <c r="CT567" i="30"/>
  <c r="CU567" i="30"/>
  <c r="CV567" i="30"/>
  <c r="CW567" i="30"/>
  <c r="CX567" i="30"/>
  <c r="CY567" i="30"/>
  <c r="DD567" i="30"/>
  <c r="DE567" i="30"/>
  <c r="DF567" i="30"/>
  <c r="DG567" i="30"/>
  <c r="DH567" i="30"/>
  <c r="DK567" i="30"/>
  <c r="DL567" i="30"/>
  <c r="CN568" i="30"/>
  <c r="CO568" i="30"/>
  <c r="CP568" i="30"/>
  <c r="CQ568" i="30"/>
  <c r="CR568" i="30"/>
  <c r="CS568" i="30"/>
  <c r="CT568" i="30"/>
  <c r="CU568" i="30"/>
  <c r="CV568" i="30"/>
  <c r="CW568" i="30"/>
  <c r="CX568" i="30"/>
  <c r="CY568" i="30"/>
  <c r="DD568" i="30"/>
  <c r="DE568" i="30"/>
  <c r="DF568" i="30"/>
  <c r="DG568" i="30"/>
  <c r="DH568" i="30"/>
  <c r="DK568" i="30"/>
  <c r="DL568" i="30"/>
  <c r="CN569" i="30"/>
  <c r="CO569" i="30"/>
  <c r="CP569" i="30"/>
  <c r="CQ569" i="30"/>
  <c r="CR569" i="30"/>
  <c r="CS569" i="30"/>
  <c r="CT569" i="30"/>
  <c r="CU569" i="30"/>
  <c r="CV569" i="30"/>
  <c r="CW569" i="30"/>
  <c r="CX569" i="30"/>
  <c r="CY569" i="30"/>
  <c r="DD569" i="30"/>
  <c r="DE569" i="30"/>
  <c r="DF569" i="30"/>
  <c r="DG569" i="30"/>
  <c r="DH569" i="30"/>
  <c r="DK569" i="30"/>
  <c r="DL569" i="30"/>
  <c r="CN570" i="30"/>
  <c r="CO570" i="30"/>
  <c r="CP570" i="30"/>
  <c r="CQ570" i="30"/>
  <c r="CR570" i="30"/>
  <c r="CS570" i="30"/>
  <c r="CT570" i="30"/>
  <c r="CU570" i="30"/>
  <c r="CV570" i="30"/>
  <c r="CW570" i="30"/>
  <c r="CX570" i="30"/>
  <c r="CY570" i="30"/>
  <c r="DD570" i="30"/>
  <c r="DE570" i="30"/>
  <c r="DF570" i="30"/>
  <c r="DG570" i="30"/>
  <c r="DH570" i="30"/>
  <c r="DK570" i="30"/>
  <c r="DL570" i="30"/>
  <c r="CN571" i="30"/>
  <c r="CO571" i="30"/>
  <c r="CP571" i="30"/>
  <c r="CQ571" i="30"/>
  <c r="CR571" i="30"/>
  <c r="CS571" i="30"/>
  <c r="CT571" i="30"/>
  <c r="CU571" i="30"/>
  <c r="CV571" i="30"/>
  <c r="CW571" i="30"/>
  <c r="CX571" i="30"/>
  <c r="CY571" i="30"/>
  <c r="DD571" i="30"/>
  <c r="DE571" i="30"/>
  <c r="DF571" i="30"/>
  <c r="DG571" i="30"/>
  <c r="DH571" i="30"/>
  <c r="DK571" i="30"/>
  <c r="DL571" i="30"/>
  <c r="CN572" i="30"/>
  <c r="CO572" i="30"/>
  <c r="CP572" i="30"/>
  <c r="CQ572" i="30"/>
  <c r="CR572" i="30"/>
  <c r="CS572" i="30"/>
  <c r="CT572" i="30"/>
  <c r="CU572" i="30"/>
  <c r="CV572" i="30"/>
  <c r="CW572" i="30"/>
  <c r="CX572" i="30"/>
  <c r="CY572" i="30"/>
  <c r="DD572" i="30"/>
  <c r="DE572" i="30"/>
  <c r="DF572" i="30"/>
  <c r="DG572" i="30"/>
  <c r="DH572" i="30"/>
  <c r="DK572" i="30"/>
  <c r="DL572" i="30"/>
  <c r="CN573" i="30"/>
  <c r="CO573" i="30"/>
  <c r="CP573" i="30"/>
  <c r="CQ573" i="30"/>
  <c r="CR573" i="30"/>
  <c r="CS573" i="30"/>
  <c r="CT573" i="30"/>
  <c r="CU573" i="30"/>
  <c r="CV573" i="30"/>
  <c r="CW573" i="30"/>
  <c r="CX573" i="30"/>
  <c r="CY573" i="30"/>
  <c r="DD573" i="30"/>
  <c r="DE573" i="30"/>
  <c r="DF573" i="30"/>
  <c r="DG573" i="30"/>
  <c r="DH573" i="30"/>
  <c r="DK573" i="30"/>
  <c r="DL573" i="30"/>
  <c r="CN574" i="30"/>
  <c r="CO574" i="30"/>
  <c r="CP574" i="30"/>
  <c r="CQ574" i="30"/>
  <c r="CR574" i="30"/>
  <c r="CS574" i="30"/>
  <c r="CT574" i="30"/>
  <c r="CU574" i="30"/>
  <c r="CV574" i="30"/>
  <c r="CW574" i="30"/>
  <c r="CX574" i="30"/>
  <c r="CY574" i="30"/>
  <c r="DD574" i="30"/>
  <c r="DE574" i="30"/>
  <c r="DF574" i="30"/>
  <c r="DG574" i="30"/>
  <c r="DH574" i="30"/>
  <c r="DK574" i="30"/>
  <c r="DL574" i="30"/>
  <c r="CN575" i="30"/>
  <c r="CO575" i="30"/>
  <c r="CP575" i="30"/>
  <c r="CQ575" i="30"/>
  <c r="CR575" i="30"/>
  <c r="CS575" i="30"/>
  <c r="CT575" i="30"/>
  <c r="CU575" i="30"/>
  <c r="CV575" i="30"/>
  <c r="CW575" i="30"/>
  <c r="CX575" i="30"/>
  <c r="CY575" i="30"/>
  <c r="DD575" i="30"/>
  <c r="DE575" i="30"/>
  <c r="DF575" i="30"/>
  <c r="DG575" i="30"/>
  <c r="DH575" i="30"/>
  <c r="DK575" i="30"/>
  <c r="DL575" i="30"/>
  <c r="CN576" i="30"/>
  <c r="CO576" i="30"/>
  <c r="CP576" i="30"/>
  <c r="CQ576" i="30"/>
  <c r="CR576" i="30"/>
  <c r="CS576" i="30"/>
  <c r="CT576" i="30"/>
  <c r="CU576" i="30"/>
  <c r="CV576" i="30"/>
  <c r="CW576" i="30"/>
  <c r="CX576" i="30"/>
  <c r="CY576" i="30"/>
  <c r="DD576" i="30"/>
  <c r="DE576" i="30"/>
  <c r="DF576" i="30"/>
  <c r="DG576" i="30"/>
  <c r="DH576" i="30"/>
  <c r="DK576" i="30"/>
  <c r="DL576" i="30"/>
  <c r="CN577" i="30"/>
  <c r="CO577" i="30"/>
  <c r="CP577" i="30"/>
  <c r="CQ577" i="30"/>
  <c r="CR577" i="30"/>
  <c r="CS577" i="30"/>
  <c r="CT577" i="30"/>
  <c r="CU577" i="30"/>
  <c r="CV577" i="30"/>
  <c r="CW577" i="30"/>
  <c r="CX577" i="30"/>
  <c r="CY577" i="30"/>
  <c r="DD577" i="30"/>
  <c r="DE577" i="30"/>
  <c r="DF577" i="30"/>
  <c r="DG577" i="30"/>
  <c r="DH577" i="30"/>
  <c r="DK577" i="30"/>
  <c r="DL577" i="30"/>
  <c r="CN578" i="30"/>
  <c r="CO578" i="30"/>
  <c r="CP578" i="30"/>
  <c r="CQ578" i="30"/>
  <c r="CR578" i="30"/>
  <c r="CS578" i="30"/>
  <c r="CT578" i="30"/>
  <c r="CU578" i="30"/>
  <c r="CV578" i="30"/>
  <c r="CW578" i="30"/>
  <c r="CX578" i="30"/>
  <c r="CY578" i="30"/>
  <c r="DD578" i="30"/>
  <c r="DE578" i="30"/>
  <c r="DF578" i="30"/>
  <c r="DG578" i="30"/>
  <c r="DH578" i="30"/>
  <c r="DK578" i="30"/>
  <c r="DL578" i="30"/>
  <c r="CN579" i="30"/>
  <c r="CO579" i="30"/>
  <c r="CP579" i="30"/>
  <c r="CQ579" i="30"/>
  <c r="CR579" i="30"/>
  <c r="CS579" i="30"/>
  <c r="CT579" i="30"/>
  <c r="CU579" i="30"/>
  <c r="CV579" i="30"/>
  <c r="CW579" i="30"/>
  <c r="CX579" i="30"/>
  <c r="CY579" i="30"/>
  <c r="DD579" i="30"/>
  <c r="DE579" i="30"/>
  <c r="DF579" i="30"/>
  <c r="DG579" i="30"/>
  <c r="DH579" i="30"/>
  <c r="DK579" i="30"/>
  <c r="DL579" i="30"/>
  <c r="CN580" i="30"/>
  <c r="CO580" i="30"/>
  <c r="CP580" i="30"/>
  <c r="CQ580" i="30"/>
  <c r="CR580" i="30"/>
  <c r="CS580" i="30"/>
  <c r="CT580" i="30"/>
  <c r="CU580" i="30"/>
  <c r="CV580" i="30"/>
  <c r="CW580" i="30"/>
  <c r="CX580" i="30"/>
  <c r="CY580" i="30"/>
  <c r="DD580" i="30"/>
  <c r="DE580" i="30"/>
  <c r="DF580" i="30"/>
  <c r="DG580" i="30"/>
  <c r="DH580" i="30"/>
  <c r="DK580" i="30"/>
  <c r="DL580" i="30"/>
  <c r="CN581" i="30"/>
  <c r="CO581" i="30"/>
  <c r="CP581" i="30"/>
  <c r="CQ581" i="30"/>
  <c r="CR581" i="30"/>
  <c r="CS581" i="30"/>
  <c r="CT581" i="30"/>
  <c r="CU581" i="30"/>
  <c r="CV581" i="30"/>
  <c r="CW581" i="30"/>
  <c r="CX581" i="30"/>
  <c r="CY581" i="30"/>
  <c r="DD581" i="30"/>
  <c r="DE581" i="30"/>
  <c r="DF581" i="30"/>
  <c r="DG581" i="30"/>
  <c r="DH581" i="30"/>
  <c r="DK581" i="30"/>
  <c r="DL581" i="30"/>
  <c r="CN582" i="30"/>
  <c r="CO582" i="30"/>
  <c r="CP582" i="30"/>
  <c r="CQ582" i="30"/>
  <c r="CR582" i="30"/>
  <c r="CS582" i="30"/>
  <c r="CT582" i="30"/>
  <c r="CU582" i="30"/>
  <c r="CV582" i="30"/>
  <c r="CW582" i="30"/>
  <c r="CX582" i="30"/>
  <c r="CY582" i="30"/>
  <c r="DD582" i="30"/>
  <c r="DE582" i="30"/>
  <c r="DF582" i="30"/>
  <c r="DG582" i="30"/>
  <c r="DH582" i="30"/>
  <c r="DK582" i="30"/>
  <c r="DL582" i="30"/>
  <c r="CN583" i="30"/>
  <c r="CO583" i="30"/>
  <c r="CP583" i="30"/>
  <c r="CQ583" i="30"/>
  <c r="CR583" i="30"/>
  <c r="CS583" i="30"/>
  <c r="CT583" i="30"/>
  <c r="CU583" i="30"/>
  <c r="CV583" i="30"/>
  <c r="CW583" i="30"/>
  <c r="CX583" i="30"/>
  <c r="CY583" i="30"/>
  <c r="DD583" i="30"/>
  <c r="DE583" i="30"/>
  <c r="DF583" i="30"/>
  <c r="DG583" i="30"/>
  <c r="DH583" i="30"/>
  <c r="DK583" i="30"/>
  <c r="DL583" i="30"/>
  <c r="CN584" i="30"/>
  <c r="CO584" i="30"/>
  <c r="CP584" i="30"/>
  <c r="CQ584" i="30"/>
  <c r="CR584" i="30"/>
  <c r="CS584" i="30"/>
  <c r="CT584" i="30"/>
  <c r="CU584" i="30"/>
  <c r="CV584" i="30"/>
  <c r="CW584" i="30"/>
  <c r="CX584" i="30"/>
  <c r="CY584" i="30"/>
  <c r="DD584" i="30"/>
  <c r="DE584" i="30"/>
  <c r="DF584" i="30"/>
  <c r="DG584" i="30"/>
  <c r="DH584" i="30"/>
  <c r="DK584" i="30"/>
  <c r="DL584" i="30"/>
  <c r="CN585" i="30"/>
  <c r="CO585" i="30"/>
  <c r="CP585" i="30"/>
  <c r="CQ585" i="30"/>
  <c r="CR585" i="30"/>
  <c r="CS585" i="30"/>
  <c r="CT585" i="30"/>
  <c r="CU585" i="30"/>
  <c r="CV585" i="30"/>
  <c r="CW585" i="30"/>
  <c r="CX585" i="30"/>
  <c r="CY585" i="30"/>
  <c r="DD585" i="30"/>
  <c r="DE585" i="30"/>
  <c r="DF585" i="30"/>
  <c r="DG585" i="30"/>
  <c r="DH585" i="30"/>
  <c r="DK585" i="30"/>
  <c r="DL585" i="30"/>
  <c r="CN586" i="30"/>
  <c r="CO586" i="30"/>
  <c r="CP586" i="30"/>
  <c r="CQ586" i="30"/>
  <c r="CR586" i="30"/>
  <c r="CS586" i="30"/>
  <c r="CT586" i="30"/>
  <c r="CU586" i="30"/>
  <c r="CV586" i="30"/>
  <c r="CW586" i="30"/>
  <c r="CX586" i="30"/>
  <c r="CY586" i="30"/>
  <c r="DD586" i="30"/>
  <c r="DE586" i="30"/>
  <c r="DF586" i="30"/>
  <c r="DG586" i="30"/>
  <c r="DH586" i="30"/>
  <c r="DK586" i="30"/>
  <c r="DL586" i="30"/>
  <c r="CN587" i="30"/>
  <c r="CO587" i="30"/>
  <c r="CP587" i="30"/>
  <c r="CQ587" i="30"/>
  <c r="CR587" i="30"/>
  <c r="CS587" i="30"/>
  <c r="CT587" i="30"/>
  <c r="CU587" i="30"/>
  <c r="CV587" i="30"/>
  <c r="CW587" i="30"/>
  <c r="CX587" i="30"/>
  <c r="CY587" i="30"/>
  <c r="DD587" i="30"/>
  <c r="DE587" i="30"/>
  <c r="DF587" i="30"/>
  <c r="DG587" i="30"/>
  <c r="DH587" i="30"/>
  <c r="DK587" i="30"/>
  <c r="DL587" i="30"/>
  <c r="CN588" i="30"/>
  <c r="CO588" i="30"/>
  <c r="CP588" i="30"/>
  <c r="CQ588" i="30"/>
  <c r="CR588" i="30"/>
  <c r="CS588" i="30"/>
  <c r="CT588" i="30"/>
  <c r="CU588" i="30"/>
  <c r="CV588" i="30"/>
  <c r="CW588" i="30"/>
  <c r="CX588" i="30"/>
  <c r="CY588" i="30"/>
  <c r="DD588" i="30"/>
  <c r="DE588" i="30"/>
  <c r="DF588" i="30"/>
  <c r="DG588" i="30"/>
  <c r="DH588" i="30"/>
  <c r="DK588" i="30"/>
  <c r="DL588" i="30"/>
  <c r="CN589" i="30"/>
  <c r="CO589" i="30"/>
  <c r="CP589" i="30"/>
  <c r="CQ589" i="30"/>
  <c r="CR589" i="30"/>
  <c r="CS589" i="30"/>
  <c r="CT589" i="30"/>
  <c r="CU589" i="30"/>
  <c r="CV589" i="30"/>
  <c r="CW589" i="30"/>
  <c r="CX589" i="30"/>
  <c r="CY589" i="30"/>
  <c r="DD589" i="30"/>
  <c r="DE589" i="30"/>
  <c r="DF589" i="30"/>
  <c r="DG589" i="30"/>
  <c r="DH589" i="30"/>
  <c r="DK589" i="30"/>
  <c r="DL589" i="30"/>
  <c r="CN590" i="30"/>
  <c r="CO590" i="30"/>
  <c r="CP590" i="30"/>
  <c r="CQ590" i="30"/>
  <c r="CR590" i="30"/>
  <c r="CS590" i="30"/>
  <c r="CT590" i="30"/>
  <c r="CU590" i="30"/>
  <c r="CV590" i="30"/>
  <c r="CW590" i="30"/>
  <c r="CX590" i="30"/>
  <c r="CY590" i="30"/>
  <c r="DD590" i="30"/>
  <c r="DE590" i="30"/>
  <c r="DF590" i="30"/>
  <c r="DG590" i="30"/>
  <c r="DH590" i="30"/>
  <c r="DK590" i="30"/>
  <c r="DL590" i="30"/>
  <c r="CN591" i="30"/>
  <c r="CO591" i="30"/>
  <c r="CP591" i="30"/>
  <c r="CQ591" i="30"/>
  <c r="CR591" i="30"/>
  <c r="CS591" i="30"/>
  <c r="CT591" i="30"/>
  <c r="CU591" i="30"/>
  <c r="CV591" i="30"/>
  <c r="CW591" i="30"/>
  <c r="CX591" i="30"/>
  <c r="CY591" i="30"/>
  <c r="DD591" i="30"/>
  <c r="DE591" i="30"/>
  <c r="DF591" i="30"/>
  <c r="DG591" i="30"/>
  <c r="DH591" i="30"/>
  <c r="DK591" i="30"/>
  <c r="DL591" i="30"/>
  <c r="CN592" i="30"/>
  <c r="CO592" i="30"/>
  <c r="CP592" i="30"/>
  <c r="CQ592" i="30"/>
  <c r="CR592" i="30"/>
  <c r="CS592" i="30"/>
  <c r="CT592" i="30"/>
  <c r="CU592" i="30"/>
  <c r="CV592" i="30"/>
  <c r="CW592" i="30"/>
  <c r="CX592" i="30"/>
  <c r="CY592" i="30"/>
  <c r="DD592" i="30"/>
  <c r="DE592" i="30"/>
  <c r="DF592" i="30"/>
  <c r="DG592" i="30"/>
  <c r="DH592" i="30"/>
  <c r="DK592" i="30"/>
  <c r="DL592" i="30"/>
  <c r="CN593" i="30"/>
  <c r="CO593" i="30"/>
  <c r="CP593" i="30"/>
  <c r="CQ593" i="30"/>
  <c r="CR593" i="30"/>
  <c r="CS593" i="30"/>
  <c r="CT593" i="30"/>
  <c r="CU593" i="30"/>
  <c r="CV593" i="30"/>
  <c r="CW593" i="30"/>
  <c r="CX593" i="30"/>
  <c r="CY593" i="30"/>
  <c r="DD593" i="30"/>
  <c r="DE593" i="30"/>
  <c r="DF593" i="30"/>
  <c r="DG593" i="30"/>
  <c r="DH593" i="30"/>
  <c r="DK593" i="30"/>
  <c r="DL593" i="30"/>
  <c r="CN594" i="30"/>
  <c r="CO594" i="30"/>
  <c r="CP594" i="30"/>
  <c r="CQ594" i="30"/>
  <c r="CR594" i="30"/>
  <c r="CS594" i="30"/>
  <c r="CT594" i="30"/>
  <c r="CU594" i="30"/>
  <c r="CV594" i="30"/>
  <c r="CW594" i="30"/>
  <c r="CX594" i="30"/>
  <c r="CY594" i="30"/>
  <c r="DD594" i="30"/>
  <c r="DE594" i="30"/>
  <c r="DF594" i="30"/>
  <c r="DG594" i="30"/>
  <c r="DH594" i="30"/>
  <c r="DK594" i="30"/>
  <c r="DL594" i="30"/>
  <c r="CN595" i="30"/>
  <c r="CO595" i="30"/>
  <c r="CP595" i="30"/>
  <c r="CQ595" i="30"/>
  <c r="CR595" i="30"/>
  <c r="CS595" i="30"/>
  <c r="CT595" i="30"/>
  <c r="CU595" i="30"/>
  <c r="CV595" i="30"/>
  <c r="CW595" i="30"/>
  <c r="CX595" i="30"/>
  <c r="CY595" i="30"/>
  <c r="DD595" i="30"/>
  <c r="DE595" i="30"/>
  <c r="DF595" i="30"/>
  <c r="DG595" i="30"/>
  <c r="DH595" i="30"/>
  <c r="DK595" i="30"/>
  <c r="DL595" i="30"/>
  <c r="CN596" i="30"/>
  <c r="CO596" i="30"/>
  <c r="CP596" i="30"/>
  <c r="CQ596" i="30"/>
  <c r="CR596" i="30"/>
  <c r="CS596" i="30"/>
  <c r="CT596" i="30"/>
  <c r="CU596" i="30"/>
  <c r="CV596" i="30"/>
  <c r="CW596" i="30"/>
  <c r="CX596" i="30"/>
  <c r="CY596" i="30"/>
  <c r="DD596" i="30"/>
  <c r="DE596" i="30"/>
  <c r="DF596" i="30"/>
  <c r="DG596" i="30"/>
  <c r="DH596" i="30"/>
  <c r="DK596" i="30"/>
  <c r="DL596" i="30"/>
  <c r="CN597" i="30"/>
  <c r="CO597" i="30"/>
  <c r="CP597" i="30"/>
  <c r="CQ597" i="30"/>
  <c r="CR597" i="30"/>
  <c r="CS597" i="30"/>
  <c r="CT597" i="30"/>
  <c r="CU597" i="30"/>
  <c r="CV597" i="30"/>
  <c r="CW597" i="30"/>
  <c r="CX597" i="30"/>
  <c r="CY597" i="30"/>
  <c r="DD597" i="30"/>
  <c r="DE597" i="30"/>
  <c r="DF597" i="30"/>
  <c r="DG597" i="30"/>
  <c r="DH597" i="30"/>
  <c r="DK597" i="30"/>
  <c r="DL597" i="30"/>
  <c r="CN598" i="30"/>
  <c r="CO598" i="30"/>
  <c r="CP598" i="30"/>
  <c r="CQ598" i="30"/>
  <c r="CR598" i="30"/>
  <c r="CS598" i="30"/>
  <c r="CT598" i="30"/>
  <c r="CU598" i="30"/>
  <c r="CV598" i="30"/>
  <c r="CW598" i="30"/>
  <c r="CX598" i="30"/>
  <c r="CY598" i="30"/>
  <c r="DD598" i="30"/>
  <c r="DE598" i="30"/>
  <c r="DF598" i="30"/>
  <c r="DG598" i="30"/>
  <c r="DH598" i="30"/>
  <c r="DK598" i="30"/>
  <c r="DL598" i="30"/>
  <c r="CN599" i="30"/>
  <c r="CO599" i="30"/>
  <c r="CP599" i="30"/>
  <c r="CQ599" i="30"/>
  <c r="CR599" i="30"/>
  <c r="CS599" i="30"/>
  <c r="CT599" i="30"/>
  <c r="CU599" i="30"/>
  <c r="CV599" i="30"/>
  <c r="CW599" i="30"/>
  <c r="CX599" i="30"/>
  <c r="CY599" i="30"/>
  <c r="DD599" i="30"/>
  <c r="DE599" i="30"/>
  <c r="DF599" i="30"/>
  <c r="DG599" i="30"/>
  <c r="DH599" i="30"/>
  <c r="DK599" i="30"/>
  <c r="DL599" i="30"/>
  <c r="CN600" i="30"/>
  <c r="CO600" i="30"/>
  <c r="CP600" i="30"/>
  <c r="CQ600" i="30"/>
  <c r="CR600" i="30"/>
  <c r="CS600" i="30"/>
  <c r="CT600" i="30"/>
  <c r="CU600" i="30"/>
  <c r="CV600" i="30"/>
  <c r="CW600" i="30"/>
  <c r="CX600" i="30"/>
  <c r="CY600" i="30"/>
  <c r="DD600" i="30"/>
  <c r="DE600" i="30"/>
  <c r="DF600" i="30"/>
  <c r="DG600" i="30"/>
  <c r="DH600" i="30"/>
  <c r="DK600" i="30"/>
  <c r="DL600" i="30"/>
  <c r="CN601" i="30"/>
  <c r="CO601" i="30"/>
  <c r="CP601" i="30"/>
  <c r="CQ601" i="30"/>
  <c r="CR601" i="30"/>
  <c r="CS601" i="30"/>
  <c r="CT601" i="30"/>
  <c r="CU601" i="30"/>
  <c r="CV601" i="30"/>
  <c r="CW601" i="30"/>
  <c r="CX601" i="30"/>
  <c r="CY601" i="30"/>
  <c r="DD601" i="30"/>
  <c r="DE601" i="30"/>
  <c r="DF601" i="30"/>
  <c r="DG601" i="30"/>
  <c r="DH601" i="30"/>
  <c r="DK601" i="30"/>
  <c r="DL601" i="30"/>
  <c r="AE350" i="30"/>
  <c r="AF350" i="30"/>
  <c r="AS350" i="30"/>
  <c r="AE351" i="30"/>
  <c r="AF351" i="30"/>
  <c r="AS351" i="30"/>
  <c r="AE352" i="30"/>
  <c r="AF352" i="30"/>
  <c r="AS352" i="30"/>
  <c r="AE353" i="30"/>
  <c r="AF353" i="30"/>
  <c r="AS353" i="30"/>
  <c r="AE354" i="30"/>
  <c r="AF354" i="30"/>
  <c r="AS354" i="30"/>
  <c r="AE355" i="30"/>
  <c r="AF355" i="30"/>
  <c r="AS355" i="30"/>
  <c r="AE356" i="30"/>
  <c r="AF356" i="30"/>
  <c r="AS356" i="30"/>
  <c r="AE357" i="30"/>
  <c r="AF357" i="30"/>
  <c r="AS357" i="30"/>
  <c r="AE358" i="30"/>
  <c r="AF358" i="30"/>
  <c r="AS358" i="30"/>
  <c r="AE359" i="30"/>
  <c r="AF359" i="30"/>
  <c r="AS359" i="30"/>
  <c r="AE360" i="30"/>
  <c r="AF360" i="30"/>
  <c r="AS360" i="30"/>
  <c r="AE361" i="30"/>
  <c r="AF361" i="30"/>
  <c r="AS361" i="30"/>
  <c r="AE362" i="30"/>
  <c r="AF362" i="30"/>
  <c r="AS362" i="30"/>
  <c r="AE363" i="30"/>
  <c r="AF363" i="30"/>
  <c r="AS363" i="30"/>
  <c r="AE364" i="30"/>
  <c r="AF364" i="30"/>
  <c r="AS364" i="30"/>
  <c r="AE365" i="30"/>
  <c r="AF365" i="30"/>
  <c r="AS365" i="30"/>
  <c r="AE366" i="30"/>
  <c r="AF366" i="30"/>
  <c r="AS366" i="30"/>
  <c r="AE367" i="30"/>
  <c r="AF367" i="30"/>
  <c r="AS367" i="30"/>
  <c r="AE368" i="30"/>
  <c r="AF368" i="30"/>
  <c r="AS368" i="30"/>
  <c r="AE369" i="30"/>
  <c r="AF369" i="30"/>
  <c r="AS369" i="30"/>
  <c r="AE370" i="30"/>
  <c r="AF370" i="30"/>
  <c r="AS370" i="30"/>
  <c r="AE371" i="30"/>
  <c r="AF371" i="30"/>
  <c r="AS371" i="30"/>
  <c r="AE372" i="30"/>
  <c r="AF372" i="30"/>
  <c r="AS372" i="30"/>
  <c r="AE373" i="30"/>
  <c r="AF373" i="30"/>
  <c r="AS373" i="30"/>
  <c r="AE374" i="30"/>
  <c r="AF374" i="30"/>
  <c r="AS374" i="30"/>
  <c r="AE375" i="30"/>
  <c r="AF375" i="30"/>
  <c r="AS375" i="30"/>
  <c r="AE376" i="30"/>
  <c r="AF376" i="30"/>
  <c r="AS376" i="30"/>
  <c r="AE377" i="30"/>
  <c r="AF377" i="30"/>
  <c r="AS377" i="30"/>
  <c r="AE378" i="30"/>
  <c r="AF378" i="30"/>
  <c r="AS378" i="30"/>
  <c r="AE379" i="30"/>
  <c r="AF379" i="30"/>
  <c r="AS379" i="30"/>
  <c r="AE380" i="30"/>
  <c r="AF380" i="30"/>
  <c r="AS380" i="30"/>
  <c r="AE381" i="30"/>
  <c r="AF381" i="30"/>
  <c r="AS381" i="30"/>
  <c r="AE382" i="30"/>
  <c r="AF382" i="30"/>
  <c r="AS382" i="30"/>
  <c r="AE383" i="30"/>
  <c r="AF383" i="30"/>
  <c r="AS383" i="30"/>
  <c r="AE384" i="30"/>
  <c r="AF384" i="30"/>
  <c r="AS384" i="30"/>
  <c r="AE385" i="30"/>
  <c r="AF385" i="30"/>
  <c r="AS385" i="30"/>
  <c r="AE386" i="30"/>
  <c r="AF386" i="30"/>
  <c r="AS386" i="30"/>
  <c r="AE387" i="30"/>
  <c r="AF387" i="30"/>
  <c r="AS387" i="30"/>
  <c r="AE388" i="30"/>
  <c r="AF388" i="30"/>
  <c r="AS388" i="30"/>
  <c r="AE389" i="30"/>
  <c r="AF389" i="30"/>
  <c r="AS389" i="30"/>
  <c r="AE390" i="30"/>
  <c r="AF390" i="30"/>
  <c r="AS390" i="30"/>
  <c r="AE391" i="30"/>
  <c r="AF391" i="30"/>
  <c r="AS391" i="30"/>
  <c r="AE392" i="30"/>
  <c r="AF392" i="30"/>
  <c r="AS392" i="30"/>
  <c r="AE393" i="30"/>
  <c r="AF393" i="30"/>
  <c r="AS393" i="30"/>
  <c r="AE394" i="30"/>
  <c r="AF394" i="30"/>
  <c r="AS394" i="30"/>
  <c r="AE395" i="30"/>
  <c r="AF395" i="30"/>
  <c r="AS395" i="30"/>
  <c r="AE396" i="30"/>
  <c r="AF396" i="30"/>
  <c r="AS396" i="30"/>
  <c r="AE397" i="30"/>
  <c r="AF397" i="30"/>
  <c r="AS397" i="30"/>
  <c r="AE398" i="30"/>
  <c r="AF398" i="30"/>
  <c r="AS398" i="30"/>
  <c r="AE399" i="30"/>
  <c r="AF399" i="30"/>
  <c r="AS399" i="30"/>
  <c r="AE400" i="30"/>
  <c r="AF400" i="30"/>
  <c r="AS400" i="30"/>
  <c r="AE401" i="30"/>
  <c r="AF401" i="30"/>
  <c r="AS401" i="30"/>
  <c r="AE402" i="30"/>
  <c r="AF402" i="30"/>
  <c r="AS402" i="30"/>
  <c r="AE403" i="30"/>
  <c r="AF403" i="30"/>
  <c r="AS403" i="30"/>
  <c r="AE404" i="30"/>
  <c r="AF404" i="30"/>
  <c r="AS404" i="30"/>
  <c r="AE405" i="30"/>
  <c r="AF405" i="30"/>
  <c r="AS405" i="30"/>
  <c r="AE406" i="30"/>
  <c r="AF406" i="30"/>
  <c r="AS406" i="30"/>
  <c r="AE407" i="30"/>
  <c r="AF407" i="30"/>
  <c r="AS407" i="30"/>
  <c r="AE408" i="30"/>
  <c r="AF408" i="30"/>
  <c r="AS408" i="30"/>
  <c r="AE409" i="30"/>
  <c r="AF409" i="30"/>
  <c r="AS409" i="30"/>
  <c r="AE410" i="30"/>
  <c r="AF410" i="30"/>
  <c r="AS410" i="30"/>
  <c r="AE411" i="30"/>
  <c r="AF411" i="30"/>
  <c r="AS411" i="30"/>
  <c r="AE412" i="30"/>
  <c r="AF412" i="30"/>
  <c r="AS412" i="30"/>
  <c r="AE413" i="30"/>
  <c r="AF413" i="30"/>
  <c r="AS413" i="30"/>
  <c r="AE414" i="30"/>
  <c r="AF414" i="30"/>
  <c r="AS414" i="30"/>
  <c r="AE415" i="30"/>
  <c r="AF415" i="30"/>
  <c r="AS415" i="30"/>
  <c r="AE416" i="30"/>
  <c r="AF416" i="30"/>
  <c r="AS416" i="30"/>
  <c r="AE417" i="30"/>
  <c r="AF417" i="30"/>
  <c r="AS417" i="30"/>
  <c r="AE418" i="30"/>
  <c r="AF418" i="30"/>
  <c r="AS418" i="30"/>
  <c r="AE419" i="30"/>
  <c r="AF419" i="30"/>
  <c r="AS419" i="30"/>
  <c r="AE420" i="30"/>
  <c r="AF420" i="30"/>
  <c r="AS420" i="30"/>
  <c r="AE421" i="30"/>
  <c r="AF421" i="30"/>
  <c r="AS421" i="30"/>
  <c r="AE422" i="30"/>
  <c r="AF422" i="30"/>
  <c r="AS422" i="30"/>
  <c r="AE423" i="30"/>
  <c r="AF423" i="30"/>
  <c r="AS423" i="30"/>
  <c r="AE424" i="30"/>
  <c r="AF424" i="30"/>
  <c r="AS424" i="30"/>
  <c r="AE425" i="30"/>
  <c r="AF425" i="30"/>
  <c r="AS425" i="30"/>
  <c r="AE426" i="30"/>
  <c r="AF426" i="30"/>
  <c r="AS426" i="30"/>
  <c r="AE427" i="30"/>
  <c r="AF427" i="30"/>
  <c r="AS427" i="30"/>
  <c r="AE428" i="30"/>
  <c r="AF428" i="30"/>
  <c r="AS428" i="30"/>
  <c r="AE429" i="30"/>
  <c r="AF429" i="30"/>
  <c r="AS429" i="30"/>
  <c r="AE430" i="30"/>
  <c r="AF430" i="30"/>
  <c r="AS430" i="30"/>
  <c r="AE431" i="30"/>
  <c r="AF431" i="30"/>
  <c r="AS431" i="30"/>
  <c r="AE432" i="30"/>
  <c r="AF432" i="30"/>
  <c r="AS432" i="30"/>
  <c r="AE433" i="30"/>
  <c r="AF433" i="30"/>
  <c r="AS433" i="30"/>
  <c r="AE434" i="30"/>
  <c r="AF434" i="30"/>
  <c r="AS434" i="30"/>
  <c r="AE435" i="30"/>
  <c r="AF435" i="30"/>
  <c r="AS435" i="30"/>
  <c r="AE436" i="30"/>
  <c r="AF436" i="30"/>
  <c r="AS436" i="30"/>
  <c r="AE437" i="30"/>
  <c r="AF437" i="30"/>
  <c r="AS437" i="30"/>
  <c r="AE438" i="30"/>
  <c r="AF438" i="30"/>
  <c r="AS438" i="30"/>
  <c r="AE439" i="30"/>
  <c r="AF439" i="30"/>
  <c r="AS439" i="30"/>
  <c r="AE440" i="30"/>
  <c r="AF440" i="30"/>
  <c r="AS440" i="30"/>
  <c r="AE441" i="30"/>
  <c r="AF441" i="30"/>
  <c r="AS441" i="30"/>
  <c r="AE442" i="30"/>
  <c r="AF442" i="30"/>
  <c r="AS442" i="30"/>
  <c r="AE443" i="30"/>
  <c r="AF443" i="30"/>
  <c r="AS443" i="30"/>
  <c r="AE444" i="30"/>
  <c r="AF444" i="30"/>
  <c r="AS444" i="30"/>
  <c r="AE445" i="30"/>
  <c r="AF445" i="30"/>
  <c r="AS445" i="30"/>
  <c r="AE446" i="30"/>
  <c r="AF446" i="30"/>
  <c r="AS446" i="30"/>
  <c r="AE447" i="30"/>
  <c r="AF447" i="30"/>
  <c r="AS447" i="30"/>
  <c r="AE448" i="30"/>
  <c r="AF448" i="30"/>
  <c r="AS448" i="30"/>
  <c r="AE449" i="30"/>
  <c r="AF449" i="30"/>
  <c r="AS449" i="30"/>
  <c r="AE450" i="30"/>
  <c r="AF450" i="30"/>
  <c r="AS450" i="30"/>
  <c r="AE451" i="30"/>
  <c r="AF451" i="30"/>
  <c r="AS451" i="30"/>
  <c r="AE452" i="30"/>
  <c r="AF452" i="30"/>
  <c r="AS452" i="30"/>
  <c r="AE453" i="30"/>
  <c r="AF453" i="30"/>
  <c r="AS453" i="30"/>
  <c r="AE454" i="30"/>
  <c r="AF454" i="30"/>
  <c r="AS454" i="30"/>
  <c r="AE455" i="30"/>
  <c r="AF455" i="30"/>
  <c r="AS455" i="30"/>
  <c r="AE456" i="30"/>
  <c r="AF456" i="30"/>
  <c r="AS456" i="30"/>
  <c r="AE457" i="30"/>
  <c r="AF457" i="30"/>
  <c r="AS457" i="30"/>
  <c r="AE458" i="30"/>
  <c r="AF458" i="30"/>
  <c r="AS458" i="30"/>
  <c r="AE459" i="30"/>
  <c r="AF459" i="30"/>
  <c r="AS459" i="30"/>
  <c r="AE460" i="30"/>
  <c r="AF460" i="30"/>
  <c r="AS460" i="30"/>
  <c r="AE461" i="30"/>
  <c r="AF461" i="30"/>
  <c r="AS461" i="30"/>
  <c r="AE462" i="30"/>
  <c r="AF462" i="30"/>
  <c r="AS462" i="30"/>
  <c r="AE463" i="30"/>
  <c r="AF463" i="30"/>
  <c r="AS463" i="30"/>
  <c r="AE464" i="30"/>
  <c r="AF464" i="30"/>
  <c r="AS464" i="30"/>
  <c r="AE465" i="30"/>
  <c r="AF465" i="30"/>
  <c r="AS465" i="30"/>
  <c r="AE466" i="30"/>
  <c r="AF466" i="30"/>
  <c r="AS466" i="30"/>
  <c r="AE467" i="30"/>
  <c r="AF467" i="30"/>
  <c r="AS467" i="30"/>
  <c r="AE468" i="30"/>
  <c r="AF468" i="30"/>
  <c r="AS468" i="30"/>
  <c r="AE469" i="30"/>
  <c r="AF469" i="30"/>
  <c r="AS469" i="30"/>
  <c r="AE470" i="30"/>
  <c r="AF470" i="30"/>
  <c r="AS470" i="30"/>
  <c r="AE471" i="30"/>
  <c r="AF471" i="30"/>
  <c r="AS471" i="30"/>
  <c r="AE472" i="30"/>
  <c r="AF472" i="30"/>
  <c r="AS472" i="30"/>
  <c r="AE473" i="30"/>
  <c r="AF473" i="30"/>
  <c r="AS473" i="30"/>
  <c r="AE474" i="30"/>
  <c r="AF474" i="30"/>
  <c r="AS474" i="30"/>
  <c r="AE475" i="30"/>
  <c r="AF475" i="30"/>
  <c r="AS475" i="30"/>
  <c r="AE476" i="30"/>
  <c r="AF476" i="30"/>
  <c r="AS476" i="30"/>
  <c r="AE477" i="30"/>
  <c r="AF477" i="30"/>
  <c r="AS477" i="30"/>
  <c r="AE478" i="30"/>
  <c r="AF478" i="30"/>
  <c r="AS478" i="30"/>
  <c r="AE479" i="30"/>
  <c r="AF479" i="30"/>
  <c r="AS479" i="30"/>
  <c r="AE480" i="30"/>
  <c r="AF480" i="30"/>
  <c r="AS480" i="30"/>
  <c r="AE481" i="30"/>
  <c r="AF481" i="30"/>
  <c r="AS481" i="30"/>
  <c r="AE482" i="30"/>
  <c r="AF482" i="30"/>
  <c r="AS482" i="30"/>
  <c r="AE483" i="30"/>
  <c r="AF483" i="30"/>
  <c r="AS483" i="30"/>
  <c r="AE484" i="30"/>
  <c r="AF484" i="30"/>
  <c r="AS484" i="30"/>
  <c r="AE485" i="30"/>
  <c r="AF485" i="30"/>
  <c r="AS485" i="30"/>
  <c r="AE486" i="30"/>
  <c r="AF486" i="30"/>
  <c r="AS486" i="30"/>
  <c r="AE487" i="30"/>
  <c r="AF487" i="30"/>
  <c r="AS487" i="30"/>
  <c r="AE488" i="30"/>
  <c r="AF488" i="30"/>
  <c r="AS488" i="30"/>
  <c r="AE489" i="30"/>
  <c r="AF489" i="30"/>
  <c r="AS489" i="30"/>
  <c r="AE490" i="30"/>
  <c r="AF490" i="30"/>
  <c r="AS490" i="30"/>
  <c r="AE491" i="30"/>
  <c r="AF491" i="30"/>
  <c r="AS491" i="30"/>
  <c r="AE492" i="30"/>
  <c r="AF492" i="30"/>
  <c r="AS492" i="30"/>
  <c r="AE493" i="30"/>
  <c r="AF493" i="30"/>
  <c r="AS493" i="30"/>
  <c r="AE494" i="30"/>
  <c r="AF494" i="30"/>
  <c r="AS494" i="30"/>
  <c r="AE495" i="30"/>
  <c r="AF495" i="30"/>
  <c r="AS495" i="30"/>
  <c r="AE496" i="30"/>
  <c r="AF496" i="30"/>
  <c r="AS496" i="30"/>
  <c r="AE497" i="30"/>
  <c r="AF497" i="30"/>
  <c r="AS497" i="30"/>
  <c r="AE498" i="30"/>
  <c r="AF498" i="30"/>
  <c r="AS498" i="30"/>
  <c r="AE499" i="30"/>
  <c r="AF499" i="30"/>
  <c r="AS499" i="30"/>
  <c r="AE500" i="30"/>
  <c r="AF500" i="30"/>
  <c r="AS500" i="30"/>
  <c r="AE501" i="30"/>
  <c r="AF501" i="30"/>
  <c r="AS501" i="30"/>
  <c r="AE502" i="30"/>
  <c r="AF502" i="30"/>
  <c r="AS502" i="30"/>
  <c r="AE503" i="30"/>
  <c r="AF503" i="30"/>
  <c r="AS503" i="30"/>
  <c r="AE504" i="30"/>
  <c r="AF504" i="30"/>
  <c r="AS504" i="30"/>
  <c r="AE505" i="30"/>
  <c r="AF505" i="30"/>
  <c r="AS505" i="30"/>
  <c r="AE506" i="30"/>
  <c r="AF506" i="30"/>
  <c r="AS506" i="30"/>
  <c r="AE507" i="30"/>
  <c r="AF507" i="30"/>
  <c r="AS507" i="30"/>
  <c r="AE508" i="30"/>
  <c r="AF508" i="30"/>
  <c r="AS508" i="30"/>
  <c r="AE509" i="30"/>
  <c r="AF509" i="30"/>
  <c r="AS509" i="30"/>
  <c r="AE510" i="30"/>
  <c r="AF510" i="30"/>
  <c r="AS510" i="30"/>
  <c r="AE511" i="30"/>
  <c r="AF511" i="30"/>
  <c r="AS511" i="30"/>
  <c r="AE512" i="30"/>
  <c r="AF512" i="30"/>
  <c r="AS512" i="30"/>
  <c r="AE513" i="30"/>
  <c r="AF513" i="30"/>
  <c r="AS513" i="30"/>
  <c r="AE514" i="30"/>
  <c r="AF514" i="30"/>
  <c r="AS514" i="30"/>
  <c r="AE515" i="30"/>
  <c r="AF515" i="30"/>
  <c r="AS515" i="30"/>
  <c r="AE516" i="30"/>
  <c r="AF516" i="30"/>
  <c r="AS516" i="30"/>
  <c r="AE517" i="30"/>
  <c r="AF517" i="30"/>
  <c r="AS517" i="30"/>
  <c r="AE518" i="30"/>
  <c r="AF518" i="30"/>
  <c r="AS518" i="30"/>
  <c r="AE519" i="30"/>
  <c r="AF519" i="30"/>
  <c r="AS519" i="30"/>
  <c r="AE520" i="30"/>
  <c r="AF520" i="30"/>
  <c r="AS520" i="30"/>
  <c r="AE521" i="30"/>
  <c r="AF521" i="30"/>
  <c r="AS521" i="30"/>
  <c r="AE522" i="30"/>
  <c r="AF522" i="30"/>
  <c r="AS522" i="30"/>
  <c r="AE523" i="30"/>
  <c r="AF523" i="30"/>
  <c r="AS523" i="30"/>
  <c r="AE524" i="30"/>
  <c r="AF524" i="30"/>
  <c r="AS524" i="30"/>
  <c r="AE525" i="30"/>
  <c r="AF525" i="30"/>
  <c r="AS525" i="30"/>
  <c r="AE526" i="30"/>
  <c r="AF526" i="30"/>
  <c r="AS526" i="30"/>
  <c r="AE527" i="30"/>
  <c r="AF527" i="30"/>
  <c r="AS527" i="30"/>
  <c r="AE528" i="30"/>
  <c r="AF528" i="30"/>
  <c r="AS528" i="30"/>
  <c r="AE529" i="30"/>
  <c r="AF529" i="30"/>
  <c r="AS529" i="30"/>
  <c r="AE530" i="30"/>
  <c r="AF530" i="30"/>
  <c r="AS530" i="30"/>
  <c r="AE531" i="30"/>
  <c r="AF531" i="30"/>
  <c r="AS531" i="30"/>
  <c r="AE532" i="30"/>
  <c r="AF532" i="30"/>
  <c r="AS532" i="30"/>
  <c r="AE533" i="30"/>
  <c r="AF533" i="30"/>
  <c r="AS533" i="30"/>
  <c r="AE534" i="30"/>
  <c r="AF534" i="30"/>
  <c r="AS534" i="30"/>
  <c r="AE535" i="30"/>
  <c r="AF535" i="30"/>
  <c r="AS535" i="30"/>
  <c r="AE536" i="30"/>
  <c r="AF536" i="30"/>
  <c r="AS536" i="30"/>
  <c r="AE537" i="30"/>
  <c r="AF537" i="30"/>
  <c r="AS537" i="30"/>
  <c r="AE538" i="30"/>
  <c r="AF538" i="30"/>
  <c r="AS538" i="30"/>
  <c r="AE539" i="30"/>
  <c r="AF539" i="30"/>
  <c r="AS539" i="30"/>
  <c r="AE540" i="30"/>
  <c r="AF540" i="30"/>
  <c r="AS540" i="30"/>
  <c r="AE541" i="30"/>
  <c r="AF541" i="30"/>
  <c r="AS541" i="30"/>
  <c r="AE542" i="30"/>
  <c r="AF542" i="30"/>
  <c r="AS542" i="30"/>
  <c r="AE543" i="30"/>
  <c r="AF543" i="30"/>
  <c r="AS543" i="30"/>
  <c r="AE544" i="30"/>
  <c r="AF544" i="30"/>
  <c r="AS544" i="30"/>
  <c r="AE545" i="30"/>
  <c r="AF545" i="30"/>
  <c r="AS545" i="30"/>
  <c r="AE546" i="30"/>
  <c r="AF546" i="30"/>
  <c r="AS546" i="30"/>
  <c r="AE547" i="30"/>
  <c r="AF547" i="30"/>
  <c r="AS547" i="30"/>
  <c r="AE548" i="30"/>
  <c r="AF548" i="30"/>
  <c r="AS548" i="30"/>
  <c r="AE549" i="30"/>
  <c r="AF549" i="30"/>
  <c r="AS549" i="30"/>
  <c r="AE550" i="30"/>
  <c r="AF550" i="30"/>
  <c r="AS550" i="30"/>
  <c r="AE551" i="30"/>
  <c r="AF551" i="30"/>
  <c r="AS551" i="30"/>
  <c r="AE552" i="30"/>
  <c r="AF552" i="30"/>
  <c r="AS552" i="30"/>
  <c r="AE553" i="30"/>
  <c r="AF553" i="30"/>
  <c r="AS553" i="30"/>
  <c r="AE554" i="30"/>
  <c r="AF554" i="30"/>
  <c r="AS554" i="30"/>
  <c r="AE555" i="30"/>
  <c r="AF555" i="30"/>
  <c r="AS555" i="30"/>
  <c r="AE556" i="30"/>
  <c r="AF556" i="30"/>
  <c r="AS556" i="30"/>
  <c r="AE557" i="30"/>
  <c r="AF557" i="30"/>
  <c r="AS557" i="30"/>
  <c r="AE558" i="30"/>
  <c r="AF558" i="30"/>
  <c r="AS558" i="30"/>
  <c r="AE559" i="30"/>
  <c r="AF559" i="30"/>
  <c r="AS559" i="30"/>
  <c r="AE560" i="30"/>
  <c r="AF560" i="30"/>
  <c r="AS560" i="30"/>
  <c r="AE561" i="30"/>
  <c r="AF561" i="30"/>
  <c r="AS561" i="30"/>
  <c r="AE562" i="30"/>
  <c r="AF562" i="30"/>
  <c r="AS562" i="30"/>
  <c r="AE563" i="30"/>
  <c r="AF563" i="30"/>
  <c r="AS563" i="30"/>
  <c r="AE564" i="30"/>
  <c r="AF564" i="30"/>
  <c r="AS564" i="30"/>
  <c r="AE565" i="30"/>
  <c r="AF565" i="30"/>
  <c r="AS565" i="30"/>
  <c r="AE566" i="30"/>
  <c r="AF566" i="30"/>
  <c r="AS566" i="30"/>
  <c r="AE567" i="30"/>
  <c r="AF567" i="30"/>
  <c r="AS567" i="30"/>
  <c r="AE568" i="30"/>
  <c r="AF568" i="30"/>
  <c r="AS568" i="30"/>
  <c r="AE569" i="30"/>
  <c r="AF569" i="30"/>
  <c r="AS569" i="30"/>
  <c r="AE570" i="30"/>
  <c r="AF570" i="30"/>
  <c r="AS570" i="30"/>
  <c r="AE571" i="30"/>
  <c r="AF571" i="30"/>
  <c r="AS571" i="30"/>
  <c r="AE572" i="30"/>
  <c r="AF572" i="30"/>
  <c r="AS572" i="30"/>
  <c r="AE573" i="30"/>
  <c r="AF573" i="30"/>
  <c r="AS573" i="30"/>
  <c r="AE574" i="30"/>
  <c r="AF574" i="30"/>
  <c r="AS574" i="30"/>
  <c r="AE575" i="30"/>
  <c r="AF575" i="30"/>
  <c r="AS575" i="30"/>
  <c r="AE576" i="30"/>
  <c r="AF576" i="30"/>
  <c r="AS576" i="30"/>
  <c r="AE577" i="30"/>
  <c r="AF577" i="30"/>
  <c r="AS577" i="30"/>
  <c r="AE578" i="30"/>
  <c r="AF578" i="30"/>
  <c r="AS578" i="30"/>
  <c r="AE579" i="30"/>
  <c r="AF579" i="30"/>
  <c r="AS579" i="30"/>
  <c r="AE580" i="30"/>
  <c r="AF580" i="30"/>
  <c r="AS580" i="30"/>
  <c r="AE581" i="30"/>
  <c r="AF581" i="30"/>
  <c r="AS581" i="30"/>
  <c r="AE582" i="30"/>
  <c r="AF582" i="30"/>
  <c r="AS582" i="30"/>
  <c r="AE583" i="30"/>
  <c r="AF583" i="30"/>
  <c r="AS583" i="30"/>
  <c r="AE584" i="30"/>
  <c r="AF584" i="30"/>
  <c r="AS584" i="30"/>
  <c r="AE585" i="30"/>
  <c r="AF585" i="30"/>
  <c r="AS585" i="30"/>
  <c r="AE586" i="30"/>
  <c r="AF586" i="30"/>
  <c r="AS586" i="30"/>
  <c r="AE587" i="30"/>
  <c r="AF587" i="30"/>
  <c r="AS587" i="30"/>
  <c r="AE588" i="30"/>
  <c r="AF588" i="30"/>
  <c r="AS588" i="30"/>
  <c r="AE589" i="30"/>
  <c r="AF589" i="30"/>
  <c r="AS589" i="30"/>
  <c r="AE590" i="30"/>
  <c r="AF590" i="30"/>
  <c r="AS590" i="30"/>
  <c r="AE591" i="30"/>
  <c r="AF591" i="30"/>
  <c r="AS591" i="30"/>
  <c r="AE592" i="30"/>
  <c r="AF592" i="30"/>
  <c r="AS592" i="30"/>
  <c r="AE593" i="30"/>
  <c r="AF593" i="30"/>
  <c r="AS593" i="30"/>
  <c r="AE594" i="30"/>
  <c r="AF594" i="30"/>
  <c r="AS594" i="30"/>
  <c r="AE595" i="30"/>
  <c r="AF595" i="30"/>
  <c r="AS595" i="30"/>
  <c r="AE596" i="30"/>
  <c r="AF596" i="30"/>
  <c r="AS596" i="30"/>
  <c r="AE597" i="30"/>
  <c r="AF597" i="30"/>
  <c r="AS597" i="30"/>
  <c r="AE598" i="30"/>
  <c r="AF598" i="30"/>
  <c r="AS598" i="30"/>
  <c r="AE599" i="30"/>
  <c r="AF599" i="30"/>
  <c r="AS599" i="30"/>
  <c r="AE600" i="30"/>
  <c r="AF600" i="30"/>
  <c r="AS600" i="30"/>
  <c r="AE601" i="30"/>
  <c r="AF601" i="30"/>
  <c r="AS601" i="30"/>
  <c r="AE602" i="30"/>
  <c r="AF602" i="30"/>
  <c r="AS602" i="30"/>
  <c r="AE603" i="30"/>
  <c r="AF603" i="30"/>
  <c r="AS603" i="30"/>
  <c r="AE604" i="30"/>
  <c r="AF604" i="30"/>
  <c r="AS604" i="30"/>
  <c r="AE605" i="30"/>
  <c r="AF605" i="30"/>
  <c r="AS605" i="30"/>
  <c r="AE606" i="30"/>
  <c r="AF606" i="30"/>
  <c r="AS606" i="30"/>
  <c r="AE607" i="30"/>
  <c r="AF607" i="30"/>
  <c r="AS607" i="30"/>
  <c r="AE608" i="30"/>
  <c r="AF608" i="30"/>
  <c r="AS608" i="30"/>
  <c r="AE609" i="30"/>
  <c r="AF609" i="30"/>
  <c r="AS609" i="30"/>
  <c r="AE610" i="30"/>
  <c r="AF610" i="30"/>
  <c r="AS610" i="30"/>
  <c r="AE611" i="30"/>
  <c r="AF611" i="30"/>
  <c r="AS611" i="30"/>
  <c r="AE612" i="30"/>
  <c r="AF612" i="30"/>
  <c r="AS612" i="30"/>
  <c r="AE613" i="30"/>
  <c r="AF613" i="30"/>
  <c r="AS613" i="30"/>
  <c r="AE614" i="30"/>
  <c r="AF614" i="30"/>
  <c r="AS614" i="30"/>
  <c r="AE615" i="30"/>
  <c r="AF615" i="30"/>
  <c r="AS615" i="30"/>
  <c r="AE616" i="30"/>
  <c r="AF616" i="30"/>
  <c r="AS616" i="30"/>
  <c r="AE617" i="30"/>
  <c r="AF617" i="30"/>
  <c r="AS617" i="30"/>
  <c r="AE618" i="30"/>
  <c r="AF618" i="30"/>
  <c r="AS618" i="30"/>
  <c r="AE619" i="30"/>
  <c r="AF619" i="30"/>
  <c r="AS619" i="30"/>
  <c r="AE620" i="30"/>
  <c r="AF620" i="30"/>
  <c r="AS620" i="30"/>
  <c r="AE621" i="30"/>
  <c r="AF621" i="30"/>
  <c r="AS621" i="30"/>
  <c r="AE622" i="30"/>
  <c r="AF622" i="30"/>
  <c r="AS622" i="30"/>
  <c r="AE623" i="30"/>
  <c r="AF623" i="30"/>
  <c r="AS623" i="30"/>
  <c r="AE624" i="30"/>
  <c r="AF624" i="30"/>
  <c r="AS624" i="30"/>
  <c r="AE625" i="30"/>
  <c r="AF625" i="30"/>
  <c r="AS625" i="30"/>
  <c r="AE626" i="30"/>
  <c r="AF626" i="30"/>
  <c r="AS626" i="30"/>
  <c r="AE627" i="30"/>
  <c r="AF627" i="30"/>
  <c r="AS627" i="30"/>
  <c r="AE628" i="30"/>
  <c r="AF628" i="30"/>
  <c r="AS628" i="30"/>
  <c r="AE629" i="30"/>
  <c r="AF629" i="30"/>
  <c r="AS629" i="30"/>
  <c r="AE630" i="30"/>
  <c r="AF630" i="30"/>
  <c r="AS630" i="30"/>
  <c r="AE631" i="30"/>
  <c r="AF631" i="30"/>
  <c r="AS631" i="30"/>
  <c r="AE632" i="30"/>
  <c r="AF632" i="30"/>
  <c r="AS632" i="30"/>
  <c r="AE633" i="30"/>
  <c r="AF633" i="30"/>
  <c r="AS633" i="30"/>
  <c r="AE634" i="30"/>
  <c r="AF634" i="30"/>
  <c r="AS634" i="30"/>
  <c r="AE635" i="30"/>
  <c r="AF635" i="30"/>
  <c r="AS635" i="30"/>
  <c r="AE636" i="30"/>
  <c r="AF636" i="30"/>
  <c r="AS636" i="30"/>
  <c r="AE637" i="30"/>
  <c r="AF637" i="30"/>
  <c r="AS637" i="30"/>
  <c r="AE638" i="30"/>
  <c r="AF638" i="30"/>
  <c r="AS638" i="30"/>
  <c r="AE639" i="30"/>
  <c r="AF639" i="30"/>
  <c r="AS639" i="30"/>
  <c r="AE640" i="30"/>
  <c r="AF640" i="30"/>
  <c r="AS640" i="30"/>
  <c r="AE641" i="30"/>
  <c r="AF641" i="30"/>
  <c r="AS641" i="30"/>
  <c r="AE642" i="30"/>
  <c r="AF642" i="30"/>
  <c r="AS642" i="30"/>
  <c r="AE643" i="30"/>
  <c r="AF643" i="30"/>
  <c r="AS643" i="30"/>
  <c r="AE644" i="30"/>
  <c r="AF644" i="30"/>
  <c r="AS644" i="30"/>
  <c r="AE645" i="30"/>
  <c r="AF645" i="30"/>
  <c r="AS645" i="30"/>
  <c r="AE646" i="30"/>
  <c r="AF646" i="30"/>
  <c r="AS646" i="30"/>
  <c r="AE647" i="30"/>
  <c r="AF647" i="30"/>
  <c r="AS647" i="30"/>
  <c r="AE648" i="30"/>
  <c r="AF648" i="30"/>
  <c r="AS648" i="30"/>
  <c r="AE649" i="30"/>
  <c r="AF649" i="30"/>
  <c r="AS649" i="30"/>
  <c r="AE650" i="30"/>
  <c r="AF650" i="30"/>
  <c r="AS650" i="30"/>
  <c r="AE651" i="30"/>
  <c r="AF651" i="30"/>
  <c r="AS651" i="30"/>
  <c r="AE652" i="30"/>
  <c r="AF652" i="30"/>
  <c r="AS652" i="30"/>
  <c r="AE653" i="30"/>
  <c r="AF653" i="30"/>
  <c r="AS653" i="30"/>
  <c r="AE654" i="30"/>
  <c r="AF654" i="30"/>
  <c r="AS654" i="30"/>
  <c r="AE655" i="30"/>
  <c r="AF655" i="30"/>
  <c r="AS655" i="30"/>
  <c r="AE656" i="30"/>
  <c r="AF656" i="30"/>
  <c r="AS656" i="30"/>
  <c r="AE657" i="30"/>
  <c r="AF657" i="30"/>
  <c r="AS657" i="30"/>
  <c r="AE658" i="30"/>
  <c r="AF658" i="30"/>
  <c r="AS658" i="30"/>
  <c r="AE659" i="30"/>
  <c r="AF659" i="30"/>
  <c r="AS659" i="30"/>
  <c r="AE660" i="30"/>
  <c r="AF660" i="30"/>
  <c r="AS660" i="30"/>
  <c r="AE661" i="30"/>
  <c r="AF661" i="30"/>
  <c r="AS661" i="30"/>
  <c r="AE662" i="30"/>
  <c r="AF662" i="30"/>
  <c r="AS662" i="30"/>
  <c r="AE663" i="30"/>
  <c r="AF663" i="30"/>
  <c r="AS663" i="30"/>
  <c r="AE664" i="30"/>
  <c r="AF664" i="30"/>
  <c r="AS664" i="30"/>
  <c r="AE665" i="30"/>
  <c r="AF665" i="30"/>
  <c r="AS665" i="30"/>
  <c r="AE666" i="30"/>
  <c r="AF666" i="30"/>
  <c r="AS666" i="30"/>
  <c r="AE667" i="30"/>
  <c r="AF667" i="30"/>
  <c r="AS667" i="30"/>
  <c r="AE668" i="30"/>
  <c r="AF668" i="30"/>
  <c r="AS668" i="30"/>
  <c r="AE669" i="30"/>
  <c r="AF669" i="30"/>
  <c r="AS669" i="30"/>
  <c r="AE670" i="30"/>
  <c r="AF670" i="30"/>
  <c r="AS670" i="30"/>
  <c r="AE671" i="30"/>
  <c r="AF671" i="30"/>
  <c r="AS671" i="30"/>
  <c r="AE672" i="30"/>
  <c r="AF672" i="30"/>
  <c r="AS672" i="30"/>
  <c r="AE673" i="30"/>
  <c r="AF673" i="30"/>
  <c r="AS673" i="30"/>
  <c r="AE674" i="30"/>
  <c r="AF674" i="30"/>
  <c r="AS674" i="30"/>
  <c r="AE675" i="30"/>
  <c r="AF675" i="30"/>
  <c r="AS675" i="30"/>
  <c r="AE676" i="30"/>
  <c r="AF676" i="30"/>
  <c r="AS676" i="30"/>
  <c r="AE677" i="30"/>
  <c r="AF677" i="30"/>
  <c r="AS677" i="30"/>
  <c r="AE678" i="30"/>
  <c r="AF678" i="30"/>
  <c r="AS678" i="30"/>
  <c r="AE679" i="30"/>
  <c r="AF679" i="30"/>
  <c r="AS679" i="30"/>
  <c r="AE680" i="30"/>
  <c r="AF680" i="30"/>
  <c r="AS680" i="30"/>
  <c r="AE681" i="30"/>
  <c r="AF681" i="30"/>
  <c r="AS681" i="30"/>
  <c r="AE682" i="30"/>
  <c r="AF682" i="30"/>
  <c r="AS682" i="30"/>
  <c r="AE683" i="30"/>
  <c r="AF683" i="30"/>
  <c r="AS683" i="30"/>
  <c r="AE684" i="30"/>
  <c r="AF684" i="30"/>
  <c r="AS684" i="30"/>
  <c r="AE685" i="30"/>
  <c r="AF685" i="30"/>
  <c r="AS685" i="30"/>
  <c r="AE686" i="30"/>
  <c r="AF686" i="30"/>
  <c r="AS686" i="30"/>
  <c r="AE687" i="30"/>
  <c r="AF687" i="30"/>
  <c r="AS687" i="30"/>
  <c r="AE688" i="30"/>
  <c r="AF688" i="30"/>
  <c r="AS688" i="30"/>
  <c r="AE689" i="30"/>
  <c r="AF689" i="30"/>
  <c r="AS689" i="30"/>
  <c r="AE690" i="30"/>
  <c r="AF690" i="30"/>
  <c r="AS690" i="30"/>
  <c r="AE691" i="30"/>
  <c r="AF691" i="30"/>
  <c r="AS691" i="30"/>
  <c r="AE692" i="30"/>
  <c r="AF692" i="30"/>
  <c r="AS692" i="30"/>
  <c r="AE693" i="30"/>
  <c r="AF693" i="30"/>
  <c r="AS693" i="30"/>
  <c r="AE694" i="30"/>
  <c r="AF694" i="30"/>
  <c r="AS694" i="30"/>
  <c r="AE695" i="30"/>
  <c r="AF695" i="30"/>
  <c r="AS695" i="30"/>
  <c r="AE696" i="30"/>
  <c r="AF696" i="30"/>
  <c r="AS696" i="30"/>
  <c r="AE697" i="30"/>
  <c r="AF697" i="30"/>
  <c r="AS697" i="30"/>
  <c r="AE698" i="30"/>
  <c r="AF698" i="30"/>
  <c r="AS698" i="30"/>
  <c r="AE699" i="30"/>
  <c r="AF699" i="30"/>
  <c r="AS699" i="30"/>
  <c r="AE700" i="30"/>
  <c r="AF700" i="30"/>
  <c r="AS700" i="30"/>
  <c r="AE701" i="30"/>
  <c r="AF701" i="30"/>
  <c r="AS701" i="30"/>
  <c r="AE702" i="30"/>
  <c r="AF702" i="30"/>
  <c r="AS702" i="30"/>
  <c r="AE703" i="30"/>
  <c r="AF703" i="30"/>
  <c r="AS703" i="30"/>
  <c r="AE704" i="30"/>
  <c r="AF704" i="30"/>
  <c r="AS704" i="30"/>
  <c r="AE705" i="30"/>
  <c r="AF705" i="30"/>
  <c r="AS705" i="30"/>
  <c r="AE706" i="30"/>
  <c r="AF706" i="30"/>
  <c r="AS706" i="30"/>
  <c r="AE707" i="30"/>
  <c r="AF707" i="30"/>
  <c r="AS707" i="30"/>
  <c r="AE708" i="30"/>
  <c r="AF708" i="30"/>
  <c r="AS708" i="30"/>
  <c r="AE709" i="30"/>
  <c r="AF709" i="30"/>
  <c r="AS709" i="30"/>
  <c r="AE710" i="30"/>
  <c r="AF710" i="30"/>
  <c r="AS710" i="30"/>
  <c r="AE711" i="30"/>
  <c r="AF711" i="30"/>
  <c r="AS711" i="30"/>
  <c r="AE712" i="30"/>
  <c r="AF712" i="30"/>
  <c r="AS712" i="30"/>
  <c r="AE713" i="30"/>
  <c r="AF713" i="30"/>
  <c r="AS713" i="30"/>
  <c r="AE714" i="30"/>
  <c r="AF714" i="30"/>
  <c r="AS714" i="30"/>
  <c r="AE715" i="30"/>
  <c r="AF715" i="30"/>
  <c r="AS715" i="30"/>
  <c r="AE716" i="30"/>
  <c r="AF716" i="30"/>
  <c r="AS716" i="30"/>
  <c r="AE717" i="30"/>
  <c r="AF717" i="30"/>
  <c r="AS717" i="30"/>
  <c r="AE718" i="30"/>
  <c r="AF718" i="30"/>
  <c r="AS718" i="30"/>
  <c r="AE719" i="30"/>
  <c r="AF719" i="30"/>
  <c r="AS719" i="30"/>
  <c r="AE720" i="30"/>
  <c r="AF720" i="30"/>
  <c r="AS720" i="30"/>
  <c r="AE721" i="30"/>
  <c r="AF721" i="30"/>
  <c r="AS721" i="30"/>
  <c r="AE722" i="30"/>
  <c r="AF722" i="30"/>
  <c r="AS722" i="30"/>
  <c r="AE723" i="30"/>
  <c r="AF723" i="30"/>
  <c r="AS723" i="30"/>
  <c r="AE724" i="30"/>
  <c r="AF724" i="30"/>
  <c r="AS724" i="30"/>
  <c r="AE725" i="30"/>
  <c r="AF725" i="30"/>
  <c r="AS725" i="30"/>
  <c r="AE726" i="30"/>
  <c r="AF726" i="30"/>
  <c r="AS726" i="30"/>
  <c r="AE727" i="30"/>
  <c r="AF727" i="30"/>
  <c r="AS727" i="30"/>
  <c r="AE728" i="30"/>
  <c r="AF728" i="30"/>
  <c r="AS728" i="30"/>
  <c r="AE729" i="30"/>
  <c r="AF729" i="30"/>
  <c r="AS729" i="30"/>
  <c r="AE730" i="30"/>
  <c r="AF730" i="30"/>
  <c r="AS730" i="30"/>
  <c r="AE731" i="30"/>
  <c r="AF731" i="30"/>
  <c r="AS731" i="30"/>
  <c r="AE732" i="30"/>
  <c r="AF732" i="30"/>
  <c r="AS732" i="30"/>
  <c r="AE733" i="30"/>
  <c r="AF733" i="30"/>
  <c r="AS733" i="30"/>
  <c r="AE734" i="30"/>
  <c r="AF734" i="30"/>
  <c r="AS734" i="30"/>
  <c r="AE735" i="30"/>
  <c r="AF735" i="30"/>
  <c r="AS735" i="30"/>
  <c r="AE736" i="30"/>
  <c r="AF736" i="30"/>
  <c r="AS736" i="30"/>
  <c r="AE737" i="30"/>
  <c r="AF737" i="30"/>
  <c r="AS737" i="30"/>
  <c r="AE738" i="30"/>
  <c r="AF738" i="30"/>
  <c r="AS738" i="30"/>
  <c r="AE739" i="30"/>
  <c r="AF739" i="30"/>
  <c r="AS739" i="30"/>
  <c r="AE740" i="30"/>
  <c r="AF740" i="30"/>
  <c r="AS740" i="30"/>
  <c r="AE741" i="30"/>
  <c r="AF741" i="30"/>
  <c r="AS741" i="30"/>
  <c r="AE742" i="30"/>
  <c r="AF742" i="30"/>
  <c r="AS742" i="30"/>
  <c r="AE743" i="30"/>
  <c r="AF743" i="30"/>
  <c r="AS743" i="30"/>
  <c r="AE744" i="30"/>
  <c r="AF744" i="30"/>
  <c r="AS744" i="30"/>
  <c r="AE745" i="30"/>
  <c r="AF745" i="30"/>
  <c r="AS745" i="30"/>
  <c r="AE746" i="30"/>
  <c r="AF746" i="30"/>
  <c r="AS746" i="30"/>
  <c r="AE747" i="30"/>
  <c r="AF747" i="30"/>
  <c r="AS747" i="30"/>
  <c r="AE748" i="30"/>
  <c r="AF748" i="30"/>
  <c r="AS748" i="30"/>
  <c r="AE749" i="30"/>
  <c r="AF749" i="30"/>
  <c r="AS749" i="30"/>
  <c r="AE750" i="30"/>
  <c r="AF750" i="30"/>
  <c r="AS750" i="30"/>
  <c r="AE751" i="30"/>
  <c r="AF751" i="30"/>
  <c r="AS751" i="30"/>
  <c r="AE752" i="30"/>
  <c r="AF752" i="30"/>
  <c r="AS752" i="30"/>
  <c r="AE753" i="30"/>
  <c r="AF753" i="30"/>
  <c r="AS753" i="30"/>
  <c r="AE754" i="30"/>
  <c r="AF754" i="30"/>
  <c r="AS754" i="30"/>
  <c r="AE755" i="30"/>
  <c r="AF755" i="30"/>
  <c r="AS755" i="30"/>
  <c r="AE756" i="30"/>
  <c r="AF756" i="30"/>
  <c r="AS756" i="30"/>
  <c r="AE757" i="30"/>
  <c r="AF757" i="30"/>
  <c r="AS757" i="30"/>
  <c r="AE758" i="30"/>
  <c r="AF758" i="30"/>
  <c r="AS758" i="30"/>
  <c r="AE759" i="30"/>
  <c r="AF759" i="30"/>
  <c r="AS759" i="30"/>
  <c r="AE760" i="30"/>
  <c r="AF760" i="30"/>
  <c r="AS760" i="30"/>
  <c r="AE761" i="30"/>
  <c r="AF761" i="30"/>
  <c r="AS761" i="30"/>
  <c r="AE762" i="30"/>
  <c r="AF762" i="30"/>
  <c r="AS762" i="30"/>
  <c r="AE763" i="30"/>
  <c r="AF763" i="30"/>
  <c r="AS763" i="30"/>
  <c r="AE764" i="30"/>
  <c r="AF764" i="30"/>
  <c r="AS764" i="30"/>
  <c r="AE765" i="30"/>
  <c r="AF765" i="30"/>
  <c r="AS765" i="30"/>
  <c r="AE766" i="30"/>
  <c r="AF766" i="30"/>
  <c r="AS766" i="30"/>
  <c r="AE767" i="30"/>
  <c r="AF767" i="30"/>
  <c r="AS767" i="30"/>
  <c r="AE768" i="30"/>
  <c r="AF768" i="30"/>
  <c r="AS768" i="30"/>
  <c r="AE769" i="30"/>
  <c r="AF769" i="30"/>
  <c r="AS769" i="30"/>
  <c r="AE770" i="30"/>
  <c r="AF770" i="30"/>
  <c r="AS770" i="30"/>
  <c r="AE771" i="30"/>
  <c r="AF771" i="30"/>
  <c r="AS771" i="30"/>
  <c r="AE772" i="30"/>
  <c r="AF772" i="30"/>
  <c r="AS772" i="30"/>
  <c r="AE773" i="30"/>
  <c r="AF773" i="30"/>
  <c r="AS773" i="30"/>
  <c r="AE774" i="30"/>
  <c r="AF774" i="30"/>
  <c r="AS774" i="30"/>
  <c r="AE775" i="30"/>
  <c r="AF775" i="30"/>
  <c r="AS775" i="30"/>
  <c r="AE776" i="30"/>
  <c r="AF776" i="30"/>
  <c r="AS776" i="30"/>
  <c r="AE777" i="30"/>
  <c r="AF777" i="30"/>
  <c r="AS777" i="30"/>
  <c r="AE778" i="30"/>
  <c r="AF778" i="30"/>
  <c r="AS778" i="30"/>
  <c r="AE779" i="30"/>
  <c r="AF779" i="30"/>
  <c r="AS779" i="30"/>
  <c r="AE780" i="30"/>
  <c r="AF780" i="30"/>
  <c r="AS780" i="30"/>
  <c r="AE781" i="30"/>
  <c r="AF781" i="30"/>
  <c r="AS781" i="30"/>
  <c r="AE782" i="30"/>
  <c r="AF782" i="30"/>
  <c r="AS782" i="30"/>
  <c r="AE783" i="30"/>
  <c r="AF783" i="30"/>
  <c r="AS783" i="30"/>
  <c r="AE784" i="30"/>
  <c r="AF784" i="30"/>
  <c r="AS784" i="30"/>
  <c r="AE785" i="30"/>
  <c r="AF785" i="30"/>
  <c r="AS785" i="30"/>
  <c r="AE786" i="30"/>
  <c r="AF786" i="30"/>
  <c r="AS786" i="30"/>
  <c r="AE787" i="30"/>
  <c r="AF787" i="30"/>
  <c r="AS787" i="30"/>
  <c r="AE788" i="30"/>
  <c r="AF788" i="30"/>
  <c r="AS788" i="30"/>
  <c r="AE789" i="30"/>
  <c r="AF789" i="30"/>
  <c r="AS789" i="30"/>
  <c r="AE790" i="30"/>
  <c r="AF790" i="30"/>
  <c r="AS790" i="30"/>
  <c r="AE791" i="30"/>
  <c r="AF791" i="30"/>
  <c r="AS791" i="30"/>
  <c r="AE792" i="30"/>
  <c r="AF792" i="30"/>
  <c r="AS792" i="30"/>
  <c r="AE793" i="30"/>
  <c r="AF793" i="30"/>
  <c r="AS793" i="30"/>
  <c r="AE794" i="30"/>
  <c r="AF794" i="30"/>
  <c r="AS794" i="30"/>
  <c r="AE795" i="30"/>
  <c r="AF795" i="30"/>
  <c r="AS795" i="30"/>
  <c r="AE796" i="30"/>
  <c r="AF796" i="30"/>
  <c r="AS796" i="30"/>
  <c r="AE797" i="30"/>
  <c r="AF797" i="30"/>
  <c r="AS797" i="30"/>
  <c r="AE798" i="30"/>
  <c r="AF798" i="30"/>
  <c r="AS798" i="30"/>
  <c r="AE799" i="30"/>
  <c r="AF799" i="30"/>
  <c r="AS799" i="30"/>
  <c r="AE800" i="30"/>
  <c r="AF800" i="30"/>
  <c r="AS800" i="30"/>
  <c r="AE801" i="30"/>
  <c r="AF801" i="30"/>
  <c r="AS801" i="30"/>
  <c r="AE802" i="30"/>
  <c r="AF802" i="30"/>
  <c r="AS802" i="30"/>
  <c r="AE803" i="30"/>
  <c r="AF803" i="30"/>
  <c r="AS803" i="30"/>
  <c r="AE804" i="30"/>
  <c r="AF804" i="30"/>
  <c r="AS804" i="30"/>
  <c r="AE805" i="30"/>
  <c r="AF805" i="30"/>
  <c r="AS805" i="30"/>
  <c r="AE806" i="30"/>
  <c r="AF806" i="30"/>
  <c r="AS806" i="30"/>
  <c r="AE807" i="30"/>
  <c r="AF807" i="30"/>
  <c r="AS807" i="30"/>
  <c r="AE808" i="30"/>
  <c r="AF808" i="30"/>
  <c r="AS808" i="30"/>
  <c r="AE809" i="30"/>
  <c r="AF809" i="30"/>
  <c r="AS809" i="30"/>
  <c r="AE810" i="30"/>
  <c r="AF810" i="30"/>
  <c r="AS810" i="30"/>
  <c r="AE811" i="30"/>
  <c r="AF811" i="30"/>
  <c r="AS811" i="30"/>
  <c r="AE812" i="30"/>
  <c r="AF812" i="30"/>
  <c r="AS812" i="30"/>
  <c r="AE813" i="30"/>
  <c r="AF813" i="30"/>
  <c r="AS813" i="30"/>
  <c r="AE814" i="30"/>
  <c r="AF814" i="30"/>
  <c r="AS814" i="30"/>
  <c r="AE815" i="30"/>
  <c r="AF815" i="30"/>
  <c r="AS815" i="30"/>
  <c r="AE816" i="30"/>
  <c r="AF816" i="30"/>
  <c r="AS816" i="30"/>
  <c r="AE817" i="30"/>
  <c r="AF817" i="30"/>
  <c r="AS817" i="30"/>
  <c r="AE818" i="30"/>
  <c r="AF818" i="30"/>
  <c r="AS818" i="30"/>
  <c r="AE819" i="30"/>
  <c r="AF819" i="30"/>
  <c r="AS819" i="30"/>
  <c r="AE820" i="30"/>
  <c r="AF820" i="30"/>
  <c r="AS820" i="30"/>
  <c r="AE821" i="30"/>
  <c r="AF821" i="30"/>
  <c r="AS821" i="30"/>
  <c r="AE822" i="30"/>
  <c r="AF822" i="30"/>
  <c r="AS822" i="30"/>
  <c r="AE823" i="30"/>
  <c r="AF823" i="30"/>
  <c r="AS823" i="30"/>
  <c r="AE824" i="30"/>
  <c r="AF824" i="30"/>
  <c r="AS824" i="30"/>
  <c r="AE825" i="30"/>
  <c r="AF825" i="30"/>
  <c r="AS825" i="30"/>
  <c r="AE826" i="30"/>
  <c r="AF826" i="30"/>
  <c r="AS826" i="30"/>
  <c r="AE827" i="30"/>
  <c r="AF827" i="30"/>
  <c r="AS827" i="30"/>
  <c r="AE828" i="30"/>
  <c r="AF828" i="30"/>
  <c r="AS828" i="30"/>
  <c r="AE829" i="30"/>
  <c r="AF829" i="30"/>
  <c r="AS829" i="30"/>
  <c r="AE830" i="30"/>
  <c r="AF830" i="30"/>
  <c r="AS830" i="30"/>
  <c r="AE831" i="30"/>
  <c r="AF831" i="30"/>
  <c r="AS831" i="30"/>
  <c r="AE832" i="30"/>
  <c r="AF832" i="30"/>
  <c r="AS832" i="30"/>
  <c r="AE833" i="30"/>
  <c r="AF833" i="30"/>
  <c r="AS833" i="30"/>
  <c r="AE834" i="30"/>
  <c r="AF834" i="30"/>
  <c r="AS834" i="30"/>
  <c r="AE835" i="30"/>
  <c r="AF835" i="30"/>
  <c r="AS835" i="30"/>
  <c r="AE836" i="30"/>
  <c r="AF836" i="30"/>
  <c r="AS836" i="30"/>
  <c r="AE837" i="30"/>
  <c r="AF837" i="30"/>
  <c r="AS837" i="30"/>
  <c r="AE838" i="30"/>
  <c r="AF838" i="30"/>
  <c r="AS838" i="30"/>
  <c r="AE839" i="30"/>
  <c r="AF839" i="30"/>
  <c r="AS839" i="30"/>
  <c r="AE840" i="30"/>
  <c r="AF840" i="30"/>
  <c r="AS840" i="30"/>
  <c r="AE841" i="30"/>
  <c r="AF841" i="30"/>
  <c r="AS841" i="30"/>
  <c r="AE842" i="30"/>
  <c r="AF842" i="30"/>
  <c r="AS842" i="30"/>
  <c r="AE843" i="30"/>
  <c r="AF843" i="30"/>
  <c r="AS843" i="30"/>
  <c r="AE844" i="30"/>
  <c r="AF844" i="30"/>
  <c r="AS844" i="30"/>
  <c r="AE845" i="30"/>
  <c r="AF845" i="30"/>
  <c r="AS845" i="30"/>
  <c r="AE846" i="30"/>
  <c r="AF846" i="30"/>
  <c r="AS846" i="30"/>
  <c r="AE847" i="30"/>
  <c r="AF847" i="30"/>
  <c r="AS847" i="30"/>
  <c r="AE848" i="30"/>
  <c r="AF848" i="30"/>
  <c r="AS848" i="30"/>
  <c r="AE849" i="30"/>
  <c r="AF849" i="30"/>
  <c r="AS849" i="30"/>
  <c r="AE850" i="30"/>
  <c r="AF850" i="30"/>
  <c r="AS850" i="30"/>
  <c r="AE851" i="30"/>
  <c r="AF851" i="30"/>
  <c r="AS851" i="30"/>
  <c r="AE852" i="30"/>
  <c r="AF852" i="30"/>
  <c r="AS852" i="30"/>
  <c r="AE853" i="30"/>
  <c r="AF853" i="30"/>
  <c r="AS853" i="30"/>
  <c r="AE854" i="30"/>
  <c r="AF854" i="30"/>
  <c r="AS854" i="30"/>
  <c r="AE855" i="30"/>
  <c r="AF855" i="30"/>
  <c r="AS855" i="30"/>
  <c r="AE856" i="30"/>
  <c r="AF856" i="30"/>
  <c r="AS856" i="30"/>
  <c r="AE857" i="30"/>
  <c r="AF857" i="30"/>
  <c r="AS857" i="30"/>
  <c r="AE858" i="30"/>
  <c r="AF858" i="30"/>
  <c r="AS858" i="30"/>
  <c r="AE859" i="30"/>
  <c r="AF859" i="30"/>
  <c r="AS859" i="30"/>
  <c r="AE860" i="30"/>
  <c r="AF860" i="30"/>
  <c r="AS860" i="30"/>
  <c r="AE861" i="30"/>
  <c r="AF861" i="30"/>
  <c r="AS861" i="30"/>
  <c r="AE862" i="30"/>
  <c r="AF862" i="30"/>
  <c r="AS862" i="30"/>
  <c r="AE863" i="30"/>
  <c r="AF863" i="30"/>
  <c r="AS863" i="30"/>
  <c r="AE864" i="30"/>
  <c r="AF864" i="30"/>
  <c r="AS864" i="30"/>
  <c r="AE865" i="30"/>
  <c r="AF865" i="30"/>
  <c r="AS865" i="30"/>
  <c r="AE866" i="30"/>
  <c r="AF866" i="30"/>
  <c r="AS866" i="30"/>
  <c r="AE867" i="30"/>
  <c r="AF867" i="30"/>
  <c r="AS867" i="30"/>
  <c r="AE868" i="30"/>
  <c r="AF868" i="30"/>
  <c r="AS868" i="30"/>
  <c r="AE869" i="30"/>
  <c r="AF869" i="30"/>
  <c r="AS869" i="30"/>
  <c r="AE870" i="30"/>
  <c r="AF870" i="30"/>
  <c r="AS870" i="30"/>
  <c r="AE871" i="30"/>
  <c r="AF871" i="30"/>
  <c r="AS871" i="30"/>
  <c r="AE872" i="30"/>
  <c r="AF872" i="30"/>
  <c r="AS872" i="30"/>
  <c r="AE873" i="30"/>
  <c r="AF873" i="30"/>
  <c r="AS873" i="30"/>
  <c r="AE874" i="30"/>
  <c r="AF874" i="30"/>
  <c r="AS874" i="30"/>
  <c r="AE875" i="30"/>
  <c r="AF875" i="30"/>
  <c r="AS875" i="30"/>
  <c r="AE876" i="30"/>
  <c r="AF876" i="30"/>
  <c r="AS876" i="30"/>
  <c r="AE877" i="30"/>
  <c r="AF877" i="30"/>
  <c r="AS877" i="30"/>
  <c r="AE878" i="30"/>
  <c r="AF878" i="30"/>
  <c r="AS878" i="30"/>
  <c r="AE879" i="30"/>
  <c r="AF879" i="30"/>
  <c r="AS879" i="30"/>
  <c r="AE880" i="30"/>
  <c r="AF880" i="30"/>
  <c r="AS880" i="30"/>
  <c r="AE881" i="30"/>
  <c r="AF881" i="30"/>
  <c r="AS881" i="30"/>
  <c r="AE882" i="30"/>
  <c r="AF882" i="30"/>
  <c r="AS882" i="30"/>
  <c r="AE883" i="30"/>
  <c r="AF883" i="30"/>
  <c r="AS883" i="30"/>
  <c r="AE884" i="30"/>
  <c r="AF884" i="30"/>
  <c r="AS884" i="30"/>
  <c r="AE885" i="30"/>
  <c r="AF885" i="30"/>
  <c r="AS885" i="30"/>
  <c r="AE886" i="30"/>
  <c r="AF886" i="30"/>
  <c r="AS886" i="30"/>
  <c r="AE887" i="30"/>
  <c r="AF887" i="30"/>
  <c r="AS887" i="30"/>
  <c r="AE888" i="30"/>
  <c r="AF888" i="30"/>
  <c r="AS888" i="30"/>
  <c r="AE889" i="30"/>
  <c r="AF889" i="30"/>
  <c r="AS889" i="30"/>
  <c r="AE890" i="30"/>
  <c r="AF890" i="30"/>
  <c r="AS890" i="30"/>
  <c r="AE891" i="30"/>
  <c r="AF891" i="30"/>
  <c r="AS891" i="30"/>
  <c r="AE892" i="30"/>
  <c r="AF892" i="30"/>
  <c r="AS892" i="30"/>
  <c r="AE893" i="30"/>
  <c r="AF893" i="30"/>
  <c r="AS893" i="30"/>
  <c r="AE894" i="30"/>
  <c r="AF894" i="30"/>
  <c r="AS894" i="30"/>
  <c r="AE895" i="30"/>
  <c r="AF895" i="30"/>
  <c r="AS895" i="30"/>
  <c r="AE896" i="30"/>
  <c r="AF896" i="30"/>
  <c r="AS896" i="30"/>
  <c r="AE897" i="30"/>
  <c r="AF897" i="30"/>
  <c r="AS897" i="30"/>
  <c r="AE898" i="30"/>
  <c r="AF898" i="30"/>
  <c r="AS898" i="30"/>
  <c r="AE899" i="30"/>
  <c r="AF899" i="30"/>
  <c r="AS899" i="30"/>
  <c r="AE900" i="30"/>
  <c r="AF900" i="30"/>
  <c r="AS900" i="30"/>
  <c r="AE901" i="30"/>
  <c r="AF901" i="30"/>
  <c r="AS901" i="30"/>
  <c r="AE902" i="30"/>
  <c r="AF902" i="30"/>
  <c r="AS902" i="30"/>
  <c r="AE903" i="30"/>
  <c r="AF903" i="30"/>
  <c r="AS903" i="30"/>
  <c r="AE904" i="30"/>
  <c r="AF904" i="30"/>
  <c r="AS904" i="30"/>
  <c r="AE905" i="30"/>
  <c r="AF905" i="30"/>
  <c r="AS905" i="30"/>
  <c r="AE906" i="30"/>
  <c r="AF906" i="30"/>
  <c r="AS906" i="30"/>
  <c r="AE907" i="30"/>
  <c r="AF907" i="30"/>
  <c r="AS907" i="30"/>
  <c r="AE908" i="30"/>
  <c r="AF908" i="30"/>
  <c r="AS908" i="30"/>
  <c r="AE909" i="30"/>
  <c r="AF909" i="30"/>
  <c r="AS909" i="30"/>
  <c r="AE910" i="30"/>
  <c r="AF910" i="30"/>
  <c r="AS910" i="30"/>
  <c r="AE911" i="30"/>
  <c r="AF911" i="30"/>
  <c r="AS911" i="30"/>
  <c r="AE912" i="30"/>
  <c r="AF912" i="30"/>
  <c r="AS912" i="30"/>
  <c r="AE913" i="30"/>
  <c r="AF913" i="30"/>
  <c r="AS913" i="30"/>
  <c r="AE914" i="30"/>
  <c r="AF914" i="30"/>
  <c r="AS914" i="30"/>
  <c r="AE915" i="30"/>
  <c r="AF915" i="30"/>
  <c r="AS915" i="30"/>
  <c r="AE916" i="30"/>
  <c r="AF916" i="30"/>
  <c r="AS916" i="30"/>
  <c r="AE917" i="30"/>
  <c r="AF917" i="30"/>
  <c r="AS917" i="30"/>
  <c r="AE918" i="30"/>
  <c r="AF918" i="30"/>
  <c r="AS918" i="30"/>
  <c r="AE919" i="30"/>
  <c r="AF919" i="30"/>
  <c r="AS919" i="30"/>
  <c r="AE920" i="30"/>
  <c r="AF920" i="30"/>
  <c r="AS920" i="30"/>
  <c r="AE921" i="30"/>
  <c r="AF921" i="30"/>
  <c r="AS921" i="30"/>
  <c r="AE922" i="30"/>
  <c r="AF922" i="30"/>
  <c r="AS922" i="30"/>
  <c r="AE923" i="30"/>
  <c r="AF923" i="30"/>
  <c r="AS923" i="30"/>
  <c r="AE924" i="30"/>
  <c r="AF924" i="30"/>
  <c r="AS924" i="30"/>
  <c r="AE925" i="30"/>
  <c r="AF925" i="30"/>
  <c r="AS925" i="30"/>
  <c r="AE926" i="30"/>
  <c r="AF926" i="30"/>
  <c r="AS926" i="30"/>
  <c r="AE927" i="30"/>
  <c r="AF927" i="30"/>
  <c r="AS927" i="30"/>
  <c r="AE928" i="30"/>
  <c r="AF928" i="30"/>
  <c r="AS928" i="30"/>
  <c r="AE929" i="30"/>
  <c r="AF929" i="30"/>
  <c r="AS929" i="30"/>
  <c r="AE930" i="30"/>
  <c r="AF930" i="30"/>
  <c r="AS930" i="30"/>
  <c r="AE931" i="30"/>
  <c r="AF931" i="30"/>
  <c r="AS931" i="30"/>
  <c r="AE932" i="30"/>
  <c r="AF932" i="30"/>
  <c r="AS932" i="30"/>
  <c r="AE933" i="30"/>
  <c r="AF933" i="30"/>
  <c r="AS933" i="30"/>
  <c r="AE934" i="30"/>
  <c r="AF934" i="30"/>
  <c r="AS934" i="30"/>
  <c r="AE935" i="30"/>
  <c r="AF935" i="30"/>
  <c r="AS935" i="30"/>
  <c r="AE936" i="30"/>
  <c r="AF936" i="30"/>
  <c r="AS936" i="30"/>
  <c r="AE937" i="30"/>
  <c r="AF937" i="30"/>
  <c r="AS937" i="30"/>
  <c r="AE938" i="30"/>
  <c r="AF938" i="30"/>
  <c r="AS938" i="30"/>
  <c r="AE939" i="30"/>
  <c r="AF939" i="30"/>
  <c r="AS939" i="30"/>
  <c r="AE940" i="30"/>
  <c r="AF940" i="30"/>
  <c r="AS940" i="30"/>
  <c r="AE941" i="30"/>
  <c r="AF941" i="30"/>
  <c r="AS941" i="30"/>
  <c r="AE942" i="30"/>
  <c r="AF942" i="30"/>
  <c r="AS942" i="30"/>
  <c r="AE943" i="30"/>
  <c r="AF943" i="30"/>
  <c r="AS943" i="30"/>
  <c r="AE944" i="30"/>
  <c r="AF944" i="30"/>
  <c r="AS944" i="30"/>
  <c r="AE945" i="30"/>
  <c r="AF945" i="30"/>
  <c r="AS945" i="30"/>
  <c r="AE946" i="30"/>
  <c r="AF946" i="30"/>
  <c r="AS946" i="30"/>
  <c r="AE947" i="30"/>
  <c r="AF947" i="30"/>
  <c r="AS947" i="30"/>
  <c r="AE948" i="30"/>
  <c r="AF948" i="30"/>
  <c r="AS948" i="30"/>
  <c r="AE949" i="30"/>
  <c r="AF949" i="30"/>
  <c r="AS949" i="30"/>
  <c r="AE950" i="30"/>
  <c r="AF950" i="30"/>
  <c r="AS950" i="30"/>
  <c r="AE951" i="30"/>
  <c r="AF951" i="30"/>
  <c r="AS951" i="30"/>
  <c r="AE952" i="30"/>
  <c r="AF952" i="30"/>
  <c r="AS952" i="30"/>
  <c r="AE953" i="30"/>
  <c r="AF953" i="30"/>
  <c r="AS953" i="30"/>
  <c r="AE954" i="30"/>
  <c r="AF954" i="30"/>
  <c r="AS954" i="30"/>
  <c r="AE955" i="30"/>
  <c r="AF955" i="30"/>
  <c r="AS955" i="30"/>
  <c r="AE956" i="30"/>
  <c r="AF956" i="30"/>
  <c r="AS956" i="30"/>
  <c r="AE957" i="30"/>
  <c r="AF957" i="30"/>
  <c r="AS957" i="30"/>
  <c r="AE958" i="30"/>
  <c r="AF958" i="30"/>
  <c r="AS958" i="30"/>
  <c r="AE959" i="30"/>
  <c r="AF959" i="30"/>
  <c r="AS959" i="30"/>
  <c r="AE960" i="30"/>
  <c r="AF960" i="30"/>
  <c r="AS960" i="30"/>
  <c r="AE961" i="30"/>
  <c r="AF961" i="30"/>
  <c r="AS961" i="30"/>
  <c r="AE962" i="30"/>
  <c r="AF962" i="30"/>
  <c r="AS962" i="30"/>
  <c r="AE963" i="30"/>
  <c r="AF963" i="30"/>
  <c r="AS963" i="30"/>
  <c r="AE964" i="30"/>
  <c r="AF964" i="30"/>
  <c r="AS964" i="30"/>
  <c r="AE965" i="30"/>
  <c r="AF965" i="30"/>
  <c r="AS965" i="30"/>
  <c r="AE966" i="30"/>
  <c r="AF966" i="30"/>
  <c r="AS966" i="30"/>
  <c r="AE967" i="30"/>
  <c r="AF967" i="30"/>
  <c r="AS967" i="30"/>
  <c r="AE968" i="30"/>
  <c r="AF968" i="30"/>
  <c r="AS968" i="30"/>
  <c r="AE969" i="30"/>
  <c r="AF969" i="30"/>
  <c r="AS969" i="30"/>
  <c r="AE970" i="30"/>
  <c r="AF970" i="30"/>
  <c r="AS970" i="30"/>
  <c r="AE971" i="30"/>
  <c r="AF971" i="30"/>
  <c r="AS971" i="30"/>
  <c r="AE972" i="30"/>
  <c r="AF972" i="30"/>
  <c r="AS972" i="30"/>
  <c r="AE973" i="30"/>
  <c r="AF973" i="30"/>
  <c r="AS973" i="30"/>
  <c r="AE974" i="30"/>
  <c r="AF974" i="30"/>
  <c r="AS974" i="30"/>
  <c r="AE975" i="30"/>
  <c r="AF975" i="30"/>
  <c r="AS975" i="30"/>
  <c r="AE976" i="30"/>
  <c r="AF976" i="30"/>
  <c r="AS976" i="30"/>
  <c r="AE977" i="30"/>
  <c r="AF977" i="30"/>
  <c r="AS977" i="30"/>
  <c r="AE978" i="30"/>
  <c r="AF978" i="30"/>
  <c r="AS978" i="30"/>
  <c r="AE979" i="30"/>
  <c r="AF979" i="30"/>
  <c r="AS979" i="30"/>
  <c r="AE980" i="30"/>
  <c r="AF980" i="30"/>
  <c r="AS980" i="30"/>
  <c r="AE981" i="30"/>
  <c r="AF981" i="30"/>
  <c r="AS981" i="30"/>
  <c r="AE982" i="30"/>
  <c r="AF982" i="30"/>
  <c r="AS982" i="30"/>
  <c r="AE983" i="30"/>
  <c r="AF983" i="30"/>
  <c r="AS983" i="30"/>
  <c r="AE984" i="30"/>
  <c r="AF984" i="30"/>
  <c r="AS984" i="30"/>
  <c r="AE985" i="30"/>
  <c r="AF985" i="30"/>
  <c r="AS985" i="30"/>
  <c r="AE986" i="30"/>
  <c r="AF986" i="30"/>
  <c r="AS986" i="30"/>
  <c r="AE987" i="30"/>
  <c r="AF987" i="30"/>
  <c r="AS987" i="30"/>
  <c r="AE988" i="30"/>
  <c r="AF988" i="30"/>
  <c r="AS988" i="30"/>
  <c r="AE989" i="30"/>
  <c r="AF989" i="30"/>
  <c r="AS989" i="30"/>
  <c r="AE990" i="30"/>
  <c r="AF990" i="30"/>
  <c r="AS990" i="30"/>
  <c r="AE991" i="30"/>
  <c r="AF991" i="30"/>
  <c r="AS991" i="30"/>
  <c r="AE992" i="30"/>
  <c r="AF992" i="30"/>
  <c r="AS992" i="30"/>
  <c r="AE993" i="30"/>
  <c r="AF993" i="30"/>
  <c r="AS993" i="30"/>
  <c r="AE994" i="30"/>
  <c r="AF994" i="30"/>
  <c r="AS994" i="30"/>
  <c r="AE995" i="30"/>
  <c r="AF995" i="30"/>
  <c r="AS995" i="30"/>
  <c r="AE996" i="30"/>
  <c r="AF996" i="30"/>
  <c r="AS996" i="30"/>
  <c r="AE997" i="30"/>
  <c r="AF997" i="30"/>
  <c r="AS997" i="30"/>
  <c r="AE998" i="30"/>
  <c r="AF998" i="30"/>
  <c r="AS998" i="30"/>
  <c r="AE999" i="30"/>
  <c r="AF999" i="30"/>
  <c r="AS999" i="30"/>
  <c r="AE1000" i="30"/>
  <c r="AF1000" i="30"/>
  <c r="AS1000" i="30"/>
  <c r="AE1001" i="30"/>
  <c r="AF1001" i="30"/>
  <c r="AS1001" i="30"/>
  <c r="AE1002" i="30"/>
  <c r="AF1002" i="30"/>
  <c r="AS1002" i="30"/>
  <c r="AE1003" i="30"/>
  <c r="AF1003" i="30"/>
  <c r="AS1003" i="30"/>
  <c r="AE1004" i="30"/>
  <c r="AF1004" i="30"/>
  <c r="AS1004" i="30"/>
  <c r="AE1005" i="30"/>
  <c r="AF1005" i="30"/>
  <c r="AS1005" i="30"/>
  <c r="AE1006" i="30"/>
  <c r="AF1006" i="30"/>
  <c r="AS1006" i="30"/>
  <c r="AE1007" i="30"/>
  <c r="AF1007" i="30"/>
  <c r="AS1007" i="30"/>
  <c r="AE1008" i="30"/>
  <c r="AF1008" i="30"/>
  <c r="AS1008" i="30"/>
  <c r="AE1009" i="30"/>
  <c r="AF1009" i="30"/>
  <c r="AS1009" i="30"/>
  <c r="AE1010" i="30"/>
  <c r="AF1010" i="30"/>
  <c r="AS1010" i="30"/>
  <c r="AE1011" i="30"/>
  <c r="AF1011" i="30"/>
  <c r="AS1011" i="30"/>
  <c r="AE1012" i="30"/>
  <c r="AF1012" i="30"/>
  <c r="AS1012" i="30"/>
  <c r="AE1013" i="30"/>
  <c r="AF1013" i="30"/>
  <c r="AS1013" i="30"/>
  <c r="AE1014" i="30"/>
  <c r="AF1014" i="30"/>
  <c r="AS1014" i="30"/>
  <c r="AE1015" i="30"/>
  <c r="AF1015" i="30"/>
  <c r="AS1015" i="30"/>
  <c r="AE1016" i="30"/>
  <c r="AF1016" i="30"/>
  <c r="AS1016" i="30"/>
  <c r="AE1017" i="30"/>
  <c r="AF1017" i="30"/>
  <c r="AS1017" i="30"/>
  <c r="AE1018" i="30"/>
  <c r="AF1018" i="30"/>
  <c r="AS1018" i="30"/>
  <c r="AE1019" i="30"/>
  <c r="AF1019" i="30"/>
  <c r="AS1019" i="30"/>
  <c r="AE1020" i="30"/>
  <c r="AF1020" i="30"/>
  <c r="AS1020" i="30"/>
  <c r="AE1021" i="30"/>
  <c r="AF1021" i="30"/>
  <c r="AS1021" i="30"/>
  <c r="AE1022" i="30"/>
  <c r="AF1022" i="30"/>
  <c r="AS1022" i="30"/>
  <c r="AE1023" i="30"/>
  <c r="AF1023" i="30"/>
  <c r="AS1023" i="30"/>
  <c r="AE1024" i="30"/>
  <c r="AF1024" i="30"/>
  <c r="AS1024" i="30"/>
  <c r="AE1025" i="30"/>
  <c r="AF1025" i="30"/>
  <c r="AS1025" i="30"/>
  <c r="AE1026" i="30"/>
  <c r="AF1026" i="30"/>
  <c r="AS1026" i="30"/>
  <c r="AE1027" i="30"/>
  <c r="AF1027" i="30"/>
  <c r="AS1027" i="30"/>
  <c r="AE1028" i="30"/>
  <c r="AF1028" i="30"/>
  <c r="AS1028" i="30"/>
  <c r="AE1029" i="30"/>
  <c r="AF1029" i="30"/>
  <c r="AS1029" i="30"/>
  <c r="AE1030" i="30"/>
  <c r="AF1030" i="30"/>
  <c r="AS1030" i="30"/>
  <c r="AE1031" i="30"/>
  <c r="AF1031" i="30"/>
  <c r="AS1031" i="30"/>
  <c r="AE1032" i="30"/>
  <c r="AF1032" i="30"/>
  <c r="AS1032" i="30"/>
  <c r="AE1033" i="30"/>
  <c r="AF1033" i="30"/>
  <c r="AS1033" i="30"/>
  <c r="AE1034" i="30"/>
  <c r="AF1034" i="30"/>
  <c r="AS1034" i="30"/>
  <c r="AE1035" i="30"/>
  <c r="AF1035" i="30"/>
  <c r="AS1035" i="30"/>
  <c r="AE1036" i="30"/>
  <c r="AF1036" i="30"/>
  <c r="AS1036" i="30"/>
  <c r="AE1037" i="30"/>
  <c r="AF1037" i="30"/>
  <c r="AS1037" i="30"/>
  <c r="AE1038" i="30"/>
  <c r="AF1038" i="30"/>
  <c r="AS1038" i="30"/>
  <c r="AE1039" i="30"/>
  <c r="AF1039" i="30"/>
  <c r="AS1039" i="30"/>
  <c r="AE1040" i="30"/>
  <c r="AF1040" i="30"/>
  <c r="AS1040" i="30"/>
  <c r="AE1041" i="30"/>
  <c r="AF1041" i="30"/>
  <c r="AS1041" i="30"/>
  <c r="AE1042" i="30"/>
  <c r="AF1042" i="30"/>
  <c r="AS1042" i="30"/>
  <c r="AE1043" i="30"/>
  <c r="AF1043" i="30"/>
  <c r="AS1043" i="30"/>
  <c r="AE1044" i="30"/>
  <c r="AF1044" i="30"/>
  <c r="AS1044" i="30"/>
  <c r="AE1045" i="30"/>
  <c r="AF1045" i="30"/>
  <c r="AS1045" i="30"/>
  <c r="AE1046" i="30"/>
  <c r="AF1046" i="30"/>
  <c r="AS1046" i="30"/>
  <c r="AE1047" i="30"/>
  <c r="AF1047" i="30"/>
  <c r="AS1047" i="30"/>
  <c r="AE1048" i="30"/>
  <c r="AF1048" i="30"/>
  <c r="AS1048" i="30"/>
  <c r="AE1049" i="30"/>
  <c r="AF1049" i="30"/>
  <c r="AS1049" i="30"/>
  <c r="AE1050" i="30"/>
  <c r="AF1050" i="30"/>
  <c r="AS1050" i="30"/>
  <c r="AE1051" i="30"/>
  <c r="AF1051" i="30"/>
  <c r="AS1051" i="30"/>
  <c r="AE1052" i="30"/>
  <c r="AF1052" i="30"/>
  <c r="AS1052" i="30"/>
  <c r="AE1053" i="30"/>
  <c r="AF1053" i="30"/>
  <c r="AS1053" i="30"/>
  <c r="AE1054" i="30"/>
  <c r="AF1054" i="30"/>
  <c r="AS1054" i="30"/>
  <c r="AE1055" i="30"/>
  <c r="AF1055" i="30"/>
  <c r="AS1055" i="30"/>
  <c r="AE1056" i="30"/>
  <c r="AF1056" i="30"/>
  <c r="AS1056" i="30"/>
  <c r="AE1057" i="30"/>
  <c r="AF1057" i="30"/>
  <c r="AS1057" i="30"/>
  <c r="AE1058" i="30"/>
  <c r="AF1058" i="30"/>
  <c r="AS1058" i="30"/>
  <c r="AE1059" i="30"/>
  <c r="AF1059" i="30"/>
  <c r="AS1059" i="30"/>
  <c r="AE1060" i="30"/>
  <c r="AF1060" i="30"/>
  <c r="AS1060" i="30"/>
  <c r="AE1061" i="30"/>
  <c r="AF1061" i="30"/>
  <c r="AS1061" i="30"/>
  <c r="AE1062" i="30"/>
  <c r="AF1062" i="30"/>
  <c r="AS1062" i="30"/>
  <c r="AE1063" i="30"/>
  <c r="AF1063" i="30"/>
  <c r="AS1063" i="30"/>
  <c r="AE1064" i="30"/>
  <c r="AF1064" i="30"/>
  <c r="AS1064" i="30"/>
  <c r="AE1065" i="30"/>
  <c r="AF1065" i="30"/>
  <c r="AS1065" i="30"/>
  <c r="AE1066" i="30"/>
  <c r="AF1066" i="30"/>
  <c r="AS1066" i="30"/>
  <c r="AE1067" i="30"/>
  <c r="AF1067" i="30"/>
  <c r="AS1067" i="30"/>
  <c r="AE1068" i="30"/>
  <c r="AF1068" i="30"/>
  <c r="AS1068" i="30"/>
  <c r="AE1069" i="30"/>
  <c r="AF1069" i="30"/>
  <c r="AS1069" i="30"/>
  <c r="AE1070" i="30"/>
  <c r="AF1070" i="30"/>
  <c r="AS1070" i="30"/>
  <c r="AE1071" i="30"/>
  <c r="AF1071" i="30"/>
  <c r="AS1071" i="30"/>
  <c r="AE1072" i="30"/>
  <c r="AF1072" i="30"/>
  <c r="AS1072" i="30"/>
  <c r="AE1073" i="30"/>
  <c r="AF1073" i="30"/>
  <c r="AS1073" i="30"/>
  <c r="AE1074" i="30"/>
  <c r="AF1074" i="30"/>
  <c r="AS1074" i="30"/>
  <c r="AE1075" i="30"/>
  <c r="AF1075" i="30"/>
  <c r="AS1075" i="30"/>
  <c r="AE1076" i="30"/>
  <c r="AF1076" i="30"/>
  <c r="AS1076" i="30"/>
  <c r="AE1077" i="30"/>
  <c r="AF1077" i="30"/>
  <c r="AS1077" i="30"/>
  <c r="AE1078" i="30"/>
  <c r="AF1078" i="30"/>
  <c r="AS1078" i="30"/>
  <c r="AE1079" i="30"/>
  <c r="AF1079" i="30"/>
  <c r="AS1079" i="30"/>
  <c r="AE1080" i="30"/>
  <c r="AF1080" i="30"/>
  <c r="AS1080" i="30"/>
  <c r="AE1081" i="30"/>
  <c r="AF1081" i="30"/>
  <c r="AS1081" i="30"/>
  <c r="AE1082" i="30"/>
  <c r="AF1082" i="30"/>
  <c r="AS1082" i="30"/>
  <c r="AE1083" i="30"/>
  <c r="AF1083" i="30"/>
  <c r="AS1083" i="30"/>
  <c r="AE1084" i="30"/>
  <c r="AF1084" i="30"/>
  <c r="AS1084" i="30"/>
  <c r="AE1085" i="30"/>
  <c r="AF1085" i="30"/>
  <c r="AS1085" i="30"/>
  <c r="AE1086" i="30"/>
  <c r="AF1086" i="30"/>
  <c r="AS1086" i="30"/>
  <c r="AE1087" i="30"/>
  <c r="AF1087" i="30"/>
  <c r="AS1087" i="30"/>
  <c r="AE1088" i="30"/>
  <c r="AF1088" i="30"/>
  <c r="AS1088" i="30"/>
  <c r="AE1089" i="30"/>
  <c r="AF1089" i="30"/>
  <c r="AS1089" i="30"/>
  <c r="AE1090" i="30"/>
  <c r="AF1090" i="30"/>
  <c r="AS1090" i="30"/>
  <c r="AE1091" i="30"/>
  <c r="AF1091" i="30"/>
  <c r="AS1091" i="30"/>
  <c r="AE1092" i="30"/>
  <c r="AF1092" i="30"/>
  <c r="AS1092" i="30"/>
  <c r="AE1093" i="30"/>
  <c r="AF1093" i="30"/>
  <c r="AS1093" i="30"/>
  <c r="AE1094" i="30"/>
  <c r="AF1094" i="30"/>
  <c r="AS1094" i="30"/>
  <c r="AE1095" i="30"/>
  <c r="AF1095" i="30"/>
  <c r="AS1095" i="30"/>
  <c r="AE1096" i="30"/>
  <c r="AF1096" i="30"/>
  <c r="AS1096" i="30"/>
  <c r="AE1097" i="30"/>
  <c r="AF1097" i="30"/>
  <c r="AS1097" i="30"/>
  <c r="AE1098" i="30"/>
  <c r="AF1098" i="30"/>
  <c r="AS1098" i="30"/>
  <c r="AE1099" i="30"/>
  <c r="AF1099" i="30"/>
  <c r="AS1099" i="30"/>
  <c r="AE1100" i="30"/>
  <c r="AF1100" i="30"/>
  <c r="AS1100" i="30"/>
  <c r="AE1101" i="30"/>
  <c r="AF1101" i="30"/>
  <c r="AS1101" i="30"/>
  <c r="AE1102" i="30"/>
  <c r="AF1102" i="30"/>
  <c r="AS1102" i="30"/>
  <c r="AE1103" i="30"/>
  <c r="AF1103" i="30"/>
  <c r="AS1103" i="30"/>
  <c r="AE1104" i="30"/>
  <c r="AF1104" i="30"/>
  <c r="AS1104" i="30"/>
  <c r="AE1105" i="30"/>
  <c r="AF1105" i="30"/>
  <c r="AS1105" i="30"/>
  <c r="AE1106" i="30"/>
  <c r="AF1106" i="30"/>
  <c r="AS1106" i="30"/>
  <c r="AE1107" i="30"/>
  <c r="AF1107" i="30"/>
  <c r="AS1107" i="30"/>
  <c r="AE1108" i="30"/>
  <c r="AF1108" i="30"/>
  <c r="AS1108" i="30"/>
  <c r="AE1109" i="30"/>
  <c r="AF1109" i="30"/>
  <c r="AS1109" i="30"/>
  <c r="AE1110" i="30"/>
  <c r="AF1110" i="30"/>
  <c r="AS1110" i="30"/>
  <c r="AE1111" i="30"/>
  <c r="AF1111" i="30"/>
  <c r="AS1111" i="30"/>
  <c r="AE1112" i="30"/>
  <c r="AF1112" i="30"/>
  <c r="AS1112" i="30"/>
  <c r="AE1113" i="30"/>
  <c r="AF1113" i="30"/>
  <c r="AS1113" i="30"/>
  <c r="AE1114" i="30"/>
  <c r="AF1114" i="30"/>
  <c r="AS1114" i="30"/>
  <c r="AE1115" i="30"/>
  <c r="AF1115" i="30"/>
  <c r="AS1115" i="30"/>
  <c r="AE1116" i="30"/>
  <c r="AF1116" i="30"/>
  <c r="AS1116" i="30"/>
  <c r="AE1117" i="30"/>
  <c r="AF1117" i="30"/>
  <c r="AS1117" i="30"/>
  <c r="AE1118" i="30"/>
  <c r="AF1118" i="30"/>
  <c r="AS1118" i="30"/>
  <c r="AE1119" i="30"/>
  <c r="AF1119" i="30"/>
  <c r="AS1119" i="30"/>
  <c r="AE1120" i="30"/>
  <c r="AF1120" i="30"/>
  <c r="AS1120" i="30"/>
  <c r="AE1121" i="30"/>
  <c r="AF1121" i="30"/>
  <c r="AS1121" i="30"/>
  <c r="AE1122" i="30"/>
  <c r="AF1122" i="30"/>
  <c r="AS1122" i="30"/>
  <c r="AE1123" i="30"/>
  <c r="AF1123" i="30"/>
  <c r="AS1123" i="30"/>
  <c r="AE1124" i="30"/>
  <c r="AF1124" i="30"/>
  <c r="AS1124" i="30"/>
  <c r="AE1125" i="30"/>
  <c r="AF1125" i="30"/>
  <c r="AS1125" i="30"/>
  <c r="AE1126" i="30"/>
  <c r="AF1126" i="30"/>
  <c r="AS1126" i="30"/>
  <c r="AE1127" i="30"/>
  <c r="AF1127" i="30"/>
  <c r="AS1127" i="30"/>
  <c r="AE1128" i="30"/>
  <c r="AF1128" i="30"/>
  <c r="AS1128" i="30"/>
  <c r="AE1129" i="30"/>
  <c r="AF1129" i="30"/>
  <c r="AS1129" i="30"/>
  <c r="AE1130" i="30"/>
  <c r="AF1130" i="30"/>
  <c r="AS1130" i="30"/>
  <c r="AE1131" i="30"/>
  <c r="AF1131" i="30"/>
  <c r="AS1131" i="30"/>
  <c r="AE1132" i="30"/>
  <c r="AF1132" i="30"/>
  <c r="AS1132" i="30"/>
  <c r="AE1133" i="30"/>
  <c r="AF1133" i="30"/>
  <c r="AS1133" i="30"/>
  <c r="AE1134" i="30"/>
  <c r="AF1134" i="30"/>
  <c r="AS1134" i="30"/>
  <c r="AE1135" i="30"/>
  <c r="AF1135" i="30"/>
  <c r="AS1135" i="30"/>
  <c r="AE1136" i="30"/>
  <c r="AF1136" i="30"/>
  <c r="AS1136" i="30"/>
  <c r="AE1137" i="30"/>
  <c r="AF1137" i="30"/>
  <c r="AS1137" i="30"/>
  <c r="AE1138" i="30"/>
  <c r="AF1138" i="30"/>
  <c r="AS1138" i="30"/>
  <c r="AE1139" i="30"/>
  <c r="AF1139" i="30"/>
  <c r="AS1139" i="30"/>
  <c r="AE1140" i="30"/>
  <c r="AF1140" i="30"/>
  <c r="AS1140" i="30"/>
  <c r="AE1141" i="30"/>
  <c r="AF1141" i="30"/>
  <c r="AS1141" i="30"/>
  <c r="AE1142" i="30"/>
  <c r="AF1142" i="30"/>
  <c r="AS1142" i="30"/>
  <c r="AE1143" i="30"/>
  <c r="AF1143" i="30"/>
  <c r="AS1143" i="30"/>
  <c r="AE1144" i="30"/>
  <c r="AF1144" i="30"/>
  <c r="AS1144" i="30"/>
  <c r="AE1145" i="30"/>
  <c r="AF1145" i="30"/>
  <c r="AS1145" i="30"/>
  <c r="AE1146" i="30"/>
  <c r="AF1146" i="30"/>
  <c r="AS1146" i="30"/>
  <c r="AE1147" i="30"/>
  <c r="AF1147" i="30"/>
  <c r="AS1147" i="30"/>
  <c r="AE1148" i="30"/>
  <c r="AF1148" i="30"/>
  <c r="AS1148" i="30"/>
  <c r="AE1149" i="30"/>
  <c r="AF1149" i="30"/>
  <c r="AS1149" i="30"/>
  <c r="AE1150" i="30"/>
  <c r="AF1150" i="30"/>
  <c r="AS1150" i="30"/>
  <c r="AE1151" i="30"/>
  <c r="AF1151" i="30"/>
  <c r="AS1151" i="30"/>
  <c r="AE1152" i="30"/>
  <c r="AF1152" i="30"/>
  <c r="AS1152" i="30"/>
  <c r="AE1153" i="30"/>
  <c r="AF1153" i="30"/>
  <c r="AS1153" i="30"/>
  <c r="AE1154" i="30"/>
  <c r="AF1154" i="30"/>
  <c r="AS1154" i="30"/>
  <c r="AE1155" i="30"/>
  <c r="AF1155" i="30"/>
  <c r="AS1155" i="30"/>
  <c r="AE1156" i="30"/>
  <c r="AF1156" i="30"/>
  <c r="AS1156" i="30"/>
  <c r="AE1157" i="30"/>
  <c r="AF1157" i="30"/>
  <c r="AS1157" i="30"/>
  <c r="AE1158" i="30"/>
  <c r="AF1158" i="30"/>
  <c r="AS1158" i="30"/>
  <c r="AE1159" i="30"/>
  <c r="AF1159" i="30"/>
  <c r="AS1159" i="30"/>
  <c r="AE1160" i="30"/>
  <c r="AF1160" i="30"/>
  <c r="AS1160" i="30"/>
  <c r="AE1161" i="30"/>
  <c r="AF1161" i="30"/>
  <c r="AS1161" i="30"/>
  <c r="AE1162" i="30"/>
  <c r="AF1162" i="30"/>
  <c r="AS1162" i="30"/>
  <c r="AE1163" i="30"/>
  <c r="AF1163" i="30"/>
  <c r="AS1163" i="30"/>
  <c r="AE1164" i="30"/>
  <c r="AF1164" i="30"/>
  <c r="AS1164" i="30"/>
  <c r="AE1165" i="30"/>
  <c r="AF1165" i="30"/>
  <c r="AS1165" i="30"/>
  <c r="AE1166" i="30"/>
  <c r="AF1166" i="30"/>
  <c r="AS1166" i="30"/>
  <c r="AE1167" i="30"/>
  <c r="AF1167" i="30"/>
  <c r="AS1167" i="30"/>
  <c r="AE1168" i="30"/>
  <c r="AF1168" i="30"/>
  <c r="AS1168" i="30"/>
  <c r="AE1169" i="30"/>
  <c r="AF1169" i="30"/>
  <c r="AS1169" i="30"/>
  <c r="AE1170" i="30"/>
  <c r="AF1170" i="30"/>
  <c r="AS1170" i="30"/>
  <c r="AE1171" i="30"/>
  <c r="AF1171" i="30"/>
  <c r="AS1171" i="30"/>
  <c r="AE1172" i="30"/>
  <c r="AF1172" i="30"/>
  <c r="AS1172" i="30"/>
  <c r="AE1173" i="30"/>
  <c r="AF1173" i="30"/>
  <c r="AS1173" i="30"/>
  <c r="AE1174" i="30"/>
  <c r="AF1174" i="30"/>
  <c r="AS1174" i="30"/>
  <c r="AE1175" i="30"/>
  <c r="AF1175" i="30"/>
  <c r="AS1175" i="30"/>
  <c r="AE1176" i="30"/>
  <c r="AF1176" i="30"/>
  <c r="AS1176" i="30"/>
  <c r="AE1177" i="30"/>
  <c r="AF1177" i="30"/>
  <c r="AS1177" i="30"/>
  <c r="AE1178" i="30"/>
  <c r="AF1178" i="30"/>
  <c r="AS1178" i="30"/>
  <c r="AE1179" i="30"/>
  <c r="AF1179" i="30"/>
  <c r="AS1179" i="30"/>
  <c r="AE1180" i="30"/>
  <c r="AF1180" i="30"/>
  <c r="AS1180" i="30"/>
  <c r="AE1181" i="30"/>
  <c r="AF1181" i="30"/>
  <c r="AS1181" i="30"/>
  <c r="AE1182" i="30"/>
  <c r="AF1182" i="30"/>
  <c r="AS1182" i="30"/>
  <c r="AE1183" i="30"/>
  <c r="AF1183" i="30"/>
  <c r="AS1183" i="30"/>
  <c r="AE1184" i="30"/>
  <c r="AF1184" i="30"/>
  <c r="AS1184" i="30"/>
  <c r="AE1185" i="30"/>
  <c r="AF1185" i="30"/>
  <c r="AS1185" i="30"/>
  <c r="AE1186" i="30"/>
  <c r="AF1186" i="30"/>
  <c r="AS1186" i="30"/>
  <c r="AE1187" i="30"/>
  <c r="AF1187" i="30"/>
  <c r="AS1187" i="30"/>
  <c r="AE1188" i="30"/>
  <c r="AF1188" i="30"/>
  <c r="AS1188" i="30"/>
  <c r="AE1189" i="30"/>
  <c r="AF1189" i="30"/>
  <c r="AS1189" i="30"/>
  <c r="AE1190" i="30"/>
  <c r="AF1190" i="30"/>
  <c r="AS1190" i="30"/>
  <c r="AE1191" i="30"/>
  <c r="AF1191" i="30"/>
  <c r="AS1191" i="30"/>
  <c r="AE1192" i="30"/>
  <c r="AF1192" i="30"/>
  <c r="AS1192" i="30"/>
  <c r="AE1193" i="30"/>
  <c r="AF1193" i="30"/>
  <c r="AS1193" i="30"/>
  <c r="AE1194" i="30"/>
  <c r="AF1194" i="30"/>
  <c r="AS1194" i="30"/>
  <c r="AE1195" i="30"/>
  <c r="AF1195" i="30"/>
  <c r="AS1195" i="30"/>
  <c r="AE1196" i="30"/>
  <c r="AF1196" i="30"/>
  <c r="AS1196" i="30"/>
  <c r="AE1197" i="30"/>
  <c r="AF1197" i="30"/>
  <c r="AS1197" i="30"/>
  <c r="AE1198" i="30"/>
  <c r="AF1198" i="30"/>
  <c r="AS1198" i="30"/>
  <c r="AE1199" i="30"/>
  <c r="AF1199" i="30"/>
  <c r="AS1199" i="30"/>
  <c r="AE1200" i="30"/>
  <c r="AF1200" i="30"/>
  <c r="AS1200" i="30"/>
  <c r="AE1201" i="30"/>
  <c r="AF1201" i="30"/>
  <c r="AS1201" i="30"/>
  <c r="AE1202" i="30"/>
  <c r="AF1202" i="30"/>
  <c r="AS1202" i="30"/>
  <c r="AE1203" i="30"/>
  <c r="AF1203" i="30"/>
  <c r="AS1203" i="30"/>
  <c r="AE1204" i="30"/>
  <c r="AF1204" i="30"/>
  <c r="AS1204" i="30"/>
  <c r="AE1205" i="30"/>
  <c r="AF1205" i="30"/>
  <c r="AS1205" i="30"/>
  <c r="AE1206" i="30"/>
  <c r="AF1206" i="30"/>
  <c r="AS1206" i="30"/>
  <c r="AE1207" i="30"/>
  <c r="AF1207" i="30"/>
  <c r="AS1207" i="30"/>
  <c r="AE1208" i="30"/>
  <c r="AF1208" i="30"/>
  <c r="AS1208" i="30"/>
  <c r="AE1209" i="30"/>
  <c r="AF1209" i="30"/>
  <c r="AS1209" i="30"/>
  <c r="AE1210" i="30"/>
  <c r="AF1210" i="30"/>
  <c r="AS1210" i="30"/>
  <c r="AE1211" i="30"/>
  <c r="AF1211" i="30"/>
  <c r="AS1211" i="30"/>
  <c r="AE1212" i="30"/>
  <c r="AF1212" i="30"/>
  <c r="AS1212" i="30"/>
  <c r="AE1213" i="30"/>
  <c r="AF1213" i="30"/>
  <c r="AS1213" i="30"/>
  <c r="AE1214" i="30"/>
  <c r="AF1214" i="30"/>
  <c r="AS1214" i="30"/>
  <c r="AE1215" i="30"/>
  <c r="AF1215" i="30"/>
  <c r="AS1215" i="30"/>
  <c r="AE1216" i="30"/>
  <c r="AF1216" i="30"/>
  <c r="AS1216" i="30"/>
  <c r="AE1217" i="30"/>
  <c r="AF1217" i="30"/>
  <c r="AS1217" i="30"/>
  <c r="AE1218" i="30"/>
  <c r="AF1218" i="30"/>
  <c r="AS1218" i="30"/>
  <c r="AE1219" i="30"/>
  <c r="AF1219" i="30"/>
  <c r="AS1219" i="30"/>
  <c r="AE1220" i="30"/>
  <c r="AF1220" i="30"/>
  <c r="AS1220" i="30"/>
  <c r="AE1221" i="30"/>
  <c r="AF1221" i="30"/>
  <c r="AS1221" i="30"/>
  <c r="AE1222" i="30"/>
  <c r="AF1222" i="30"/>
  <c r="AS1222" i="30"/>
  <c r="AE1223" i="30"/>
  <c r="AF1223" i="30"/>
  <c r="AS1223" i="30"/>
  <c r="AE1224" i="30"/>
  <c r="AF1224" i="30"/>
  <c r="AS1224" i="30"/>
  <c r="AE1225" i="30"/>
  <c r="AF1225" i="30"/>
  <c r="AS1225" i="30"/>
  <c r="AE1226" i="30"/>
  <c r="AF1226" i="30"/>
  <c r="AS1226" i="30"/>
  <c r="AE1227" i="30"/>
  <c r="AF1227" i="30"/>
  <c r="AS1227" i="30"/>
  <c r="AE1228" i="30"/>
  <c r="AF1228" i="30"/>
  <c r="AS1228" i="30"/>
  <c r="AE1229" i="30"/>
  <c r="AF1229" i="30"/>
  <c r="AS1229" i="30"/>
  <c r="AE1230" i="30"/>
  <c r="AF1230" i="30"/>
  <c r="AS1230" i="30"/>
  <c r="AE1231" i="30"/>
  <c r="AF1231" i="30"/>
  <c r="AS1231" i="30"/>
  <c r="AE1232" i="30"/>
  <c r="AF1232" i="30"/>
  <c r="AS1232" i="30"/>
  <c r="AE1233" i="30"/>
  <c r="AF1233" i="30"/>
  <c r="AS1233" i="30"/>
  <c r="AE1234" i="30"/>
  <c r="AF1234" i="30"/>
  <c r="AS1234" i="30"/>
  <c r="AE1235" i="30"/>
  <c r="AF1235" i="30"/>
  <c r="AS1235" i="30"/>
  <c r="AE1236" i="30"/>
  <c r="AF1236" i="30"/>
  <c r="AS1236" i="30"/>
  <c r="AE1237" i="30"/>
  <c r="AF1237" i="30"/>
  <c r="AS1237" i="30"/>
  <c r="AE1238" i="30"/>
  <c r="AF1238" i="30"/>
  <c r="AS1238" i="30"/>
  <c r="AE1239" i="30"/>
  <c r="AF1239" i="30"/>
  <c r="AS1239" i="30"/>
  <c r="AE1240" i="30"/>
  <c r="AF1240" i="30"/>
  <c r="AS1240" i="30"/>
  <c r="AE1241" i="30"/>
  <c r="AF1241" i="30"/>
  <c r="AS1241" i="30"/>
  <c r="AE1242" i="30"/>
  <c r="AF1242" i="30"/>
  <c r="AS1242" i="30"/>
  <c r="AE1243" i="30"/>
  <c r="AF1243" i="30"/>
  <c r="AS1243" i="30"/>
  <c r="AE1244" i="30"/>
  <c r="AF1244" i="30"/>
  <c r="AS1244" i="30"/>
  <c r="AE1245" i="30"/>
  <c r="AF1245" i="30"/>
  <c r="AS1245" i="30"/>
  <c r="AE1246" i="30"/>
  <c r="AF1246" i="30"/>
  <c r="AS1246" i="30"/>
  <c r="AE1247" i="30"/>
  <c r="AF1247" i="30"/>
  <c r="AS1247" i="30"/>
  <c r="AE1248" i="30"/>
  <c r="AF1248" i="30"/>
  <c r="AS1248" i="30"/>
  <c r="AE1249" i="30"/>
  <c r="AF1249" i="30"/>
  <c r="AS1249" i="30"/>
  <c r="AE1250" i="30"/>
  <c r="AF1250" i="30"/>
  <c r="AS1250" i="30"/>
  <c r="AE1251" i="30"/>
  <c r="AF1251" i="30"/>
  <c r="AS1251" i="30"/>
  <c r="AE1252" i="30"/>
  <c r="AF1252" i="30"/>
  <c r="AS1252" i="30"/>
  <c r="AE1253" i="30"/>
  <c r="AF1253" i="30"/>
  <c r="AS1253" i="30"/>
  <c r="AE1254" i="30"/>
  <c r="AF1254" i="30"/>
  <c r="AS1254" i="30"/>
  <c r="AE1255" i="30"/>
  <c r="AF1255" i="30"/>
  <c r="AS1255" i="30"/>
  <c r="AE1256" i="30"/>
  <c r="AF1256" i="30"/>
  <c r="AS1256" i="30"/>
  <c r="AE1257" i="30"/>
  <c r="AF1257" i="30"/>
  <c r="AS1257" i="30"/>
  <c r="AE1258" i="30"/>
  <c r="AF1258" i="30"/>
  <c r="AS1258" i="30"/>
  <c r="AE1259" i="30"/>
  <c r="AF1259" i="30"/>
  <c r="AS1259" i="30"/>
  <c r="AE1260" i="30"/>
  <c r="AF1260" i="30"/>
  <c r="AS1260" i="30"/>
  <c r="AE1261" i="30"/>
  <c r="AF1261" i="30"/>
  <c r="AS1261" i="30"/>
  <c r="AE1262" i="30"/>
  <c r="AF1262" i="30"/>
  <c r="AS1262" i="30"/>
  <c r="AE1263" i="30"/>
  <c r="AF1263" i="30"/>
  <c r="AS1263" i="30"/>
  <c r="AE1264" i="30"/>
  <c r="AF1264" i="30"/>
  <c r="AS1264" i="30"/>
  <c r="AE1265" i="30"/>
  <c r="AF1265" i="30"/>
  <c r="AS1265" i="30"/>
  <c r="AE1266" i="30"/>
  <c r="AF1266" i="30"/>
  <c r="AS1266" i="30"/>
  <c r="AE1267" i="30"/>
  <c r="AF1267" i="30"/>
  <c r="AS1267" i="30"/>
  <c r="AE1268" i="30"/>
  <c r="AF1268" i="30"/>
  <c r="AS1268" i="30"/>
  <c r="AE1269" i="30"/>
  <c r="AF1269" i="30"/>
  <c r="AS1269" i="30"/>
  <c r="AE1270" i="30"/>
  <c r="AF1270" i="30"/>
  <c r="AS1270" i="30"/>
  <c r="AE1271" i="30"/>
  <c r="AF1271" i="30"/>
  <c r="AS1271" i="30"/>
  <c r="AE1272" i="30"/>
  <c r="AF1272" i="30"/>
  <c r="AS1272" i="30"/>
  <c r="AE1273" i="30"/>
  <c r="AF1273" i="30"/>
  <c r="AS1273" i="30"/>
  <c r="AE1274" i="30"/>
  <c r="AF1274" i="30"/>
  <c r="AS1274" i="30"/>
  <c r="AE1275" i="30"/>
  <c r="AF1275" i="30"/>
  <c r="AS1275" i="30"/>
  <c r="AE1276" i="30"/>
  <c r="AF1276" i="30"/>
  <c r="AS1276" i="30"/>
  <c r="AE1277" i="30"/>
  <c r="AF1277" i="30"/>
  <c r="AS1277" i="30"/>
  <c r="AE1278" i="30"/>
  <c r="AF1278" i="30"/>
  <c r="AS1278" i="30"/>
  <c r="AE1279" i="30"/>
  <c r="AF1279" i="30"/>
  <c r="AS1279" i="30"/>
  <c r="AE1280" i="30"/>
  <c r="AF1280" i="30"/>
  <c r="AS1280" i="30"/>
  <c r="AE1281" i="30"/>
  <c r="AF1281" i="30"/>
  <c r="AS1281" i="30"/>
  <c r="AE1282" i="30"/>
  <c r="AF1282" i="30"/>
  <c r="AS1282" i="30"/>
  <c r="AE1283" i="30"/>
  <c r="AF1283" i="30"/>
  <c r="AS1283" i="30"/>
  <c r="AE1284" i="30"/>
  <c r="AF1284" i="30"/>
  <c r="AS1284" i="30"/>
  <c r="AE1285" i="30"/>
  <c r="AF1285" i="30"/>
  <c r="AS1285" i="30"/>
  <c r="AE1286" i="30"/>
  <c r="AF1286" i="30"/>
  <c r="AS1286" i="30"/>
  <c r="AE1287" i="30"/>
  <c r="AF1287" i="30"/>
  <c r="AS1287" i="30"/>
  <c r="AE1288" i="30"/>
  <c r="AF1288" i="30"/>
  <c r="AS1288" i="30"/>
  <c r="AE3" i="30"/>
  <c r="AF3" i="30"/>
  <c r="AS3" i="30"/>
  <c r="AE4" i="30"/>
  <c r="AF4" i="30"/>
  <c r="AS4" i="30"/>
  <c r="AE5" i="30"/>
  <c r="AF5" i="30"/>
  <c r="AS5" i="30"/>
  <c r="AE6" i="30"/>
  <c r="AF6" i="30"/>
  <c r="AS6" i="30"/>
  <c r="AE7" i="30"/>
  <c r="AF7" i="30"/>
  <c r="AS7" i="30"/>
  <c r="AE8" i="30"/>
  <c r="AF8" i="30"/>
  <c r="AS8" i="30"/>
  <c r="AE9" i="30"/>
  <c r="AF9" i="30"/>
  <c r="AS9" i="30"/>
  <c r="AE10" i="30"/>
  <c r="AF10" i="30"/>
  <c r="AS10" i="30"/>
  <c r="AE11" i="30"/>
  <c r="AF11" i="30"/>
  <c r="AS11" i="30"/>
  <c r="AE12" i="30"/>
  <c r="AF12" i="30"/>
  <c r="AS12" i="30"/>
  <c r="AE13" i="30"/>
  <c r="AF13" i="30"/>
  <c r="AS13" i="30"/>
  <c r="AE14" i="30"/>
  <c r="AF14" i="30"/>
  <c r="AS14" i="30"/>
  <c r="AE15" i="30"/>
  <c r="AF15" i="30"/>
  <c r="AS15" i="30"/>
  <c r="AE16" i="30"/>
  <c r="AF16" i="30"/>
  <c r="AS16" i="30"/>
  <c r="AE17" i="30"/>
  <c r="AF17" i="30"/>
  <c r="AS17" i="30"/>
  <c r="AE18" i="30"/>
  <c r="AF18" i="30"/>
  <c r="AS18" i="30"/>
  <c r="AE19" i="30"/>
  <c r="AF19" i="30"/>
  <c r="AS19" i="30"/>
  <c r="AE20" i="30"/>
  <c r="AF20" i="30"/>
  <c r="AS20" i="30"/>
  <c r="AE21" i="30"/>
  <c r="AF21" i="30"/>
  <c r="AS21" i="30"/>
  <c r="AE22" i="30"/>
  <c r="AF22" i="30"/>
  <c r="AS22" i="30"/>
  <c r="AE23" i="30"/>
  <c r="AF23" i="30"/>
  <c r="AS23" i="30"/>
  <c r="AE24" i="30"/>
  <c r="AF24" i="30"/>
  <c r="AS24" i="30"/>
  <c r="AE25" i="30"/>
  <c r="AF25" i="30"/>
  <c r="AS25" i="30"/>
  <c r="AE26" i="30"/>
  <c r="AF26" i="30"/>
  <c r="AS26" i="30"/>
  <c r="AE27" i="30"/>
  <c r="AF27" i="30"/>
  <c r="AS27" i="30"/>
  <c r="AE28" i="30"/>
  <c r="AF28" i="30"/>
  <c r="AS28" i="30"/>
  <c r="AE29" i="30"/>
  <c r="AF29" i="30"/>
  <c r="AS29" i="30"/>
  <c r="AE30" i="30"/>
  <c r="AF30" i="30"/>
  <c r="AS30" i="30"/>
  <c r="AE31" i="30"/>
  <c r="AF31" i="30"/>
  <c r="AS31" i="30"/>
  <c r="AE32" i="30"/>
  <c r="AF32" i="30"/>
  <c r="AS32" i="30"/>
  <c r="AE33" i="30"/>
  <c r="AF33" i="30"/>
  <c r="AS33" i="30"/>
  <c r="AE34" i="30"/>
  <c r="AF34" i="30"/>
  <c r="AS34" i="30"/>
  <c r="AE35" i="30"/>
  <c r="AF35" i="30"/>
  <c r="AS35" i="30"/>
  <c r="AE36" i="30"/>
  <c r="AF36" i="30"/>
  <c r="AS36" i="30"/>
  <c r="AE37" i="30"/>
  <c r="AF37" i="30"/>
  <c r="AS37" i="30"/>
  <c r="AE38" i="30"/>
  <c r="AF38" i="30"/>
  <c r="AS38" i="30"/>
  <c r="AE39" i="30"/>
  <c r="AF39" i="30"/>
  <c r="AS39" i="30"/>
  <c r="AE40" i="30"/>
  <c r="AF40" i="30"/>
  <c r="AS40" i="30"/>
  <c r="AE41" i="30"/>
  <c r="AF41" i="30"/>
  <c r="AS41" i="30"/>
  <c r="AE42" i="30"/>
  <c r="AF42" i="30"/>
  <c r="AS42" i="30"/>
  <c r="AE43" i="30"/>
  <c r="AF43" i="30"/>
  <c r="AS43" i="30"/>
  <c r="AE44" i="30"/>
  <c r="AF44" i="30"/>
  <c r="AS44" i="30"/>
  <c r="AE45" i="30"/>
  <c r="AF45" i="30"/>
  <c r="AS45" i="30"/>
  <c r="AE46" i="30"/>
  <c r="AF46" i="30"/>
  <c r="AS46" i="30"/>
  <c r="AE47" i="30"/>
  <c r="AF47" i="30"/>
  <c r="AS47" i="30"/>
  <c r="AE48" i="30"/>
  <c r="AF48" i="30"/>
  <c r="AS48" i="30"/>
  <c r="AE49" i="30"/>
  <c r="AF49" i="30"/>
  <c r="AS49" i="30"/>
  <c r="AE50" i="30"/>
  <c r="AF50" i="30"/>
  <c r="AS50" i="30"/>
  <c r="AE51" i="30"/>
  <c r="AF51" i="30"/>
  <c r="AS51" i="30"/>
  <c r="AE52" i="30"/>
  <c r="AF52" i="30"/>
  <c r="AS52" i="30"/>
  <c r="AE53" i="30"/>
  <c r="AF53" i="30"/>
  <c r="AS53" i="30"/>
  <c r="AE54" i="30"/>
  <c r="AF54" i="30"/>
  <c r="AS54" i="30"/>
  <c r="AE55" i="30"/>
  <c r="AF55" i="30"/>
  <c r="AS55" i="30"/>
  <c r="AE56" i="30"/>
  <c r="AF56" i="30"/>
  <c r="AS56" i="30"/>
  <c r="AE57" i="30"/>
  <c r="AF57" i="30"/>
  <c r="AS57" i="30"/>
  <c r="AE58" i="30"/>
  <c r="AF58" i="30"/>
  <c r="AS58" i="30"/>
  <c r="AE59" i="30"/>
  <c r="AF59" i="30"/>
  <c r="AS59" i="30"/>
  <c r="AE60" i="30"/>
  <c r="AF60" i="30"/>
  <c r="AS60" i="30"/>
  <c r="AE61" i="30"/>
  <c r="AF61" i="30"/>
  <c r="AS61" i="30"/>
  <c r="AE62" i="30"/>
  <c r="AF62" i="30"/>
  <c r="AS62" i="30"/>
  <c r="AE63" i="30"/>
  <c r="AF63" i="30"/>
  <c r="AS63" i="30"/>
  <c r="AE64" i="30"/>
  <c r="AF64" i="30"/>
  <c r="AS64" i="30"/>
  <c r="AE65" i="30"/>
  <c r="AF65" i="30"/>
  <c r="AS65" i="30"/>
  <c r="AE66" i="30"/>
  <c r="AF66" i="30"/>
  <c r="AS66" i="30"/>
  <c r="AE67" i="30"/>
  <c r="AF67" i="30"/>
  <c r="AS67" i="30"/>
  <c r="AE68" i="30"/>
  <c r="AF68" i="30"/>
  <c r="AS68" i="30"/>
  <c r="AE69" i="30"/>
  <c r="AF69" i="30"/>
  <c r="AS69" i="30"/>
  <c r="AE70" i="30"/>
  <c r="AF70" i="30"/>
  <c r="AS70" i="30"/>
  <c r="AE71" i="30"/>
  <c r="AF71" i="30"/>
  <c r="AS71" i="30"/>
  <c r="AE72" i="30"/>
  <c r="AF72" i="30"/>
  <c r="AS72" i="30"/>
  <c r="AE73" i="30"/>
  <c r="AF73" i="30"/>
  <c r="AS73" i="30"/>
  <c r="AE74" i="30"/>
  <c r="AF74" i="30"/>
  <c r="AS74" i="30"/>
  <c r="AE75" i="30"/>
  <c r="AF75" i="30"/>
  <c r="AS75" i="30"/>
  <c r="AE76" i="30"/>
  <c r="AF76" i="30"/>
  <c r="AS76" i="30"/>
  <c r="AE77" i="30"/>
  <c r="AF77" i="30"/>
  <c r="AS77" i="30"/>
  <c r="AE78" i="30"/>
  <c r="AF78" i="30"/>
  <c r="AS78" i="30"/>
  <c r="AE79" i="30"/>
  <c r="AF79" i="30"/>
  <c r="AS79" i="30"/>
  <c r="AE80" i="30"/>
  <c r="AF80" i="30"/>
  <c r="AS80" i="30"/>
  <c r="AE81" i="30"/>
  <c r="AF81" i="30"/>
  <c r="AS81" i="30"/>
  <c r="AE82" i="30"/>
  <c r="AF82" i="30"/>
  <c r="AS82" i="30"/>
  <c r="AE83" i="30"/>
  <c r="AF83" i="30"/>
  <c r="AS83" i="30"/>
  <c r="AE84" i="30"/>
  <c r="AF84" i="30"/>
  <c r="AS84" i="30"/>
  <c r="AE85" i="30"/>
  <c r="AF85" i="30"/>
  <c r="AS85" i="30"/>
  <c r="AE86" i="30"/>
  <c r="AF86" i="30"/>
  <c r="AS86" i="30"/>
  <c r="AE87" i="30"/>
  <c r="AF87" i="30"/>
  <c r="AS87" i="30"/>
  <c r="AE88" i="30"/>
  <c r="AF88" i="30"/>
  <c r="AS88" i="30"/>
  <c r="AE89" i="30"/>
  <c r="AF89" i="30"/>
  <c r="AS89" i="30"/>
  <c r="AE90" i="30"/>
  <c r="AF90" i="30"/>
  <c r="AS90" i="30"/>
  <c r="AE91" i="30"/>
  <c r="AF91" i="30"/>
  <c r="AS91" i="30"/>
  <c r="AE92" i="30"/>
  <c r="AF92" i="30"/>
  <c r="AS92" i="30"/>
  <c r="AE93" i="30"/>
  <c r="AF93" i="30"/>
  <c r="AS93" i="30"/>
  <c r="AE94" i="30"/>
  <c r="AF94" i="30"/>
  <c r="AS94" i="30"/>
  <c r="AE95" i="30"/>
  <c r="AF95" i="30"/>
  <c r="AS95" i="30"/>
  <c r="AE96" i="30"/>
  <c r="AF96" i="30"/>
  <c r="AS96" i="30"/>
  <c r="AE97" i="30"/>
  <c r="AF97" i="30"/>
  <c r="AS97" i="30"/>
  <c r="AE98" i="30"/>
  <c r="AF98" i="30"/>
  <c r="AS98" i="30"/>
  <c r="AE99" i="30"/>
  <c r="AF99" i="30"/>
  <c r="AS99" i="30"/>
  <c r="AE100" i="30"/>
  <c r="AF100" i="30"/>
  <c r="AS100" i="30"/>
  <c r="AE101" i="30"/>
  <c r="AF101" i="30"/>
  <c r="AS101" i="30"/>
  <c r="AE102" i="30"/>
  <c r="AF102" i="30"/>
  <c r="AS102" i="30"/>
  <c r="AE103" i="30"/>
  <c r="AF103" i="30"/>
  <c r="AS103" i="30"/>
  <c r="AE104" i="30"/>
  <c r="AF104" i="30"/>
  <c r="AS104" i="30"/>
  <c r="AE105" i="30"/>
  <c r="AF105" i="30"/>
  <c r="AS105" i="30"/>
  <c r="AE106" i="30"/>
  <c r="AF106" i="30"/>
  <c r="AS106" i="30"/>
  <c r="AE107" i="30"/>
  <c r="AF107" i="30"/>
  <c r="AS107" i="30"/>
  <c r="AE108" i="30"/>
  <c r="AF108" i="30"/>
  <c r="AS108" i="30"/>
  <c r="AE109" i="30"/>
  <c r="AF109" i="30"/>
  <c r="AS109" i="30"/>
  <c r="AE110" i="30"/>
  <c r="AF110" i="30"/>
  <c r="AS110" i="30"/>
  <c r="AE111" i="30"/>
  <c r="AF111" i="30"/>
  <c r="AS111" i="30"/>
  <c r="AE112" i="30"/>
  <c r="AF112" i="30"/>
  <c r="AS112" i="30"/>
  <c r="AE113" i="30"/>
  <c r="AF113" i="30"/>
  <c r="AS113" i="30"/>
  <c r="AE114" i="30"/>
  <c r="AF114" i="30"/>
  <c r="AS114" i="30"/>
  <c r="AE115" i="30"/>
  <c r="AF115" i="30"/>
  <c r="AS115" i="30"/>
  <c r="AE116" i="30"/>
  <c r="AF116" i="30"/>
  <c r="AS116" i="30"/>
  <c r="AE117" i="30"/>
  <c r="AF117" i="30"/>
  <c r="AS117" i="30"/>
  <c r="AE118" i="30"/>
  <c r="AF118" i="30"/>
  <c r="AS118" i="30"/>
  <c r="AE119" i="30"/>
  <c r="AF119" i="30"/>
  <c r="AS119" i="30"/>
  <c r="AE120" i="30"/>
  <c r="AF120" i="30"/>
  <c r="AS120" i="30"/>
  <c r="AE121" i="30"/>
  <c r="AF121" i="30"/>
  <c r="AS121" i="30"/>
  <c r="AE122" i="30"/>
  <c r="AF122" i="30"/>
  <c r="AS122" i="30"/>
  <c r="AE123" i="30"/>
  <c r="AF123" i="30"/>
  <c r="AS123" i="30"/>
  <c r="AE124" i="30"/>
  <c r="AF124" i="30"/>
  <c r="AS124" i="30"/>
  <c r="AE125" i="30"/>
  <c r="AF125" i="30"/>
  <c r="AS125" i="30"/>
  <c r="AE126" i="30"/>
  <c r="AF126" i="30"/>
  <c r="AS126" i="30"/>
  <c r="AE127" i="30"/>
  <c r="AF127" i="30"/>
  <c r="AS127" i="30"/>
  <c r="AE128" i="30"/>
  <c r="AF128" i="30"/>
  <c r="AS128" i="30"/>
  <c r="AE129" i="30"/>
  <c r="AF129" i="30"/>
  <c r="AS129" i="30"/>
  <c r="AE130" i="30"/>
  <c r="AF130" i="30"/>
  <c r="AS130" i="30"/>
  <c r="AE131" i="30"/>
  <c r="AF131" i="30"/>
  <c r="AS131" i="30"/>
  <c r="AE132" i="30"/>
  <c r="AF132" i="30"/>
  <c r="AS132" i="30"/>
  <c r="AE133" i="30"/>
  <c r="AF133" i="30"/>
  <c r="AS133" i="30"/>
  <c r="AE134" i="30"/>
  <c r="AF134" i="30"/>
  <c r="AS134" i="30"/>
  <c r="AE135" i="30"/>
  <c r="AF135" i="30"/>
  <c r="AS135" i="30"/>
  <c r="AE136" i="30"/>
  <c r="AF136" i="30"/>
  <c r="AS136" i="30"/>
  <c r="AE137" i="30"/>
  <c r="AF137" i="30"/>
  <c r="AS137" i="30"/>
  <c r="AE138" i="30"/>
  <c r="AF138" i="30"/>
  <c r="AS138" i="30"/>
  <c r="AE139" i="30"/>
  <c r="AF139" i="30"/>
  <c r="AS139" i="30"/>
  <c r="AE140" i="30"/>
  <c r="AF140" i="30"/>
  <c r="AS140" i="30"/>
  <c r="AE141" i="30"/>
  <c r="AF141" i="30"/>
  <c r="AS141" i="30"/>
  <c r="AE142" i="30"/>
  <c r="AF142" i="30"/>
  <c r="AS142" i="30"/>
  <c r="AE143" i="30"/>
  <c r="AF143" i="30"/>
  <c r="AS143" i="30"/>
  <c r="AE144" i="30"/>
  <c r="AF144" i="30"/>
  <c r="AS144" i="30"/>
  <c r="AE145" i="30"/>
  <c r="AF145" i="30"/>
  <c r="AS145" i="30"/>
  <c r="AE146" i="30"/>
  <c r="AF146" i="30"/>
  <c r="AS146" i="30"/>
  <c r="AE147" i="30"/>
  <c r="AF147" i="30"/>
  <c r="AS147" i="30"/>
  <c r="AE148" i="30"/>
  <c r="AF148" i="30"/>
  <c r="AS148" i="30"/>
  <c r="AE149" i="30"/>
  <c r="AF149" i="30"/>
  <c r="AS149" i="30"/>
  <c r="AE150" i="30"/>
  <c r="AF150" i="30"/>
  <c r="AS150" i="30"/>
  <c r="AE151" i="30"/>
  <c r="AF151" i="30"/>
  <c r="AS151" i="30"/>
  <c r="AE152" i="30"/>
  <c r="AF152" i="30"/>
  <c r="AS152" i="30"/>
  <c r="AE153" i="30"/>
  <c r="AF153" i="30"/>
  <c r="AS153" i="30"/>
  <c r="AE154" i="30"/>
  <c r="AF154" i="30"/>
  <c r="AS154" i="30"/>
  <c r="AE155" i="30"/>
  <c r="AF155" i="30"/>
  <c r="AS155" i="30"/>
  <c r="AE156" i="30"/>
  <c r="AF156" i="30"/>
  <c r="AS156" i="30"/>
  <c r="AE157" i="30"/>
  <c r="AF157" i="30"/>
  <c r="AS157" i="30"/>
  <c r="AE158" i="30"/>
  <c r="AF158" i="30"/>
  <c r="AS158" i="30"/>
  <c r="AE159" i="30"/>
  <c r="AF159" i="30"/>
  <c r="AS159" i="30"/>
  <c r="AE160" i="30"/>
  <c r="AF160" i="30"/>
  <c r="AS160" i="30"/>
  <c r="AE161" i="30"/>
  <c r="AF161" i="30"/>
  <c r="AS161" i="30"/>
  <c r="AE162" i="30"/>
  <c r="AF162" i="30"/>
  <c r="AS162" i="30"/>
  <c r="AE163" i="30"/>
  <c r="AF163" i="30"/>
  <c r="AS163" i="30"/>
  <c r="AE164" i="30"/>
  <c r="AF164" i="30"/>
  <c r="AS164" i="30"/>
  <c r="AE165" i="30"/>
  <c r="AF165" i="30"/>
  <c r="AS165" i="30"/>
  <c r="AE166" i="30"/>
  <c r="AF166" i="30"/>
  <c r="AS166" i="30"/>
  <c r="AE167" i="30"/>
  <c r="AF167" i="30"/>
  <c r="AS167" i="30"/>
  <c r="AE168" i="30"/>
  <c r="AF168" i="30"/>
  <c r="AS168" i="30"/>
  <c r="AE169" i="30"/>
  <c r="AF169" i="30"/>
  <c r="AS169" i="30"/>
  <c r="AE170" i="30"/>
  <c r="AF170" i="30"/>
  <c r="AS170" i="30"/>
  <c r="AE171" i="30"/>
  <c r="AF171" i="30"/>
  <c r="AS171" i="30"/>
  <c r="AE172" i="30"/>
  <c r="AF172" i="30"/>
  <c r="AS172" i="30"/>
  <c r="AE173" i="30"/>
  <c r="AF173" i="30"/>
  <c r="AS173" i="30"/>
  <c r="AE174" i="30"/>
  <c r="AF174" i="30"/>
  <c r="AS174" i="30"/>
  <c r="AE175" i="30"/>
  <c r="AF175" i="30"/>
  <c r="AS175" i="30"/>
  <c r="AE176" i="30"/>
  <c r="AF176" i="30"/>
  <c r="AS176" i="30"/>
  <c r="AE177" i="30"/>
  <c r="AF177" i="30"/>
  <c r="AS177" i="30"/>
  <c r="AE178" i="30"/>
  <c r="AF178" i="30"/>
  <c r="AS178" i="30"/>
  <c r="AE179" i="30"/>
  <c r="AF179" i="30"/>
  <c r="AS179" i="30"/>
  <c r="AE180" i="30"/>
  <c r="AF180" i="30"/>
  <c r="AS180" i="30"/>
  <c r="AE181" i="30"/>
  <c r="AF181" i="30"/>
  <c r="AS181" i="30"/>
  <c r="AE182" i="30"/>
  <c r="AF182" i="30"/>
  <c r="AS182" i="30"/>
  <c r="AE183" i="30"/>
  <c r="AF183" i="30"/>
  <c r="AS183" i="30"/>
  <c r="AE184" i="30"/>
  <c r="AF184" i="30"/>
  <c r="AS184" i="30"/>
  <c r="AE185" i="30"/>
  <c r="AF185" i="30"/>
  <c r="AS185" i="30"/>
  <c r="AE186" i="30"/>
  <c r="AF186" i="30"/>
  <c r="AS186" i="30"/>
  <c r="AE187" i="30"/>
  <c r="AF187" i="30"/>
  <c r="AS187" i="30"/>
  <c r="AE188" i="30"/>
  <c r="AF188" i="30"/>
  <c r="AS188" i="30"/>
  <c r="AE189" i="30"/>
  <c r="AF189" i="30"/>
  <c r="AS189" i="30"/>
  <c r="AE190" i="30"/>
  <c r="AF190" i="30"/>
  <c r="AS190" i="30"/>
  <c r="AE191" i="30"/>
  <c r="AF191" i="30"/>
  <c r="AS191" i="30"/>
  <c r="AE192" i="30"/>
  <c r="AF192" i="30"/>
  <c r="AS192" i="30"/>
  <c r="AE193" i="30"/>
  <c r="AF193" i="30"/>
  <c r="AS193" i="30"/>
  <c r="AE194" i="30"/>
  <c r="AF194" i="30"/>
  <c r="AS194" i="30"/>
  <c r="AE195" i="30"/>
  <c r="AF195" i="30"/>
  <c r="AS195" i="30"/>
  <c r="AE196" i="30"/>
  <c r="AF196" i="30"/>
  <c r="AS196" i="30"/>
  <c r="AE197" i="30"/>
  <c r="AF197" i="30"/>
  <c r="AS197" i="30"/>
  <c r="AE198" i="30"/>
  <c r="AF198" i="30"/>
  <c r="AS198" i="30"/>
  <c r="AE199" i="30"/>
  <c r="AF199" i="30"/>
  <c r="AS199" i="30"/>
  <c r="AE200" i="30"/>
  <c r="AF200" i="30"/>
  <c r="AS200" i="30"/>
  <c r="AE201" i="30"/>
  <c r="AF201" i="30"/>
  <c r="AS201" i="30"/>
  <c r="AE202" i="30"/>
  <c r="AF202" i="30"/>
  <c r="AS202" i="30"/>
  <c r="AE203" i="30"/>
  <c r="AF203" i="30"/>
  <c r="AS203" i="30"/>
  <c r="AE204" i="30"/>
  <c r="AF204" i="30"/>
  <c r="AS204" i="30"/>
  <c r="AE205" i="30"/>
  <c r="AF205" i="30"/>
  <c r="AS205" i="30"/>
  <c r="AE206" i="30"/>
  <c r="AF206" i="30"/>
  <c r="AS206" i="30"/>
  <c r="AE207" i="30"/>
  <c r="AF207" i="30"/>
  <c r="AS207" i="30"/>
  <c r="AE208" i="30"/>
  <c r="AF208" i="30"/>
  <c r="AS208" i="30"/>
  <c r="AE209" i="30"/>
  <c r="AF209" i="30"/>
  <c r="AS209" i="30"/>
  <c r="AE210" i="30"/>
  <c r="AF210" i="30"/>
  <c r="AS210" i="30"/>
  <c r="AE211" i="30"/>
  <c r="AF211" i="30"/>
  <c r="AS211" i="30"/>
  <c r="AE212" i="30"/>
  <c r="AF212" i="30"/>
  <c r="AS212" i="30"/>
  <c r="AE213" i="30"/>
  <c r="AF213" i="30"/>
  <c r="AS213" i="30"/>
  <c r="AE214" i="30"/>
  <c r="AF214" i="30"/>
  <c r="AS214" i="30"/>
  <c r="AE215" i="30"/>
  <c r="AF215" i="30"/>
  <c r="AS215" i="30"/>
  <c r="AE216" i="30"/>
  <c r="AF216" i="30"/>
  <c r="AS216" i="30"/>
  <c r="AE217" i="30"/>
  <c r="AF217" i="30"/>
  <c r="AS217" i="30"/>
  <c r="AE218" i="30"/>
  <c r="AF218" i="30"/>
  <c r="AS218" i="30"/>
  <c r="AE219" i="30"/>
  <c r="AF219" i="30"/>
  <c r="AS219" i="30"/>
  <c r="AE220" i="30"/>
  <c r="AF220" i="30"/>
  <c r="AS220" i="30"/>
  <c r="AE221" i="30"/>
  <c r="AF221" i="30"/>
  <c r="AS221" i="30"/>
  <c r="AE222" i="30"/>
  <c r="AF222" i="30"/>
  <c r="AS222" i="30"/>
  <c r="AE223" i="30"/>
  <c r="AF223" i="30"/>
  <c r="AS223" i="30"/>
  <c r="AE224" i="30"/>
  <c r="AF224" i="30"/>
  <c r="AS224" i="30"/>
  <c r="AE225" i="30"/>
  <c r="AF225" i="30"/>
  <c r="AS225" i="30"/>
  <c r="AE226" i="30"/>
  <c r="AF226" i="30"/>
  <c r="AS226" i="30"/>
  <c r="AE227" i="30"/>
  <c r="AF227" i="30"/>
  <c r="AS227" i="30"/>
  <c r="AE228" i="30"/>
  <c r="AF228" i="30"/>
  <c r="AS228" i="30"/>
  <c r="AE229" i="30"/>
  <c r="AF229" i="30"/>
  <c r="AS229" i="30"/>
  <c r="AE230" i="30"/>
  <c r="AF230" i="30"/>
  <c r="AS230" i="30"/>
  <c r="AE231" i="30"/>
  <c r="AF231" i="30"/>
  <c r="AS231" i="30"/>
  <c r="AE232" i="30"/>
  <c r="AF232" i="30"/>
  <c r="AS232" i="30"/>
  <c r="AE233" i="30"/>
  <c r="AF233" i="30"/>
  <c r="AS233" i="30"/>
  <c r="AE234" i="30"/>
  <c r="AF234" i="30"/>
  <c r="AS234" i="30"/>
  <c r="AE235" i="30"/>
  <c r="AF235" i="30"/>
  <c r="AS235" i="30"/>
  <c r="AE236" i="30"/>
  <c r="AF236" i="30"/>
  <c r="AS236" i="30"/>
  <c r="AE237" i="30"/>
  <c r="AF237" i="30"/>
  <c r="AS237" i="30"/>
  <c r="AE238" i="30"/>
  <c r="AF238" i="30"/>
  <c r="AS238" i="30"/>
  <c r="AE239" i="30"/>
  <c r="AF239" i="30"/>
  <c r="AS239" i="30"/>
  <c r="AE240" i="30"/>
  <c r="AF240" i="30"/>
  <c r="AS240" i="30"/>
  <c r="AE241" i="30"/>
  <c r="AF241" i="30"/>
  <c r="AS241" i="30"/>
  <c r="AE242" i="30"/>
  <c r="AF242" i="30"/>
  <c r="AS242" i="30"/>
  <c r="AE243" i="30"/>
  <c r="AF243" i="30"/>
  <c r="AS243" i="30"/>
  <c r="AE244" i="30"/>
  <c r="AF244" i="30"/>
  <c r="AS244" i="30"/>
  <c r="AE245" i="30"/>
  <c r="AF245" i="30"/>
  <c r="AS245" i="30"/>
  <c r="AE246" i="30"/>
  <c r="AF246" i="30"/>
  <c r="AS246" i="30"/>
  <c r="AE247" i="30"/>
  <c r="AF247" i="30"/>
  <c r="AS247" i="30"/>
  <c r="AE248" i="30"/>
  <c r="AF248" i="30"/>
  <c r="AS248" i="30"/>
  <c r="AE249" i="30"/>
  <c r="AF249" i="30"/>
  <c r="AS249" i="30"/>
  <c r="AE250" i="30"/>
  <c r="AF250" i="30"/>
  <c r="AS250" i="30"/>
  <c r="AE251" i="30"/>
  <c r="AF251" i="30"/>
  <c r="AS251" i="30"/>
  <c r="AE252" i="30"/>
  <c r="AF252" i="30"/>
  <c r="AS252" i="30"/>
  <c r="AE253" i="30"/>
  <c r="AF253" i="30"/>
  <c r="AS253" i="30"/>
  <c r="AE254" i="30"/>
  <c r="AF254" i="30"/>
  <c r="AS254" i="30"/>
  <c r="AE255" i="30"/>
  <c r="AF255" i="30"/>
  <c r="AS255" i="30"/>
  <c r="AE256" i="30"/>
  <c r="AF256" i="30"/>
  <c r="AS256" i="30"/>
  <c r="AE257" i="30"/>
  <c r="AF257" i="30"/>
  <c r="AS257" i="30"/>
  <c r="AE258" i="30"/>
  <c r="AF258" i="30"/>
  <c r="AS258" i="30"/>
  <c r="AE259" i="30"/>
  <c r="AF259" i="30"/>
  <c r="AS259" i="30"/>
  <c r="AE260" i="30"/>
  <c r="AF260" i="30"/>
  <c r="AS260" i="30"/>
  <c r="AE261" i="30"/>
  <c r="AF261" i="30"/>
  <c r="AS261" i="30"/>
  <c r="AE262" i="30"/>
  <c r="AF262" i="30"/>
  <c r="AS262" i="30"/>
  <c r="AE263" i="30"/>
  <c r="AF263" i="30"/>
  <c r="AS263" i="30"/>
  <c r="AE264" i="30"/>
  <c r="AF264" i="30"/>
  <c r="AS264" i="30"/>
  <c r="AE265" i="30"/>
  <c r="AF265" i="30"/>
  <c r="AS265" i="30"/>
  <c r="AE266" i="30"/>
  <c r="AF266" i="30"/>
  <c r="AS266" i="30"/>
  <c r="AE267" i="30"/>
  <c r="AF267" i="30"/>
  <c r="AS267" i="30"/>
  <c r="AE268" i="30"/>
  <c r="AF268" i="30"/>
  <c r="AS268" i="30"/>
  <c r="AE269" i="30"/>
  <c r="AF269" i="30"/>
  <c r="AS269" i="30"/>
  <c r="AE270" i="30"/>
  <c r="AF270" i="30"/>
  <c r="AS270" i="30"/>
  <c r="AE271" i="30"/>
  <c r="AF271" i="30"/>
  <c r="AS271" i="30"/>
  <c r="AE272" i="30"/>
  <c r="AF272" i="30"/>
  <c r="AS272" i="30"/>
  <c r="AE273" i="30"/>
  <c r="AF273" i="30"/>
  <c r="AS273" i="30"/>
  <c r="AE274" i="30"/>
  <c r="AF274" i="30"/>
  <c r="AS274" i="30"/>
  <c r="AE275" i="30"/>
  <c r="AF275" i="30"/>
  <c r="AS275" i="30"/>
  <c r="AE276" i="30"/>
  <c r="AF276" i="30"/>
  <c r="AS276" i="30"/>
  <c r="AE277" i="30"/>
  <c r="AF277" i="30"/>
  <c r="AS277" i="30"/>
  <c r="AE278" i="30"/>
  <c r="AF278" i="30"/>
  <c r="AS278" i="30"/>
  <c r="AE279" i="30"/>
  <c r="AF279" i="30"/>
  <c r="AS279" i="30"/>
  <c r="AE280" i="30"/>
  <c r="AF280" i="30"/>
  <c r="AS280" i="30"/>
  <c r="AE281" i="30"/>
  <c r="AF281" i="30"/>
  <c r="AS281" i="30"/>
  <c r="AE282" i="30"/>
  <c r="AF282" i="30"/>
  <c r="AS282" i="30"/>
  <c r="AE283" i="30"/>
  <c r="AF283" i="30"/>
  <c r="AS283" i="30"/>
  <c r="AE284" i="30"/>
  <c r="AF284" i="30"/>
  <c r="AS284" i="30"/>
  <c r="AE285" i="30"/>
  <c r="AF285" i="30"/>
  <c r="AS285" i="30"/>
  <c r="AE286" i="30"/>
  <c r="AF286" i="30"/>
  <c r="AS286" i="30"/>
  <c r="AE287" i="30"/>
  <c r="AF287" i="30"/>
  <c r="AS287" i="30"/>
  <c r="AE288" i="30"/>
  <c r="AF288" i="30"/>
  <c r="AS288" i="30"/>
  <c r="AE289" i="30"/>
  <c r="AF289" i="30"/>
  <c r="AS289" i="30"/>
  <c r="AE290" i="30"/>
  <c r="AF290" i="30"/>
  <c r="AS290" i="30"/>
  <c r="AE291" i="30"/>
  <c r="AF291" i="30"/>
  <c r="AS291" i="30"/>
  <c r="AE292" i="30"/>
  <c r="AF292" i="30"/>
  <c r="AS292" i="30"/>
  <c r="AE293" i="30"/>
  <c r="AF293" i="30"/>
  <c r="AS293" i="30"/>
  <c r="AE294" i="30"/>
  <c r="AF294" i="30"/>
  <c r="AS294" i="30"/>
  <c r="AE295" i="30"/>
  <c r="AF295" i="30"/>
  <c r="AS295" i="30"/>
  <c r="AE296" i="30"/>
  <c r="AF296" i="30"/>
  <c r="AS296" i="30"/>
  <c r="AE297" i="30"/>
  <c r="AF297" i="30"/>
  <c r="AS297" i="30"/>
  <c r="AE298" i="30"/>
  <c r="AF298" i="30"/>
  <c r="AS298" i="30"/>
  <c r="AE299" i="30"/>
  <c r="AF299" i="30"/>
  <c r="AS299" i="30"/>
  <c r="AE300" i="30"/>
  <c r="AF300" i="30"/>
  <c r="AS300" i="30"/>
  <c r="AE301" i="30"/>
  <c r="AF301" i="30"/>
  <c r="AS301" i="30"/>
  <c r="AE302" i="30"/>
  <c r="AF302" i="30"/>
  <c r="AS302" i="30"/>
  <c r="AE303" i="30"/>
  <c r="AF303" i="30"/>
  <c r="AS303" i="30"/>
  <c r="AE304" i="30"/>
  <c r="AF304" i="30"/>
  <c r="AS304" i="30"/>
  <c r="AE305" i="30"/>
  <c r="AF305" i="30"/>
  <c r="AS305" i="30"/>
  <c r="AE306" i="30"/>
  <c r="AF306" i="30"/>
  <c r="AS306" i="30"/>
  <c r="AE307" i="30"/>
  <c r="AF307" i="30"/>
  <c r="AS307" i="30"/>
  <c r="AE308" i="30"/>
  <c r="AF308" i="30"/>
  <c r="AS308" i="30"/>
  <c r="AE309" i="30"/>
  <c r="AF309" i="30"/>
  <c r="AS309" i="30"/>
  <c r="AE310" i="30"/>
  <c r="AF310" i="30"/>
  <c r="AS310" i="30"/>
  <c r="AE311" i="30"/>
  <c r="AF311" i="30"/>
  <c r="AS311" i="30"/>
  <c r="AE312" i="30"/>
  <c r="AF312" i="30"/>
  <c r="AS312" i="30"/>
  <c r="AE313" i="30"/>
  <c r="AF313" i="30"/>
  <c r="AS313" i="30"/>
  <c r="AE314" i="30"/>
  <c r="AF314" i="30"/>
  <c r="AS314" i="30"/>
  <c r="AE315" i="30"/>
  <c r="AF315" i="30"/>
  <c r="AS315" i="30"/>
  <c r="AE316" i="30"/>
  <c r="AF316" i="30"/>
  <c r="AS316" i="30"/>
  <c r="AE317" i="30"/>
  <c r="AF317" i="30"/>
  <c r="AS317" i="30"/>
  <c r="AE318" i="30"/>
  <c r="AF318" i="30"/>
  <c r="AS318" i="30"/>
  <c r="AE319" i="30"/>
  <c r="AF319" i="30"/>
  <c r="AS319" i="30"/>
  <c r="AE320" i="30"/>
  <c r="AF320" i="30"/>
  <c r="AS320" i="30"/>
  <c r="AE321" i="30"/>
  <c r="AF321" i="30"/>
  <c r="AS321" i="30"/>
  <c r="AE322" i="30"/>
  <c r="AF322" i="30"/>
  <c r="AS322" i="30"/>
  <c r="AE323" i="30"/>
  <c r="AF323" i="30"/>
  <c r="AS323" i="30"/>
  <c r="AE324" i="30"/>
  <c r="AF324" i="30"/>
  <c r="AS324" i="30"/>
  <c r="AE325" i="30"/>
  <c r="AF325" i="30"/>
  <c r="AS325" i="30"/>
  <c r="AE326" i="30"/>
  <c r="AF326" i="30"/>
  <c r="AS326" i="30"/>
  <c r="AE327" i="30"/>
  <c r="AF327" i="30"/>
  <c r="AS327" i="30"/>
  <c r="AE328" i="30"/>
  <c r="AF328" i="30"/>
  <c r="AS328" i="30"/>
  <c r="AE329" i="30"/>
  <c r="AF329" i="30"/>
  <c r="AS329" i="30"/>
  <c r="AE330" i="30"/>
  <c r="AF330" i="30"/>
  <c r="AS330" i="30"/>
  <c r="AE331" i="30"/>
  <c r="AF331" i="30"/>
  <c r="AS331" i="30"/>
  <c r="AE332" i="30"/>
  <c r="AF332" i="30"/>
  <c r="AS332" i="30"/>
  <c r="AE333" i="30"/>
  <c r="AF333" i="30"/>
  <c r="AS333" i="30"/>
  <c r="AE334" i="30"/>
  <c r="AF334" i="30"/>
  <c r="AS334" i="30"/>
  <c r="AE335" i="30"/>
  <c r="AF335" i="30"/>
  <c r="AS335" i="30"/>
  <c r="AE336" i="30"/>
  <c r="AF336" i="30"/>
  <c r="AS336" i="30"/>
  <c r="AE337" i="30"/>
  <c r="AF337" i="30"/>
  <c r="AS337" i="30"/>
  <c r="AE338" i="30"/>
  <c r="AF338" i="30"/>
  <c r="AS338" i="30"/>
  <c r="AE339" i="30"/>
  <c r="AF339" i="30"/>
  <c r="AS339" i="30"/>
  <c r="AE340" i="30"/>
  <c r="AF340" i="30"/>
  <c r="AS340" i="30"/>
  <c r="AE341" i="30"/>
  <c r="AF341" i="30"/>
  <c r="AS341" i="30"/>
  <c r="AE342" i="30"/>
  <c r="AF342" i="30"/>
  <c r="AS342" i="30"/>
  <c r="AE343" i="30"/>
  <c r="AF343" i="30"/>
  <c r="AS343" i="30"/>
  <c r="AE344" i="30"/>
  <c r="AF344" i="30"/>
  <c r="AS344" i="30"/>
  <c r="AE345" i="30"/>
  <c r="AF345" i="30"/>
  <c r="AS345" i="30"/>
  <c r="AE346" i="30"/>
  <c r="AF346" i="30"/>
  <c r="AS346" i="30"/>
  <c r="AE347" i="30"/>
  <c r="AF347" i="30"/>
  <c r="AS347" i="30"/>
  <c r="AE348" i="30"/>
  <c r="AF348" i="30"/>
  <c r="AS348" i="30"/>
  <c r="AE349" i="30"/>
  <c r="AF349" i="30"/>
  <c r="AS349" i="30"/>
  <c r="AG827" i="30" l="1"/>
  <c r="AG619" i="30"/>
  <c r="AG235" i="30"/>
  <c r="AG1041" i="30"/>
  <c r="AG1061" i="30"/>
  <c r="AH1061" i="30" s="1"/>
  <c r="AG1126" i="30"/>
  <c r="AH1126" i="30" s="1"/>
  <c r="AG624" i="30"/>
  <c r="AG1187" i="30"/>
  <c r="AH1187" i="30" s="1"/>
  <c r="AG1202" i="30"/>
  <c r="AH1202" i="30" s="1"/>
  <c r="AG25" i="30"/>
  <c r="AG1198" i="30"/>
  <c r="AH1198" i="30" s="1"/>
  <c r="AG1166" i="30"/>
  <c r="AH1166" i="30" s="1"/>
  <c r="AG931" i="30"/>
  <c r="AH931" i="30" s="1"/>
  <c r="AG483" i="30"/>
  <c r="AG491" i="30"/>
  <c r="AG26" i="30"/>
  <c r="AG202" i="30"/>
  <c r="AG1148" i="30"/>
  <c r="AH1148" i="30" s="1"/>
  <c r="AG1140" i="30"/>
  <c r="AH1140" i="30" s="1"/>
  <c r="AG274" i="30"/>
  <c r="AH274" i="30" s="1"/>
  <c r="AG194" i="30"/>
  <c r="AG419" i="30"/>
  <c r="AH419" i="30" s="1"/>
  <c r="AG753" i="30"/>
  <c r="AG729" i="30"/>
  <c r="AG713" i="30"/>
  <c r="AG705" i="30"/>
  <c r="AG633" i="30"/>
  <c r="AG630" i="30"/>
  <c r="AH630" i="30" s="1"/>
  <c r="AG1237" i="30"/>
  <c r="AH1237" i="30" s="1"/>
  <c r="AG190" i="30"/>
  <c r="AH190" i="30" s="1"/>
  <c r="AG1199" i="30"/>
  <c r="AH1199" i="30" s="1"/>
  <c r="AG1191" i="30"/>
  <c r="AH1191" i="30" s="1"/>
  <c r="AG1183" i="30"/>
  <c r="AG1175" i="30"/>
  <c r="AH1175" i="30" s="1"/>
  <c r="AG1151" i="30"/>
  <c r="AH1151" i="30" s="1"/>
  <c r="AG1050" i="30"/>
  <c r="AH1050" i="30" s="1"/>
  <c r="AG1034" i="30"/>
  <c r="AH1034" i="30" s="1"/>
  <c r="AG198" i="30"/>
  <c r="AH198" i="30" s="1"/>
  <c r="AG227" i="30"/>
  <c r="AG373" i="30"/>
  <c r="AG627" i="30"/>
  <c r="AG611" i="30"/>
  <c r="AG141" i="30"/>
  <c r="AH141" i="30" s="1"/>
  <c r="AG29" i="30"/>
  <c r="AG1270" i="30"/>
  <c r="AH1270" i="30" s="1"/>
  <c r="AG1246" i="30"/>
  <c r="AH1246" i="30" s="1"/>
  <c r="AG1230" i="30"/>
  <c r="AH1230" i="30" s="1"/>
  <c r="AG1222" i="30"/>
  <c r="AH1222" i="30" s="1"/>
  <c r="AG1150" i="30"/>
  <c r="AH1150" i="30" s="1"/>
  <c r="AG599" i="30"/>
  <c r="AG479" i="30"/>
  <c r="AG1218" i="30"/>
  <c r="AH1218" i="30" s="1"/>
  <c r="AG263" i="30"/>
  <c r="AG239" i="30"/>
  <c r="AH239" i="30" s="1"/>
  <c r="AG231" i="30"/>
  <c r="AG170" i="30"/>
  <c r="AG625" i="30"/>
  <c r="AG44" i="30"/>
  <c r="AG36" i="30"/>
  <c r="AG15" i="30"/>
  <c r="AG3" i="30"/>
  <c r="AG1281" i="30"/>
  <c r="AH1281" i="30" s="1"/>
  <c r="AG1277" i="30"/>
  <c r="AG1265" i="30"/>
  <c r="AH1265" i="30" s="1"/>
  <c r="AG1174" i="30"/>
  <c r="AH1174" i="30" s="1"/>
  <c r="AG1167" i="30"/>
  <c r="AH1167" i="30" s="1"/>
  <c r="AG1159" i="30"/>
  <c r="AH1159" i="30" s="1"/>
  <c r="AG1128" i="30"/>
  <c r="AH1128" i="30" s="1"/>
  <c r="AG1046" i="30"/>
  <c r="AH1046" i="30" s="1"/>
  <c r="AG1037" i="30"/>
  <c r="AH1037" i="30" s="1"/>
  <c r="AG920" i="30"/>
  <c r="AH920" i="30" s="1"/>
  <c r="AG819" i="30"/>
  <c r="AH819" i="30" s="1"/>
  <c r="AG750" i="30"/>
  <c r="AH750" i="30" s="1"/>
  <c r="AG742" i="30"/>
  <c r="AH742" i="30" s="1"/>
  <c r="AG738" i="30"/>
  <c r="AH738" i="30" s="1"/>
  <c r="AG734" i="30"/>
  <c r="AH734" i="30" s="1"/>
  <c r="AG722" i="30"/>
  <c r="AH722" i="30" s="1"/>
  <c r="AG715" i="30"/>
  <c r="AH715" i="30" s="1"/>
  <c r="AG710" i="30"/>
  <c r="AG707" i="30"/>
  <c r="AG639" i="30"/>
  <c r="AH639" i="30" s="1"/>
  <c r="AG418" i="30"/>
  <c r="AG349" i="30"/>
  <c r="AH349" i="30" s="1"/>
  <c r="AG187" i="30"/>
  <c r="AH187" i="30" s="1"/>
  <c r="AG171" i="30"/>
  <c r="AG147" i="30"/>
  <c r="AG138" i="30"/>
  <c r="AG130" i="30"/>
  <c r="AG90" i="30"/>
  <c r="AG14" i="30"/>
  <c r="AG6" i="30"/>
  <c r="AG1238" i="30"/>
  <c r="AH1238" i="30" s="1"/>
  <c r="AG1221" i="30"/>
  <c r="AH1221" i="30" s="1"/>
  <c r="AG1213" i="30"/>
  <c r="AH1213" i="30" s="1"/>
  <c r="AG1209" i="30"/>
  <c r="AH1209" i="30" s="1"/>
  <c r="AG1205" i="30"/>
  <c r="AH1205" i="30" s="1"/>
  <c r="AG1200" i="30"/>
  <c r="AH1200" i="30" s="1"/>
  <c r="AG1192" i="30"/>
  <c r="AH1192" i="30" s="1"/>
  <c r="AG1160" i="30"/>
  <c r="AH1160" i="30" s="1"/>
  <c r="AG1156" i="30"/>
  <c r="AH1156" i="30" s="1"/>
  <c r="AG1152" i="30"/>
  <c r="AH1152" i="30" s="1"/>
  <c r="AG1146" i="30"/>
  <c r="AH1146" i="30" s="1"/>
  <c r="AG1142" i="30"/>
  <c r="AH1142" i="30" s="1"/>
  <c r="AG1138" i="30"/>
  <c r="AH1138" i="30" s="1"/>
  <c r="AG1134" i="30"/>
  <c r="AH1134" i="30" s="1"/>
  <c r="AG835" i="30"/>
  <c r="AH835" i="30" s="1"/>
  <c r="AG632" i="30"/>
  <c r="AH632" i="30" s="1"/>
  <c r="AG609" i="30"/>
  <c r="AH609" i="30" s="1"/>
  <c r="AG262" i="30"/>
  <c r="AG242" i="30"/>
  <c r="AG238" i="30"/>
  <c r="AG234" i="30"/>
  <c r="AG213" i="30"/>
  <c r="AG209" i="30"/>
  <c r="AG144" i="30"/>
  <c r="AH144" i="30" s="1"/>
  <c r="AG91" i="30"/>
  <c r="AG66" i="30"/>
  <c r="AG62" i="30"/>
  <c r="AG46" i="30"/>
  <c r="AG13" i="30"/>
  <c r="AG1266" i="30"/>
  <c r="AH1266" i="30" s="1"/>
  <c r="AG1257" i="30"/>
  <c r="AH1257" i="30" s="1"/>
  <c r="AG1240" i="30"/>
  <c r="AH1240" i="30" s="1"/>
  <c r="AG1206" i="30"/>
  <c r="AH1206" i="30" s="1"/>
  <c r="AG1162" i="30"/>
  <c r="AH1162" i="30" s="1"/>
  <c r="AG1158" i="30"/>
  <c r="AH1158" i="30" s="1"/>
  <c r="AG1144" i="30"/>
  <c r="AH1144" i="30" s="1"/>
  <c r="AG850" i="30"/>
  <c r="AG614" i="30"/>
  <c r="AH614" i="30" s="1"/>
  <c r="AG270" i="30"/>
  <c r="AG230" i="30"/>
  <c r="AH230" i="30" s="1"/>
  <c r="AG221" i="30"/>
  <c r="AG152" i="30"/>
  <c r="AG5" i="30"/>
  <c r="AG1275" i="30"/>
  <c r="AH1275" i="30" s="1"/>
  <c r="AG1253" i="30"/>
  <c r="AH1253" i="30" s="1"/>
  <c r="AG1244" i="30"/>
  <c r="AH1244" i="30" s="1"/>
  <c r="AG1214" i="30"/>
  <c r="AH1214" i="30" s="1"/>
  <c r="AG1184" i="30"/>
  <c r="AH1184" i="30" s="1"/>
  <c r="AG1176" i="30"/>
  <c r="AH1176" i="30" s="1"/>
  <c r="AG1154" i="30"/>
  <c r="AH1154" i="30" s="1"/>
  <c r="AG1130" i="30"/>
  <c r="AH1130" i="30" s="1"/>
  <c r="AG1057" i="30"/>
  <c r="AH1057" i="30" s="1"/>
  <c r="AG1053" i="30"/>
  <c r="AH1053" i="30" s="1"/>
  <c r="AG834" i="30"/>
  <c r="AG727" i="30"/>
  <c r="AH727" i="30" s="1"/>
  <c r="AG259" i="30"/>
  <c r="AH259" i="30" s="1"/>
  <c r="AG255" i="30"/>
  <c r="AG251" i="30"/>
  <c r="AG243" i="30"/>
  <c r="AG149" i="30"/>
  <c r="AH149" i="30" s="1"/>
  <c r="AG83" i="30"/>
  <c r="AG22" i="30"/>
  <c r="AG18" i="30"/>
  <c r="AG1262" i="30"/>
  <c r="AH1262" i="30" s="1"/>
  <c r="AG1258" i="30"/>
  <c r="AH1258" i="30" s="1"/>
  <c r="AG1228" i="30"/>
  <c r="AH1228" i="30" s="1"/>
  <c r="AG1224" i="30"/>
  <c r="AH1224" i="30" s="1"/>
  <c r="AG1211" i="30"/>
  <c r="AH1211" i="30" s="1"/>
  <c r="AG1195" i="30"/>
  <c r="AH1195" i="30" s="1"/>
  <c r="AG1190" i="30"/>
  <c r="AH1190" i="30" s="1"/>
  <c r="AG1182" i="30"/>
  <c r="AH1182" i="30" s="1"/>
  <c r="AG1171" i="30"/>
  <c r="AH1171" i="30" s="1"/>
  <c r="AG1164" i="30"/>
  <c r="AH1164" i="30" s="1"/>
  <c r="AG1163" i="30"/>
  <c r="AH1163" i="30" s="1"/>
  <c r="AG1155" i="30"/>
  <c r="AH1155" i="30" s="1"/>
  <c r="AG1136" i="30"/>
  <c r="AH1136" i="30" s="1"/>
  <c r="AG1132" i="30"/>
  <c r="AH1132" i="30" s="1"/>
  <c r="AG1066" i="30"/>
  <c r="AH1066" i="30" s="1"/>
  <c r="AG1062" i="30"/>
  <c r="AH1062" i="30" s="1"/>
  <c r="AG843" i="30"/>
  <c r="AH843" i="30" s="1"/>
  <c r="AG818" i="30"/>
  <c r="AH818" i="30" s="1"/>
  <c r="AG746" i="30"/>
  <c r="AH746" i="30" s="1"/>
  <c r="AG725" i="30"/>
  <c r="AG712" i="30"/>
  <c r="AG704" i="30"/>
  <c r="AH704" i="30" s="1"/>
  <c r="AG637" i="30"/>
  <c r="AH637" i="30" s="1"/>
  <c r="AG616" i="30"/>
  <c r="AH616" i="30" s="1"/>
  <c r="AG591" i="30"/>
  <c r="AH591" i="30" s="1"/>
  <c r="AG478" i="30"/>
  <c r="AH478" i="30" s="1"/>
  <c r="AG442" i="30"/>
  <c r="AG275" i="30"/>
  <c r="AH275" i="30" s="1"/>
  <c r="AG266" i="30"/>
  <c r="AG195" i="30"/>
  <c r="AG191" i="30"/>
  <c r="AG151" i="30"/>
  <c r="AG143" i="30"/>
  <c r="AH143" i="30" s="1"/>
  <c r="AG94" i="30"/>
  <c r="AG8" i="30"/>
  <c r="AG1179" i="30"/>
  <c r="AH1179" i="30" s="1"/>
  <c r="AG617" i="30"/>
  <c r="AG21" i="30"/>
  <c r="AG9" i="30"/>
  <c r="AG271" i="30"/>
  <c r="AH271" i="30" s="1"/>
  <c r="AG267" i="30"/>
  <c r="AH267" i="30" s="1"/>
  <c r="AG258" i="30"/>
  <c r="AG254" i="30"/>
  <c r="AH254" i="30" s="1"/>
  <c r="AG250" i="30"/>
  <c r="AG246" i="30"/>
  <c r="AG220" i="30"/>
  <c r="AH220" i="30" s="1"/>
  <c r="AG217" i="30"/>
  <c r="AG216" i="30"/>
  <c r="AH216" i="30" s="1"/>
  <c r="AG199" i="30"/>
  <c r="AH199" i="30" s="1"/>
  <c r="AG186" i="30"/>
  <c r="AH186" i="30" s="1"/>
  <c r="AG182" i="30"/>
  <c r="AH182" i="30" s="1"/>
  <c r="AG178" i="30"/>
  <c r="AG174" i="30"/>
  <c r="AG148" i="30"/>
  <c r="AG87" i="30"/>
  <c r="AG65" i="30"/>
  <c r="AG45" i="30"/>
  <c r="AG12" i="30"/>
  <c r="AG7" i="30"/>
  <c r="AG1261" i="30"/>
  <c r="AH1261" i="30" s="1"/>
  <c r="AG1252" i="30"/>
  <c r="AH1252" i="30" s="1"/>
  <c r="AG1243" i="30"/>
  <c r="AH1243" i="30" s="1"/>
  <c r="AG1239" i="30"/>
  <c r="AH1239" i="30" s="1"/>
  <c r="AG1234" i="30"/>
  <c r="AH1234" i="30" s="1"/>
  <c r="AG1229" i="30"/>
  <c r="AH1229" i="30" s="1"/>
  <c r="AG1225" i="30"/>
  <c r="AH1225" i="30" s="1"/>
  <c r="AG1194" i="30"/>
  <c r="AH1194" i="30" s="1"/>
  <c r="AG1188" i="30"/>
  <c r="AH1188" i="30" s="1"/>
  <c r="AG1178" i="30"/>
  <c r="AH1178" i="30" s="1"/>
  <c r="AG1172" i="30"/>
  <c r="AH1172" i="30" s="1"/>
  <c r="AG1170" i="30"/>
  <c r="AH1170" i="30" s="1"/>
  <c r="AG842" i="30"/>
  <c r="AH842" i="30" s="1"/>
  <c r="AG723" i="30"/>
  <c r="AH723" i="30" s="1"/>
  <c r="AG640" i="30"/>
  <c r="AH640" i="30" s="1"/>
  <c r="AG635" i="30"/>
  <c r="AH635" i="30" s="1"/>
  <c r="AG621" i="30"/>
  <c r="AH621" i="30" s="1"/>
  <c r="AG493" i="30"/>
  <c r="AG286" i="30"/>
  <c r="AG282" i="30"/>
  <c r="AG278" i="30"/>
  <c r="AG226" i="30"/>
  <c r="AH226" i="30" s="1"/>
  <c r="AG222" i="30"/>
  <c r="AG218" i="30"/>
  <c r="AH218" i="30" s="1"/>
  <c r="AG214" i="30"/>
  <c r="AG210" i="30"/>
  <c r="AG167" i="30"/>
  <c r="AG163" i="30"/>
  <c r="AG159" i="30"/>
  <c r="AH159" i="30" s="1"/>
  <c r="AG155" i="30"/>
  <c r="AH155" i="30" s="1"/>
  <c r="AG140" i="30"/>
  <c r="AG95" i="30"/>
  <c r="AG43" i="30"/>
  <c r="AG30" i="30"/>
  <c r="AG1286" i="30"/>
  <c r="AH1286" i="30" s="1"/>
  <c r="AG1274" i="30"/>
  <c r="AH1274" i="30" s="1"/>
  <c r="AG1269" i="30"/>
  <c r="AH1269" i="30" s="1"/>
  <c r="AG1250" i="30"/>
  <c r="AH1250" i="30" s="1"/>
  <c r="AG1245" i="30"/>
  <c r="AH1245" i="30" s="1"/>
  <c r="AG1241" i="30"/>
  <c r="AH1241" i="30" s="1"/>
  <c r="AG1227" i="30"/>
  <c r="AH1227" i="30" s="1"/>
  <c r="AG1223" i="30"/>
  <c r="AH1223" i="30" s="1"/>
  <c r="AG1212" i="30"/>
  <c r="AH1212" i="30" s="1"/>
  <c r="AG1196" i="30"/>
  <c r="AH1196" i="30" s="1"/>
  <c r="AG1186" i="30"/>
  <c r="AH1186" i="30" s="1"/>
  <c r="AG1180" i="30"/>
  <c r="AH1180" i="30" s="1"/>
  <c r="AG1168" i="30"/>
  <c r="AH1168" i="30" s="1"/>
  <c r="AG1065" i="30"/>
  <c r="AH1065" i="30" s="1"/>
  <c r="AG826" i="30"/>
  <c r="AH826" i="30" s="1"/>
  <c r="AG638" i="30"/>
  <c r="AH638" i="30" s="1"/>
  <c r="AG583" i="30"/>
  <c r="AH583" i="30" s="1"/>
  <c r="AG475" i="30"/>
  <c r="AH475" i="30" s="1"/>
  <c r="AG361" i="30"/>
  <c r="AH361" i="30" s="1"/>
  <c r="AG287" i="30"/>
  <c r="AG283" i="30"/>
  <c r="AG279" i="30"/>
  <c r="AG247" i="30"/>
  <c r="AG224" i="30"/>
  <c r="AH224" i="30" s="1"/>
  <c r="AG212" i="30"/>
  <c r="AH212" i="30" s="1"/>
  <c r="AG208" i="30"/>
  <c r="AH208" i="30" s="1"/>
  <c r="AG183" i="30"/>
  <c r="AG179" i="30"/>
  <c r="AH179" i="30" s="1"/>
  <c r="AG175" i="30"/>
  <c r="AH175" i="30" s="1"/>
  <c r="AG166" i="30"/>
  <c r="AH166" i="30" s="1"/>
  <c r="AG162" i="30"/>
  <c r="AG158" i="30"/>
  <c r="AG156" i="30"/>
  <c r="AG154" i="30"/>
  <c r="AH154" i="30" s="1"/>
  <c r="AG146" i="30"/>
  <c r="AH146" i="30" s="1"/>
  <c r="AG223" i="30"/>
  <c r="AH223" i="30" s="1"/>
  <c r="AG219" i="30"/>
  <c r="AH219" i="30" s="1"/>
  <c r="AG215" i="30"/>
  <c r="AH215" i="30" s="1"/>
  <c r="AG211" i="30"/>
  <c r="AH211" i="30" s="1"/>
  <c r="AG207" i="30"/>
  <c r="AH207" i="30" s="1"/>
  <c r="AG157" i="30"/>
  <c r="AH157" i="30" s="1"/>
  <c r="AG153" i="30"/>
  <c r="AH153" i="30" s="1"/>
  <c r="AG122" i="30"/>
  <c r="AG150" i="30"/>
  <c r="AH150" i="30" s="1"/>
  <c r="AG145" i="30"/>
  <c r="AH145" i="30" s="1"/>
  <c r="AG142" i="30"/>
  <c r="AH142" i="30" s="1"/>
  <c r="AG134" i="30"/>
  <c r="AG126" i="30"/>
  <c r="AG86" i="30"/>
  <c r="AG35" i="30"/>
  <c r="AG34" i="30"/>
  <c r="AG1254" i="30"/>
  <c r="AH1254" i="30" s="1"/>
  <c r="AG1249" i="30"/>
  <c r="AH1249" i="30" s="1"/>
  <c r="AG1242" i="30"/>
  <c r="AH1242" i="30" s="1"/>
  <c r="AG1233" i="30"/>
  <c r="AH1233" i="30" s="1"/>
  <c r="AG1226" i="30"/>
  <c r="AH1226" i="30" s="1"/>
  <c r="AG1217" i="30"/>
  <c r="AH1217" i="30" s="1"/>
  <c r="AG1210" i="30"/>
  <c r="AH1210" i="30" s="1"/>
  <c r="AG1208" i="30"/>
  <c r="AH1208" i="30" s="1"/>
  <c r="AG1207" i="30"/>
  <c r="AH1207" i="30" s="1"/>
  <c r="AG1173" i="30"/>
  <c r="AH1173" i="30" s="1"/>
  <c r="AG1165" i="30"/>
  <c r="AH1165" i="30" s="1"/>
  <c r="AG64" i="30"/>
  <c r="AG41" i="30"/>
  <c r="AG17" i="30"/>
  <c r="AG11" i="30"/>
  <c r="AG10" i="30"/>
  <c r="AG1248" i="30"/>
  <c r="AH1248" i="30" s="1"/>
  <c r="AG1247" i="30"/>
  <c r="AH1247" i="30" s="1"/>
  <c r="AG1232" i="30"/>
  <c r="AH1232" i="30" s="1"/>
  <c r="AG1231" i="30"/>
  <c r="AH1231" i="30" s="1"/>
  <c r="AG1216" i="30"/>
  <c r="AH1216" i="30" s="1"/>
  <c r="AG1215" i="30"/>
  <c r="AH1215" i="30" s="1"/>
  <c r="AG1169" i="30"/>
  <c r="AH1169" i="30" s="1"/>
  <c r="AG40" i="30"/>
  <c r="AG37" i="30"/>
  <c r="AG33" i="30"/>
  <c r="AG32" i="30"/>
  <c r="AG1288" i="30"/>
  <c r="AH1288" i="30" s="1"/>
  <c r="AG1284" i="30"/>
  <c r="AH1284" i="30" s="1"/>
  <c r="AG1279" i="30"/>
  <c r="AH1279" i="30" s="1"/>
  <c r="AG1236" i="30"/>
  <c r="AH1236" i="30" s="1"/>
  <c r="AG1235" i="30"/>
  <c r="AH1235" i="30" s="1"/>
  <c r="AG1220" i="30"/>
  <c r="AH1220" i="30" s="1"/>
  <c r="AG1219" i="30"/>
  <c r="AH1219" i="30" s="1"/>
  <c r="AG1204" i="30"/>
  <c r="AH1204" i="30" s="1"/>
  <c r="AG1203" i="30"/>
  <c r="AH1203" i="30" s="1"/>
  <c r="AG1201" i="30"/>
  <c r="AH1201" i="30" s="1"/>
  <c r="AG1197" i="30"/>
  <c r="AH1197" i="30" s="1"/>
  <c r="AG1193" i="30"/>
  <c r="AH1193" i="30" s="1"/>
  <c r="AG1189" i="30"/>
  <c r="AH1189" i="30" s="1"/>
  <c r="AG1185" i="30"/>
  <c r="AH1185" i="30" s="1"/>
  <c r="AG1181" i="30"/>
  <c r="AH1181" i="30" s="1"/>
  <c r="AG1177" i="30"/>
  <c r="AH1177" i="30" s="1"/>
  <c r="AG1153" i="30"/>
  <c r="AH1153" i="30" s="1"/>
  <c r="AG1149" i="30"/>
  <c r="AH1149" i="30" s="1"/>
  <c r="AG1147" i="30"/>
  <c r="AH1147" i="30" s="1"/>
  <c r="AG1145" i="30"/>
  <c r="AH1145" i="30" s="1"/>
  <c r="AG1143" i="30"/>
  <c r="AH1143" i="30" s="1"/>
  <c r="AG1141" i="30"/>
  <c r="AH1141" i="30" s="1"/>
  <c r="AG1139" i="30"/>
  <c r="AH1139" i="30" s="1"/>
  <c r="AG1137" i="30"/>
  <c r="AH1137" i="30" s="1"/>
  <c r="AG1135" i="30"/>
  <c r="AH1135" i="30" s="1"/>
  <c r="AG1054" i="30"/>
  <c r="AH1054" i="30" s="1"/>
  <c r="AG1042" i="30"/>
  <c r="AH1042" i="30" s="1"/>
  <c r="AG1033" i="30"/>
  <c r="AH1033" i="30" s="1"/>
  <c r="AG849" i="30"/>
  <c r="AH849" i="30" s="1"/>
  <c r="AG829" i="30"/>
  <c r="AH829" i="30" s="1"/>
  <c r="AG1038" i="30"/>
  <c r="AH1038" i="30" s="1"/>
  <c r="AG927" i="30"/>
  <c r="AH927" i="30" s="1"/>
  <c r="AG845" i="30"/>
  <c r="AH845" i="30" s="1"/>
  <c r="AG822" i="30"/>
  <c r="AH822" i="30" s="1"/>
  <c r="AG1133" i="30"/>
  <c r="AH1133" i="30" s="1"/>
  <c r="AG1131" i="30"/>
  <c r="AH1131" i="30" s="1"/>
  <c r="AG1129" i="30"/>
  <c r="AH1129" i="30" s="1"/>
  <c r="AG1127" i="30"/>
  <c r="AH1127" i="30" s="1"/>
  <c r="AG1124" i="30"/>
  <c r="AH1124" i="30" s="1"/>
  <c r="AG1122" i="30"/>
  <c r="AH1122" i="30" s="1"/>
  <c r="AG1120" i="30"/>
  <c r="AH1120" i="30" s="1"/>
  <c r="AG1118" i="30"/>
  <c r="AH1118" i="30" s="1"/>
  <c r="AG1116" i="30"/>
  <c r="AH1116" i="30" s="1"/>
  <c r="AG1114" i="30"/>
  <c r="AH1114" i="30" s="1"/>
  <c r="AG1112" i="30"/>
  <c r="AH1112" i="30" s="1"/>
  <c r="AG1110" i="30"/>
  <c r="AH1110" i="30" s="1"/>
  <c r="AG1108" i="30"/>
  <c r="AH1108" i="30" s="1"/>
  <c r="AG1106" i="30"/>
  <c r="AH1106" i="30" s="1"/>
  <c r="AG1104" i="30"/>
  <c r="AH1104" i="30" s="1"/>
  <c r="AG1102" i="30"/>
  <c r="AH1102" i="30" s="1"/>
  <c r="AG1100" i="30"/>
  <c r="AH1100" i="30" s="1"/>
  <c r="AG1098" i="30"/>
  <c r="AH1098" i="30" s="1"/>
  <c r="AG1096" i="30"/>
  <c r="AH1096" i="30" s="1"/>
  <c r="AG1094" i="30"/>
  <c r="AH1094" i="30" s="1"/>
  <c r="AG1092" i="30"/>
  <c r="AH1092" i="30" s="1"/>
  <c r="AG932" i="30"/>
  <c r="AH932" i="30" s="1"/>
  <c r="AG838" i="30"/>
  <c r="AH838" i="30" s="1"/>
  <c r="AG817" i="30"/>
  <c r="AH817" i="30" s="1"/>
  <c r="AG1161" i="30"/>
  <c r="AH1161" i="30" s="1"/>
  <c r="AG1157" i="30"/>
  <c r="AH1157" i="30" s="1"/>
  <c r="AG1125" i="30"/>
  <c r="AH1125" i="30" s="1"/>
  <c r="AG1123" i="30"/>
  <c r="AH1123" i="30" s="1"/>
  <c r="AG1121" i="30"/>
  <c r="AH1121" i="30" s="1"/>
  <c r="AG1119" i="30"/>
  <c r="AH1119" i="30" s="1"/>
  <c r="AG1117" i="30"/>
  <c r="AH1117" i="30" s="1"/>
  <c r="AG1115" i="30"/>
  <c r="AH1115" i="30" s="1"/>
  <c r="AG1113" i="30"/>
  <c r="AH1113" i="30" s="1"/>
  <c r="AG1111" i="30"/>
  <c r="AH1111" i="30" s="1"/>
  <c r="AG1109" i="30"/>
  <c r="AH1109" i="30" s="1"/>
  <c r="AG1107" i="30"/>
  <c r="AH1107" i="30" s="1"/>
  <c r="AG1105" i="30"/>
  <c r="AH1105" i="30" s="1"/>
  <c r="AG1103" i="30"/>
  <c r="AH1103" i="30" s="1"/>
  <c r="AG1101" i="30"/>
  <c r="AH1101" i="30" s="1"/>
  <c r="AG1099" i="30"/>
  <c r="AH1099" i="30" s="1"/>
  <c r="AG1097" i="30"/>
  <c r="AH1097" i="30" s="1"/>
  <c r="AG1095" i="30"/>
  <c r="AH1095" i="30" s="1"/>
  <c r="AG1093" i="30"/>
  <c r="AH1093" i="30" s="1"/>
  <c r="AG1091" i="30"/>
  <c r="AH1091" i="30" s="1"/>
  <c r="AG1058" i="30"/>
  <c r="AH1058" i="30" s="1"/>
  <c r="AG1049" i="30"/>
  <c r="AH1049" i="30" s="1"/>
  <c r="AG1045" i="30"/>
  <c r="AH1045" i="30" s="1"/>
  <c r="AG928" i="30"/>
  <c r="AH928" i="30" s="1"/>
  <c r="AG923" i="30"/>
  <c r="AH923" i="30" s="1"/>
  <c r="AG833" i="30"/>
  <c r="AH833" i="30" s="1"/>
  <c r="AG837" i="30"/>
  <c r="AH837" i="30" s="1"/>
  <c r="AG821" i="30"/>
  <c r="AH821" i="30" s="1"/>
  <c r="AG718" i="30"/>
  <c r="AH718" i="30" s="1"/>
  <c r="AG626" i="30"/>
  <c r="AH626" i="30" s="1"/>
  <c r="AG613" i="30"/>
  <c r="AH613" i="30" s="1"/>
  <c r="AG477" i="30"/>
  <c r="AH477" i="30" s="1"/>
  <c r="AG473" i="30"/>
  <c r="AH473" i="30" s="1"/>
  <c r="AG422" i="30"/>
  <c r="AH422" i="30" s="1"/>
  <c r="AG847" i="30"/>
  <c r="AH847" i="30" s="1"/>
  <c r="AG831" i="30"/>
  <c r="AH831" i="30" s="1"/>
  <c r="AG815" i="30"/>
  <c r="AH815" i="30" s="1"/>
  <c r="AG749" i="30"/>
  <c r="AH749" i="30" s="1"/>
  <c r="AG706" i="30"/>
  <c r="AH706" i="30" s="1"/>
  <c r="AG636" i="30"/>
  <c r="AH636" i="30" s="1"/>
  <c r="AG622" i="30"/>
  <c r="AH622" i="30" s="1"/>
  <c r="AG702" i="30"/>
  <c r="AH702" i="30" s="1"/>
  <c r="AG629" i="30"/>
  <c r="AH629" i="30" s="1"/>
  <c r="AG610" i="30"/>
  <c r="AH610" i="30" s="1"/>
  <c r="AG586" i="30"/>
  <c r="AH586" i="30" s="1"/>
  <c r="AG935" i="30"/>
  <c r="AH935" i="30" s="1"/>
  <c r="AG924" i="30"/>
  <c r="AH924" i="30" s="1"/>
  <c r="AG919" i="30"/>
  <c r="AH919" i="30" s="1"/>
  <c r="AG846" i="30"/>
  <c r="AH846" i="30" s="1"/>
  <c r="AG841" i="30"/>
  <c r="AH841" i="30" s="1"/>
  <c r="AG839" i="30"/>
  <c r="AH839" i="30" s="1"/>
  <c r="AG830" i="30"/>
  <c r="AH830" i="30" s="1"/>
  <c r="AG825" i="30"/>
  <c r="AH825" i="30" s="1"/>
  <c r="AG823" i="30"/>
  <c r="AH823" i="30" s="1"/>
  <c r="AG814" i="30"/>
  <c r="AH814" i="30" s="1"/>
  <c r="AG752" i="30"/>
  <c r="AH752" i="30" s="1"/>
  <c r="AG739" i="30"/>
  <c r="AH739" i="30" s="1"/>
  <c r="AG733" i="30"/>
  <c r="AH733" i="30" s="1"/>
  <c r="AG709" i="30"/>
  <c r="AH709" i="30" s="1"/>
  <c r="AG590" i="30"/>
  <c r="AH590" i="30" s="1"/>
  <c r="AG587" i="30"/>
  <c r="AH587" i="30" s="1"/>
  <c r="AG420" i="30"/>
  <c r="AG747" i="30"/>
  <c r="AH747" i="30" s="1"/>
  <c r="AG741" i="30"/>
  <c r="AH741" i="30" s="1"/>
  <c r="AG731" i="30"/>
  <c r="AH731" i="30" s="1"/>
  <c r="AG726" i="30"/>
  <c r="AH726" i="30" s="1"/>
  <c r="AG717" i="30"/>
  <c r="AH717" i="30" s="1"/>
  <c r="AG714" i="30"/>
  <c r="AH714" i="30" s="1"/>
  <c r="AG701" i="30"/>
  <c r="AH701" i="30" s="1"/>
  <c r="AG618" i="30"/>
  <c r="AH618" i="30" s="1"/>
  <c r="AG598" i="30"/>
  <c r="AH598" i="30" s="1"/>
  <c r="AG582" i="30"/>
  <c r="AH582" i="30" s="1"/>
  <c r="AG540" i="30"/>
  <c r="AH540" i="30" s="1"/>
  <c r="AG536" i="30"/>
  <c r="AH536" i="30" s="1"/>
  <c r="AG532" i="30"/>
  <c r="AH532" i="30" s="1"/>
  <c r="AG528" i="30"/>
  <c r="AH528" i="30" s="1"/>
  <c r="AG524" i="30"/>
  <c r="AH524" i="30" s="1"/>
  <c r="AG520" i="30"/>
  <c r="AG516" i="30"/>
  <c r="AH516" i="30" s="1"/>
  <c r="AG490" i="30"/>
  <c r="AH490" i="30" s="1"/>
  <c r="AG487" i="30"/>
  <c r="AH487" i="30" s="1"/>
  <c r="AG443" i="30"/>
  <c r="AH443" i="30" s="1"/>
  <c r="AG423" i="30"/>
  <c r="AH423" i="30" s="1"/>
  <c r="AG754" i="30"/>
  <c r="AH754" i="30" s="1"/>
  <c r="AG751" i="30"/>
  <c r="AH751" i="30" s="1"/>
  <c r="AG745" i="30"/>
  <c r="AH745" i="30" s="1"/>
  <c r="AG735" i="30"/>
  <c r="AH735" i="30" s="1"/>
  <c r="AG721" i="30"/>
  <c r="AH721" i="30" s="1"/>
  <c r="AG711" i="30"/>
  <c r="AH711" i="30" s="1"/>
  <c r="AG708" i="30"/>
  <c r="AH708" i="30" s="1"/>
  <c r="AG631" i="30"/>
  <c r="AH631" i="30" s="1"/>
  <c r="AG628" i="30"/>
  <c r="AH628" i="30" s="1"/>
  <c r="AG615" i="30"/>
  <c r="AH615" i="30" s="1"/>
  <c r="AG612" i="30"/>
  <c r="AH612" i="30" s="1"/>
  <c r="AG482" i="30"/>
  <c r="AH482" i="30" s="1"/>
  <c r="AG743" i="30"/>
  <c r="AH743" i="30" s="1"/>
  <c r="AG737" i="30"/>
  <c r="AH737" i="30" s="1"/>
  <c r="AG730" i="30"/>
  <c r="AH730" i="30" s="1"/>
  <c r="AG719" i="30"/>
  <c r="AH719" i="30" s="1"/>
  <c r="AG716" i="30"/>
  <c r="AH716" i="30" s="1"/>
  <c r="AG703" i="30"/>
  <c r="AH703" i="30" s="1"/>
  <c r="AG634" i="30"/>
  <c r="AH634" i="30" s="1"/>
  <c r="AG623" i="30"/>
  <c r="AH623" i="30" s="1"/>
  <c r="AG620" i="30"/>
  <c r="AH620" i="30" s="1"/>
  <c r="AG539" i="30"/>
  <c r="AH539" i="30" s="1"/>
  <c r="AG535" i="30"/>
  <c r="AH535" i="30" s="1"/>
  <c r="AG531" i="30"/>
  <c r="AH531" i="30" s="1"/>
  <c r="AG527" i="30"/>
  <c r="AH527" i="30" s="1"/>
  <c r="AG523" i="30"/>
  <c r="AH523" i="30" s="1"/>
  <c r="AG519" i="30"/>
  <c r="AG515" i="30"/>
  <c r="AH515" i="30" s="1"/>
  <c r="AG474" i="30"/>
  <c r="AH474" i="30" s="1"/>
  <c r="AG359" i="30"/>
  <c r="AH359" i="30" s="1"/>
  <c r="AG357" i="30"/>
  <c r="AH357" i="30" s="1"/>
  <c r="AG594" i="30"/>
  <c r="AH594" i="30" s="1"/>
  <c r="AG541" i="30"/>
  <c r="AH541" i="30" s="1"/>
  <c r="AG537" i="30"/>
  <c r="AH537" i="30" s="1"/>
  <c r="AG533" i="30"/>
  <c r="AH533" i="30" s="1"/>
  <c r="AG529" i="30"/>
  <c r="AH529" i="30" s="1"/>
  <c r="AG525" i="30"/>
  <c r="AH525" i="30" s="1"/>
  <c r="AG521" i="30"/>
  <c r="AH521" i="30" s="1"/>
  <c r="AG517" i="30"/>
  <c r="AH517" i="30" s="1"/>
  <c r="AG513" i="30"/>
  <c r="AH513" i="30" s="1"/>
  <c r="AG494" i="30"/>
  <c r="AH494" i="30" s="1"/>
  <c r="AG421" i="30"/>
  <c r="AH421" i="30" s="1"/>
  <c r="AG542" i="30"/>
  <c r="AH542" i="30" s="1"/>
  <c r="AG538" i="30"/>
  <c r="AG534" i="30"/>
  <c r="AH534" i="30" s="1"/>
  <c r="AG530" i="30"/>
  <c r="AH530" i="30" s="1"/>
  <c r="AG526" i="30"/>
  <c r="AH526" i="30" s="1"/>
  <c r="AG522" i="30"/>
  <c r="AH522" i="30" s="1"/>
  <c r="AG518" i="30"/>
  <c r="AH518" i="30" s="1"/>
  <c r="AG514" i="30"/>
  <c r="AH514" i="30" s="1"/>
  <c r="AG489" i="30"/>
  <c r="AH489" i="30" s="1"/>
  <c r="AG360" i="30"/>
  <c r="AH360" i="30" s="1"/>
  <c r="AG486" i="30"/>
  <c r="AH486" i="30" s="1"/>
  <c r="AG485" i="30"/>
  <c r="AH485" i="30" s="1"/>
  <c r="AG374" i="30"/>
  <c r="AH374" i="30" s="1"/>
  <c r="AG358" i="30"/>
  <c r="AH358" i="30" s="1"/>
  <c r="AG481" i="30"/>
  <c r="AH481" i="30" s="1"/>
  <c r="AG1287" i="30"/>
  <c r="AH1287" i="30" s="1"/>
  <c r="AG1285" i="30"/>
  <c r="AH1285" i="30" s="1"/>
  <c r="AG1283" i="30"/>
  <c r="AH1283" i="30" s="1"/>
  <c r="AG1282" i="30"/>
  <c r="AG1280" i="30"/>
  <c r="AG1278" i="30"/>
  <c r="AG1276" i="30"/>
  <c r="AH1276" i="30" s="1"/>
  <c r="AG1273" i="30"/>
  <c r="AG1272" i="30"/>
  <c r="AH1272" i="30" s="1"/>
  <c r="AG1268" i="30"/>
  <c r="AG1264" i="30"/>
  <c r="AG1260" i="30"/>
  <c r="AH1260" i="30" s="1"/>
  <c r="AG1256" i="30"/>
  <c r="AH1277" i="30"/>
  <c r="AG1271" i="30"/>
  <c r="AH1271" i="30" s="1"/>
  <c r="AG1267" i="30"/>
  <c r="AG1263" i="30"/>
  <c r="AH1263" i="30" s="1"/>
  <c r="AG1259" i="30"/>
  <c r="AH1259" i="30" s="1"/>
  <c r="AG1255" i="30"/>
  <c r="AG1251" i="30"/>
  <c r="AH1183" i="30"/>
  <c r="AG1090" i="30"/>
  <c r="AH1090" i="30" s="1"/>
  <c r="AG1089" i="30"/>
  <c r="AH1089" i="30" s="1"/>
  <c r="AG1088" i="30"/>
  <c r="AH1088" i="30" s="1"/>
  <c r="AG1087" i="30"/>
  <c r="AH1087" i="30" s="1"/>
  <c r="AG1086" i="30"/>
  <c r="AH1086" i="30" s="1"/>
  <c r="AG1085" i="30"/>
  <c r="AH1085" i="30" s="1"/>
  <c r="AG1084" i="30"/>
  <c r="AH1084" i="30" s="1"/>
  <c r="AG1083" i="30"/>
  <c r="AH1083" i="30" s="1"/>
  <c r="AG1082" i="30"/>
  <c r="AH1082" i="30" s="1"/>
  <c r="AG1081" i="30"/>
  <c r="AH1081" i="30" s="1"/>
  <c r="AG1080" i="30"/>
  <c r="AH1080" i="30" s="1"/>
  <c r="AG1079" i="30"/>
  <c r="AH1079" i="30" s="1"/>
  <c r="AG1078" i="30"/>
  <c r="AH1078" i="30" s="1"/>
  <c r="AG1077" i="30"/>
  <c r="AH1077" i="30" s="1"/>
  <c r="AG1076" i="30"/>
  <c r="AH1076" i="30" s="1"/>
  <c r="AG1075" i="30"/>
  <c r="AH1075" i="30" s="1"/>
  <c r="AG1074" i="30"/>
  <c r="AH1074" i="30" s="1"/>
  <c r="AG1073" i="30"/>
  <c r="AH1073" i="30" s="1"/>
  <c r="AG1072" i="30"/>
  <c r="AH1072" i="30" s="1"/>
  <c r="AG1071" i="30"/>
  <c r="AH1071" i="30" s="1"/>
  <c r="AG1070" i="30"/>
  <c r="AH1070" i="30" s="1"/>
  <c r="AG1069" i="30"/>
  <c r="AH1069" i="30" s="1"/>
  <c r="AG1032" i="30"/>
  <c r="AH1032" i="30" s="1"/>
  <c r="AG1030" i="30"/>
  <c r="AH1030" i="30" s="1"/>
  <c r="AG1028" i="30"/>
  <c r="AH1028" i="30" s="1"/>
  <c r="AG1026" i="30"/>
  <c r="AH1026" i="30" s="1"/>
  <c r="AG1024" i="30"/>
  <c r="AH1024" i="30" s="1"/>
  <c r="AG1022" i="30"/>
  <c r="AH1022" i="30" s="1"/>
  <c r="AG1020" i="30"/>
  <c r="AH1020" i="30" s="1"/>
  <c r="AG1018" i="30"/>
  <c r="AH1018" i="30" s="1"/>
  <c r="AG1016" i="30"/>
  <c r="AH1016" i="30" s="1"/>
  <c r="AG1014" i="30"/>
  <c r="AH1014" i="30" s="1"/>
  <c r="AG1012" i="30"/>
  <c r="AH1012" i="30" s="1"/>
  <c r="AG1010" i="30"/>
  <c r="AH1010" i="30" s="1"/>
  <c r="AG1008" i="30"/>
  <c r="AH1008" i="30" s="1"/>
  <c r="AG1006" i="30"/>
  <c r="AH1006" i="30" s="1"/>
  <c r="AG1004" i="30"/>
  <c r="AH1004" i="30" s="1"/>
  <c r="AG1002" i="30"/>
  <c r="AH1002" i="30" s="1"/>
  <c r="AG1000" i="30"/>
  <c r="AH1000" i="30" s="1"/>
  <c r="AG998" i="30"/>
  <c r="AH998" i="30" s="1"/>
  <c r="AG996" i="30"/>
  <c r="AH996" i="30" s="1"/>
  <c r="AG994" i="30"/>
  <c r="AH994" i="30" s="1"/>
  <c r="AG992" i="30"/>
  <c r="AH992" i="30" s="1"/>
  <c r="AG990" i="30"/>
  <c r="AH990" i="30" s="1"/>
  <c r="AG1068" i="30"/>
  <c r="AG1064" i="30"/>
  <c r="AH1064" i="30" s="1"/>
  <c r="AG1060" i="30"/>
  <c r="AG1056" i="30"/>
  <c r="AH1056" i="30" s="1"/>
  <c r="AG1052" i="30"/>
  <c r="AG1048" i="30"/>
  <c r="AH1048" i="30" s="1"/>
  <c r="AG1044" i="30"/>
  <c r="AG1040" i="30"/>
  <c r="AH1040" i="30" s="1"/>
  <c r="AG1036" i="30"/>
  <c r="AG1067" i="30"/>
  <c r="AG1063" i="30"/>
  <c r="AH1063" i="30" s="1"/>
  <c r="AG1059" i="30"/>
  <c r="AH1059" i="30" s="1"/>
  <c r="AG1055" i="30"/>
  <c r="AG1051" i="30"/>
  <c r="AG1047" i="30"/>
  <c r="AH1047" i="30" s="1"/>
  <c r="AG1043" i="30"/>
  <c r="AH1043" i="30" s="1"/>
  <c r="AH1041" i="30"/>
  <c r="AG1039" i="30"/>
  <c r="AG1035" i="30"/>
  <c r="AG1031" i="30"/>
  <c r="AH1031" i="30" s="1"/>
  <c r="AG1029" i="30"/>
  <c r="AH1029" i="30" s="1"/>
  <c r="AG1027" i="30"/>
  <c r="AH1027" i="30" s="1"/>
  <c r="AG1025" i="30"/>
  <c r="AH1025" i="30" s="1"/>
  <c r="AG1023" i="30"/>
  <c r="AH1023" i="30" s="1"/>
  <c r="AG1021" i="30"/>
  <c r="AH1021" i="30" s="1"/>
  <c r="AG1019" i="30"/>
  <c r="AH1019" i="30" s="1"/>
  <c r="AG1017" i="30"/>
  <c r="AH1017" i="30" s="1"/>
  <c r="AG1015" i="30"/>
  <c r="AH1015" i="30" s="1"/>
  <c r="AG1013" i="30"/>
  <c r="AH1013" i="30" s="1"/>
  <c r="AG1011" i="30"/>
  <c r="AH1011" i="30" s="1"/>
  <c r="AG1009" i="30"/>
  <c r="AH1009" i="30" s="1"/>
  <c r="AG1007" i="30"/>
  <c r="AH1007" i="30" s="1"/>
  <c r="AG1005" i="30"/>
  <c r="AH1005" i="30" s="1"/>
  <c r="AG1003" i="30"/>
  <c r="AH1003" i="30" s="1"/>
  <c r="AG1001" i="30"/>
  <c r="AH1001" i="30" s="1"/>
  <c r="AG999" i="30"/>
  <c r="AH999" i="30" s="1"/>
  <c r="AG997" i="30"/>
  <c r="AH997" i="30" s="1"/>
  <c r="AG995" i="30"/>
  <c r="AH995" i="30" s="1"/>
  <c r="AG993" i="30"/>
  <c r="AH993" i="30" s="1"/>
  <c r="AG991" i="30"/>
  <c r="AH991" i="30" s="1"/>
  <c r="AG989" i="30"/>
  <c r="AH989" i="30" s="1"/>
  <c r="AG918" i="30"/>
  <c r="AH918" i="30" s="1"/>
  <c r="AG912" i="30"/>
  <c r="AH912" i="30" s="1"/>
  <c r="AG908" i="30"/>
  <c r="AH908" i="30" s="1"/>
  <c r="AG904" i="30"/>
  <c r="AH904" i="30" s="1"/>
  <c r="AG900" i="30"/>
  <c r="AH900" i="30" s="1"/>
  <c r="AG896" i="30"/>
  <c r="AH896" i="30" s="1"/>
  <c r="AG892" i="30"/>
  <c r="AH892" i="30" s="1"/>
  <c r="AG888" i="30"/>
  <c r="AH888" i="30" s="1"/>
  <c r="AG884" i="30"/>
  <c r="AH884" i="30" s="1"/>
  <c r="AG880" i="30"/>
  <c r="AH880" i="30" s="1"/>
  <c r="AG876" i="30"/>
  <c r="AH876" i="30" s="1"/>
  <c r="AG872" i="30"/>
  <c r="AH872" i="30" s="1"/>
  <c r="AG868" i="30"/>
  <c r="AH868" i="30" s="1"/>
  <c r="AG864" i="30"/>
  <c r="AH864" i="30" s="1"/>
  <c r="AG860" i="30"/>
  <c r="AH860" i="30" s="1"/>
  <c r="AG856" i="30"/>
  <c r="AH856" i="30" s="1"/>
  <c r="AG852" i="30"/>
  <c r="AH852" i="30" s="1"/>
  <c r="AG988" i="30"/>
  <c r="AH988" i="30" s="1"/>
  <c r="AG987" i="30"/>
  <c r="AH987" i="30" s="1"/>
  <c r="AG986" i="30"/>
  <c r="AG985" i="30"/>
  <c r="AH985" i="30" s="1"/>
  <c r="AG984" i="30"/>
  <c r="AH984" i="30" s="1"/>
  <c r="AG983" i="30"/>
  <c r="AH983" i="30" s="1"/>
  <c r="AG982" i="30"/>
  <c r="AG981" i="30"/>
  <c r="AH981" i="30" s="1"/>
  <c r="AG980" i="30"/>
  <c r="AH980" i="30" s="1"/>
  <c r="AG979" i="30"/>
  <c r="AH979" i="30" s="1"/>
  <c r="AG978" i="30"/>
  <c r="AG977" i="30"/>
  <c r="AH977" i="30" s="1"/>
  <c r="AG976" i="30"/>
  <c r="AH976" i="30" s="1"/>
  <c r="AG975" i="30"/>
  <c r="AH975" i="30" s="1"/>
  <c r="AG974" i="30"/>
  <c r="AG973" i="30"/>
  <c r="AH973" i="30" s="1"/>
  <c r="AG972" i="30"/>
  <c r="AH972" i="30" s="1"/>
  <c r="AG971" i="30"/>
  <c r="AH971" i="30" s="1"/>
  <c r="AG970" i="30"/>
  <c r="AG969" i="30"/>
  <c r="AH969" i="30" s="1"/>
  <c r="AG968" i="30"/>
  <c r="AH968" i="30" s="1"/>
  <c r="AG967" i="30"/>
  <c r="AH967" i="30" s="1"/>
  <c r="AG966" i="30"/>
  <c r="AG965" i="30"/>
  <c r="AH965" i="30" s="1"/>
  <c r="AG964" i="30"/>
  <c r="AH964" i="30" s="1"/>
  <c r="AG963" i="30"/>
  <c r="AH963" i="30" s="1"/>
  <c r="AG962" i="30"/>
  <c r="AG961" i="30"/>
  <c r="AH961" i="30" s="1"/>
  <c r="AG960" i="30"/>
  <c r="AH960" i="30" s="1"/>
  <c r="AG959" i="30"/>
  <c r="AH959" i="30" s="1"/>
  <c r="AG958" i="30"/>
  <c r="AG957" i="30"/>
  <c r="AH957" i="30" s="1"/>
  <c r="AG956" i="30"/>
  <c r="AH956" i="30" s="1"/>
  <c r="AG955" i="30"/>
  <c r="AH955" i="30" s="1"/>
  <c r="AG954" i="30"/>
  <c r="AG953" i="30"/>
  <c r="AH953" i="30" s="1"/>
  <c r="AG952" i="30"/>
  <c r="AH952" i="30" s="1"/>
  <c r="AG951" i="30"/>
  <c r="AH951" i="30" s="1"/>
  <c r="AG950" i="30"/>
  <c r="AG949" i="30"/>
  <c r="AH949" i="30" s="1"/>
  <c r="AG948" i="30"/>
  <c r="AH948" i="30" s="1"/>
  <c r="AG947" i="30"/>
  <c r="AH947" i="30" s="1"/>
  <c r="AG946" i="30"/>
  <c r="AG945" i="30"/>
  <c r="AH945" i="30" s="1"/>
  <c r="AG944" i="30"/>
  <c r="AH944" i="30" s="1"/>
  <c r="AG943" i="30"/>
  <c r="AH943" i="30" s="1"/>
  <c r="AG942" i="30"/>
  <c r="AG941" i="30"/>
  <c r="AH941" i="30" s="1"/>
  <c r="AG940" i="30"/>
  <c r="AH940" i="30" s="1"/>
  <c r="AG939" i="30"/>
  <c r="AH939" i="30" s="1"/>
  <c r="AG938" i="30"/>
  <c r="AG937" i="30"/>
  <c r="AG936" i="30"/>
  <c r="AG934" i="30"/>
  <c r="AG930" i="30"/>
  <c r="AG926" i="30"/>
  <c r="AG922" i="30"/>
  <c r="AG917" i="30"/>
  <c r="AG913" i="30"/>
  <c r="AH913" i="30" s="1"/>
  <c r="AG909" i="30"/>
  <c r="AH909" i="30" s="1"/>
  <c r="AG905" i="30"/>
  <c r="AH905" i="30" s="1"/>
  <c r="AG901" i="30"/>
  <c r="AH901" i="30" s="1"/>
  <c r="AG897" i="30"/>
  <c r="AH897" i="30" s="1"/>
  <c r="AG893" i="30"/>
  <c r="AH893" i="30" s="1"/>
  <c r="AG889" i="30"/>
  <c r="AH889" i="30" s="1"/>
  <c r="AG885" i="30"/>
  <c r="AH885" i="30" s="1"/>
  <c r="AG879" i="30"/>
  <c r="AH879" i="30" s="1"/>
  <c r="AG875" i="30"/>
  <c r="AH875" i="30" s="1"/>
  <c r="AG871" i="30"/>
  <c r="AH871" i="30" s="1"/>
  <c r="AG867" i="30"/>
  <c r="AH867" i="30" s="1"/>
  <c r="AG863" i="30"/>
  <c r="AH863" i="30" s="1"/>
  <c r="AG859" i="30"/>
  <c r="AH859" i="30" s="1"/>
  <c r="AG855" i="30"/>
  <c r="AH855" i="30" s="1"/>
  <c r="AG933" i="30"/>
  <c r="AH933" i="30" s="1"/>
  <c r="AG929" i="30"/>
  <c r="AG925" i="30"/>
  <c r="AH925" i="30" s="1"/>
  <c r="AG921" i="30"/>
  <c r="AG916" i="30"/>
  <c r="AG914" i="30"/>
  <c r="AH914" i="30" s="1"/>
  <c r="AG910" i="30"/>
  <c r="AH910" i="30" s="1"/>
  <c r="AG906" i="30"/>
  <c r="AH906" i="30" s="1"/>
  <c r="AG902" i="30"/>
  <c r="AH902" i="30" s="1"/>
  <c r="AG898" i="30"/>
  <c r="AH898" i="30" s="1"/>
  <c r="AG894" i="30"/>
  <c r="AH894" i="30" s="1"/>
  <c r="AG890" i="30"/>
  <c r="AH890" i="30" s="1"/>
  <c r="AG886" i="30"/>
  <c r="AH886" i="30" s="1"/>
  <c r="AG882" i="30"/>
  <c r="AH882" i="30" s="1"/>
  <c r="AG878" i="30"/>
  <c r="AH878" i="30" s="1"/>
  <c r="AG874" i="30"/>
  <c r="AH874" i="30" s="1"/>
  <c r="AG870" i="30"/>
  <c r="AH870" i="30" s="1"/>
  <c r="AG866" i="30"/>
  <c r="AH866" i="30" s="1"/>
  <c r="AG862" i="30"/>
  <c r="AH862" i="30" s="1"/>
  <c r="AG858" i="30"/>
  <c r="AH858" i="30" s="1"/>
  <c r="AG854" i="30"/>
  <c r="AH854" i="30" s="1"/>
  <c r="AG915" i="30"/>
  <c r="AG911" i="30"/>
  <c r="AH911" i="30" s="1"/>
  <c r="AG907" i="30"/>
  <c r="AH907" i="30" s="1"/>
  <c r="AG903" i="30"/>
  <c r="AH903" i="30" s="1"/>
  <c r="AG899" i="30"/>
  <c r="AH899" i="30" s="1"/>
  <c r="AG895" i="30"/>
  <c r="AH895" i="30" s="1"/>
  <c r="AG891" i="30"/>
  <c r="AH891" i="30" s="1"/>
  <c r="AG887" i="30"/>
  <c r="AH887" i="30" s="1"/>
  <c r="AG883" i="30"/>
  <c r="AH883" i="30" s="1"/>
  <c r="AG881" i="30"/>
  <c r="AH881" i="30" s="1"/>
  <c r="AG877" i="30"/>
  <c r="AH877" i="30" s="1"/>
  <c r="AG873" i="30"/>
  <c r="AH873" i="30" s="1"/>
  <c r="AG869" i="30"/>
  <c r="AH869" i="30" s="1"/>
  <c r="AG865" i="30"/>
  <c r="AH865" i="30" s="1"/>
  <c r="AG861" i="30"/>
  <c r="AH861" i="30" s="1"/>
  <c r="AG857" i="30"/>
  <c r="AH857" i="30" s="1"/>
  <c r="AG853" i="30"/>
  <c r="AH853" i="30" s="1"/>
  <c r="AG851" i="30"/>
  <c r="AH851" i="30" s="1"/>
  <c r="AH827" i="30"/>
  <c r="AG813" i="30"/>
  <c r="AH813" i="30" s="1"/>
  <c r="AG811" i="30"/>
  <c r="AH811" i="30" s="1"/>
  <c r="AG809" i="30"/>
  <c r="AH809" i="30" s="1"/>
  <c r="AG807" i="30"/>
  <c r="AH807" i="30" s="1"/>
  <c r="AG805" i="30"/>
  <c r="AH805" i="30" s="1"/>
  <c r="AG803" i="30"/>
  <c r="AH803" i="30" s="1"/>
  <c r="AG801" i="30"/>
  <c r="AH801" i="30" s="1"/>
  <c r="AG799" i="30"/>
  <c r="AH799" i="30" s="1"/>
  <c r="AG797" i="30"/>
  <c r="AH797" i="30" s="1"/>
  <c r="AG795" i="30"/>
  <c r="AH795" i="30" s="1"/>
  <c r="AH850" i="30"/>
  <c r="AG848" i="30"/>
  <c r="AG844" i="30"/>
  <c r="AH844" i="30" s="1"/>
  <c r="AG840" i="30"/>
  <c r="AH840" i="30" s="1"/>
  <c r="AG836" i="30"/>
  <c r="AH836" i="30" s="1"/>
  <c r="AH834" i="30"/>
  <c r="AG832" i="30"/>
  <c r="AG828" i="30"/>
  <c r="AH828" i="30" s="1"/>
  <c r="AG824" i="30"/>
  <c r="AH824" i="30" s="1"/>
  <c r="AG820" i="30"/>
  <c r="AH820" i="30" s="1"/>
  <c r="AG816" i="30"/>
  <c r="AG812" i="30"/>
  <c r="AH812" i="30" s="1"/>
  <c r="AG810" i="30"/>
  <c r="AH810" i="30" s="1"/>
  <c r="AG808" i="30"/>
  <c r="AH808" i="30" s="1"/>
  <c r="AG806" i="30"/>
  <c r="AH806" i="30" s="1"/>
  <c r="AG804" i="30"/>
  <c r="AH804" i="30" s="1"/>
  <c r="AG802" i="30"/>
  <c r="AH802" i="30" s="1"/>
  <c r="AG800" i="30"/>
  <c r="AH800" i="30" s="1"/>
  <c r="AG798" i="30"/>
  <c r="AH798" i="30" s="1"/>
  <c r="AG796" i="30"/>
  <c r="AH796" i="30" s="1"/>
  <c r="AG794" i="30"/>
  <c r="AH794" i="30" s="1"/>
  <c r="AG793" i="30"/>
  <c r="AG792" i="30"/>
  <c r="AH792" i="30" s="1"/>
  <c r="AG791" i="30"/>
  <c r="AH791" i="30" s="1"/>
  <c r="AG790" i="30"/>
  <c r="AH790" i="30" s="1"/>
  <c r="AG789" i="30"/>
  <c r="AG788" i="30"/>
  <c r="AH788" i="30" s="1"/>
  <c r="AG787" i="30"/>
  <c r="AH787" i="30" s="1"/>
  <c r="AG786" i="30"/>
  <c r="AH786" i="30" s="1"/>
  <c r="AG785" i="30"/>
  <c r="AG784" i="30"/>
  <c r="AH784" i="30" s="1"/>
  <c r="AG783" i="30"/>
  <c r="AH783" i="30" s="1"/>
  <c r="AG782" i="30"/>
  <c r="AH782" i="30" s="1"/>
  <c r="AG781" i="30"/>
  <c r="AG780" i="30"/>
  <c r="AH780" i="30" s="1"/>
  <c r="AG779" i="30"/>
  <c r="AH779" i="30" s="1"/>
  <c r="AG778" i="30"/>
  <c r="AH778" i="30" s="1"/>
  <c r="AG777" i="30"/>
  <c r="AG776" i="30"/>
  <c r="AH776" i="30" s="1"/>
  <c r="AG775" i="30"/>
  <c r="AH775" i="30" s="1"/>
  <c r="AG774" i="30"/>
  <c r="AH774" i="30" s="1"/>
  <c r="AG773" i="30"/>
  <c r="AG772" i="30"/>
  <c r="AH772" i="30" s="1"/>
  <c r="AH753" i="30"/>
  <c r="AH729" i="30"/>
  <c r="AH725" i="30"/>
  <c r="AG771" i="30"/>
  <c r="AH771" i="30" s="1"/>
  <c r="AG770" i="30"/>
  <c r="AH770" i="30" s="1"/>
  <c r="AG769" i="30"/>
  <c r="AH769" i="30" s="1"/>
  <c r="AG768" i="30"/>
  <c r="AH768" i="30" s="1"/>
  <c r="AG767" i="30"/>
  <c r="AH767" i="30" s="1"/>
  <c r="AG766" i="30"/>
  <c r="AH766" i="30" s="1"/>
  <c r="AG765" i="30"/>
  <c r="AH765" i="30" s="1"/>
  <c r="AG764" i="30"/>
  <c r="AH764" i="30" s="1"/>
  <c r="AG763" i="30"/>
  <c r="AH763" i="30" s="1"/>
  <c r="AG762" i="30"/>
  <c r="AH762" i="30" s="1"/>
  <c r="AG761" i="30"/>
  <c r="AH761" i="30" s="1"/>
  <c r="AG760" i="30"/>
  <c r="AH760" i="30" s="1"/>
  <c r="AG759" i="30"/>
  <c r="AH759" i="30" s="1"/>
  <c r="AG758" i="30"/>
  <c r="AH758" i="30" s="1"/>
  <c r="AG757" i="30"/>
  <c r="AH757" i="30" s="1"/>
  <c r="AG756" i="30"/>
  <c r="AH756" i="30" s="1"/>
  <c r="AG755" i="30"/>
  <c r="AH755" i="30" s="1"/>
  <c r="AG748" i="30"/>
  <c r="AH748" i="30" s="1"/>
  <c r="AG744" i="30"/>
  <c r="AH744" i="30" s="1"/>
  <c r="AG740" i="30"/>
  <c r="AH740" i="30" s="1"/>
  <c r="AG736" i="30"/>
  <c r="AH736" i="30" s="1"/>
  <c r="AG732" i="30"/>
  <c r="AH732" i="30" s="1"/>
  <c r="AG728" i="30"/>
  <c r="AH728" i="30" s="1"/>
  <c r="AG724" i="30"/>
  <c r="AH724" i="30" s="1"/>
  <c r="AG720" i="30"/>
  <c r="AH720" i="30" s="1"/>
  <c r="AH713" i="30"/>
  <c r="AH712" i="30"/>
  <c r="AH710" i="30"/>
  <c r="AH707" i="30"/>
  <c r="AH705" i="30"/>
  <c r="AG700" i="30"/>
  <c r="AH700" i="30" s="1"/>
  <c r="AG696" i="30"/>
  <c r="AH696" i="30" s="1"/>
  <c r="AG692" i="30"/>
  <c r="AH692" i="30" s="1"/>
  <c r="AG688" i="30"/>
  <c r="AH688" i="30" s="1"/>
  <c r="AG685" i="30"/>
  <c r="AH685" i="30" s="1"/>
  <c r="AG683" i="30"/>
  <c r="AH683" i="30" s="1"/>
  <c r="AG699" i="30"/>
  <c r="AH699" i="30" s="1"/>
  <c r="AG695" i="30"/>
  <c r="AH695" i="30" s="1"/>
  <c r="AG691" i="30"/>
  <c r="AH691" i="30" s="1"/>
  <c r="AG687" i="30"/>
  <c r="AH687" i="30" s="1"/>
  <c r="AG698" i="30"/>
  <c r="AG694" i="30"/>
  <c r="AG690" i="30"/>
  <c r="AH690" i="30" s="1"/>
  <c r="AG686" i="30"/>
  <c r="AH686" i="30" s="1"/>
  <c r="AG684" i="30"/>
  <c r="AH684" i="30" s="1"/>
  <c r="AG697" i="30"/>
  <c r="AG693" i="30"/>
  <c r="AG689" i="30"/>
  <c r="AG579" i="30"/>
  <c r="AH579" i="30" s="1"/>
  <c r="AG571" i="30"/>
  <c r="AH571" i="30" s="1"/>
  <c r="AG563" i="30"/>
  <c r="AH563" i="30" s="1"/>
  <c r="AG596" i="30"/>
  <c r="AH596" i="30" s="1"/>
  <c r="AG595" i="30"/>
  <c r="AH595" i="30" s="1"/>
  <c r="AG602" i="30"/>
  <c r="AH602" i="30" s="1"/>
  <c r="AG575" i="30"/>
  <c r="AH575" i="30" s="1"/>
  <c r="AG567" i="30"/>
  <c r="AH567" i="30" s="1"/>
  <c r="AG559" i="30"/>
  <c r="AH559" i="30" s="1"/>
  <c r="AG682" i="30"/>
  <c r="AH682" i="30" s="1"/>
  <c r="AG681" i="30"/>
  <c r="AG680" i="30"/>
  <c r="AH680" i="30" s="1"/>
  <c r="AG679" i="30"/>
  <c r="AG678" i="30"/>
  <c r="AH678" i="30" s="1"/>
  <c r="AG677" i="30"/>
  <c r="AG676" i="30"/>
  <c r="AH676" i="30" s="1"/>
  <c r="AG675" i="30"/>
  <c r="AG674" i="30"/>
  <c r="AH674" i="30" s="1"/>
  <c r="AG673" i="30"/>
  <c r="AG672" i="30"/>
  <c r="AH672" i="30" s="1"/>
  <c r="AG671" i="30"/>
  <c r="AG670" i="30"/>
  <c r="AH670" i="30" s="1"/>
  <c r="AG669" i="30"/>
  <c r="AG668" i="30"/>
  <c r="AH668" i="30" s="1"/>
  <c r="AG667" i="30"/>
  <c r="AG666" i="30"/>
  <c r="AH666" i="30" s="1"/>
  <c r="AG665" i="30"/>
  <c r="AG664" i="30"/>
  <c r="AH664" i="30" s="1"/>
  <c r="AG663" i="30"/>
  <c r="AG662" i="30"/>
  <c r="AG661" i="30"/>
  <c r="AH661" i="30" s="1"/>
  <c r="AG660" i="30"/>
  <c r="AH660" i="30" s="1"/>
  <c r="AG659" i="30"/>
  <c r="AG658" i="30"/>
  <c r="AG657" i="30"/>
  <c r="AH657" i="30" s="1"/>
  <c r="AG656" i="30"/>
  <c r="AH656" i="30" s="1"/>
  <c r="AG655" i="30"/>
  <c r="AG654" i="30"/>
  <c r="AG653" i="30"/>
  <c r="AH653" i="30" s="1"/>
  <c r="AG652" i="30"/>
  <c r="AH652" i="30" s="1"/>
  <c r="AG651" i="30"/>
  <c r="AG650" i="30"/>
  <c r="AG649" i="30"/>
  <c r="AH649" i="30" s="1"/>
  <c r="AG648" i="30"/>
  <c r="AH648" i="30" s="1"/>
  <c r="AG647" i="30"/>
  <c r="AG646" i="30"/>
  <c r="AG645" i="30"/>
  <c r="AH645" i="30" s="1"/>
  <c r="AG644" i="30"/>
  <c r="AH644" i="30" s="1"/>
  <c r="AG643" i="30"/>
  <c r="AG642" i="30"/>
  <c r="AG641" i="30"/>
  <c r="AH641" i="30" s="1"/>
  <c r="AG606" i="30"/>
  <c r="AH606" i="30" s="1"/>
  <c r="AG555" i="30"/>
  <c r="AH555" i="30" s="1"/>
  <c r="AG551" i="30"/>
  <c r="AH551" i="30" s="1"/>
  <c r="AG547" i="30"/>
  <c r="AH547" i="30" s="1"/>
  <c r="AG502" i="30"/>
  <c r="AH502" i="30" s="1"/>
  <c r="AG605" i="30"/>
  <c r="AH605" i="30" s="1"/>
  <c r="AG601" i="30"/>
  <c r="AH601" i="30" s="1"/>
  <c r="AH599" i="30"/>
  <c r="AG584" i="30"/>
  <c r="AH584" i="30" s="1"/>
  <c r="AG506" i="30"/>
  <c r="AH506" i="30" s="1"/>
  <c r="AG608" i="30"/>
  <c r="AH608" i="30" s="1"/>
  <c r="AG604" i="30"/>
  <c r="AH604" i="30" s="1"/>
  <c r="AG600" i="30"/>
  <c r="AH600" i="30" s="1"/>
  <c r="AG588" i="30"/>
  <c r="AH588" i="30" s="1"/>
  <c r="AG581" i="30"/>
  <c r="AH581" i="30" s="1"/>
  <c r="AG577" i="30"/>
  <c r="AH577" i="30" s="1"/>
  <c r="AG573" i="30"/>
  <c r="AH573" i="30" s="1"/>
  <c r="AG569" i="30"/>
  <c r="AH569" i="30" s="1"/>
  <c r="AG565" i="30"/>
  <c r="AH565" i="30" s="1"/>
  <c r="AG561" i="30"/>
  <c r="AH561" i="30" s="1"/>
  <c r="AG557" i="30"/>
  <c r="AH557" i="30" s="1"/>
  <c r="AG553" i="30"/>
  <c r="AH553" i="30" s="1"/>
  <c r="AG549" i="30"/>
  <c r="AH549" i="30" s="1"/>
  <c r="AG510" i="30"/>
  <c r="AH510" i="30" s="1"/>
  <c r="AH633" i="30"/>
  <c r="AH627" i="30"/>
  <c r="AH625" i="30"/>
  <c r="AH624" i="30"/>
  <c r="AH619" i="30"/>
  <c r="AH617" i="30"/>
  <c r="AH611" i="30"/>
  <c r="AG607" i="30"/>
  <c r="AH607" i="30" s="1"/>
  <c r="AG603" i="30"/>
  <c r="AH603" i="30" s="1"/>
  <c r="AG592" i="30"/>
  <c r="AH592" i="30" s="1"/>
  <c r="AG498" i="30"/>
  <c r="AH498" i="30" s="1"/>
  <c r="AG509" i="30"/>
  <c r="AH509" i="30" s="1"/>
  <c r="AG505" i="30"/>
  <c r="AH505" i="30" s="1"/>
  <c r="AG501" i="30"/>
  <c r="AH501" i="30" s="1"/>
  <c r="AG497" i="30"/>
  <c r="AH497" i="30" s="1"/>
  <c r="AG492" i="30"/>
  <c r="AG488" i="30"/>
  <c r="AH488" i="30" s="1"/>
  <c r="AG484" i="30"/>
  <c r="AG480" i="30"/>
  <c r="AH480" i="30" s="1"/>
  <c r="AG476" i="30"/>
  <c r="AG472" i="30"/>
  <c r="AH472" i="30" s="1"/>
  <c r="AG470" i="30"/>
  <c r="AH470" i="30" s="1"/>
  <c r="AG468" i="30"/>
  <c r="AH468" i="30" s="1"/>
  <c r="AG466" i="30"/>
  <c r="AH466" i="30" s="1"/>
  <c r="AG464" i="30"/>
  <c r="AH464" i="30" s="1"/>
  <c r="AG462" i="30"/>
  <c r="AH462" i="30" s="1"/>
  <c r="AG460" i="30"/>
  <c r="AH460" i="30" s="1"/>
  <c r="AG597" i="30"/>
  <c r="AG593" i="30"/>
  <c r="AG589" i="30"/>
  <c r="AG585" i="30"/>
  <c r="AG580" i="30"/>
  <c r="AG578" i="30"/>
  <c r="AG576" i="30"/>
  <c r="AG574" i="30"/>
  <c r="AG572" i="30"/>
  <c r="AG570" i="30"/>
  <c r="AG568" i="30"/>
  <c r="AG566" i="30"/>
  <c r="AG564" i="30"/>
  <c r="AG562" i="30"/>
  <c r="AG560" i="30"/>
  <c r="AG558" i="30"/>
  <c r="AG556" i="30"/>
  <c r="AG554" i="30"/>
  <c r="AG552" i="30"/>
  <c r="AG550" i="30"/>
  <c r="AG548" i="30"/>
  <c r="AG546" i="30"/>
  <c r="AG512" i="30"/>
  <c r="AH512" i="30" s="1"/>
  <c r="AG508" i="30"/>
  <c r="AH508" i="30" s="1"/>
  <c r="AG504" i="30"/>
  <c r="AH504" i="30" s="1"/>
  <c r="AG500" i="30"/>
  <c r="AH500" i="30" s="1"/>
  <c r="AG496" i="30"/>
  <c r="AH496" i="30" s="1"/>
  <c r="AH538" i="30"/>
  <c r="AH520" i="30"/>
  <c r="AH519" i="30"/>
  <c r="AG511" i="30"/>
  <c r="AH511" i="30" s="1"/>
  <c r="AG507" i="30"/>
  <c r="AH507" i="30" s="1"/>
  <c r="AG503" i="30"/>
  <c r="AG499" i="30"/>
  <c r="AG495" i="30"/>
  <c r="AH495" i="30" s="1"/>
  <c r="AG545" i="30"/>
  <c r="AG544" i="30"/>
  <c r="AG543" i="30"/>
  <c r="AH491" i="30"/>
  <c r="AH483" i="30"/>
  <c r="AH479" i="30"/>
  <c r="AG471" i="30"/>
  <c r="AH471" i="30" s="1"/>
  <c r="AG469" i="30"/>
  <c r="AH469" i="30" s="1"/>
  <c r="AG467" i="30"/>
  <c r="AH467" i="30" s="1"/>
  <c r="AG465" i="30"/>
  <c r="AH465" i="30" s="1"/>
  <c r="AG463" i="30"/>
  <c r="AH463" i="30" s="1"/>
  <c r="AG461" i="30"/>
  <c r="AH461" i="30" s="1"/>
  <c r="AG459" i="30"/>
  <c r="AH459" i="30" s="1"/>
  <c r="AH493" i="30"/>
  <c r="AG458" i="30"/>
  <c r="AH458" i="30" s="1"/>
  <c r="AG457" i="30"/>
  <c r="AG456" i="30"/>
  <c r="AG455" i="30"/>
  <c r="AH455" i="30" s="1"/>
  <c r="AG454" i="30"/>
  <c r="AH454" i="30" s="1"/>
  <c r="AG453" i="30"/>
  <c r="AH453" i="30" s="1"/>
  <c r="AG452" i="30"/>
  <c r="AG451" i="30"/>
  <c r="AG450" i="30"/>
  <c r="AH450" i="30" s="1"/>
  <c r="AG449" i="30"/>
  <c r="AH449" i="30" s="1"/>
  <c r="AG448" i="30"/>
  <c r="AG447" i="30"/>
  <c r="AH447" i="30" s="1"/>
  <c r="AG446" i="30"/>
  <c r="AH446" i="30" s="1"/>
  <c r="AG445" i="30"/>
  <c r="AG444" i="30"/>
  <c r="AG440" i="30"/>
  <c r="AG439" i="30"/>
  <c r="AH439" i="30" s="1"/>
  <c r="AG437" i="30"/>
  <c r="AH437" i="30" s="1"/>
  <c r="AG435" i="30"/>
  <c r="AH435" i="30" s="1"/>
  <c r="AG433" i="30"/>
  <c r="AH433" i="30" s="1"/>
  <c r="AG431" i="30"/>
  <c r="AH431" i="30" s="1"/>
  <c r="AG429" i="30"/>
  <c r="AH429" i="30" s="1"/>
  <c r="AG427" i="30"/>
  <c r="AH442" i="30"/>
  <c r="AG441" i="30"/>
  <c r="AG438" i="30"/>
  <c r="AH438" i="30" s="1"/>
  <c r="AG436" i="30"/>
  <c r="AG434" i="30"/>
  <c r="AG432" i="30"/>
  <c r="AH432" i="30" s="1"/>
  <c r="AG430" i="30"/>
  <c r="AG428" i="30"/>
  <c r="AH428" i="30" s="1"/>
  <c r="AG426" i="30"/>
  <c r="AG425" i="30"/>
  <c r="AH425" i="30" s="1"/>
  <c r="AG424" i="30"/>
  <c r="AH424" i="30" s="1"/>
  <c r="AG417" i="30"/>
  <c r="AG414" i="30"/>
  <c r="AG410" i="30"/>
  <c r="AG405" i="30"/>
  <c r="AH405" i="30" s="1"/>
  <c r="AH420" i="30"/>
  <c r="AH418" i="30"/>
  <c r="AG415" i="30"/>
  <c r="AH415" i="30" s="1"/>
  <c r="AG411" i="30"/>
  <c r="AH411" i="30" s="1"/>
  <c r="AG408" i="30"/>
  <c r="AH408" i="30" s="1"/>
  <c r="AG404" i="30"/>
  <c r="AH404" i="30" s="1"/>
  <c r="AG416" i="30"/>
  <c r="AH416" i="30" s="1"/>
  <c r="AG412" i="30"/>
  <c r="AH412" i="30" s="1"/>
  <c r="AG407" i="30"/>
  <c r="AH407" i="30" s="1"/>
  <c r="AG413" i="30"/>
  <c r="AG409" i="30"/>
  <c r="AH409" i="30" s="1"/>
  <c r="AG406" i="30"/>
  <c r="AH406" i="30" s="1"/>
  <c r="AG403" i="30"/>
  <c r="AH403" i="30" s="1"/>
  <c r="AG402" i="30"/>
  <c r="AH402" i="30" s="1"/>
  <c r="AG400" i="30"/>
  <c r="AG396" i="30"/>
  <c r="AH396" i="30" s="1"/>
  <c r="AG392" i="30"/>
  <c r="AG388" i="30"/>
  <c r="AH388" i="30" s="1"/>
  <c r="AG399" i="30"/>
  <c r="AH399" i="30" s="1"/>
  <c r="AG395" i="30"/>
  <c r="AH395" i="30" s="1"/>
  <c r="AG391" i="30"/>
  <c r="AH391" i="30" s="1"/>
  <c r="AG387" i="30"/>
  <c r="AH387" i="30" s="1"/>
  <c r="AG384" i="30"/>
  <c r="AH384" i="30" s="1"/>
  <c r="AG398" i="30"/>
  <c r="AH398" i="30" s="1"/>
  <c r="AG394" i="30"/>
  <c r="AH394" i="30" s="1"/>
  <c r="AG390" i="30"/>
  <c r="AH390" i="30" s="1"/>
  <c r="AG386" i="30"/>
  <c r="AH386" i="30" s="1"/>
  <c r="AG401" i="30"/>
  <c r="AG397" i="30"/>
  <c r="AH397" i="30" s="1"/>
  <c r="AG393" i="30"/>
  <c r="AG389" i="30"/>
  <c r="AG385" i="30"/>
  <c r="AH385" i="30" s="1"/>
  <c r="AG383" i="30"/>
  <c r="AH383" i="30" s="1"/>
  <c r="AG382" i="30"/>
  <c r="AH382" i="30" s="1"/>
  <c r="AG381" i="30"/>
  <c r="AH381" i="30" s="1"/>
  <c r="AG380" i="30"/>
  <c r="AH380" i="30" s="1"/>
  <c r="AG379" i="30"/>
  <c r="AH379" i="30" s="1"/>
  <c r="AG378" i="30"/>
  <c r="AH378" i="30" s="1"/>
  <c r="AG377" i="30"/>
  <c r="AH377" i="30" s="1"/>
  <c r="AG376" i="30"/>
  <c r="AH376" i="30" s="1"/>
  <c r="AG375" i="30"/>
  <c r="AH375" i="30" s="1"/>
  <c r="AH373" i="30"/>
  <c r="AG372" i="30"/>
  <c r="AH372" i="30" s="1"/>
  <c r="AG356" i="30"/>
  <c r="AH356" i="30" s="1"/>
  <c r="AG354" i="30"/>
  <c r="AG371" i="30"/>
  <c r="AH371" i="30" s="1"/>
  <c r="AG370" i="30"/>
  <c r="AG369" i="30"/>
  <c r="AG368" i="30"/>
  <c r="AH368" i="30" s="1"/>
  <c r="AG367" i="30"/>
  <c r="AH367" i="30" s="1"/>
  <c r="AG366" i="30"/>
  <c r="AH366" i="30" s="1"/>
  <c r="AG365" i="30"/>
  <c r="AG364" i="30"/>
  <c r="AH364" i="30" s="1"/>
  <c r="AG363" i="30"/>
  <c r="AH363" i="30" s="1"/>
  <c r="AG362" i="30"/>
  <c r="AG355" i="30"/>
  <c r="AH355" i="30" s="1"/>
  <c r="AG353" i="30"/>
  <c r="AH353" i="30" s="1"/>
  <c r="AG352" i="30"/>
  <c r="AG351" i="30"/>
  <c r="AH351" i="30" s="1"/>
  <c r="AG350" i="30"/>
  <c r="AH350" i="30" s="1"/>
  <c r="AG261" i="30"/>
  <c r="AH261" i="30" s="1"/>
  <c r="AG245" i="30"/>
  <c r="AH245" i="30" s="1"/>
  <c r="AG85" i="30"/>
  <c r="AG348" i="30"/>
  <c r="AH348" i="30" s="1"/>
  <c r="AG346" i="30"/>
  <c r="AH346" i="30" s="1"/>
  <c r="AG344" i="30"/>
  <c r="AG342" i="30"/>
  <c r="AH342" i="30" s="1"/>
  <c r="AG281" i="30"/>
  <c r="AG265" i="30"/>
  <c r="AH265" i="30" s="1"/>
  <c r="AG249" i="30"/>
  <c r="AH249" i="30" s="1"/>
  <c r="AG233" i="30"/>
  <c r="AG185" i="30"/>
  <c r="AH185" i="30" s="1"/>
  <c r="AG277" i="30"/>
  <c r="AH277" i="30" s="1"/>
  <c r="AG229" i="30"/>
  <c r="AH229" i="30" s="1"/>
  <c r="AG201" i="30"/>
  <c r="AH201" i="30" s="1"/>
  <c r="AG285" i="30"/>
  <c r="AH285" i="30" s="1"/>
  <c r="AG269" i="30"/>
  <c r="AH269" i="30" s="1"/>
  <c r="AG253" i="30"/>
  <c r="AH253" i="30" s="1"/>
  <c r="AG237" i="30"/>
  <c r="AH237" i="30" s="1"/>
  <c r="AG169" i="30"/>
  <c r="AH169" i="30" s="1"/>
  <c r="AG127" i="30"/>
  <c r="AG347" i="30"/>
  <c r="AH347" i="30" s="1"/>
  <c r="AG345" i="30"/>
  <c r="AG343" i="30"/>
  <c r="AH343" i="30" s="1"/>
  <c r="AG341" i="30"/>
  <c r="AH341" i="30" s="1"/>
  <c r="AG289" i="30"/>
  <c r="AH289" i="30" s="1"/>
  <c r="AG273" i="30"/>
  <c r="AG257" i="30"/>
  <c r="AH257" i="30" s="1"/>
  <c r="AG241" i="30"/>
  <c r="AH241" i="30" s="1"/>
  <c r="AG225" i="30"/>
  <c r="AH225" i="30" s="1"/>
  <c r="AG189" i="30"/>
  <c r="AH189" i="30" s="1"/>
  <c r="AG173" i="30"/>
  <c r="AH173" i="30" s="1"/>
  <c r="AH287" i="30"/>
  <c r="AH283" i="30"/>
  <c r="AH279" i="30"/>
  <c r="AH263" i="30"/>
  <c r="AH255" i="30"/>
  <c r="AH251" i="30"/>
  <c r="AH247" i="30"/>
  <c r="AH243" i="30"/>
  <c r="AH235" i="30"/>
  <c r="AH231" i="30"/>
  <c r="AH227" i="30"/>
  <c r="AH221" i="30"/>
  <c r="AH217" i="30"/>
  <c r="AH213" i="30"/>
  <c r="AH209" i="30"/>
  <c r="AG193" i="30"/>
  <c r="AH193" i="30" s="1"/>
  <c r="AG177" i="30"/>
  <c r="AH177" i="30" s="1"/>
  <c r="AG161" i="30"/>
  <c r="AH161" i="30" s="1"/>
  <c r="AG340" i="30"/>
  <c r="AG339" i="30"/>
  <c r="AG338" i="30"/>
  <c r="AG337" i="30"/>
  <c r="AG336" i="30"/>
  <c r="AG335" i="30"/>
  <c r="AH335" i="30" s="1"/>
  <c r="AG334" i="30"/>
  <c r="AG333" i="30"/>
  <c r="AG332" i="30"/>
  <c r="AG331" i="30"/>
  <c r="AG330" i="30"/>
  <c r="AG329" i="30"/>
  <c r="AG328" i="30"/>
  <c r="AG327" i="30"/>
  <c r="AH327" i="30" s="1"/>
  <c r="AG326" i="30"/>
  <c r="AG325" i="30"/>
  <c r="AG324" i="30"/>
  <c r="AG323" i="30"/>
  <c r="AH323" i="30" s="1"/>
  <c r="AG322" i="30"/>
  <c r="AG321" i="30"/>
  <c r="AG320" i="30"/>
  <c r="AG319" i="30"/>
  <c r="AG318" i="30"/>
  <c r="AG317" i="30"/>
  <c r="AG316" i="30"/>
  <c r="AG315" i="30"/>
  <c r="AH315" i="30" s="1"/>
  <c r="AG314" i="30"/>
  <c r="AG313" i="30"/>
  <c r="AG312" i="30"/>
  <c r="AG311" i="30"/>
  <c r="AG310" i="30"/>
  <c r="AG309" i="30"/>
  <c r="AG308" i="30"/>
  <c r="AG307" i="30"/>
  <c r="AG306" i="30"/>
  <c r="AG305" i="30"/>
  <c r="AG304" i="30"/>
  <c r="AG303" i="30"/>
  <c r="AG302" i="30"/>
  <c r="AG301" i="30"/>
  <c r="AG300" i="30"/>
  <c r="AG299" i="30"/>
  <c r="AG298" i="30"/>
  <c r="AG297" i="30"/>
  <c r="AG296" i="30"/>
  <c r="AG295" i="30"/>
  <c r="AG294" i="30"/>
  <c r="AG293" i="30"/>
  <c r="AG292" i="30"/>
  <c r="AG291" i="30"/>
  <c r="AG290" i="30"/>
  <c r="AG288" i="30"/>
  <c r="AH286" i="30"/>
  <c r="AG284" i="30"/>
  <c r="AH284" i="30" s="1"/>
  <c r="AH282" i="30"/>
  <c r="AG280" i="30"/>
  <c r="AH278" i="30"/>
  <c r="AG276" i="30"/>
  <c r="AH276" i="30" s="1"/>
  <c r="AG272" i="30"/>
  <c r="AH270" i="30"/>
  <c r="AG268" i="30"/>
  <c r="AH268" i="30" s="1"/>
  <c r="AH266" i="30"/>
  <c r="AG264" i="30"/>
  <c r="AH262" i="30"/>
  <c r="AG260" i="30"/>
  <c r="AH260" i="30" s="1"/>
  <c r="AH258" i="30"/>
  <c r="AG256" i="30"/>
  <c r="AG252" i="30"/>
  <c r="AH252" i="30" s="1"/>
  <c r="AH250" i="30"/>
  <c r="AG248" i="30"/>
  <c r="AH246" i="30"/>
  <c r="AG244" i="30"/>
  <c r="AH244" i="30" s="1"/>
  <c r="AH242" i="30"/>
  <c r="AG240" i="30"/>
  <c r="AH238" i="30"/>
  <c r="AG236" i="30"/>
  <c r="AH236" i="30" s="1"/>
  <c r="AH234" i="30"/>
  <c r="AG232" i="30"/>
  <c r="AG228" i="30"/>
  <c r="AH228" i="30" s="1"/>
  <c r="AH222" i="30"/>
  <c r="AH214" i="30"/>
  <c r="AH210" i="30"/>
  <c r="AG197" i="30"/>
  <c r="AG181" i="30"/>
  <c r="AH181" i="30" s="1"/>
  <c r="AG165" i="30"/>
  <c r="AG78" i="30"/>
  <c r="AG70" i="30"/>
  <c r="AG206" i="30"/>
  <c r="AH206" i="30" s="1"/>
  <c r="AG205" i="30"/>
  <c r="AH205" i="30" s="1"/>
  <c r="AG204" i="30"/>
  <c r="AH204" i="30" s="1"/>
  <c r="AG203" i="30"/>
  <c r="AG131" i="30"/>
  <c r="AG80" i="30"/>
  <c r="AG72" i="30"/>
  <c r="AH195" i="30"/>
  <c r="AH191" i="30"/>
  <c r="AH183" i="30"/>
  <c r="AH171" i="30"/>
  <c r="AH167" i="30"/>
  <c r="AH163" i="30"/>
  <c r="AH151" i="30"/>
  <c r="AH147" i="30"/>
  <c r="AH138" i="30"/>
  <c r="AG135" i="30"/>
  <c r="AG82" i="30"/>
  <c r="AG74" i="30"/>
  <c r="AH202" i="30"/>
  <c r="AG200" i="30"/>
  <c r="AG196" i="30"/>
  <c r="AH196" i="30" s="1"/>
  <c r="AH194" i="30"/>
  <c r="AG192" i="30"/>
  <c r="AG188" i="30"/>
  <c r="AH188" i="30" s="1"/>
  <c r="AG184" i="30"/>
  <c r="AG180" i="30"/>
  <c r="AH178" i="30"/>
  <c r="AG176" i="30"/>
  <c r="AH174" i="30"/>
  <c r="AG172" i="30"/>
  <c r="AH172" i="30" s="1"/>
  <c r="AH170" i="30"/>
  <c r="AG168" i="30"/>
  <c r="AG164" i="30"/>
  <c r="AH164" i="30" s="1"/>
  <c r="AH162" i="30"/>
  <c r="AG160" i="30"/>
  <c r="AH158" i="30"/>
  <c r="AH156" i="30"/>
  <c r="AH152" i="30"/>
  <c r="AH148" i="30"/>
  <c r="AG139" i="30"/>
  <c r="AH139" i="30" s="1"/>
  <c r="AG123" i="30"/>
  <c r="AG76" i="30"/>
  <c r="AG68" i="30"/>
  <c r="AH140" i="30"/>
  <c r="AG137" i="30"/>
  <c r="AG133" i="30"/>
  <c r="AG129" i="30"/>
  <c r="AG125" i="30"/>
  <c r="AG120" i="30"/>
  <c r="AG118" i="30"/>
  <c r="AG116" i="30"/>
  <c r="AG114" i="30"/>
  <c r="AG112" i="30"/>
  <c r="AG89" i="30"/>
  <c r="AG63" i="30"/>
  <c r="AG136" i="30"/>
  <c r="AG132" i="30"/>
  <c r="AG128" i="30"/>
  <c r="AG124" i="30"/>
  <c r="AG93" i="30"/>
  <c r="AG67" i="30"/>
  <c r="AG121" i="30"/>
  <c r="AG119" i="30"/>
  <c r="AG117" i="30"/>
  <c r="AG115" i="30"/>
  <c r="AG113" i="30"/>
  <c r="AG97" i="30"/>
  <c r="AG111" i="30"/>
  <c r="AG110" i="30"/>
  <c r="AG109" i="30"/>
  <c r="AG108" i="30"/>
  <c r="AG107" i="30"/>
  <c r="AG106" i="30"/>
  <c r="AG105" i="30"/>
  <c r="AG104" i="30"/>
  <c r="AG103" i="30"/>
  <c r="AG102" i="30"/>
  <c r="AG101" i="30"/>
  <c r="AG100" i="30"/>
  <c r="AG99" i="30"/>
  <c r="AG81" i="30"/>
  <c r="AG79" i="30"/>
  <c r="AG77" i="30"/>
  <c r="AG75" i="30"/>
  <c r="AG73" i="30"/>
  <c r="AG71" i="30"/>
  <c r="AG69" i="30"/>
  <c r="AG98" i="30"/>
  <c r="AG96" i="30"/>
  <c r="AG92" i="30"/>
  <c r="AG88" i="30"/>
  <c r="AG84" i="30"/>
  <c r="AG23" i="30"/>
  <c r="AG61" i="30"/>
  <c r="AG59" i="30"/>
  <c r="AG57" i="30"/>
  <c r="AG55" i="30"/>
  <c r="AG53" i="30"/>
  <c r="AG51" i="30"/>
  <c r="AG49" i="30"/>
  <c r="AG42" i="30"/>
  <c r="AG38" i="30"/>
  <c r="AG60" i="30"/>
  <c r="AG58" i="30"/>
  <c r="AG56" i="30"/>
  <c r="AG54" i="30"/>
  <c r="AG52" i="30"/>
  <c r="AG50" i="30"/>
  <c r="AG48" i="30"/>
  <c r="AG47" i="30"/>
  <c r="AG39" i="30"/>
  <c r="AG27" i="30"/>
  <c r="AG31" i="30"/>
  <c r="AG19" i="30"/>
  <c r="AG28" i="30"/>
  <c r="AG24" i="30"/>
  <c r="AG20" i="30"/>
  <c r="AG16" i="30"/>
  <c r="AG4" i="30"/>
  <c r="AH417" i="30" l="1"/>
  <c r="AH550" i="30"/>
  <c r="AH362" i="30"/>
  <c r="AH365" i="30"/>
  <c r="AH427" i="30"/>
  <c r="AH444" i="30"/>
  <c r="AH448" i="30"/>
  <c r="AH452" i="30"/>
  <c r="AH456" i="30"/>
  <c r="AH548" i="30"/>
  <c r="AH556" i="30"/>
  <c r="AH564" i="30"/>
  <c r="AH572" i="30"/>
  <c r="AH580" i="30"/>
  <c r="AH589" i="30"/>
  <c r="AH689" i="30"/>
  <c r="AH694" i="30"/>
  <c r="AH922" i="30"/>
  <c r="AH1280" i="30"/>
  <c r="AH544" i="30"/>
  <c r="AH558" i="30"/>
  <c r="AH369" i="30"/>
  <c r="AH352" i="30"/>
  <c r="AH354" i="30"/>
  <c r="AH370" i="30"/>
  <c r="AH389" i="30"/>
  <c r="AH393" i="30"/>
  <c r="AH401" i="30"/>
  <c r="AH392" i="30"/>
  <c r="AH400" i="30"/>
  <c r="AH413" i="30"/>
  <c r="AH410" i="30"/>
  <c r="AH414" i="30"/>
  <c r="AH426" i="30"/>
  <c r="AH430" i="30"/>
  <c r="AH434" i="30"/>
  <c r="AH436" i="30"/>
  <c r="AH445" i="30"/>
  <c r="AH457" i="30"/>
  <c r="AH441" i="30"/>
  <c r="AH499" i="30"/>
  <c r="AH503" i="30"/>
  <c r="AH543" i="30"/>
  <c r="AH545" i="30"/>
  <c r="AH546" i="30"/>
  <c r="AH554" i="30"/>
  <c r="AH562" i="30"/>
  <c r="AH570" i="30"/>
  <c r="AH578" i="30"/>
  <c r="AH593" i="30"/>
  <c r="AH476" i="30"/>
  <c r="AH484" i="30"/>
  <c r="AH492" i="30"/>
  <c r="AH643" i="30"/>
  <c r="AH647" i="30"/>
  <c r="AH651" i="30"/>
  <c r="AH655" i="30"/>
  <c r="AH659" i="30"/>
  <c r="AH663" i="30"/>
  <c r="AH667" i="30"/>
  <c r="AH671" i="30"/>
  <c r="AH675" i="30"/>
  <c r="AH679" i="30"/>
  <c r="AH698" i="30"/>
  <c r="AH773" i="30"/>
  <c r="AH777" i="30"/>
  <c r="AH781" i="30"/>
  <c r="AH785" i="30"/>
  <c r="AH789" i="30"/>
  <c r="AH793" i="30"/>
  <c r="AH816" i="30"/>
  <c r="AH832" i="30"/>
  <c r="AH848" i="30"/>
  <c r="AH915" i="30"/>
  <c r="AH929" i="30"/>
  <c r="AH934" i="30"/>
  <c r="AH937" i="30"/>
  <c r="AH1035" i="30"/>
  <c r="AH1051" i="30"/>
  <c r="AH1067" i="30"/>
  <c r="AH1256" i="30"/>
  <c r="AH1268" i="30"/>
  <c r="AH552" i="30"/>
  <c r="AH560" i="30"/>
  <c r="AH568" i="30"/>
  <c r="AH576" i="30"/>
  <c r="AH597" i="30"/>
  <c r="AH697" i="30"/>
  <c r="AH930" i="30"/>
  <c r="AH1036" i="30"/>
  <c r="AH1044" i="30"/>
  <c r="AH1052" i="30"/>
  <c r="AH1060" i="30"/>
  <c r="AH1068" i="30"/>
  <c r="AH1255" i="30"/>
  <c r="AH1251" i="30"/>
  <c r="AH1282" i="30"/>
  <c r="AH440" i="30"/>
  <c r="AH451" i="30"/>
  <c r="AH566" i="30"/>
  <c r="AH574" i="30"/>
  <c r="AH585" i="30"/>
  <c r="AH642" i="30"/>
  <c r="AH646" i="30"/>
  <c r="AH650" i="30"/>
  <c r="AH654" i="30"/>
  <c r="AH658" i="30"/>
  <c r="AH662" i="30"/>
  <c r="AH665" i="30"/>
  <c r="AH669" i="30"/>
  <c r="AH673" i="30"/>
  <c r="AH677" i="30"/>
  <c r="AH681" i="30"/>
  <c r="AH693" i="30"/>
  <c r="AH916" i="30"/>
  <c r="AH917" i="30"/>
  <c r="AH921" i="30"/>
  <c r="AH926" i="30"/>
  <c r="AH936" i="30"/>
  <c r="AH938" i="30"/>
  <c r="AH942" i="30"/>
  <c r="AH946" i="30"/>
  <c r="AH950" i="30"/>
  <c r="AH954" i="30"/>
  <c r="AH958" i="30"/>
  <c r="AH962" i="30"/>
  <c r="AH966" i="30"/>
  <c r="AH970" i="30"/>
  <c r="AH974" i="30"/>
  <c r="AH978" i="30"/>
  <c r="AH982" i="30"/>
  <c r="AH986" i="30"/>
  <c r="AH1039" i="30"/>
  <c r="AH1055" i="30"/>
  <c r="AH1267" i="30"/>
  <c r="AH1264" i="30"/>
  <c r="AH1273" i="30"/>
  <c r="AH1278" i="30"/>
  <c r="AH295" i="30"/>
  <c r="AH307" i="30"/>
  <c r="AH339" i="30"/>
  <c r="AH180" i="30"/>
  <c r="AH292" i="30"/>
  <c r="AH296" i="30"/>
  <c r="AH300" i="30"/>
  <c r="AH304" i="30"/>
  <c r="AH308" i="30"/>
  <c r="AH312" i="30"/>
  <c r="AH316" i="30"/>
  <c r="AH320" i="30"/>
  <c r="AH324" i="30"/>
  <c r="AH328" i="30"/>
  <c r="AH332" i="30"/>
  <c r="AH336" i="30"/>
  <c r="AH340" i="30"/>
  <c r="AH299" i="30"/>
  <c r="AH203" i="30"/>
  <c r="AH165" i="30"/>
  <c r="AH197" i="30"/>
  <c r="AH232" i="30"/>
  <c r="AH240" i="30"/>
  <c r="AH248" i="30"/>
  <c r="AH256" i="30"/>
  <c r="AH264" i="30"/>
  <c r="AH272" i="30"/>
  <c r="AH280" i="30"/>
  <c r="AH288" i="30"/>
  <c r="AH293" i="30"/>
  <c r="AH297" i="30"/>
  <c r="AH301" i="30"/>
  <c r="AH305" i="30"/>
  <c r="AH309" i="30"/>
  <c r="AH313" i="30"/>
  <c r="AH317" i="30"/>
  <c r="AH321" i="30"/>
  <c r="AH325" i="30"/>
  <c r="AH329" i="30"/>
  <c r="AH333" i="30"/>
  <c r="AH337" i="30"/>
  <c r="AH273" i="30"/>
  <c r="AH281" i="30"/>
  <c r="AH344" i="30"/>
  <c r="AH291" i="30"/>
  <c r="AH303" i="30"/>
  <c r="AH311" i="30"/>
  <c r="AH319" i="30"/>
  <c r="AH331" i="30"/>
  <c r="AH160" i="30"/>
  <c r="AH168" i="30"/>
  <c r="AH176" i="30"/>
  <c r="AH184" i="30"/>
  <c r="AH192" i="30"/>
  <c r="AH200" i="30"/>
  <c r="AH290" i="30"/>
  <c r="AH294" i="30"/>
  <c r="AH298" i="30"/>
  <c r="AH302" i="30"/>
  <c r="AH306" i="30"/>
  <c r="AH310" i="30"/>
  <c r="AH314" i="30"/>
  <c r="AH318" i="30"/>
  <c r="AH322" i="30"/>
  <c r="AH326" i="30"/>
  <c r="AH330" i="30"/>
  <c r="AH334" i="30"/>
  <c r="AH338" i="30"/>
  <c r="AH345" i="30"/>
  <c r="AH233" i="30"/>
  <c r="M23" i="31"/>
  <c r="M27" i="31"/>
  <c r="R19" i="48"/>
  <c r="T23" i="31" s="1"/>
  <c r="R20" i="48"/>
  <c r="T24" i="31" s="1"/>
  <c r="R21" i="48"/>
  <c r="T25" i="31" s="1"/>
  <c r="R22" i="48"/>
  <c r="T26" i="31" s="1"/>
  <c r="R23" i="48"/>
  <c r="T27" i="31" s="1"/>
  <c r="R24" i="48"/>
  <c r="T28" i="31" s="1"/>
  <c r="R25" i="48"/>
  <c r="T29" i="31" s="1"/>
  <c r="R26" i="48"/>
  <c r="T30" i="31" s="1"/>
  <c r="R18" i="48"/>
  <c r="T22" i="31" s="1"/>
  <c r="H6" i="31"/>
  <c r="H7" i="31"/>
  <c r="H8" i="31"/>
  <c r="H9" i="31"/>
  <c r="H10" i="31"/>
  <c r="H11" i="31"/>
  <c r="H12" i="31"/>
  <c r="H13" i="31"/>
  <c r="H14" i="31"/>
  <c r="H15" i="31"/>
  <c r="H16" i="31"/>
  <c r="H17" i="31"/>
  <c r="H18" i="31"/>
  <c r="H19" i="31"/>
  <c r="H20" i="31"/>
  <c r="H21" i="31"/>
  <c r="H22" i="31"/>
  <c r="H23" i="31"/>
  <c r="H24" i="31"/>
  <c r="H25" i="31"/>
  <c r="H26" i="31"/>
  <c r="H27" i="31"/>
  <c r="H28" i="31"/>
  <c r="H29" i="31"/>
  <c r="H30" i="31"/>
  <c r="H31" i="31"/>
  <c r="H32" i="31"/>
  <c r="H33" i="31"/>
  <c r="H34" i="31"/>
  <c r="H35" i="31"/>
  <c r="H36" i="31"/>
  <c r="H37" i="31"/>
  <c r="H38" i="31"/>
  <c r="H39" i="31"/>
  <c r="H40" i="31"/>
  <c r="H41" i="31"/>
  <c r="H42" i="31"/>
  <c r="H43" i="31"/>
  <c r="H44" i="31"/>
  <c r="H5" i="31"/>
  <c r="M5" i="31"/>
  <c r="M6" i="31"/>
  <c r="M8" i="31"/>
  <c r="M10" i="31"/>
  <c r="M11" i="31"/>
  <c r="M12" i="31"/>
  <c r="M14" i="31"/>
  <c r="M15" i="31"/>
  <c r="M17" i="31"/>
  <c r="M18" i="31"/>
  <c r="M20" i="31"/>
  <c r="DL2" i="30"/>
  <c r="BJ72" i="30" s="1"/>
  <c r="BK72" i="30" s="1"/>
  <c r="DK2" i="30"/>
  <c r="BJ71" i="30" s="1"/>
  <c r="BK71" i="30" s="1"/>
  <c r="BJ70" i="30"/>
  <c r="BK70" i="30" s="1"/>
  <c r="BK69" i="30"/>
  <c r="D11" i="31"/>
  <c r="BJ75" i="30"/>
  <c r="BK75" i="30" s="1"/>
  <c r="BK52" i="30"/>
  <c r="D10" i="31"/>
  <c r="D8" i="31"/>
  <c r="P11" i="31"/>
  <c r="P13" i="31"/>
  <c r="P17" i="31"/>
  <c r="P5" i="31"/>
  <c r="C3" i="48"/>
  <c r="D3" i="48"/>
  <c r="E3" i="48"/>
  <c r="C4" i="48"/>
  <c r="D4" i="48"/>
  <c r="E4" i="48"/>
  <c r="C5" i="48"/>
  <c r="D5" i="48"/>
  <c r="E5" i="48"/>
  <c r="C6" i="48"/>
  <c r="D6" i="48"/>
  <c r="E6" i="48"/>
  <c r="C7" i="48"/>
  <c r="D7" i="48"/>
  <c r="E7" i="48"/>
  <c r="C8" i="48"/>
  <c r="D8" i="48"/>
  <c r="E8" i="48"/>
  <c r="C9" i="48"/>
  <c r="D9" i="48"/>
  <c r="E9" i="48"/>
  <c r="C10" i="48"/>
  <c r="D10" i="48"/>
  <c r="E10" i="48"/>
  <c r="C11" i="48"/>
  <c r="D11" i="48"/>
  <c r="E11" i="48"/>
  <c r="C12" i="48"/>
  <c r="D12" i="48"/>
  <c r="E12" i="48"/>
  <c r="C13" i="48"/>
  <c r="D13" i="48"/>
  <c r="E13" i="48"/>
  <c r="C14" i="48"/>
  <c r="D14" i="48"/>
  <c r="E14" i="48"/>
  <c r="C15" i="48"/>
  <c r="D15" i="48"/>
  <c r="E15" i="48"/>
  <c r="C16" i="48"/>
  <c r="D16" i="48"/>
  <c r="E16" i="48"/>
  <c r="C17" i="48"/>
  <c r="D17" i="48"/>
  <c r="E17" i="48"/>
  <c r="C18" i="48"/>
  <c r="D18" i="48"/>
  <c r="E18" i="48"/>
  <c r="C19" i="48"/>
  <c r="D19" i="48"/>
  <c r="E19" i="48"/>
  <c r="C20" i="48"/>
  <c r="D20" i="48"/>
  <c r="E20" i="48"/>
  <c r="C21" i="48"/>
  <c r="D21" i="48"/>
  <c r="E21" i="48"/>
  <c r="C22" i="48"/>
  <c r="D22" i="48"/>
  <c r="E22" i="48"/>
  <c r="C23" i="48"/>
  <c r="D23" i="48"/>
  <c r="E23" i="48"/>
  <c r="C24" i="48"/>
  <c r="D24" i="48"/>
  <c r="E24" i="48"/>
  <c r="C25" i="48"/>
  <c r="D25" i="48"/>
  <c r="E25" i="48"/>
  <c r="C26" i="48"/>
  <c r="D26" i="48"/>
  <c r="E26" i="48"/>
  <c r="C27" i="48"/>
  <c r="D27" i="48"/>
  <c r="E27" i="48"/>
  <c r="C28" i="48"/>
  <c r="D28" i="48"/>
  <c r="E28" i="48"/>
  <c r="C29" i="48"/>
  <c r="D29" i="48"/>
  <c r="E29" i="48"/>
  <c r="C30" i="48"/>
  <c r="D30" i="48"/>
  <c r="E30" i="48"/>
  <c r="C31" i="48"/>
  <c r="D31" i="48"/>
  <c r="E31" i="48"/>
  <c r="C32" i="48"/>
  <c r="D32" i="48"/>
  <c r="E32" i="48"/>
  <c r="C33" i="48"/>
  <c r="D33" i="48"/>
  <c r="E33" i="48"/>
  <c r="C34" i="48"/>
  <c r="D34" i="48"/>
  <c r="E34" i="48"/>
  <c r="C35" i="48"/>
  <c r="D35" i="48"/>
  <c r="E35" i="48"/>
  <c r="C36" i="48"/>
  <c r="D36" i="48"/>
  <c r="E36" i="48"/>
  <c r="C37" i="48"/>
  <c r="D37" i="48"/>
  <c r="E37" i="48"/>
  <c r="C38" i="48"/>
  <c r="D38" i="48"/>
  <c r="E38" i="48"/>
  <c r="E2" i="48"/>
  <c r="D2" i="48"/>
  <c r="C2" i="48"/>
  <c r="A3" i="48"/>
  <c r="A4" i="48"/>
  <c r="A5" i="48"/>
  <c r="A6" i="48"/>
  <c r="A7" i="48"/>
  <c r="A8" i="48"/>
  <c r="A9" i="48"/>
  <c r="A10" i="48"/>
  <c r="A11" i="48"/>
  <c r="A12" i="48"/>
  <c r="A13" i="48"/>
  <c r="A14" i="48"/>
  <c r="A15" i="48"/>
  <c r="A16" i="48"/>
  <c r="A17" i="48"/>
  <c r="A18" i="48"/>
  <c r="A19" i="48"/>
  <c r="A20" i="48"/>
  <c r="A21" i="48"/>
  <c r="A22" i="48"/>
  <c r="A23" i="48"/>
  <c r="A24" i="48"/>
  <c r="A25" i="48"/>
  <c r="A26" i="48"/>
  <c r="A27" i="48"/>
  <c r="A28" i="48"/>
  <c r="A29" i="48"/>
  <c r="A30" i="48"/>
  <c r="A31" i="48"/>
  <c r="A32" i="48"/>
  <c r="A33" i="48"/>
  <c r="A34" i="48"/>
  <c r="A35" i="48"/>
  <c r="A36" i="48"/>
  <c r="A37" i="48"/>
  <c r="A38" i="48"/>
  <c r="A2" i="48"/>
  <c r="O23" i="31"/>
  <c r="O24" i="31"/>
  <c r="O25" i="31"/>
  <c r="P25" i="31"/>
  <c r="O26" i="31"/>
  <c r="P26" i="31"/>
  <c r="O27" i="31"/>
  <c r="O28" i="31"/>
  <c r="O29" i="31"/>
  <c r="P29" i="31"/>
  <c r="O30" i="31"/>
  <c r="P22" i="31"/>
  <c r="O22" i="31"/>
  <c r="O6" i="31"/>
  <c r="O7" i="31"/>
  <c r="O8" i="31"/>
  <c r="O9" i="31"/>
  <c r="O10" i="31"/>
  <c r="P10" i="31"/>
  <c r="O11" i="31"/>
  <c r="O12" i="31"/>
  <c r="O13" i="31"/>
  <c r="O14" i="31"/>
  <c r="O15" i="31"/>
  <c r="O16" i="31"/>
  <c r="O17" i="31"/>
  <c r="O18" i="31"/>
  <c r="P18" i="31"/>
  <c r="O20" i="31"/>
  <c r="P20" i="31"/>
  <c r="O5" i="31"/>
  <c r="K30" i="31"/>
  <c r="K31" i="31"/>
  <c r="K32" i="31"/>
  <c r="K33" i="31"/>
  <c r="K34" i="31"/>
  <c r="K35" i="31"/>
  <c r="K36" i="31"/>
  <c r="K37" i="31"/>
  <c r="K38" i="31"/>
  <c r="K39" i="31"/>
  <c r="K40" i="31"/>
  <c r="K41" i="31"/>
  <c r="K42" i="31"/>
  <c r="K43" i="31"/>
  <c r="K44" i="31"/>
  <c r="K6" i="31"/>
  <c r="L6" i="31"/>
  <c r="K7" i="31"/>
  <c r="L7" i="31"/>
  <c r="M7" i="31"/>
  <c r="K8" i="31"/>
  <c r="L8" i="31"/>
  <c r="K9" i="31"/>
  <c r="L9" i="31"/>
  <c r="M9" i="31"/>
  <c r="K10" i="31"/>
  <c r="L10" i="31"/>
  <c r="K11" i="31"/>
  <c r="L11" i="31"/>
  <c r="K12" i="31"/>
  <c r="L12" i="31"/>
  <c r="K13" i="31"/>
  <c r="L13" i="31"/>
  <c r="M13" i="31"/>
  <c r="K14" i="31"/>
  <c r="L14" i="31"/>
  <c r="K15" i="31"/>
  <c r="L15" i="31"/>
  <c r="K16" i="31"/>
  <c r="L16" i="31"/>
  <c r="M16" i="31"/>
  <c r="K17" i="31"/>
  <c r="L17" i="31"/>
  <c r="K18" i="31"/>
  <c r="L18" i="31"/>
  <c r="K19" i="31"/>
  <c r="L19" i="31"/>
  <c r="M19" i="31"/>
  <c r="K20" i="31"/>
  <c r="L20" i="31"/>
  <c r="K21" i="31"/>
  <c r="L21" i="31"/>
  <c r="M21" i="31"/>
  <c r="K22" i="31"/>
  <c r="L22" i="31"/>
  <c r="M22" i="31"/>
  <c r="K23" i="31"/>
  <c r="L23" i="31"/>
  <c r="K24" i="31"/>
  <c r="L24" i="31"/>
  <c r="M24" i="31"/>
  <c r="K25" i="31"/>
  <c r="L25" i="31"/>
  <c r="M25" i="31"/>
  <c r="K26" i="31"/>
  <c r="L26" i="31"/>
  <c r="M26" i="31"/>
  <c r="K27" i="31"/>
  <c r="L27" i="31"/>
  <c r="K28" i="31"/>
  <c r="L28" i="31"/>
  <c r="M28" i="31"/>
  <c r="K29" i="31"/>
  <c r="L29" i="31"/>
  <c r="M29" i="31"/>
  <c r="L5" i="31"/>
  <c r="K5" i="31"/>
  <c r="B4" i="31"/>
  <c r="B3" i="31"/>
  <c r="BJ46" i="30"/>
  <c r="BK46" i="30" s="1"/>
  <c r="BK25" i="30"/>
  <c r="BK27" i="30"/>
  <c r="BK24" i="30"/>
  <c r="BK21" i="30"/>
  <c r="BK23" i="30"/>
  <c r="BK28" i="30"/>
  <c r="BK29" i="30"/>
  <c r="BK31" i="30"/>
  <c r="U3" i="34"/>
  <c r="V4" i="34" s="1"/>
  <c r="BK4" i="30"/>
  <c r="BK5" i="30"/>
  <c r="BF109" i="30"/>
  <c r="BF108" i="30"/>
  <c r="BF107" i="30"/>
  <c r="BF106" i="30"/>
  <c r="BF105" i="30"/>
  <c r="BF104" i="30"/>
  <c r="BF103" i="30"/>
  <c r="BF102" i="30"/>
  <c r="BF101" i="30"/>
  <c r="BF100" i="30"/>
  <c r="BF99" i="30"/>
  <c r="BF98" i="30"/>
  <c r="BF97" i="30"/>
  <c r="BF96" i="30"/>
  <c r="BF95" i="30"/>
  <c r="BF94" i="30"/>
  <c r="BF93" i="30"/>
  <c r="BF92" i="30"/>
  <c r="BF91" i="30"/>
  <c r="BF90" i="30"/>
  <c r="BF89" i="30"/>
  <c r="BF88" i="30"/>
  <c r="BF87" i="30"/>
  <c r="BF86" i="30"/>
  <c r="BF85" i="30"/>
  <c r="BF84" i="30"/>
  <c r="BF83" i="30"/>
  <c r="BF82" i="30"/>
  <c r="BF81" i="30"/>
  <c r="BF80" i="30"/>
  <c r="BF79" i="30"/>
  <c r="BF78" i="30"/>
  <c r="BF77" i="30"/>
  <c r="BF76" i="30"/>
  <c r="BF75" i="30"/>
  <c r="BK11" i="30"/>
  <c r="BK12" i="30"/>
  <c r="BK13" i="30"/>
  <c r="BK16" i="30"/>
  <c r="BK18" i="30"/>
  <c r="BK19" i="30"/>
  <c r="BK32" i="30"/>
  <c r="BK33" i="30"/>
  <c r="BK34" i="30"/>
  <c r="BK35" i="30"/>
  <c r="BK36" i="30"/>
  <c r="BK37" i="30"/>
  <c r="BJ40" i="30"/>
  <c r="BK40" i="30" s="1"/>
  <c r="BK41" i="30"/>
  <c r="BJ44" i="30"/>
  <c r="BK44" i="30" s="1"/>
  <c r="BK45" i="30"/>
  <c r="BJ47" i="30"/>
  <c r="BK47" i="30" s="1"/>
  <c r="BJ48" i="30"/>
  <c r="BK48" i="30" s="1"/>
  <c r="BF74" i="30"/>
  <c r="BF73" i="30"/>
  <c r="BF72" i="30"/>
  <c r="BF71" i="30"/>
  <c r="BF70" i="30"/>
  <c r="BF69" i="30"/>
  <c r="BF68" i="30"/>
  <c r="BF67" i="30"/>
  <c r="BF66" i="30"/>
  <c r="BJ68" i="30"/>
  <c r="BK68" i="30" s="1"/>
  <c r="BF65" i="30"/>
  <c r="BJ67" i="30"/>
  <c r="BK67" i="30" s="1"/>
  <c r="BF64" i="30"/>
  <c r="CX2" i="30"/>
  <c r="BF63" i="30"/>
  <c r="CW2" i="30"/>
  <c r="BF62" i="30"/>
  <c r="CV2" i="30"/>
  <c r="BF61" i="30"/>
  <c r="CU2" i="30"/>
  <c r="BF60" i="30"/>
  <c r="CT2" i="30"/>
  <c r="BF59" i="30"/>
  <c r="CS2" i="30"/>
  <c r="BF58" i="30"/>
  <c r="CR2" i="30"/>
  <c r="BF57" i="30"/>
  <c r="CQ2" i="30"/>
  <c r="BF56" i="30"/>
  <c r="CP2" i="30"/>
  <c r="BF55" i="30"/>
  <c r="CO2" i="30"/>
  <c r="BJ56" i="30" s="1"/>
  <c r="BF54" i="30"/>
  <c r="CN2" i="30"/>
  <c r="BF53" i="30"/>
  <c r="BF52" i="30"/>
  <c r="BF51" i="30"/>
  <c r="BF50" i="30"/>
  <c r="BF49" i="30"/>
  <c r="BF48" i="30"/>
  <c r="BF47" i="30"/>
  <c r="BF46" i="30"/>
  <c r="BF45" i="30"/>
  <c r="BF44" i="30"/>
  <c r="BF43" i="30"/>
  <c r="BF42" i="30"/>
  <c r="BF41" i="30"/>
  <c r="BF40" i="30"/>
  <c r="BF39" i="30"/>
  <c r="BF38" i="30"/>
  <c r="BF37" i="30"/>
  <c r="BF36" i="30"/>
  <c r="BF35" i="30"/>
  <c r="BF34" i="30"/>
  <c r="BF33" i="30"/>
  <c r="BF32" i="30"/>
  <c r="BF31" i="30"/>
  <c r="BF30" i="30"/>
  <c r="AW30" i="30"/>
  <c r="BF29" i="30"/>
  <c r="AW29" i="30"/>
  <c r="BF28" i="30"/>
  <c r="BF27" i="30"/>
  <c r="BF26" i="30"/>
  <c r="BF25" i="30"/>
  <c r="BF24" i="30"/>
  <c r="BF23" i="30"/>
  <c r="BF22" i="30"/>
  <c r="BF21" i="30"/>
  <c r="BF20" i="30"/>
  <c r="BF19" i="30"/>
  <c r="BF18" i="30"/>
  <c r="BF17" i="30"/>
  <c r="BF16" i="30"/>
  <c r="BF15" i="30"/>
  <c r="BF14" i="30"/>
  <c r="AE2" i="30"/>
  <c r="AF2" i="30"/>
  <c r="BF13" i="30"/>
  <c r="BF12" i="30"/>
  <c r="BF11" i="30"/>
  <c r="BF10" i="30"/>
  <c r="BF9" i="30"/>
  <c r="BF8" i="30"/>
  <c r="BF7" i="30"/>
  <c r="BF6" i="30"/>
  <c r="BF5" i="30"/>
  <c r="BL4" i="30"/>
  <c r="BF4" i="30"/>
  <c r="BF3" i="30"/>
  <c r="AY3" i="30"/>
  <c r="DH2" i="30"/>
  <c r="DG2" i="30"/>
  <c r="DF2" i="30"/>
  <c r="DE2" i="30"/>
  <c r="DD2" i="30"/>
  <c r="DB2" i="30"/>
  <c r="DA2" i="30"/>
  <c r="CY2" i="30"/>
  <c r="BJ66" i="30" s="1"/>
  <c r="BF2" i="30"/>
  <c r="AS2" i="30"/>
  <c r="S16" i="35"/>
  <c r="S33" i="35" s="1"/>
  <c r="T33" i="35" s="1"/>
  <c r="S26" i="35"/>
  <c r="S11" i="35"/>
  <c r="S12" i="35"/>
  <c r="S25" i="35"/>
  <c r="S24" i="35"/>
  <c r="S14" i="35"/>
  <c r="S23" i="35"/>
  <c r="S22" i="35"/>
  <c r="S21" i="35"/>
  <c r="S18" i="35"/>
  <c r="S17" i="35"/>
  <c r="S13" i="35"/>
  <c r="O15" i="35"/>
  <c r="L15" i="35"/>
  <c r="G15" i="35"/>
  <c r="O14" i="35"/>
  <c r="L14" i="35"/>
  <c r="G14" i="35"/>
  <c r="O13" i="35"/>
  <c r="L13" i="35"/>
  <c r="G13" i="35"/>
  <c r="O12" i="35"/>
  <c r="L12" i="35"/>
  <c r="G12" i="35"/>
  <c r="O11" i="35"/>
  <c r="L11" i="35"/>
  <c r="G11" i="35"/>
  <c r="O10" i="35"/>
  <c r="L10" i="35"/>
  <c r="G10" i="35"/>
  <c r="O9" i="35"/>
  <c r="L9" i="35"/>
  <c r="G9" i="35"/>
  <c r="O8" i="35"/>
  <c r="L8" i="35"/>
  <c r="G8" i="35"/>
  <c r="O7" i="35"/>
  <c r="L7" i="35"/>
  <c r="G7" i="35"/>
  <c r="O6" i="35"/>
  <c r="L6" i="35"/>
  <c r="G6" i="35"/>
  <c r="O5" i="35"/>
  <c r="L5" i="35"/>
  <c r="G5" i="35"/>
  <c r="O4" i="35"/>
  <c r="L4" i="35"/>
  <c r="G4" i="35"/>
  <c r="O3" i="35"/>
  <c r="L3" i="35"/>
  <c r="G3" i="35"/>
  <c r="O2" i="35"/>
  <c r="L2" i="35"/>
  <c r="G2" i="35"/>
  <c r="D22" i="31"/>
  <c r="D21" i="31"/>
  <c r="D20" i="31"/>
  <c r="D19" i="31"/>
  <c r="D18" i="31"/>
  <c r="D9" i="31"/>
  <c r="D7" i="31"/>
  <c r="D5" i="31"/>
  <c r="B2" i="48"/>
  <c r="B12" i="48"/>
  <c r="B24" i="48"/>
  <c r="B36" i="48"/>
  <c r="B28" i="48"/>
  <c r="B34" i="48"/>
  <c r="B13" i="48"/>
  <c r="B25" i="48"/>
  <c r="B37" i="48"/>
  <c r="B32" i="48"/>
  <c r="B9" i="48"/>
  <c r="B22" i="48"/>
  <c r="B11" i="48"/>
  <c r="B14" i="48"/>
  <c r="B26" i="48"/>
  <c r="B38" i="48"/>
  <c r="B21" i="48"/>
  <c r="B3" i="48"/>
  <c r="B15" i="48"/>
  <c r="B27" i="48"/>
  <c r="B16" i="48"/>
  <c r="B35" i="48"/>
  <c r="B4" i="48"/>
  <c r="B5" i="48"/>
  <c r="B17" i="48"/>
  <c r="B29" i="48"/>
  <c r="B18" i="48"/>
  <c r="B30" i="48"/>
  <c r="B6" i="48"/>
  <c r="B7" i="48"/>
  <c r="B19" i="48"/>
  <c r="B31" i="48"/>
  <c r="B8" i="48"/>
  <c r="B20" i="48"/>
  <c r="B33" i="48"/>
  <c r="B10" i="48"/>
  <c r="B23" i="48"/>
  <c r="AH23" i="30" l="1"/>
  <c r="AH137" i="30"/>
  <c r="AH128" i="30"/>
  <c r="AH112" i="30"/>
  <c r="AH40" i="30"/>
  <c r="AH70" i="30"/>
  <c r="AH15" i="30"/>
  <c r="AH85" i="30"/>
  <c r="AH129" i="30"/>
  <c r="AH59" i="30"/>
  <c r="AH97" i="30"/>
  <c r="AH69" i="30"/>
  <c r="AH123" i="30"/>
  <c r="AH10" i="30"/>
  <c r="AH72" i="30"/>
  <c r="AH111" i="30"/>
  <c r="AH51" i="30"/>
  <c r="AH110" i="30"/>
  <c r="AH7" i="30"/>
  <c r="AH68" i="30"/>
  <c r="AH93" i="30"/>
  <c r="AH117" i="30"/>
  <c r="AH109" i="30"/>
  <c r="AH61" i="30"/>
  <c r="AH60" i="30"/>
  <c r="AH108" i="30"/>
  <c r="AH95" i="30"/>
  <c r="AH90" i="30"/>
  <c r="AH31" i="30"/>
  <c r="AH92" i="30"/>
  <c r="AH107" i="30"/>
  <c r="AH58" i="30"/>
  <c r="AH106" i="30"/>
  <c r="AH37" i="30"/>
  <c r="AH41" i="30"/>
  <c r="AH98" i="30"/>
  <c r="AH9" i="30"/>
  <c r="AH105" i="30"/>
  <c r="AH56" i="30"/>
  <c r="AH104" i="30"/>
  <c r="AH81" i="30"/>
  <c r="AH76" i="30"/>
  <c r="AH3" i="30"/>
  <c r="AH115" i="30"/>
  <c r="AH103" i="30"/>
  <c r="AH54" i="30"/>
  <c r="AH102" i="30"/>
  <c r="AH124" i="30"/>
  <c r="AH132" i="30"/>
  <c r="AH8" i="30"/>
  <c r="AH88" i="30"/>
  <c r="AH101" i="30"/>
  <c r="AH52" i="30"/>
  <c r="AH100" i="30"/>
  <c r="AH5" i="30"/>
  <c r="AH27" i="30"/>
  <c r="AH135" i="30"/>
  <c r="AH24" i="30"/>
  <c r="BU2" i="30"/>
  <c r="AH99" i="30"/>
  <c r="AH50" i="30"/>
  <c r="AH53" i="30"/>
  <c r="AH33" i="30"/>
  <c r="AH14" i="30"/>
  <c r="AH67" i="30"/>
  <c r="AH83" i="30"/>
  <c r="AH43" i="30"/>
  <c r="AH126" i="30"/>
  <c r="AH46" i="30"/>
  <c r="AH25" i="30"/>
  <c r="AH26" i="30"/>
  <c r="AH44" i="30"/>
  <c r="AH22" i="30"/>
  <c r="AH134" i="30"/>
  <c r="AH66" i="30"/>
  <c r="AH62" i="30"/>
  <c r="AH18" i="30"/>
  <c r="AH94" i="30"/>
  <c r="AH30" i="30"/>
  <c r="AH91" i="30"/>
  <c r="AH86" i="30"/>
  <c r="AH87" i="30"/>
  <c r="AH57" i="30"/>
  <c r="AH28" i="30"/>
  <c r="AH48" i="30"/>
  <c r="AH45" i="30"/>
  <c r="AH32" i="30"/>
  <c r="AH35" i="30"/>
  <c r="AH42" i="30"/>
  <c r="AH79" i="30"/>
  <c r="AH49" i="30"/>
  <c r="AH20" i="30"/>
  <c r="AH133" i="30"/>
  <c r="AH39" i="30"/>
  <c r="AH84" i="30"/>
  <c r="AH78" i="30"/>
  <c r="AH17" i="30"/>
  <c r="AH131" i="30"/>
  <c r="AH65" i="30"/>
  <c r="AH47" i="30"/>
  <c r="AH125" i="30"/>
  <c r="AH89" i="30"/>
  <c r="AH77" i="30"/>
  <c r="AH36" i="30"/>
  <c r="AH82" i="30"/>
  <c r="AH122" i="30"/>
  <c r="AH19" i="30"/>
  <c r="AH120" i="30"/>
  <c r="AH63" i="30"/>
  <c r="AH73" i="30"/>
  <c r="AH6" i="30"/>
  <c r="AH96" i="30"/>
  <c r="AH127" i="30"/>
  <c r="AH4" i="30"/>
  <c r="AH118" i="30"/>
  <c r="AH71" i="30"/>
  <c r="AH130" i="30"/>
  <c r="AH34" i="30"/>
  <c r="AH80" i="30"/>
  <c r="AH113" i="30"/>
  <c r="AH121" i="30"/>
  <c r="AH116" i="30"/>
  <c r="AH55" i="30"/>
  <c r="AH38" i="30"/>
  <c r="AH13" i="30"/>
  <c r="AH11" i="30"/>
  <c r="AH74" i="30"/>
  <c r="AH16" i="30"/>
  <c r="AH119" i="30"/>
  <c r="AH136" i="30"/>
  <c r="AH114" i="30"/>
  <c r="AH12" i="30"/>
  <c r="AH64" i="30"/>
  <c r="AH29" i="30"/>
  <c r="AH21" i="30"/>
  <c r="AH75" i="30"/>
  <c r="CE13" i="30"/>
  <c r="CE12" i="30"/>
  <c r="S37" i="48"/>
  <c r="U14" i="31" s="1"/>
  <c r="S28" i="48"/>
  <c r="U5" i="31" s="1"/>
  <c r="S38" i="48"/>
  <c r="U15" i="31" s="1"/>
  <c r="S39" i="48"/>
  <c r="U16" i="31" s="1"/>
  <c r="S40" i="48"/>
  <c r="U17" i="31" s="1"/>
  <c r="S29" i="48"/>
  <c r="U6" i="31" s="1"/>
  <c r="S30" i="48"/>
  <c r="U7" i="31" s="1"/>
  <c r="S31" i="48"/>
  <c r="U8" i="31" s="1"/>
  <c r="S32" i="48"/>
  <c r="U9" i="31" s="1"/>
  <c r="S33" i="48"/>
  <c r="U10" i="31" s="1"/>
  <c r="S34" i="48"/>
  <c r="U11" i="31" s="1"/>
  <c r="S35" i="48"/>
  <c r="U12" i="31" s="1"/>
  <c r="S36" i="48"/>
  <c r="U13" i="31" s="1"/>
  <c r="CE11" i="30"/>
  <c r="CE2" i="30"/>
  <c r="CE10" i="30"/>
  <c r="S27" i="48"/>
  <c r="U31" i="31" s="1"/>
  <c r="CE7" i="30"/>
  <c r="CE6" i="30"/>
  <c r="CE4" i="30"/>
  <c r="CE8" i="30"/>
  <c r="CE9" i="30"/>
  <c r="S18" i="48"/>
  <c r="U22" i="31" s="1"/>
  <c r="S25" i="48"/>
  <c r="U29" i="31" s="1"/>
  <c r="BJ51" i="30" a="1"/>
  <c r="BJ51" i="30" s="1"/>
  <c r="BK51" i="30" s="1"/>
  <c r="A5" i="31" s="1"/>
  <c r="T19" i="35"/>
  <c r="BJ77" i="30"/>
  <c r="BK77" i="30" s="1"/>
  <c r="CE3" i="30"/>
  <c r="U4" i="34"/>
  <c r="S31" i="35"/>
  <c r="T31" i="35" s="1"/>
  <c r="T16" i="35"/>
  <c r="S32" i="35"/>
  <c r="T32" i="35" s="1"/>
  <c r="CE5" i="30"/>
  <c r="BY2" i="30"/>
  <c r="S23" i="48"/>
  <c r="U27" i="31" s="1"/>
  <c r="S21" i="48"/>
  <c r="U25" i="31" s="1"/>
  <c r="S19" i="48"/>
  <c r="U23" i="31" s="1"/>
  <c r="S26" i="48"/>
  <c r="U30" i="31" s="1"/>
  <c r="S24" i="48"/>
  <c r="U28" i="31" s="1"/>
  <c r="S22" i="48"/>
  <c r="U26" i="31" s="1"/>
  <c r="S20" i="48"/>
  <c r="U24" i="31" s="1"/>
  <c r="H9" i="48"/>
  <c r="J12" i="31" s="1"/>
  <c r="G12" i="48"/>
  <c r="I15" i="31" s="1"/>
  <c r="G16" i="48"/>
  <c r="I19" i="31" s="1"/>
  <c r="H17" i="48"/>
  <c r="J20" i="31" s="1"/>
  <c r="G20" i="48"/>
  <c r="I23" i="31" s="1"/>
  <c r="H21" i="48"/>
  <c r="J24" i="31" s="1"/>
  <c r="G24" i="48"/>
  <c r="I27" i="31" s="1"/>
  <c r="H25" i="48"/>
  <c r="J28" i="31" s="1"/>
  <c r="G28" i="48"/>
  <c r="I31" i="31" s="1"/>
  <c r="H29" i="48"/>
  <c r="J32" i="31" s="1"/>
  <c r="G32" i="48"/>
  <c r="I35" i="31" s="1"/>
  <c r="H33" i="48"/>
  <c r="J36" i="31" s="1"/>
  <c r="G36" i="48"/>
  <c r="I39" i="31" s="1"/>
  <c r="H37" i="48"/>
  <c r="J40" i="31" s="1"/>
  <c r="G40" i="48"/>
  <c r="I43" i="31" s="1"/>
  <c r="H41" i="48"/>
  <c r="J44" i="31" s="1"/>
  <c r="G7" i="48"/>
  <c r="I10" i="31" s="1"/>
  <c r="G11" i="48"/>
  <c r="I14" i="31" s="1"/>
  <c r="H12" i="48"/>
  <c r="J15" i="31" s="1"/>
  <c r="G15" i="48"/>
  <c r="I18" i="31" s="1"/>
  <c r="H16" i="48"/>
  <c r="J19" i="31" s="1"/>
  <c r="G19" i="48"/>
  <c r="I22" i="31" s="1"/>
  <c r="H20" i="48"/>
  <c r="J23" i="31" s="1"/>
  <c r="G23" i="48"/>
  <c r="I26" i="31" s="1"/>
  <c r="H24" i="48"/>
  <c r="J27" i="31" s="1"/>
  <c r="G27" i="48"/>
  <c r="I30" i="31" s="1"/>
  <c r="H28" i="48"/>
  <c r="J31" i="31" s="1"/>
  <c r="G31" i="48"/>
  <c r="I34" i="31" s="1"/>
  <c r="H32" i="48"/>
  <c r="J35" i="31" s="1"/>
  <c r="G35" i="48"/>
  <c r="I38" i="31" s="1"/>
  <c r="H36" i="48"/>
  <c r="J39" i="31" s="1"/>
  <c r="G39" i="48"/>
  <c r="I42" i="31" s="1"/>
  <c r="H40" i="48"/>
  <c r="J43" i="31" s="1"/>
  <c r="H7" i="48"/>
  <c r="J10" i="31" s="1"/>
  <c r="G10" i="48"/>
  <c r="I13" i="31" s="1"/>
  <c r="H11" i="48"/>
  <c r="J14" i="31" s="1"/>
  <c r="H15" i="48"/>
  <c r="J18" i="31" s="1"/>
  <c r="G18" i="48"/>
  <c r="I21" i="31" s="1"/>
  <c r="H19" i="48"/>
  <c r="J22" i="31" s="1"/>
  <c r="G22" i="48"/>
  <c r="I25" i="31" s="1"/>
  <c r="H23" i="48"/>
  <c r="J26" i="31" s="1"/>
  <c r="G26" i="48"/>
  <c r="I29" i="31" s="1"/>
  <c r="H27" i="48"/>
  <c r="J30" i="31" s="1"/>
  <c r="G30" i="48"/>
  <c r="I33" i="31" s="1"/>
  <c r="H31" i="48"/>
  <c r="J34" i="31" s="1"/>
  <c r="G34" i="48"/>
  <c r="I37" i="31" s="1"/>
  <c r="H35" i="48"/>
  <c r="J38" i="31" s="1"/>
  <c r="G38" i="48"/>
  <c r="I41" i="31" s="1"/>
  <c r="H39" i="48"/>
  <c r="J42" i="31" s="1"/>
  <c r="G9" i="48"/>
  <c r="I12" i="31" s="1"/>
  <c r="H10" i="48"/>
  <c r="J13" i="31" s="1"/>
  <c r="G17" i="48"/>
  <c r="I20" i="31" s="1"/>
  <c r="H18" i="48"/>
  <c r="J21" i="31" s="1"/>
  <c r="G21" i="48"/>
  <c r="I24" i="31" s="1"/>
  <c r="H22" i="48"/>
  <c r="J25" i="31" s="1"/>
  <c r="G25" i="48"/>
  <c r="I28" i="31" s="1"/>
  <c r="H26" i="48"/>
  <c r="J29" i="31" s="1"/>
  <c r="G29" i="48"/>
  <c r="I32" i="31" s="1"/>
  <c r="H30" i="48"/>
  <c r="J33" i="31" s="1"/>
  <c r="G33" i="48"/>
  <c r="I36" i="31" s="1"/>
  <c r="H34" i="48"/>
  <c r="J37" i="31" s="1"/>
  <c r="G37" i="48"/>
  <c r="I40" i="31" s="1"/>
  <c r="H38" i="48"/>
  <c r="J41" i="31" s="1"/>
  <c r="G41" i="48"/>
  <c r="I44" i="31" s="1"/>
  <c r="BK56" i="30"/>
  <c r="BJ58" i="30"/>
  <c r="BK58" i="30" s="1"/>
  <c r="BJ60" i="30"/>
  <c r="BK60" i="30" s="1"/>
  <c r="BJ62" i="30"/>
  <c r="BK62" i="30" s="1"/>
  <c r="BJ64" i="30"/>
  <c r="BK64" i="30" s="1"/>
  <c r="AJ382" i="30"/>
  <c r="AJ387" i="30"/>
  <c r="AK418" i="30"/>
  <c r="AK493" i="30"/>
  <c r="AK372" i="30"/>
  <c r="AJ391" i="30"/>
  <c r="AI392" i="30"/>
  <c r="AK417" i="30"/>
  <c r="AJ421" i="30"/>
  <c r="AI424" i="30"/>
  <c r="AI425" i="30"/>
  <c r="AI465" i="30"/>
  <c r="AK479" i="30"/>
  <c r="AK483" i="30"/>
  <c r="AK500" i="30"/>
  <c r="AK501" i="30"/>
  <c r="AI609" i="30"/>
  <c r="AK611" i="30"/>
  <c r="AI617" i="30"/>
  <c r="AK619" i="30"/>
  <c r="AI625" i="30"/>
  <c r="AK627" i="30"/>
  <c r="AK633" i="30"/>
  <c r="AI705" i="30"/>
  <c r="AK707" i="30"/>
  <c r="AI713" i="30"/>
  <c r="AK715" i="30"/>
  <c r="AI725" i="30"/>
  <c r="AK729" i="30"/>
  <c r="AK738" i="30"/>
  <c r="AK742" i="30"/>
  <c r="AK369" i="30"/>
  <c r="AK370" i="30"/>
  <c r="AI373" i="30"/>
  <c r="AJ418" i="30"/>
  <c r="AI437" i="30"/>
  <c r="AI444" i="30"/>
  <c r="AI445" i="30"/>
  <c r="AI446" i="30"/>
  <c r="AI447" i="30"/>
  <c r="AI448" i="30"/>
  <c r="AI449" i="30"/>
  <c r="AI450" i="30"/>
  <c r="AI451" i="30"/>
  <c r="AI452" i="30"/>
  <c r="AI453" i="30"/>
  <c r="AI454" i="30"/>
  <c r="AI455" i="30"/>
  <c r="AI456" i="30"/>
  <c r="AI457" i="30"/>
  <c r="AI458" i="30"/>
  <c r="AI459" i="30"/>
  <c r="AJ574" i="30"/>
  <c r="AK609" i="30"/>
  <c r="AK617" i="30"/>
  <c r="AK625" i="30"/>
  <c r="AK705" i="30"/>
  <c r="AK713" i="30"/>
  <c r="AK725" i="30"/>
  <c r="AI350" i="30"/>
  <c r="AI351" i="30"/>
  <c r="AI352" i="30"/>
  <c r="AI353" i="30"/>
  <c r="AI354" i="30"/>
  <c r="AJ360" i="30"/>
  <c r="AJ379" i="30"/>
  <c r="AI380" i="30"/>
  <c r="AJ381" i="30"/>
  <c r="AI382" i="30"/>
  <c r="AI387" i="30"/>
  <c r="AJ578" i="30"/>
  <c r="AK594" i="30"/>
  <c r="AI611" i="30"/>
  <c r="AK615" i="30"/>
  <c r="AI627" i="30"/>
  <c r="AK631" i="30"/>
  <c r="AJ695" i="30"/>
  <c r="AI696" i="30"/>
  <c r="AJ697" i="30"/>
  <c r="AI707" i="30"/>
  <c r="AK711" i="30"/>
  <c r="AK721" i="30"/>
  <c r="AK745" i="30"/>
  <c r="AI750" i="30"/>
  <c r="AI753" i="30"/>
  <c r="AJ754" i="30"/>
  <c r="AI755" i="30"/>
  <c r="AI763" i="30"/>
  <c r="AI767" i="30"/>
  <c r="AI771" i="30"/>
  <c r="AI421" i="30"/>
  <c r="AI478" i="30"/>
  <c r="AI479" i="30"/>
  <c r="AJ556" i="30"/>
  <c r="AJ566" i="30"/>
  <c r="AK585" i="30"/>
  <c r="AI619" i="30"/>
  <c r="AK673" i="30"/>
  <c r="AI715" i="30"/>
  <c r="AI729" i="30"/>
  <c r="AI742" i="30"/>
  <c r="AJ378" i="30"/>
  <c r="AI379" i="30"/>
  <c r="AI483" i="30"/>
  <c r="AK508" i="30"/>
  <c r="AK509" i="30"/>
  <c r="AJ550" i="30"/>
  <c r="AK592" i="30"/>
  <c r="AJ593" i="30"/>
  <c r="AJ607" i="30"/>
  <c r="AI608" i="30"/>
  <c r="AK624" i="30"/>
  <c r="AK704" i="30"/>
  <c r="AI738" i="30"/>
  <c r="AI358" i="30"/>
  <c r="AJ399" i="30"/>
  <c r="AI400" i="30"/>
  <c r="AK491" i="30"/>
  <c r="AK492" i="30"/>
  <c r="AI493" i="30"/>
  <c r="AJ562" i="30"/>
  <c r="AK616" i="30"/>
  <c r="AK618" i="30"/>
  <c r="AI717" i="30"/>
  <c r="AK741" i="30"/>
  <c r="AJ755" i="30"/>
  <c r="AI756" i="30"/>
  <c r="AJ757" i="30"/>
  <c r="AI758" i="30"/>
  <c r="AJ763" i="30"/>
  <c r="AI764" i="30"/>
  <c r="AJ771" i="30"/>
  <c r="AJ772" i="30"/>
  <c r="AJ773" i="30"/>
  <c r="AJ774" i="30"/>
  <c r="AJ775" i="30"/>
  <c r="AK813" i="30"/>
  <c r="AJ826" i="30"/>
  <c r="AJ842" i="30"/>
  <c r="AJ858" i="30"/>
  <c r="AJ859" i="30"/>
  <c r="AJ874" i="30"/>
  <c r="AJ875" i="30"/>
  <c r="AJ691" i="30"/>
  <c r="AI692" i="30"/>
  <c r="AJ693" i="30"/>
  <c r="AK712" i="30"/>
  <c r="AK714" i="30"/>
  <c r="AK722" i="30"/>
  <c r="AK723" i="30"/>
  <c r="AK724" i="30"/>
  <c r="AK726" i="30"/>
  <c r="AK727" i="30"/>
  <c r="AK728" i="30"/>
  <c r="AJ805" i="30"/>
  <c r="AJ582" i="30"/>
  <c r="AK583" i="30"/>
  <c r="AJ584" i="30"/>
  <c r="AJ585" i="30"/>
  <c r="AK632" i="30"/>
  <c r="AI701" i="30"/>
  <c r="AI746" i="30"/>
  <c r="AJ767" i="30"/>
  <c r="AI768" i="30"/>
  <c r="AJ851" i="30"/>
  <c r="AJ866" i="30"/>
  <c r="AJ867" i="30"/>
  <c r="AI882" i="30"/>
  <c r="AI885" i="30"/>
  <c r="AI886" i="30"/>
  <c r="AI889" i="30"/>
  <c r="AI890" i="30"/>
  <c r="AI893" i="30"/>
  <c r="AI894" i="30"/>
  <c r="AI897" i="30"/>
  <c r="AI898" i="30"/>
  <c r="AI901" i="30"/>
  <c r="AI902" i="30"/>
  <c r="AI905" i="30"/>
  <c r="AI906" i="30"/>
  <c r="AI909" i="30"/>
  <c r="AI910" i="30"/>
  <c r="AI913" i="30"/>
  <c r="AI914" i="30"/>
  <c r="AK360" i="30"/>
  <c r="AK361" i="30"/>
  <c r="AK362" i="30"/>
  <c r="AJ572" i="30"/>
  <c r="AK598" i="30"/>
  <c r="AI600" i="30"/>
  <c r="AI621" i="30"/>
  <c r="AJ797" i="30"/>
  <c r="AJ813" i="30"/>
  <c r="AJ882" i="30"/>
  <c r="AJ883" i="30"/>
  <c r="AJ886" i="30"/>
  <c r="AJ887" i="30"/>
  <c r="AJ890" i="30"/>
  <c r="AJ891" i="30"/>
  <c r="AJ894" i="30"/>
  <c r="AJ895" i="30"/>
  <c r="AJ898" i="30"/>
  <c r="AJ899" i="30"/>
  <c r="AJ902" i="30"/>
  <c r="AJ903" i="30"/>
  <c r="AJ906" i="30"/>
  <c r="AJ907" i="30"/>
  <c r="AJ910" i="30"/>
  <c r="AJ911" i="30"/>
  <c r="AJ914" i="30"/>
  <c r="AJ915" i="30"/>
  <c r="AK920" i="30"/>
  <c r="AK1034" i="30"/>
  <c r="AK1041" i="30"/>
  <c r="AK1050" i="30"/>
  <c r="AK1057" i="30"/>
  <c r="AI919" i="30"/>
  <c r="AI997" i="30"/>
  <c r="AI1029" i="30"/>
  <c r="AI1046" i="30"/>
  <c r="AI1053" i="30"/>
  <c r="AK916" i="30"/>
  <c r="AI917" i="30"/>
  <c r="AI924" i="30"/>
  <c r="AI1005" i="30"/>
  <c r="AK1040" i="30"/>
  <c r="AK1043" i="30"/>
  <c r="AI1044" i="30"/>
  <c r="AK1126" i="30"/>
  <c r="AK1128" i="30"/>
  <c r="AK1130" i="30"/>
  <c r="AK1132" i="30"/>
  <c r="AK1134" i="30"/>
  <c r="AK1136" i="30"/>
  <c r="AK1138" i="30"/>
  <c r="AK1140" i="30"/>
  <c r="AK1142" i="30"/>
  <c r="AK1144" i="30"/>
  <c r="AK1146" i="30"/>
  <c r="AK1148" i="30"/>
  <c r="AK1150" i="30"/>
  <c r="AJ837" i="30"/>
  <c r="AI929" i="30"/>
  <c r="AI930" i="30"/>
  <c r="AI1013" i="30"/>
  <c r="AK1049" i="30"/>
  <c r="AK1056" i="30"/>
  <c r="AK1058" i="30"/>
  <c r="AK1059" i="30"/>
  <c r="AI1060" i="30"/>
  <c r="AK1061" i="30"/>
  <c r="AJ821" i="30"/>
  <c r="AI935" i="30"/>
  <c r="AI936" i="30"/>
  <c r="AI937" i="30"/>
  <c r="AI938" i="30"/>
  <c r="AI939" i="30"/>
  <c r="AI940" i="30"/>
  <c r="AI941" i="30"/>
  <c r="AI942" i="30"/>
  <c r="AI943" i="30"/>
  <c r="AI944" i="30"/>
  <c r="AI945" i="30"/>
  <c r="AI946" i="30"/>
  <c r="AI947" i="30"/>
  <c r="AI948" i="30"/>
  <c r="AI949" i="30"/>
  <c r="AI950" i="30"/>
  <c r="AI951" i="30"/>
  <c r="AI952" i="30"/>
  <c r="AI953" i="30"/>
  <c r="AI954" i="30"/>
  <c r="AI955" i="30"/>
  <c r="AI956" i="30"/>
  <c r="AI957" i="30"/>
  <c r="AI958" i="30"/>
  <c r="AI959" i="30"/>
  <c r="AI960" i="30"/>
  <c r="AI961" i="30"/>
  <c r="AI962" i="30"/>
  <c r="AI963" i="30"/>
  <c r="AI964" i="30"/>
  <c r="AI965" i="30"/>
  <c r="AI966" i="30"/>
  <c r="AI967" i="30"/>
  <c r="AI968" i="30"/>
  <c r="AI969" i="30"/>
  <c r="AI970" i="30"/>
  <c r="AI971" i="30"/>
  <c r="AI972" i="30"/>
  <c r="AI973" i="30"/>
  <c r="AI974" i="30"/>
  <c r="AI975" i="30"/>
  <c r="AI976" i="30"/>
  <c r="AI977" i="30"/>
  <c r="AI978" i="30"/>
  <c r="AI979" i="30"/>
  <c r="AI980" i="30"/>
  <c r="AI981" i="30"/>
  <c r="AI982" i="30"/>
  <c r="AI983" i="30"/>
  <c r="AI984" i="30"/>
  <c r="AI985" i="30"/>
  <c r="AI986" i="30"/>
  <c r="AI987" i="30"/>
  <c r="AI988" i="30"/>
  <c r="AI989" i="30"/>
  <c r="AI1021" i="30"/>
  <c r="AI1037" i="30"/>
  <c r="AK1062" i="30"/>
  <c r="AK1063" i="30"/>
  <c r="AI1064" i="30"/>
  <c r="AK1065" i="30"/>
  <c r="AK1125" i="30"/>
  <c r="AK1127" i="30"/>
  <c r="AK1129" i="30"/>
  <c r="AK1131" i="30"/>
  <c r="AK1152" i="30"/>
  <c r="AK1162" i="30"/>
  <c r="AK1170" i="30"/>
  <c r="AK1237" i="30"/>
  <c r="AK1257" i="30"/>
  <c r="AJ8" i="30"/>
  <c r="AJ9" i="30"/>
  <c r="AK90" i="30"/>
  <c r="AK1163" i="30"/>
  <c r="AK1171" i="30"/>
  <c r="AK1207" i="30"/>
  <c r="AK1208" i="30"/>
  <c r="AK1223" i="30"/>
  <c r="AK9" i="30"/>
  <c r="AK21" i="30"/>
  <c r="AK1133" i="30"/>
  <c r="AK1141" i="30"/>
  <c r="AK1143" i="30"/>
  <c r="AK1145" i="30"/>
  <c r="AK1147" i="30"/>
  <c r="AK1149" i="30"/>
  <c r="AK1154" i="30"/>
  <c r="AK1166" i="30"/>
  <c r="AK1174" i="30"/>
  <c r="AK1178" i="30"/>
  <c r="AK1182" i="30"/>
  <c r="AK1186" i="30"/>
  <c r="AK1190" i="30"/>
  <c r="AK1194" i="30"/>
  <c r="AK1198" i="30"/>
  <c r="AK1202" i="30"/>
  <c r="AK1203" i="30"/>
  <c r="AK1204" i="30"/>
  <c r="AI1209" i="30"/>
  <c r="AK1213" i="30"/>
  <c r="AK1218" i="30"/>
  <c r="AK1219" i="30"/>
  <c r="AK1220" i="30"/>
  <c r="AI1225" i="30"/>
  <c r="AK1229" i="30"/>
  <c r="AK1234" i="30"/>
  <c r="AK1235" i="30"/>
  <c r="AK1236" i="30"/>
  <c r="AI1241" i="30"/>
  <c r="AK1245" i="30"/>
  <c r="AK1250" i="30"/>
  <c r="AI1253" i="30"/>
  <c r="AK1261" i="30"/>
  <c r="AK1264" i="30"/>
  <c r="AK1269" i="30"/>
  <c r="AJ1279" i="30"/>
  <c r="AJ3" i="30"/>
  <c r="AJ5" i="30"/>
  <c r="AK6" i="30"/>
  <c r="AK7" i="30"/>
  <c r="AJ12" i="30"/>
  <c r="AJ13" i="30"/>
  <c r="AK14" i="30"/>
  <c r="AK20" i="30"/>
  <c r="AJ24" i="30"/>
  <c r="AK25" i="30"/>
  <c r="AJ29" i="30"/>
  <c r="AI32" i="30"/>
  <c r="AI33" i="30"/>
  <c r="AK34" i="30"/>
  <c r="AK35" i="30"/>
  <c r="AI37" i="30"/>
  <c r="AJ52" i="30"/>
  <c r="AJ60" i="30"/>
  <c r="AK62" i="30"/>
  <c r="AK65" i="30"/>
  <c r="AI75" i="30"/>
  <c r="AK87" i="30"/>
  <c r="AI88" i="30"/>
  <c r="AK92" i="30"/>
  <c r="AK93" i="30"/>
  <c r="AK96" i="30"/>
  <c r="AK97" i="30"/>
  <c r="AK98" i="30"/>
  <c r="AJ99" i="30"/>
  <c r="AJ100" i="30"/>
  <c r="AJ101" i="30"/>
  <c r="AJ102" i="30"/>
  <c r="AJ103" i="30"/>
  <c r="AJ104" i="30"/>
  <c r="AJ105" i="30"/>
  <c r="AJ106" i="30"/>
  <c r="AJ107" i="30"/>
  <c r="AJ108" i="30"/>
  <c r="AJ109" i="30"/>
  <c r="AJ110" i="30"/>
  <c r="AJ111" i="30"/>
  <c r="AJ112" i="30"/>
  <c r="AJ120" i="30"/>
  <c r="AJ128" i="30"/>
  <c r="AK1209" i="30"/>
  <c r="AK1225" i="30"/>
  <c r="AK1230" i="30"/>
  <c r="AI1237" i="30"/>
  <c r="AK1241" i="30"/>
  <c r="AK1246" i="30"/>
  <c r="AK1253" i="30"/>
  <c r="AI1257" i="30"/>
  <c r="AK1262" i="30"/>
  <c r="AI1265" i="30"/>
  <c r="AK1270" i="30"/>
  <c r="AK3" i="30"/>
  <c r="AJ10" i="30"/>
  <c r="AJ11" i="30"/>
  <c r="AJ15" i="30"/>
  <c r="AJ17" i="30"/>
  <c r="AK22" i="30"/>
  <c r="AK24" i="30"/>
  <c r="AK26" i="30"/>
  <c r="AI36" i="30"/>
  <c r="AI41" i="30"/>
  <c r="AJ64" i="30"/>
  <c r="AK66" i="30"/>
  <c r="AK83" i="30"/>
  <c r="AK88" i="30"/>
  <c r="AI90" i="30"/>
  <c r="AI94" i="30"/>
  <c r="AJ118" i="30"/>
  <c r="AK170" i="30"/>
  <c r="AJ202" i="30"/>
  <c r="AK242" i="30"/>
  <c r="AK274" i="30"/>
  <c r="AK128" i="30"/>
  <c r="AJ129" i="30"/>
  <c r="AK130" i="30"/>
  <c r="AK131" i="30"/>
  <c r="AJ132" i="30"/>
  <c r="AK136" i="30"/>
  <c r="AJ137" i="30"/>
  <c r="AJ140" i="30"/>
  <c r="AI148" i="30"/>
  <c r="AI348" i="30"/>
  <c r="AK126" i="30"/>
  <c r="AK132" i="30"/>
  <c r="AK137" i="30"/>
  <c r="AK140" i="30"/>
  <c r="AI142" i="30"/>
  <c r="AK148" i="30"/>
  <c r="AI150" i="30"/>
  <c r="AI153" i="30"/>
  <c r="AI155" i="30"/>
  <c r="AI157" i="30"/>
  <c r="AK159" i="30"/>
  <c r="AI160" i="30"/>
  <c r="AK163" i="30"/>
  <c r="AI164" i="30"/>
  <c r="AK167" i="30"/>
  <c r="AI168" i="30"/>
  <c r="AK172" i="30"/>
  <c r="AI174" i="30"/>
  <c r="AI178" i="30"/>
  <c r="AI182" i="30"/>
  <c r="AK186" i="30"/>
  <c r="AK191" i="30"/>
  <c r="AI192" i="30"/>
  <c r="AK195" i="30"/>
  <c r="AI196" i="30"/>
  <c r="AK199" i="30"/>
  <c r="AI200" i="30"/>
  <c r="AK203" i="30"/>
  <c r="AI204" i="30"/>
  <c r="AI207" i="30"/>
  <c r="AI209" i="30"/>
  <c r="AI211" i="30"/>
  <c r="AI213" i="30"/>
  <c r="AI215" i="30"/>
  <c r="AI217" i="30"/>
  <c r="AI219" i="30"/>
  <c r="AI221" i="30"/>
  <c r="AI223" i="30"/>
  <c r="AK226" i="30"/>
  <c r="AK231" i="30"/>
  <c r="AI232" i="30"/>
  <c r="AK235" i="30"/>
  <c r="AI236" i="30"/>
  <c r="AK239" i="30"/>
  <c r="AI240" i="30"/>
  <c r="AK244" i="30"/>
  <c r="AI246" i="30"/>
  <c r="AI250" i="30"/>
  <c r="AI254" i="30"/>
  <c r="AK258" i="30"/>
  <c r="AK263" i="30"/>
  <c r="AI264" i="30"/>
  <c r="AK267" i="30"/>
  <c r="AI268" i="30"/>
  <c r="AK271" i="30"/>
  <c r="AI272" i="30"/>
  <c r="AK276" i="30"/>
  <c r="AI278" i="30"/>
  <c r="AI282" i="30"/>
  <c r="AI286" i="30"/>
  <c r="AK298" i="30"/>
  <c r="AK314" i="30"/>
  <c r="AK330" i="30"/>
  <c r="AK123" i="30"/>
  <c r="AJ124" i="30"/>
  <c r="AK142" i="30"/>
  <c r="AI144" i="30"/>
  <c r="AK150" i="30"/>
  <c r="AK153" i="30"/>
  <c r="AK155" i="30"/>
  <c r="AK157" i="30"/>
  <c r="AK160" i="30"/>
  <c r="AK164" i="30"/>
  <c r="AK168" i="30"/>
  <c r="AI170" i="30"/>
  <c r="AK174" i="30"/>
  <c r="AK178" i="30"/>
  <c r="AK182" i="30"/>
  <c r="AK187" i="30"/>
  <c r="AI346" i="30"/>
  <c r="AK254" i="30"/>
  <c r="AK240" i="30"/>
  <c r="AK227" i="30"/>
  <c r="AI212" i="30"/>
  <c r="AK181" i="30"/>
  <c r="AI156" i="30"/>
  <c r="AK349" i="30"/>
  <c r="AI284" i="30"/>
  <c r="AK255" i="30"/>
  <c r="AK237" i="30"/>
  <c r="AK221" i="30"/>
  <c r="AK204" i="30"/>
  <c r="AK175" i="30"/>
  <c r="AK154" i="30"/>
  <c r="AK302" i="30"/>
  <c r="AK281" i="30"/>
  <c r="AK268" i="30"/>
  <c r="AI244" i="30"/>
  <c r="AI214" i="30"/>
  <c r="AK192" i="30"/>
  <c r="AK122" i="30"/>
  <c r="AK290" i="30"/>
  <c r="AI270" i="30"/>
  <c r="AI256" i="30"/>
  <c r="AK228" i="30"/>
  <c r="AK211" i="30"/>
  <c r="AK197" i="30"/>
  <c r="AI184" i="30"/>
  <c r="AK156" i="30"/>
  <c r="AK332" i="30"/>
  <c r="AK328" i="30"/>
  <c r="AK296" i="30"/>
  <c r="AJ136" i="30"/>
  <c r="AI77" i="30"/>
  <c r="AJ48" i="30"/>
  <c r="AJ16" i="30"/>
  <c r="AK1214" i="30"/>
  <c r="AK1151" i="30"/>
  <c r="AK313" i="30"/>
  <c r="AJ205" i="30"/>
  <c r="AI143" i="30"/>
  <c r="AK84" i="30"/>
  <c r="AK37" i="30"/>
  <c r="AK1226" i="30"/>
  <c r="AK1205" i="30"/>
  <c r="AK1165" i="30"/>
  <c r="AI347" i="30"/>
  <c r="AK309" i="30"/>
  <c r="AK284" i="30"/>
  <c r="AK270" i="30"/>
  <c r="AK256" i="30"/>
  <c r="AK241" i="30"/>
  <c r="AI226" i="30"/>
  <c r="AK222" i="30"/>
  <c r="AK218" i="30"/>
  <c r="AK214" i="30"/>
  <c r="AK210" i="30"/>
  <c r="AK206" i="30"/>
  <c r="AK190" i="30"/>
  <c r="AK176" i="30"/>
  <c r="AK146" i="30"/>
  <c r="AK138" i="30"/>
  <c r="AJ125" i="30"/>
  <c r="AK94" i="30"/>
  <c r="AI42" i="30"/>
  <c r="AJ4" i="30"/>
  <c r="AK1217" i="30"/>
  <c r="AK1196" i="30"/>
  <c r="AK1167" i="30"/>
  <c r="AK1139" i="30"/>
  <c r="AK205" i="30"/>
  <c r="AI151" i="30"/>
  <c r="AK147" i="30"/>
  <c r="AJ126" i="30"/>
  <c r="AJ47" i="30"/>
  <c r="AK8" i="30"/>
  <c r="AK1242" i="30"/>
  <c r="AK1192" i="30"/>
  <c r="AI47" i="30"/>
  <c r="AI43" i="30"/>
  <c r="AI30" i="30"/>
  <c r="AI16" i="30"/>
  <c r="AI12" i="30"/>
  <c r="AI1259" i="30"/>
  <c r="AI1194" i="30"/>
  <c r="AI1178" i="30"/>
  <c r="AJ1172" i="30"/>
  <c r="AJ1154" i="30"/>
  <c r="AI1115" i="30"/>
  <c r="AI1099" i="30"/>
  <c r="AI124" i="30"/>
  <c r="AJ32" i="30"/>
  <c r="AI7" i="30"/>
  <c r="AI1255" i="30"/>
  <c r="AJ1189" i="30"/>
  <c r="AJ1153" i="30"/>
  <c r="AI1116" i="30"/>
  <c r="AI1100" i="30"/>
  <c r="AK928" i="30"/>
  <c r="AI137" i="30"/>
  <c r="AI128" i="30"/>
  <c r="AI109" i="30"/>
  <c r="AI105" i="30"/>
  <c r="AI101" i="30"/>
  <c r="AK91" i="30"/>
  <c r="AJ35" i="30"/>
  <c r="AJ25" i="30"/>
  <c r="AK18" i="30"/>
  <c r="AJ14" i="30"/>
  <c r="AJ6" i="30"/>
  <c r="AK1283" i="30"/>
  <c r="AK1266" i="30"/>
  <c r="AK1249" i="30"/>
  <c r="AK1240" i="30"/>
  <c r="AK1201" i="30"/>
  <c r="AK1193" i="30"/>
  <c r="AK1185" i="30"/>
  <c r="AK1177" i="30"/>
  <c r="AI1161" i="30"/>
  <c r="AK1158" i="30"/>
  <c r="AJ1152" i="30"/>
  <c r="AI1117" i="30"/>
  <c r="AI1101" i="30"/>
  <c r="AI136" i="30"/>
  <c r="AI122" i="30"/>
  <c r="AJ45" i="30"/>
  <c r="AK28" i="30"/>
  <c r="AK15" i="30"/>
  <c r="AJ1155" i="30"/>
  <c r="AI1151" i="30"/>
  <c r="AJ1147" i="30"/>
  <c r="AI1143" i="30"/>
  <c r="AJ1139" i="30"/>
  <c r="AI1135" i="30"/>
  <c r="AI1118" i="30"/>
  <c r="AI1102" i="30"/>
  <c r="AJ1129" i="30"/>
  <c r="AI1085" i="30"/>
  <c r="AI1077" i="30"/>
  <c r="AI1069" i="30"/>
  <c r="AI1054" i="30"/>
  <c r="AK1047" i="30"/>
  <c r="AI1034" i="30"/>
  <c r="AI1011" i="30"/>
  <c r="AJ849" i="30"/>
  <c r="AJ803" i="30"/>
  <c r="AI1131" i="30"/>
  <c r="AK1089" i="30"/>
  <c r="AI1078" i="30"/>
  <c r="AI1070" i="30"/>
  <c r="AK1048" i="30"/>
  <c r="AK1037" i="30"/>
  <c r="AI1007" i="30"/>
  <c r="AI927" i="30"/>
  <c r="AJ861" i="30"/>
  <c r="AJ845" i="30"/>
  <c r="AJ1150" i="30"/>
  <c r="AJ1142" i="30"/>
  <c r="AJ1134" i="30"/>
  <c r="AJ1130" i="30"/>
  <c r="AJ1126" i="30"/>
  <c r="AI342" i="30"/>
  <c r="AK250" i="30"/>
  <c r="AK236" i="30"/>
  <c r="AI224" i="30"/>
  <c r="AI208" i="30"/>
  <c r="AK177" i="30"/>
  <c r="AJ133" i="30"/>
  <c r="AK348" i="30"/>
  <c r="AI280" i="30"/>
  <c r="AK251" i="30"/>
  <c r="AI234" i="30"/>
  <c r="AK213" i="30"/>
  <c r="AK188" i="30"/>
  <c r="AK166" i="30"/>
  <c r="AK134" i="30"/>
  <c r="AK286" i="30"/>
  <c r="AK278" i="30"/>
  <c r="AK264" i="30"/>
  <c r="AI242" i="30"/>
  <c r="AI210" i="30"/>
  <c r="AI166" i="30"/>
  <c r="AK334" i="30"/>
  <c r="AK287" i="30"/>
  <c r="AI266" i="30"/>
  <c r="AK253" i="30"/>
  <c r="AK223" i="30"/>
  <c r="AK207" i="30"/>
  <c r="AI194" i="30"/>
  <c r="AI180" i="30"/>
  <c r="AI349" i="30"/>
  <c r="AK321" i="30"/>
  <c r="AK317" i="30"/>
  <c r="AK289" i="30"/>
  <c r="AK257" i="30"/>
  <c r="AJ206" i="30"/>
  <c r="AJ116" i="30"/>
  <c r="AI69" i="30"/>
  <c r="AK36" i="30"/>
  <c r="AK11" i="30"/>
  <c r="AK1191" i="30"/>
  <c r="AK1135" i="30"/>
  <c r="AK308" i="30"/>
  <c r="AK151" i="30"/>
  <c r="AK143" i="30"/>
  <c r="AJ58" i="30"/>
  <c r="AK32" i="30"/>
  <c r="AJ1276" i="30"/>
  <c r="AK1221" i="30"/>
  <c r="AK1200" i="30"/>
  <c r="AK1137" i="30"/>
  <c r="AK336" i="30"/>
  <c r="AK304" i="30"/>
  <c r="AK280" i="30"/>
  <c r="AK266" i="30"/>
  <c r="AK252" i="30"/>
  <c r="AK238" i="30"/>
  <c r="AK224" i="30"/>
  <c r="AK220" i="30"/>
  <c r="AK216" i="30"/>
  <c r="AK212" i="30"/>
  <c r="AK208" i="30"/>
  <c r="AJ204" i="30"/>
  <c r="AI186" i="30"/>
  <c r="AK171" i="30"/>
  <c r="AK152" i="30"/>
  <c r="AI141" i="30"/>
  <c r="AI134" i="30"/>
  <c r="AI79" i="30"/>
  <c r="AI39" i="30"/>
  <c r="AK1268" i="30"/>
  <c r="AK1216" i="30"/>
  <c r="AK1183" i="30"/>
  <c r="AK1161" i="30"/>
  <c r="AK316" i="30"/>
  <c r="AJ203" i="30"/>
  <c r="AI146" i="30"/>
  <c r="AJ134" i="30"/>
  <c r="AK86" i="30"/>
  <c r="AI35" i="30"/>
  <c r="AK19" i="30"/>
  <c r="AK1271" i="30"/>
  <c r="AK1233" i="30"/>
  <c r="AK1179" i="30"/>
  <c r="AI84" i="30"/>
  <c r="AI46" i="30"/>
  <c r="AJ41" i="30"/>
  <c r="AK29" i="30"/>
  <c r="AK13" i="30"/>
  <c r="AK5" i="30"/>
  <c r="AI1190" i="30"/>
  <c r="AI1174" i="30"/>
  <c r="AK1172" i="30"/>
  <c r="AI1164" i="30"/>
  <c r="AI1154" i="30"/>
  <c r="AI1111" i="30"/>
  <c r="AI1095" i="30"/>
  <c r="AJ40" i="30"/>
  <c r="AI28" i="30"/>
  <c r="AI6" i="30"/>
  <c r="AJ1201" i="30"/>
  <c r="AJ1185" i="30"/>
  <c r="AI1153" i="30"/>
  <c r="AI1112" i="30"/>
  <c r="AI1096" i="30"/>
  <c r="AK135" i="30"/>
  <c r="AK125" i="30"/>
  <c r="AI108" i="30"/>
  <c r="AI104" i="30"/>
  <c r="AI100" i="30"/>
  <c r="AI66" i="30"/>
  <c r="AI40" i="30"/>
  <c r="AI34" i="30"/>
  <c r="AK30" i="30"/>
  <c r="AI24" i="30"/>
  <c r="AI9" i="30"/>
  <c r="AJ1274" i="30"/>
  <c r="AI1261" i="30"/>
  <c r="AK1239" i="30"/>
  <c r="AI1229" i="30"/>
  <c r="AJ1200" i="30"/>
  <c r="AI1192" i="30"/>
  <c r="AJ1184" i="30"/>
  <c r="AI1176" i="30"/>
  <c r="AI1168" i="30"/>
  <c r="AI1160" i="30"/>
  <c r="AJ1156" i="30"/>
  <c r="AI1152" i="30"/>
  <c r="AI1113" i="30"/>
  <c r="AI1097" i="30"/>
  <c r="AK129" i="30"/>
  <c r="AI64" i="30"/>
  <c r="AJ44" i="30"/>
  <c r="AK39" i="30"/>
  <c r="AJ21" i="30"/>
  <c r="AI11" i="30"/>
  <c r="AK4" i="30"/>
  <c r="AK1260" i="30"/>
  <c r="AJ1195" i="30"/>
  <c r="AJ1187" i="30"/>
  <c r="AJ1179" i="30"/>
  <c r="AI1155" i="30"/>
  <c r="AJ1149" i="30"/>
  <c r="AI1145" i="30"/>
  <c r="AJ1141" i="30"/>
  <c r="AI1137" i="30"/>
  <c r="AJ1133" i="30"/>
  <c r="AI1114" i="30"/>
  <c r="AI1098" i="30"/>
  <c r="AJ1127" i="30"/>
  <c r="AK1085" i="30"/>
  <c r="AK1077" i="30"/>
  <c r="AK1069" i="30"/>
  <c r="AK1053" i="30"/>
  <c r="AK1046" i="30"/>
  <c r="AI1041" i="30"/>
  <c r="AI1033" i="30"/>
  <c r="AI1001" i="30"/>
  <c r="AK849" i="30"/>
  <c r="AK829" i="30"/>
  <c r="AJ795" i="30"/>
  <c r="AI1129" i="30"/>
  <c r="AI1086" i="30"/>
  <c r="AK1078" i="30"/>
  <c r="AK1070" i="30"/>
  <c r="AK1038" i="30"/>
  <c r="AK1036" i="30"/>
  <c r="AI1003" i="30"/>
  <c r="AJ921" i="30"/>
  <c r="AI822" i="30"/>
  <c r="AJ1148" i="30"/>
  <c r="AJ1140" i="30"/>
  <c r="AK322" i="30"/>
  <c r="AK249" i="30"/>
  <c r="AK232" i="30"/>
  <c r="AI220" i="30"/>
  <c r="AI203" i="30"/>
  <c r="AK165" i="30"/>
  <c r="AK338" i="30"/>
  <c r="AI344" i="30"/>
  <c r="AI276" i="30"/>
  <c r="AK247" i="30"/>
  <c r="AK233" i="30"/>
  <c r="AK209" i="30"/>
  <c r="AK183" i="30"/>
  <c r="AK162" i="30"/>
  <c r="AK318" i="30"/>
  <c r="AK285" i="30"/>
  <c r="AK272" i="30"/>
  <c r="AI260" i="30"/>
  <c r="AI222" i="30"/>
  <c r="AK200" i="30"/>
  <c r="AI162" i="30"/>
  <c r="AK306" i="30"/>
  <c r="AK283" i="30"/>
  <c r="AK265" i="30"/>
  <c r="AI252" i="30"/>
  <c r="AK219" i="30"/>
  <c r="AI206" i="30"/>
  <c r="AK193" i="30"/>
  <c r="AI176" i="30"/>
  <c r="AI341" i="30"/>
  <c r="AI343" i="30"/>
  <c r="AK312" i="30"/>
  <c r="AI202" i="30"/>
  <c r="AI145" i="30"/>
  <c r="AI96" i="30"/>
  <c r="AK64" i="30"/>
  <c r="AJ28" i="30"/>
  <c r="AK1248" i="30"/>
  <c r="AK1188" i="30"/>
  <c r="AI345" i="30"/>
  <c r="AK297" i="30"/>
  <c r="AI125" i="30"/>
  <c r="AJ50" i="30"/>
  <c r="AK17" i="30"/>
  <c r="AI1249" i="30"/>
  <c r="AK1215" i="30"/>
  <c r="AK1187" i="30"/>
  <c r="AK340" i="30"/>
  <c r="AK325" i="30"/>
  <c r="AK293" i="30"/>
  <c r="AK275" i="30"/>
  <c r="AK262" i="30"/>
  <c r="AK248" i="30"/>
  <c r="AK234" i="30"/>
  <c r="AK198" i="30"/>
  <c r="AK184" i="30"/>
  <c r="AI149" i="30"/>
  <c r="AK141" i="30"/>
  <c r="AI133" i="30"/>
  <c r="AJ122" i="30"/>
  <c r="AI71" i="30"/>
  <c r="AK1254" i="30"/>
  <c r="AI1205" i="30"/>
  <c r="AK1180" i="30"/>
  <c r="AK1157" i="30"/>
  <c r="AK305" i="30"/>
  <c r="AI154" i="30"/>
  <c r="AK139" i="30"/>
  <c r="AI130" i="30"/>
  <c r="AI81" i="30"/>
  <c r="AK27" i="30"/>
  <c r="AK1265" i="30"/>
  <c r="AI1217" i="30"/>
  <c r="AK1176" i="30"/>
  <c r="AI65" i="30"/>
  <c r="AI45" i="30"/>
  <c r="AI29" i="30"/>
  <c r="AI13" i="30"/>
  <c r="AI5" i="30"/>
  <c r="AI1221" i="30"/>
  <c r="AI1186" i="30"/>
  <c r="AJ1173" i="30"/>
  <c r="AJ1166" i="30"/>
  <c r="AK1164" i="30"/>
  <c r="AI1123" i="30"/>
  <c r="AI1107" i="30"/>
  <c r="AI1091" i="30"/>
  <c r="AJ37" i="30"/>
  <c r="AI25" i="30"/>
  <c r="AI4" i="30"/>
  <c r="AJ1197" i="30"/>
  <c r="AJ1181" i="30"/>
  <c r="AI1124" i="30"/>
  <c r="AI1108" i="30"/>
  <c r="AI1092" i="30"/>
  <c r="AI132" i="30"/>
  <c r="AI111" i="30"/>
  <c r="AI107" i="30"/>
  <c r="AI103" i="30"/>
  <c r="AI99" i="30"/>
  <c r="AJ39" i="30"/>
  <c r="AJ34" i="30"/>
  <c r="AI22" i="30"/>
  <c r="AK16" i="30"/>
  <c r="AI8" i="30"/>
  <c r="AI3" i="30"/>
  <c r="AK1272" i="30"/>
  <c r="AK1258" i="30"/>
  <c r="AK1238" i="30"/>
  <c r="AK1224" i="30"/>
  <c r="AI1213" i="30"/>
  <c r="AK1197" i="30"/>
  <c r="AK1189" i="30"/>
  <c r="AK1181" i="30"/>
  <c r="AJ1170" i="30"/>
  <c r="AK1168" i="30"/>
  <c r="AK1160" i="30"/>
  <c r="AK1156" i="30"/>
  <c r="AI1125" i="30"/>
  <c r="AI1109" i="30"/>
  <c r="AI1093" i="30"/>
  <c r="AI126" i="30"/>
  <c r="AI62" i="30"/>
  <c r="AJ43" i="30"/>
  <c r="AI20" i="30"/>
  <c r="AI10" i="30"/>
  <c r="AK1244" i="30"/>
  <c r="AK1228" i="30"/>
  <c r="AK1212" i="30"/>
  <c r="AI1147" i="30"/>
  <c r="AJ1143" i="30"/>
  <c r="AI1139" i="30"/>
  <c r="AJ1135" i="30"/>
  <c r="AI1126" i="30"/>
  <c r="AI1110" i="30"/>
  <c r="AI1094" i="30"/>
  <c r="AI1089" i="30"/>
  <c r="AI1081" i="30"/>
  <c r="AI1073" i="30"/>
  <c r="AK1054" i="30"/>
  <c r="AK1052" i="30"/>
  <c r="AK1044" i="30"/>
  <c r="AI1040" i="30"/>
  <c r="AI926" i="30"/>
  <c r="AJ829" i="30"/>
  <c r="AJ1157" i="30"/>
  <c r="AI1127" i="30"/>
  <c r="AI1082" i="30"/>
  <c r="AI1074" i="30"/>
  <c r="AK1068" i="30"/>
  <c r="AI1036" i="30"/>
  <c r="AI993" i="30"/>
  <c r="AI921" i="30"/>
  <c r="AJ822" i="30"/>
  <c r="AJ1146" i="30"/>
  <c r="AJ1138" i="30"/>
  <c r="AJ1132" i="30"/>
  <c r="AJ1128" i="30"/>
  <c r="AK1124" i="30"/>
  <c r="AK1121" i="30"/>
  <c r="AI274" i="30"/>
  <c r="AK246" i="30"/>
  <c r="AI228" i="30"/>
  <c r="AI216" i="30"/>
  <c r="AK202" i="30"/>
  <c r="AK161" i="30"/>
  <c r="AK326" i="30"/>
  <c r="AI288" i="30"/>
  <c r="AK260" i="30"/>
  <c r="AI238" i="30"/>
  <c r="AI230" i="30"/>
  <c r="AI205" i="30"/>
  <c r="AK179" i="30"/>
  <c r="AK158" i="30"/>
  <c r="AK310" i="30"/>
  <c r="AK282" i="30"/>
  <c r="AK269" i="30"/>
  <c r="AK259" i="30"/>
  <c r="AI218" i="30"/>
  <c r="AK196" i="30"/>
  <c r="AI158" i="30"/>
  <c r="AK294" i="30"/>
  <c r="AK279" i="30"/>
  <c r="AI262" i="30"/>
  <c r="AI248" i="30"/>
  <c r="AK215" i="30"/>
  <c r="AI198" i="30"/>
  <c r="AI190" i="30"/>
  <c r="AI172" i="30"/>
  <c r="AK337" i="30"/>
  <c r="AK333" i="30"/>
  <c r="AK301" i="30"/>
  <c r="AK225" i="30"/>
  <c r="AK217" i="30"/>
  <c r="AI188" i="30"/>
  <c r="AK145" i="30"/>
  <c r="AI86" i="30"/>
  <c r="AJ56" i="30"/>
  <c r="AJ20" i="30"/>
  <c r="AI1233" i="30"/>
  <c r="AK1169" i="30"/>
  <c r="AK324" i="30"/>
  <c r="AK292" i="30"/>
  <c r="AI92" i="30"/>
  <c r="AI38" i="30"/>
  <c r="AK1231" i="30"/>
  <c r="AK1210" i="30"/>
  <c r="AK1184" i="30"/>
  <c r="AK329" i="30"/>
  <c r="AK320" i="30"/>
  <c r="AK288" i="30"/>
  <c r="AK273" i="30"/>
  <c r="AI258" i="30"/>
  <c r="AK243" i="30"/>
  <c r="AK230" i="30"/>
  <c r="AK194" i="30"/>
  <c r="AK180" i="30"/>
  <c r="AK149" i="30"/>
  <c r="AI138" i="30"/>
  <c r="AK133" i="30"/>
  <c r="AJ114" i="30"/>
  <c r="AJ54" i="30"/>
  <c r="AK33" i="30"/>
  <c r="AK1232" i="30"/>
  <c r="AK1199" i="30"/>
  <c r="AK1173" i="30"/>
  <c r="AK1155" i="30"/>
  <c r="AK300" i="30"/>
  <c r="AI152" i="30"/>
  <c r="AI147" i="30"/>
  <c r="AK144" i="30"/>
  <c r="AJ138" i="30"/>
  <c r="AI73" i="30"/>
  <c r="AK10" i="30"/>
  <c r="AK1247" i="30"/>
  <c r="AK1195" i="30"/>
  <c r="AK1175" i="30"/>
  <c r="AI48" i="30"/>
  <c r="AI44" i="30"/>
  <c r="AI18" i="30"/>
  <c r="AK12" i="30"/>
  <c r="AI1198" i="30"/>
  <c r="AJ1182" i="30"/>
  <c r="AJ1165" i="30"/>
  <c r="AK1159" i="30"/>
  <c r="AI1119" i="30"/>
  <c r="AI1103" i="30"/>
  <c r="AI129" i="30"/>
  <c r="AJ33" i="30"/>
  <c r="AI14" i="30"/>
  <c r="AI1260" i="30"/>
  <c r="AJ1193" i="30"/>
  <c r="AJ1177" i="30"/>
  <c r="AI1120" i="30"/>
  <c r="AI1104" i="30"/>
  <c r="AK1067" i="30"/>
  <c r="AJ130" i="30"/>
  <c r="AI110" i="30"/>
  <c r="AI106" i="30"/>
  <c r="AI102" i="30"/>
  <c r="AK95" i="30"/>
  <c r="AI26" i="30"/>
  <c r="AI21" i="30"/>
  <c r="AI15" i="30"/>
  <c r="AJ7" i="30"/>
  <c r="AK1287" i="30"/>
  <c r="AI1269" i="30"/>
  <c r="AK1252" i="30"/>
  <c r="AI1245" i="30"/>
  <c r="AK1222" i="30"/>
  <c r="AK1206" i="30"/>
  <c r="AI1196" i="30"/>
  <c r="AI1188" i="30"/>
  <c r="AI1180" i="30"/>
  <c r="AJ1169" i="30"/>
  <c r="AI1162" i="30"/>
  <c r="AI1158" i="30"/>
  <c r="AK1153" i="30"/>
  <c r="AI1121" i="30"/>
  <c r="AI1105" i="30"/>
  <c r="AI140" i="30"/>
  <c r="AK124" i="30"/>
  <c r="AJ46" i="30"/>
  <c r="AK41" i="30"/>
  <c r="AJ36" i="30"/>
  <c r="AK31" i="30"/>
  <c r="AI17" i="30"/>
  <c r="AK1243" i="30"/>
  <c r="AK1227" i="30"/>
  <c r="AK1211" i="30"/>
  <c r="AI1199" i="30"/>
  <c r="AJ1191" i="30"/>
  <c r="AI1183" i="30"/>
  <c r="AJ1175" i="30"/>
  <c r="AJ1151" i="30"/>
  <c r="AI1149" i="30"/>
  <c r="AJ1145" i="30"/>
  <c r="AI1141" i="30"/>
  <c r="AJ1137" i="30"/>
  <c r="AI1122" i="30"/>
  <c r="AI1106" i="30"/>
  <c r="AJ1131" i="30"/>
  <c r="AK1088" i="30"/>
  <c r="AK1081" i="30"/>
  <c r="AK1073" i="30"/>
  <c r="AI1052" i="30"/>
  <c r="AI1042" i="30"/>
  <c r="AK1035" i="30"/>
  <c r="AI1015" i="30"/>
  <c r="AI849" i="30"/>
  <c r="AJ811" i="30"/>
  <c r="AI1133" i="30"/>
  <c r="AI1090" i="30"/>
  <c r="AK1082" i="30"/>
  <c r="AK1074" i="30"/>
  <c r="AI1048" i="30"/>
  <c r="AI1038" i="30"/>
  <c r="AI1025" i="30"/>
  <c r="AJ877" i="30"/>
  <c r="AK845" i="30"/>
  <c r="AJ1144" i="30"/>
  <c r="AJ1136" i="30"/>
  <c r="AK1119" i="30"/>
  <c r="AK1114" i="30"/>
  <c r="AK1111" i="30"/>
  <c r="AK1106" i="30"/>
  <c r="AK1103" i="30"/>
  <c r="AK1098" i="30"/>
  <c r="AK1095" i="30"/>
  <c r="AI1087" i="30"/>
  <c r="AI1079" i="30"/>
  <c r="AI1071" i="30"/>
  <c r="AK1055" i="30"/>
  <c r="AI1027" i="30"/>
  <c r="AK932" i="30"/>
  <c r="AI922" i="30"/>
  <c r="AK817" i="30"/>
  <c r="AJ1163" i="30"/>
  <c r="AI1150" i="30"/>
  <c r="AI1142" i="30"/>
  <c r="AI1134" i="30"/>
  <c r="AI1084" i="30"/>
  <c r="AI1076" i="30"/>
  <c r="AI1068" i="30"/>
  <c r="AI1058" i="30"/>
  <c r="AK1051" i="30"/>
  <c r="AK1045" i="30"/>
  <c r="AI1023" i="30"/>
  <c r="AJ928" i="30"/>
  <c r="AK924" i="30"/>
  <c r="AI833" i="30"/>
  <c r="AJ988" i="30"/>
  <c r="AJ984" i="30"/>
  <c r="AJ980" i="30"/>
  <c r="AJ976" i="30"/>
  <c r="AJ972" i="30"/>
  <c r="AJ968" i="30"/>
  <c r="AJ964" i="30"/>
  <c r="AJ960" i="30"/>
  <c r="AJ956" i="30"/>
  <c r="AJ952" i="30"/>
  <c r="AJ948" i="30"/>
  <c r="AJ944" i="30"/>
  <c r="AJ940" i="30"/>
  <c r="AJ936" i="30"/>
  <c r="AJ920" i="30"/>
  <c r="AJ853" i="30"/>
  <c r="AI841" i="30"/>
  <c r="AI825" i="30"/>
  <c r="AJ812" i="30"/>
  <c r="AI792" i="30"/>
  <c r="AI788" i="30"/>
  <c r="AI784" i="30"/>
  <c r="AI780" i="30"/>
  <c r="AI776" i="30"/>
  <c r="AJ762" i="30"/>
  <c r="AK718" i="30"/>
  <c r="AK613" i="30"/>
  <c r="AJ603" i="30"/>
  <c r="AK477" i="30"/>
  <c r="AI469" i="30"/>
  <c r="AJ422" i="30"/>
  <c r="AJ1122" i="30"/>
  <c r="AJ1114" i="30"/>
  <c r="AJ1106" i="30"/>
  <c r="AJ1098" i="30"/>
  <c r="AJ935" i="30"/>
  <c r="AJ924" i="30"/>
  <c r="AJ870" i="30"/>
  <c r="AI765" i="30"/>
  <c r="AK749" i="30"/>
  <c r="AK657" i="30"/>
  <c r="AK641" i="30"/>
  <c r="AJ622" i="30"/>
  <c r="AJ804" i="30"/>
  <c r="AJ760" i="30"/>
  <c r="AJ685" i="30"/>
  <c r="AI629" i="30"/>
  <c r="AI586" i="30"/>
  <c r="AK480" i="30"/>
  <c r="AJ1119" i="30"/>
  <c r="AJ1111" i="30"/>
  <c r="AJ1103" i="30"/>
  <c r="AJ1095" i="30"/>
  <c r="AI1061" i="30"/>
  <c r="AJ932" i="30"/>
  <c r="AJ878" i="30"/>
  <c r="AI840" i="30"/>
  <c r="AI824" i="30"/>
  <c r="AJ809" i="30"/>
  <c r="AJ792" i="30"/>
  <c r="AJ788" i="30"/>
  <c r="AJ784" i="30"/>
  <c r="AJ780" i="30"/>
  <c r="AJ776" i="30"/>
  <c r="AK739" i="30"/>
  <c r="AJ709" i="30"/>
  <c r="AK623" i="30"/>
  <c r="AI485" i="30"/>
  <c r="AJ420" i="30"/>
  <c r="AJ404" i="30"/>
  <c r="AI911" i="30"/>
  <c r="AI895" i="30"/>
  <c r="AJ881" i="30"/>
  <c r="AI836" i="30"/>
  <c r="AI827" i="30"/>
  <c r="AJ765" i="30"/>
  <c r="AK747" i="30"/>
  <c r="AI741" i="30"/>
  <c r="AI726" i="30"/>
  <c r="AK710" i="30"/>
  <c r="AK671" i="30"/>
  <c r="AK651" i="30"/>
  <c r="AK630" i="30"/>
  <c r="AJ614" i="30"/>
  <c r="AK582" i="30"/>
  <c r="AJ544" i="30"/>
  <c r="AI537" i="30"/>
  <c r="AJ528" i="30"/>
  <c r="AI521" i="30"/>
  <c r="AK507" i="30"/>
  <c r="AK487" i="30"/>
  <c r="AK423" i="30"/>
  <c r="AI414" i="30"/>
  <c r="AK376" i="30"/>
  <c r="AI845" i="30"/>
  <c r="AI829" i="30"/>
  <c r="AJ808" i="30"/>
  <c r="AJ753" i="30"/>
  <c r="AK748" i="30"/>
  <c r="AK735" i="30"/>
  <c r="AK717" i="30"/>
  <c r="AJ708" i="30"/>
  <c r="AK701" i="30"/>
  <c r="AK676" i="30"/>
  <c r="AK652" i="30"/>
  <c r="AK628" i="30"/>
  <c r="AI612" i="30"/>
  <c r="AK589" i="30"/>
  <c r="AI482" i="30"/>
  <c r="AJ415" i="30"/>
  <c r="AI396" i="30"/>
  <c r="AI773" i="30"/>
  <c r="AK740" i="30"/>
  <c r="AJ716" i="30"/>
  <c r="AJ703" i="30"/>
  <c r="AI694" i="30"/>
  <c r="AK682" i="30"/>
  <c r="AK665" i="30"/>
  <c r="AK650" i="30"/>
  <c r="AK634" i="30"/>
  <c r="AI623" i="30"/>
  <c r="AI598" i="30"/>
  <c r="AJ548" i="30"/>
  <c r="AJ539" i="30"/>
  <c r="AI532" i="30"/>
  <c r="AJ523" i="30"/>
  <c r="AI516" i="30"/>
  <c r="AK486" i="30"/>
  <c r="AI435" i="30"/>
  <c r="AI385" i="30"/>
  <c r="AK359" i="30"/>
  <c r="AJ713" i="30"/>
  <c r="AJ702" i="30"/>
  <c r="AI693" i="30"/>
  <c r="AK668" i="30"/>
  <c r="AK638" i="30"/>
  <c r="AJ624" i="30"/>
  <c r="AI607" i="30"/>
  <c r="AI542" i="30"/>
  <c r="AJ533" i="30"/>
  <c r="AI526" i="30"/>
  <c r="AJ517" i="30"/>
  <c r="AK497" i="30"/>
  <c r="AK488" i="30"/>
  <c r="AJ405" i="30"/>
  <c r="AI377" i="30"/>
  <c r="AJ715" i="30"/>
  <c r="AJ704" i="30"/>
  <c r="AI683" i="30"/>
  <c r="AK670" i="30"/>
  <c r="AI660" i="30"/>
  <c r="AI656" i="30"/>
  <c r="AI652" i="30"/>
  <c r="AI648" i="30"/>
  <c r="AI644" i="30"/>
  <c r="AJ635" i="30"/>
  <c r="AJ618" i="30"/>
  <c r="AK593" i="30"/>
  <c r="AJ558" i="30"/>
  <c r="AI543" i="30"/>
  <c r="AJ534" i="30"/>
  <c r="AI527" i="30"/>
  <c r="AJ518" i="30"/>
  <c r="AK504" i="30"/>
  <c r="AK489" i="30"/>
  <c r="AI419" i="30"/>
  <c r="AI395" i="30"/>
  <c r="AI375" i="30"/>
  <c r="AI686" i="30"/>
  <c r="AJ679" i="30"/>
  <c r="AJ633" i="30"/>
  <c r="AJ625" i="30"/>
  <c r="AJ617" i="30"/>
  <c r="AJ609" i="30"/>
  <c r="AI585" i="30"/>
  <c r="AK485" i="30"/>
  <c r="AI431" i="30"/>
  <c r="AI416" i="30"/>
  <c r="AI397" i="30"/>
  <c r="AI381" i="30"/>
  <c r="AK511" i="30"/>
  <c r="AK478" i="30"/>
  <c r="AI426" i="30"/>
  <c r="AI398" i="30"/>
  <c r="AJ353" i="30"/>
  <c r="AI593" i="30"/>
  <c r="AJ455" i="30"/>
  <c r="AJ451" i="30"/>
  <c r="AJ447" i="30"/>
  <c r="AJ442" i="30"/>
  <c r="AJ406" i="30"/>
  <c r="AK383" i="30"/>
  <c r="AK367" i="30"/>
  <c r="AJ1281" i="30"/>
  <c r="AJ1264" i="30"/>
  <c r="AI1280" i="30"/>
  <c r="AJ1271" i="30"/>
  <c r="AJ1251" i="30"/>
  <c r="AJ1270" i="30"/>
  <c r="AJ1266" i="30"/>
  <c r="AJ1262" i="30"/>
  <c r="AI1251" i="30"/>
  <c r="AJ1246" i="30"/>
  <c r="AI1235" i="30"/>
  <c r="AJ1230" i="30"/>
  <c r="AI1219" i="30"/>
  <c r="AJ1214" i="30"/>
  <c r="AI1203" i="30"/>
  <c r="AK1256" i="30"/>
  <c r="AI1284" i="30"/>
  <c r="AI1276" i="30"/>
  <c r="AI1264" i="30"/>
  <c r="AK1251" i="30"/>
  <c r="AK1284" i="30"/>
  <c r="AK1279" i="30"/>
  <c r="AK1275" i="30"/>
  <c r="AI1270" i="30"/>
  <c r="AI1266" i="30"/>
  <c r="AI1262" i="30"/>
  <c r="AI1258" i="30"/>
  <c r="AI1254" i="30"/>
  <c r="AI1250" i="30"/>
  <c r="AJ1245" i="30"/>
  <c r="AI1234" i="30"/>
  <c r="AJ1229" i="30"/>
  <c r="AI1218" i="30"/>
  <c r="AJ1213" i="30"/>
  <c r="AI1202" i="30"/>
  <c r="AJ1260" i="30"/>
  <c r="AJ1248" i="30"/>
  <c r="AJ1240" i="30"/>
  <c r="AJ1232" i="30"/>
  <c r="AJ1224" i="30"/>
  <c r="AJ1216" i="30"/>
  <c r="AJ1208" i="30"/>
  <c r="AI1272" i="30"/>
  <c r="AJ1247" i="30"/>
  <c r="AI1236" i="30"/>
  <c r="AJ1231" i="30"/>
  <c r="AI1220" i="30"/>
  <c r="AJ1215" i="30"/>
  <c r="AI1204" i="30"/>
  <c r="AI1200" i="30"/>
  <c r="AI1191" i="30"/>
  <c r="AI1184" i="30"/>
  <c r="AI1177" i="30"/>
  <c r="AI1170" i="30"/>
  <c r="AI1165" i="30"/>
  <c r="AI1156" i="30"/>
  <c r="AJ1060" i="30"/>
  <c r="AJ1044" i="30"/>
  <c r="AJ1067" i="30"/>
  <c r="AJ1055" i="30"/>
  <c r="AJ1043" i="30"/>
  <c r="AK1030" i="30"/>
  <c r="AJ1026" i="30"/>
  <c r="AK1022" i="30"/>
  <c r="AJ1018" i="30"/>
  <c r="AK1014" i="30"/>
  <c r="AJ1010" i="30"/>
  <c r="AK1006" i="30"/>
  <c r="AJ1002" i="30"/>
  <c r="AK998" i="30"/>
  <c r="AJ994" i="30"/>
  <c r="AK990" i="30"/>
  <c r="AJ1196" i="30"/>
  <c r="AJ1188" i="30"/>
  <c r="AJ1178" i="30"/>
  <c r="AJ1168" i="30"/>
  <c r="AJ1160" i="30"/>
  <c r="AJ1089" i="30"/>
  <c r="AJ1082" i="30"/>
  <c r="AJ1080" i="30"/>
  <c r="AJ1075" i="30"/>
  <c r="AJ1073" i="30"/>
  <c r="AK1122" i="30"/>
  <c r="AK1116" i="30"/>
  <c r="AK1113" i="30"/>
  <c r="AK1108" i="30"/>
  <c r="AK1105" i="30"/>
  <c r="AK1100" i="30"/>
  <c r="AK1097" i="30"/>
  <c r="AK1092" i="30"/>
  <c r="AK1086" i="30"/>
  <c r="AK1079" i="30"/>
  <c r="AK1071" i="30"/>
  <c r="AK1042" i="30"/>
  <c r="AI1017" i="30"/>
  <c r="AK915" i="30"/>
  <c r="AI823" i="30"/>
  <c r="AI1148" i="30"/>
  <c r="AI1140" i="30"/>
  <c r="AI1132" i="30"/>
  <c r="AK1084" i="30"/>
  <c r="AK1076" i="30"/>
  <c r="AK1066" i="30"/>
  <c r="AI1050" i="30"/>
  <c r="AI1019" i="30"/>
  <c r="AI928" i="30"/>
  <c r="AJ923" i="30"/>
  <c r="AJ871" i="30"/>
  <c r="AJ833" i="30"/>
  <c r="AJ987" i="30"/>
  <c r="AJ983" i="30"/>
  <c r="AJ979" i="30"/>
  <c r="AJ975" i="30"/>
  <c r="AJ971" i="30"/>
  <c r="AJ967" i="30"/>
  <c r="AJ963" i="30"/>
  <c r="AJ959" i="30"/>
  <c r="AJ955" i="30"/>
  <c r="AJ951" i="30"/>
  <c r="AJ947" i="30"/>
  <c r="AJ943" i="30"/>
  <c r="AJ939" i="30"/>
  <c r="AJ931" i="30"/>
  <c r="AJ879" i="30"/>
  <c r="AI847" i="30"/>
  <c r="AJ841" i="30"/>
  <c r="AI831" i="30"/>
  <c r="AJ825" i="30"/>
  <c r="AI815" i="30"/>
  <c r="AJ796" i="30"/>
  <c r="AI791" i="30"/>
  <c r="AI787" i="30"/>
  <c r="AI783" i="30"/>
  <c r="AI779" i="30"/>
  <c r="AJ770" i="30"/>
  <c r="AI762" i="30"/>
  <c r="AK626" i="30"/>
  <c r="AI613" i="30"/>
  <c r="AJ570" i="30"/>
  <c r="AI461" i="30"/>
  <c r="AJ1120" i="30"/>
  <c r="AJ1112" i="30"/>
  <c r="AJ1104" i="30"/>
  <c r="AJ1096" i="30"/>
  <c r="AJ934" i="30"/>
  <c r="AI920" i="30"/>
  <c r="AJ854" i="30"/>
  <c r="AK837" i="30"/>
  <c r="AK821" i="30"/>
  <c r="AJ807" i="30"/>
  <c r="AJ758" i="30"/>
  <c r="AK736" i="30"/>
  <c r="AK706" i="30"/>
  <c r="AK653" i="30"/>
  <c r="AK622" i="30"/>
  <c r="AJ768" i="30"/>
  <c r="AI760" i="30"/>
  <c r="AI690" i="30"/>
  <c r="AJ678" i="30"/>
  <c r="AI610" i="30"/>
  <c r="AK586" i="30"/>
  <c r="AJ1125" i="30"/>
  <c r="AJ1117" i="30"/>
  <c r="AJ1109" i="30"/>
  <c r="AJ1101" i="30"/>
  <c r="AJ1093" i="30"/>
  <c r="AJ927" i="30"/>
  <c r="AJ862" i="30"/>
  <c r="AJ799" i="30"/>
  <c r="AJ791" i="30"/>
  <c r="AJ787" i="30"/>
  <c r="AJ783" i="30"/>
  <c r="AJ779" i="30"/>
  <c r="AI769" i="30"/>
  <c r="AI752" i="30"/>
  <c r="AK587" i="30"/>
  <c r="AK420" i="30"/>
  <c r="AI411" i="30"/>
  <c r="AI356" i="30"/>
  <c r="AI907" i="30"/>
  <c r="AI891" i="30"/>
  <c r="AJ873" i="30"/>
  <c r="AI844" i="30"/>
  <c r="AI835" i="30"/>
  <c r="AJ806" i="30"/>
  <c r="AI757" i="30"/>
  <c r="AK746" i="30"/>
  <c r="AK734" i="30"/>
  <c r="AJ714" i="30"/>
  <c r="AJ701" i="30"/>
  <c r="AK663" i="30"/>
  <c r="AK647" i="30"/>
  <c r="AJ628" i="30"/>
  <c r="AK614" i="30"/>
  <c r="AJ598" i="30"/>
  <c r="AI541" i="30"/>
  <c r="AJ532" i="30"/>
  <c r="AI525" i="30"/>
  <c r="AJ516" i="30"/>
  <c r="AI388" i="30"/>
  <c r="AJ376" i="30"/>
  <c r="AI842" i="30"/>
  <c r="AI826" i="30"/>
  <c r="AJ800" i="30"/>
  <c r="AK732" i="30"/>
  <c r="AJ711" i="30"/>
  <c r="AI708" i="30"/>
  <c r="AI680" i="30"/>
  <c r="AK672" i="30"/>
  <c r="AK648" i="30"/>
  <c r="AI631" i="30"/>
  <c r="AK621" i="30"/>
  <c r="AJ580" i="30"/>
  <c r="AJ410" i="30"/>
  <c r="AI374" i="30"/>
  <c r="AI772" i="30"/>
  <c r="AK730" i="30"/>
  <c r="AI716" i="30"/>
  <c r="AJ692" i="30"/>
  <c r="AI678" i="30"/>
  <c r="AK662" i="30"/>
  <c r="AK646" i="30"/>
  <c r="AI620" i="30"/>
  <c r="AK597" i="30"/>
  <c r="AJ543" i="30"/>
  <c r="AI536" i="30"/>
  <c r="AJ527" i="30"/>
  <c r="AI520" i="30"/>
  <c r="AI486" i="30"/>
  <c r="AI474" i="30"/>
  <c r="AI434" i="30"/>
  <c r="AK366" i="30"/>
  <c r="AK357" i="30"/>
  <c r="AJ710" i="30"/>
  <c r="AI702" i="30"/>
  <c r="AJ688" i="30"/>
  <c r="AK667" i="30"/>
  <c r="AK637" i="30"/>
  <c r="AI622" i="30"/>
  <c r="AI594" i="30"/>
  <c r="AJ537" i="30"/>
  <c r="AI530" i="30"/>
  <c r="AJ521" i="30"/>
  <c r="AI514" i="30"/>
  <c r="AK494" i="30"/>
  <c r="AK421" i="30"/>
  <c r="AI399" i="30"/>
  <c r="AJ377" i="30"/>
  <c r="AJ712" i="30"/>
  <c r="AI704" i="30"/>
  <c r="AJ681" i="30"/>
  <c r="AK664" i="30"/>
  <c r="AI659" i="30"/>
  <c r="AI655" i="30"/>
  <c r="AI651" i="30"/>
  <c r="AI647" i="30"/>
  <c r="AI643" i="30"/>
  <c r="AI632" i="30"/>
  <c r="AI616" i="30"/>
  <c r="AJ592" i="30"/>
  <c r="AJ552" i="30"/>
  <c r="AJ538" i="30"/>
  <c r="AI531" i="30"/>
  <c r="AJ522" i="30"/>
  <c r="AI515" i="30"/>
  <c r="AK499" i="30"/>
  <c r="AK475" i="30"/>
  <c r="AI413" i="30"/>
  <c r="AI384" i="30"/>
  <c r="AJ375" i="30"/>
  <c r="AI360" i="30"/>
  <c r="AI685" i="30"/>
  <c r="AJ677" i="30"/>
  <c r="AJ631" i="30"/>
  <c r="AJ623" i="30"/>
  <c r="AJ615" i="30"/>
  <c r="AK608" i="30"/>
  <c r="AJ568" i="30"/>
  <c r="AI475" i="30"/>
  <c r="AK422" i="30"/>
  <c r="AI415" i="30"/>
  <c r="AI390" i="30"/>
  <c r="AK380" i="30"/>
  <c r="AJ373" i="30"/>
  <c r="AK503" i="30"/>
  <c r="AK472" i="30"/>
  <c r="AJ417" i="30"/>
  <c r="AI393" i="30"/>
  <c r="AJ352" i="30"/>
  <c r="AI590" i="30"/>
  <c r="AJ458" i="30"/>
  <c r="AJ454" i="30"/>
  <c r="AJ450" i="30"/>
  <c r="AJ446" i="30"/>
  <c r="AI436" i="30"/>
  <c r="AK402" i="30"/>
  <c r="AK379" i="30"/>
  <c r="AJ1288" i="30"/>
  <c r="AJ1277" i="30"/>
  <c r="AJ1256" i="30"/>
  <c r="AI1278" i="30"/>
  <c r="AJ1267" i="30"/>
  <c r="AI1248" i="30"/>
  <c r="AJ1250" i="30"/>
  <c r="AI1239" i="30"/>
  <c r="AJ1234" i="30"/>
  <c r="AI1223" i="30"/>
  <c r="AJ1218" i="30"/>
  <c r="AI1207" i="30"/>
  <c r="AJ1202" i="30"/>
  <c r="AJ1280" i="30"/>
  <c r="AI1288" i="30"/>
  <c r="AI1282" i="30"/>
  <c r="AI1274" i="30"/>
  <c r="AK1263" i="30"/>
  <c r="AK1288" i="30"/>
  <c r="AK1282" i="30"/>
  <c r="AK1278" i="30"/>
  <c r="AK1274" i="30"/>
  <c r="AJ1269" i="30"/>
  <c r="AJ1265" i="30"/>
  <c r="AJ1261" i="30"/>
  <c r="AJ1257" i="30"/>
  <c r="AJ1253" i="30"/>
  <c r="AJ1249" i="30"/>
  <c r="AI1238" i="30"/>
  <c r="AJ1233" i="30"/>
  <c r="AI1222" i="30"/>
  <c r="AJ1217" i="30"/>
  <c r="AI1206" i="30"/>
  <c r="AJ1286" i="30"/>
  <c r="AI1256" i="30"/>
  <c r="AI1240" i="30"/>
  <c r="AJ1235" i="30"/>
  <c r="AI1224" i="30"/>
  <c r="AJ1219" i="30"/>
  <c r="AI1208" i="30"/>
  <c r="AJ1203" i="30"/>
  <c r="AI1197" i="30"/>
  <c r="AI1189" i="30"/>
  <c r="AI1182" i="30"/>
  <c r="AI1175" i="30"/>
  <c r="AI1169" i="30"/>
  <c r="AI1163" i="30"/>
  <c r="AJ1056" i="30"/>
  <c r="AJ1040" i="30"/>
  <c r="AJ1063" i="30"/>
  <c r="AJ1051" i="30"/>
  <c r="AJ1039" i="30"/>
  <c r="AK1032" i="30"/>
  <c r="AJ1028" i="30"/>
  <c r="AK1024" i="30"/>
  <c r="AJ1020" i="30"/>
  <c r="AK1016" i="30"/>
  <c r="AJ1012" i="30"/>
  <c r="AK1008" i="30"/>
  <c r="AJ1004" i="30"/>
  <c r="AK1000" i="30"/>
  <c r="AJ996" i="30"/>
  <c r="AK992" i="30"/>
  <c r="AJ1194" i="30"/>
  <c r="AJ1186" i="30"/>
  <c r="AJ1176" i="30"/>
  <c r="AJ1164" i="30"/>
  <c r="AK1118" i="30"/>
  <c r="AK1115" i="30"/>
  <c r="AK1110" i="30"/>
  <c r="AK1107" i="30"/>
  <c r="AK1102" i="30"/>
  <c r="AK1099" i="30"/>
  <c r="AK1094" i="30"/>
  <c r="AK1091" i="30"/>
  <c r="AI1083" i="30"/>
  <c r="AI1075" i="30"/>
  <c r="AI1066" i="30"/>
  <c r="AK1033" i="30"/>
  <c r="AI999" i="30"/>
  <c r="AI932" i="30"/>
  <c r="AI838" i="30"/>
  <c r="AI817" i="30"/>
  <c r="AI1171" i="30"/>
  <c r="AJ1159" i="30"/>
  <c r="AI1146" i="30"/>
  <c r="AI1138" i="30"/>
  <c r="AI1130" i="30"/>
  <c r="AI1088" i="30"/>
  <c r="AI1080" i="30"/>
  <c r="AI1072" i="30"/>
  <c r="AI1062" i="30"/>
  <c r="AI1057" i="30"/>
  <c r="AI1049" i="30"/>
  <c r="AI1045" i="30"/>
  <c r="AI1009" i="30"/>
  <c r="AI923" i="30"/>
  <c r="AJ855" i="30"/>
  <c r="AK833" i="30"/>
  <c r="AJ986" i="30"/>
  <c r="AJ982" i="30"/>
  <c r="AJ978" i="30"/>
  <c r="AJ974" i="30"/>
  <c r="AJ970" i="30"/>
  <c r="AJ966" i="30"/>
  <c r="AJ962" i="30"/>
  <c r="AJ958" i="30"/>
  <c r="AJ954" i="30"/>
  <c r="AJ950" i="30"/>
  <c r="AJ946" i="30"/>
  <c r="AJ942" i="30"/>
  <c r="AJ938" i="30"/>
  <c r="AJ930" i="30"/>
  <c r="AJ869" i="30"/>
  <c r="AI846" i="30"/>
  <c r="AK841" i="30"/>
  <c r="AI830" i="30"/>
  <c r="AK825" i="30"/>
  <c r="AI814" i="30"/>
  <c r="AI794" i="30"/>
  <c r="AI790" i="30"/>
  <c r="AI786" i="30"/>
  <c r="AI782" i="30"/>
  <c r="AI778" i="30"/>
  <c r="AI770" i="30"/>
  <c r="AI759" i="30"/>
  <c r="AK703" i="30"/>
  <c r="AJ620" i="30"/>
  <c r="AI604" i="30"/>
  <c r="AI473" i="30"/>
  <c r="AI433" i="30"/>
  <c r="AK365" i="30"/>
  <c r="AJ1118" i="30"/>
  <c r="AJ1110" i="30"/>
  <c r="AJ1102" i="30"/>
  <c r="AJ1094" i="30"/>
  <c r="AJ933" i="30"/>
  <c r="AJ919" i="30"/>
  <c r="AJ850" i="30"/>
  <c r="AJ834" i="30"/>
  <c r="AJ818" i="30"/>
  <c r="AJ802" i="30"/>
  <c r="AJ706" i="30"/>
  <c r="AJ699" i="30"/>
  <c r="AK649" i="30"/>
  <c r="AI636" i="30"/>
  <c r="AJ766" i="30"/>
  <c r="AK737" i="30"/>
  <c r="AI689" i="30"/>
  <c r="AJ586" i="30"/>
  <c r="AJ1123" i="30"/>
  <c r="AJ1115" i="30"/>
  <c r="AJ1107" i="30"/>
  <c r="AJ1099" i="30"/>
  <c r="AJ1091" i="30"/>
  <c r="AI934" i="30"/>
  <c r="AJ926" i="30"/>
  <c r="AK918" i="30"/>
  <c r="AJ794" i="30"/>
  <c r="AJ790" i="30"/>
  <c r="AJ786" i="30"/>
  <c r="AJ782" i="30"/>
  <c r="AJ778" i="30"/>
  <c r="AI761" i="30"/>
  <c r="AJ752" i="30"/>
  <c r="AK733" i="30"/>
  <c r="AK709" i="30"/>
  <c r="AJ590" i="30"/>
  <c r="AJ560" i="30"/>
  <c r="AI420" i="30"/>
  <c r="AJ411" i="30"/>
  <c r="AJ917" i="30"/>
  <c r="AI903" i="30"/>
  <c r="AI887" i="30"/>
  <c r="AJ865" i="30"/>
  <c r="AI843" i="30"/>
  <c r="AI820" i="30"/>
  <c r="AJ798" i="30"/>
  <c r="AJ756" i="30"/>
  <c r="AK744" i="30"/>
  <c r="AK720" i="30"/>
  <c r="AI714" i="30"/>
  <c r="AK659" i="30"/>
  <c r="AK643" i="30"/>
  <c r="AI618" i="30"/>
  <c r="AJ612" i="30"/>
  <c r="AK588" i="30"/>
  <c r="AJ536" i="30"/>
  <c r="AI529" i="30"/>
  <c r="AJ520" i="30"/>
  <c r="AI513" i="30"/>
  <c r="AI490" i="30"/>
  <c r="AI487" i="30"/>
  <c r="AI443" i="30"/>
  <c r="AI423" i="30"/>
  <c r="AI383" i="30"/>
  <c r="AI376" i="30"/>
  <c r="AI837" i="30"/>
  <c r="AI821" i="30"/>
  <c r="AK751" i="30"/>
  <c r="AI745" i="30"/>
  <c r="AK680" i="30"/>
  <c r="AK660" i="30"/>
  <c r="AK644" i="30"/>
  <c r="AI628" i="30"/>
  <c r="AK612" i="30"/>
  <c r="AJ545" i="30"/>
  <c r="AK482" i="30"/>
  <c r="AI410" i="30"/>
  <c r="AI775" i="30"/>
  <c r="AI737" i="30"/>
  <c r="AI703" i="30"/>
  <c r="AJ683" i="30"/>
  <c r="AK678" i="30"/>
  <c r="AK658" i="30"/>
  <c r="AK642" i="30"/>
  <c r="AI634" i="30"/>
  <c r="AJ597" i="30"/>
  <c r="AI540" i="30"/>
  <c r="AJ531" i="30"/>
  <c r="AI524" i="30"/>
  <c r="AJ515" i="30"/>
  <c r="AK481" i="30"/>
  <c r="AK474" i="30"/>
  <c r="AI430" i="30"/>
  <c r="AK363" i="30"/>
  <c r="AI359" i="30"/>
  <c r="AI734" i="30"/>
  <c r="AI710" i="30"/>
  <c r="AI698" i="30"/>
  <c r="AJ687" i="30"/>
  <c r="AK640" i="30"/>
  <c r="AJ632" i="30"/>
  <c r="AJ616" i="30"/>
  <c r="AJ594" i="30"/>
  <c r="AJ541" i="30"/>
  <c r="AI534" i="30"/>
  <c r="AJ525" i="30"/>
  <c r="AI518" i="30"/>
  <c r="AI394" i="30"/>
  <c r="AK368" i="30"/>
  <c r="AI712" i="30"/>
  <c r="AI688" i="30"/>
  <c r="AJ676" i="30"/>
  <c r="AI662" i="30"/>
  <c r="AI658" i="30"/>
  <c r="AI654" i="30"/>
  <c r="AI650" i="30"/>
  <c r="AI646" i="30"/>
  <c r="AI642" i="30"/>
  <c r="AJ626" i="30"/>
  <c r="AJ610" i="30"/>
  <c r="AK591" i="30"/>
  <c r="AI545" i="30"/>
  <c r="AJ542" i="30"/>
  <c r="AI535" i="30"/>
  <c r="AJ526" i="30"/>
  <c r="AI519" i="30"/>
  <c r="AI463" i="30"/>
  <c r="AJ402" i="30"/>
  <c r="AK378" i="30"/>
  <c r="AJ374" i="30"/>
  <c r="AJ700" i="30"/>
  <c r="AJ682" i="30"/>
  <c r="AK674" i="30"/>
  <c r="AJ629" i="30"/>
  <c r="AJ621" i="30"/>
  <c r="AJ613" i="30"/>
  <c r="AI589" i="30"/>
  <c r="AI471" i="30"/>
  <c r="AI422" i="30"/>
  <c r="AJ414" i="30"/>
  <c r="AK382" i="30"/>
  <c r="AJ380" i="30"/>
  <c r="AK364" i="30"/>
  <c r="AK495" i="30"/>
  <c r="AI439" i="30"/>
  <c r="AI409" i="30"/>
  <c r="AI391" i="30"/>
  <c r="AJ351" i="30"/>
  <c r="AI583" i="30"/>
  <c r="AJ457" i="30"/>
  <c r="AJ453" i="30"/>
  <c r="AJ449" i="30"/>
  <c r="AJ445" i="30"/>
  <c r="AI428" i="30"/>
  <c r="AI389" i="30"/>
  <c r="AK375" i="30"/>
  <c r="AJ1287" i="30"/>
  <c r="AJ1275" i="30"/>
  <c r="AI1283" i="30"/>
  <c r="AI1275" i="30"/>
  <c r="AJ1263" i="30"/>
  <c r="AJ1254" i="30"/>
  <c r="AI1243" i="30"/>
  <c r="AJ1238" i="30"/>
  <c r="AI1227" i="30"/>
  <c r="AJ1222" i="30"/>
  <c r="AI1211" i="30"/>
  <c r="AJ1206" i="30"/>
  <c r="AJ1283" i="30"/>
  <c r="AJ1273" i="30"/>
  <c r="AI1286" i="30"/>
  <c r="AI1279" i="30"/>
  <c r="AI1268" i="30"/>
  <c r="AJ1259" i="30"/>
  <c r="AK1286" i="30"/>
  <c r="AK1281" i="30"/>
  <c r="AK1277" i="30"/>
  <c r="AK1273" i="30"/>
  <c r="AI1242" i="30"/>
  <c r="AJ1237" i="30"/>
  <c r="AI1226" i="30"/>
  <c r="AJ1221" i="30"/>
  <c r="AI1210" i="30"/>
  <c r="AJ1205" i="30"/>
  <c r="AJ1278" i="30"/>
  <c r="AJ1252" i="30"/>
  <c r="AJ1244" i="30"/>
  <c r="AJ1236" i="30"/>
  <c r="AJ1228" i="30"/>
  <c r="AJ1220" i="30"/>
  <c r="AJ1212" i="30"/>
  <c r="AJ1204" i="30"/>
  <c r="AJ1285" i="30"/>
  <c r="AK1255" i="30"/>
  <c r="AI1244" i="30"/>
  <c r="AJ1239" i="30"/>
  <c r="AI1228" i="30"/>
  <c r="AJ1223" i="30"/>
  <c r="AI1212" i="30"/>
  <c r="AJ1207" i="30"/>
  <c r="AI1195" i="30"/>
  <c r="AI1187" i="30"/>
  <c r="AI1181" i="30"/>
  <c r="AI1173" i="30"/>
  <c r="AI1167" i="30"/>
  <c r="AI1159" i="30"/>
  <c r="AJ1068" i="30"/>
  <c r="AJ1052" i="30"/>
  <c r="AJ1036" i="30"/>
  <c r="AJ1047" i="30"/>
  <c r="AJ1035" i="30"/>
  <c r="AJ1030" i="30"/>
  <c r="AK1026" i="30"/>
  <c r="AJ1022" i="30"/>
  <c r="AK1018" i="30"/>
  <c r="AJ1014" i="30"/>
  <c r="AK1010" i="30"/>
  <c r="AJ1006" i="30"/>
  <c r="AK1002" i="30"/>
  <c r="AJ998" i="30"/>
  <c r="AK994" i="30"/>
  <c r="AJ990" i="30"/>
  <c r="AJ1199" i="30"/>
  <c r="AJ1192" i="30"/>
  <c r="AJ1183" i="30"/>
  <c r="AJ1174" i="30"/>
  <c r="AJ1162" i="30"/>
  <c r="AK1123" i="30"/>
  <c r="AK1120" i="30"/>
  <c r="AK1117" i="30"/>
  <c r="AK1112" i="30"/>
  <c r="AK1109" i="30"/>
  <c r="AK1104" i="30"/>
  <c r="AK1101" i="30"/>
  <c r="AK1096" i="30"/>
  <c r="AK1093" i="30"/>
  <c r="AK1090" i="30"/>
  <c r="AK1083" i="30"/>
  <c r="AK1075" i="30"/>
  <c r="AK1064" i="30"/>
  <c r="AI1031" i="30"/>
  <c r="AI995" i="30"/>
  <c r="AJ922" i="30"/>
  <c r="AJ838" i="30"/>
  <c r="AJ817" i="30"/>
  <c r="AJ1167" i="30"/>
  <c r="AI1144" i="30"/>
  <c r="AI1136" i="30"/>
  <c r="AI1128" i="30"/>
  <c r="AK1087" i="30"/>
  <c r="AK1080" i="30"/>
  <c r="AK1072" i="30"/>
  <c r="AK1060" i="30"/>
  <c r="AI1056" i="30"/>
  <c r="AK1039" i="30"/>
  <c r="AI991" i="30"/>
  <c r="AI925" i="30"/>
  <c r="AI839" i="30"/>
  <c r="AJ985" i="30"/>
  <c r="AJ981" i="30"/>
  <c r="AJ977" i="30"/>
  <c r="AJ973" i="30"/>
  <c r="AJ969" i="30"/>
  <c r="AJ965" i="30"/>
  <c r="AJ961" i="30"/>
  <c r="AJ957" i="30"/>
  <c r="AJ953" i="30"/>
  <c r="AJ949" i="30"/>
  <c r="AJ945" i="30"/>
  <c r="AJ941" i="30"/>
  <c r="AJ937" i="30"/>
  <c r="AJ929" i="30"/>
  <c r="AJ863" i="30"/>
  <c r="AJ846" i="30"/>
  <c r="AJ830" i="30"/>
  <c r="AJ814" i="30"/>
  <c r="AI793" i="30"/>
  <c r="AI789" i="30"/>
  <c r="AI785" i="30"/>
  <c r="AI781" i="30"/>
  <c r="AI777" i="30"/>
  <c r="AJ764" i="30"/>
  <c r="AJ759" i="30"/>
  <c r="AI626" i="30"/>
  <c r="AI603" i="30"/>
  <c r="AI477" i="30"/>
  <c r="AK473" i="30"/>
  <c r="AI429" i="30"/>
  <c r="AJ1124" i="30"/>
  <c r="AJ1116" i="30"/>
  <c r="AJ1108" i="30"/>
  <c r="AJ1100" i="30"/>
  <c r="AJ1092" i="30"/>
  <c r="AI931" i="30"/>
  <c r="AJ916" i="30"/>
  <c r="AI848" i="30"/>
  <c r="AI832" i="30"/>
  <c r="AI816" i="30"/>
  <c r="AJ801" i="30"/>
  <c r="AI749" i="30"/>
  <c r="AI706" i="30"/>
  <c r="AK661" i="30"/>
  <c r="AK645" i="30"/>
  <c r="AK636" i="30"/>
  <c r="AJ546" i="30"/>
  <c r="AI766" i="30"/>
  <c r="AK702" i="30"/>
  <c r="AJ689" i="30"/>
  <c r="AK629" i="30"/>
  <c r="AK610" i="30"/>
  <c r="AJ1121" i="30"/>
  <c r="AJ1113" i="30"/>
  <c r="AJ1105" i="30"/>
  <c r="AJ1097" i="30"/>
  <c r="AI1065" i="30"/>
  <c r="AI933" i="30"/>
  <c r="AJ925" i="30"/>
  <c r="AI916" i="30"/>
  <c r="AJ810" i="30"/>
  <c r="AJ793" i="30"/>
  <c r="AJ789" i="30"/>
  <c r="AJ785" i="30"/>
  <c r="AJ781" i="30"/>
  <c r="AJ777" i="30"/>
  <c r="AJ761" i="30"/>
  <c r="AI733" i="30"/>
  <c r="AI709" i="30"/>
  <c r="AK590" i="30"/>
  <c r="AK496" i="30"/>
  <c r="AJ407" i="30"/>
  <c r="AI915" i="30"/>
  <c r="AI899" i="30"/>
  <c r="AI883" i="30"/>
  <c r="AJ857" i="30"/>
  <c r="AI828" i="30"/>
  <c r="AI819" i="30"/>
  <c r="AJ769" i="30"/>
  <c r="AK731" i="30"/>
  <c r="AJ717" i="30"/>
  <c r="AK679" i="30"/>
  <c r="AK655" i="30"/>
  <c r="AJ630" i="30"/>
  <c r="AJ588" i="30"/>
  <c r="AJ554" i="30"/>
  <c r="AJ540" i="30"/>
  <c r="AI533" i="30"/>
  <c r="AJ524" i="30"/>
  <c r="AI517" i="30"/>
  <c r="AK512" i="30"/>
  <c r="AK490" i="30"/>
  <c r="AJ443" i="30"/>
  <c r="AK443" i="30"/>
  <c r="AJ423" i="30"/>
  <c r="AJ383" i="30"/>
  <c r="AI850" i="30"/>
  <c r="AI834" i="30"/>
  <c r="AI818" i="30"/>
  <c r="AI754" i="30"/>
  <c r="AK750" i="30"/>
  <c r="AI721" i="30"/>
  <c r="AI711" i="30"/>
  <c r="AK708" i="30"/>
  <c r="AI676" i="30"/>
  <c r="AK656" i="30"/>
  <c r="AJ636" i="30"/>
  <c r="AI615" i="30"/>
  <c r="AJ589" i="30"/>
  <c r="AK484" i="30"/>
  <c r="AK476" i="30"/>
  <c r="AJ403" i="30"/>
  <c r="AI774" i="30"/>
  <c r="AK743" i="30"/>
  <c r="AI730" i="30"/>
  <c r="AK719" i="30"/>
  <c r="AK716" i="30"/>
  <c r="AI700" i="30"/>
  <c r="AI682" i="30"/>
  <c r="AK669" i="30"/>
  <c r="AK654" i="30"/>
  <c r="AJ634" i="30"/>
  <c r="AK620" i="30"/>
  <c r="AJ576" i="30"/>
  <c r="AJ535" i="30"/>
  <c r="AI528" i="30"/>
  <c r="AJ519" i="30"/>
  <c r="AK505" i="30"/>
  <c r="AI481" i="30"/>
  <c r="AI467" i="30"/>
  <c r="AI427" i="30"/>
  <c r="AI362" i="30"/>
  <c r="AK358" i="30"/>
  <c r="AI718" i="30"/>
  <c r="AJ705" i="30"/>
  <c r="AJ696" i="30"/>
  <c r="AJ675" i="30"/>
  <c r="AK639" i="30"/>
  <c r="AI630" i="30"/>
  <c r="AI614" i="30"/>
  <c r="AI538" i="30"/>
  <c r="AJ529" i="30"/>
  <c r="AI522" i="30"/>
  <c r="AJ513" i="30"/>
  <c r="AI494" i="30"/>
  <c r="AI412" i="30"/>
  <c r="AK377" i="30"/>
  <c r="AI722" i="30"/>
  <c r="AJ707" i="30"/>
  <c r="AI684" i="30"/>
  <c r="AK675" i="30"/>
  <c r="AI661" i="30"/>
  <c r="AI657" i="30"/>
  <c r="AI653" i="30"/>
  <c r="AI649" i="30"/>
  <c r="AI645" i="30"/>
  <c r="AI641" i="30"/>
  <c r="AI624" i="30"/>
  <c r="AI597" i="30"/>
  <c r="AJ564" i="30"/>
  <c r="AI544" i="30"/>
  <c r="AI539" i="30"/>
  <c r="AJ530" i="30"/>
  <c r="AI523" i="30"/>
  <c r="AJ514" i="30"/>
  <c r="AI489" i="30"/>
  <c r="AI442" i="30"/>
  <c r="AJ395" i="30"/>
  <c r="AI378" i="30"/>
  <c r="AJ371" i="30"/>
  <c r="AI697" i="30"/>
  <c r="AJ680" i="30"/>
  <c r="AK666" i="30"/>
  <c r="AJ627" i="30"/>
  <c r="AJ619" i="30"/>
  <c r="AJ611" i="30"/>
  <c r="AI438" i="30"/>
  <c r="AI417" i="30"/>
  <c r="AJ408" i="30"/>
  <c r="AK381" i="30"/>
  <c r="AK374" i="30"/>
  <c r="AI491" i="30"/>
  <c r="AI432" i="30"/>
  <c r="AI401" i="30"/>
  <c r="AI355" i="30"/>
  <c r="AJ350" i="30"/>
  <c r="AI582" i="30"/>
  <c r="AJ456" i="30"/>
  <c r="AJ452" i="30"/>
  <c r="AJ448" i="30"/>
  <c r="AJ444" i="30"/>
  <c r="AI418" i="30"/>
  <c r="AI386" i="30"/>
  <c r="AK373" i="30"/>
  <c r="AJ1284" i="30"/>
  <c r="AJ1268" i="30"/>
  <c r="AI1281" i="30"/>
  <c r="AI1273" i="30"/>
  <c r="AK1259" i="30"/>
  <c r="AI1271" i="30"/>
  <c r="AI1267" i="30"/>
  <c r="AI1263" i="30"/>
  <c r="AJ1258" i="30"/>
  <c r="AI1247" i="30"/>
  <c r="AJ1242" i="30"/>
  <c r="AI1231" i="30"/>
  <c r="AJ1226" i="30"/>
  <c r="AI1215" i="30"/>
  <c r="AJ1210" i="30"/>
  <c r="AJ1282" i="30"/>
  <c r="AJ1272" i="30"/>
  <c r="AI1285" i="30"/>
  <c r="AI1277" i="30"/>
  <c r="AK1267" i="30"/>
  <c r="AJ1255" i="30"/>
  <c r="AK1285" i="30"/>
  <c r="AK1280" i="30"/>
  <c r="AK1276" i="30"/>
  <c r="AI1246" i="30"/>
  <c r="AJ1241" i="30"/>
  <c r="AI1230" i="30"/>
  <c r="AL1230" i="30" s="1"/>
  <c r="AM1230" i="30" s="1"/>
  <c r="AJ1225" i="30"/>
  <c r="AI1214" i="30"/>
  <c r="AJ1209" i="30"/>
  <c r="AI1287" i="30"/>
  <c r="AI1252" i="30"/>
  <c r="AJ1243" i="30"/>
  <c r="AI1232" i="30"/>
  <c r="AJ1227" i="30"/>
  <c r="AI1216" i="30"/>
  <c r="AJ1211" i="30"/>
  <c r="AI1201" i="30"/>
  <c r="AI1193" i="30"/>
  <c r="AI1185" i="30"/>
  <c r="AI1179" i="30"/>
  <c r="AI1172" i="30"/>
  <c r="AI1166" i="30"/>
  <c r="AI1157" i="30"/>
  <c r="AJ1064" i="30"/>
  <c r="AJ1048" i="30"/>
  <c r="AJ1059" i="30"/>
  <c r="AJ1032" i="30"/>
  <c r="AK1028" i="30"/>
  <c r="AJ1024" i="30"/>
  <c r="AK1020" i="30"/>
  <c r="AJ1016" i="30"/>
  <c r="AK1012" i="30"/>
  <c r="AJ1008" i="30"/>
  <c r="AK1004" i="30"/>
  <c r="AJ1000" i="30"/>
  <c r="AJ1171" i="30"/>
  <c r="AJ1053" i="30"/>
  <c r="AJ1037" i="30"/>
  <c r="AK1031" i="30"/>
  <c r="AK1029" i="30"/>
  <c r="AK1027" i="30"/>
  <c r="AJ1023" i="30"/>
  <c r="AJ1021" i="30"/>
  <c r="AJ1019" i="30"/>
  <c r="AI1018" i="30"/>
  <c r="AK1015" i="30"/>
  <c r="AK1013" i="30"/>
  <c r="AK1011" i="30"/>
  <c r="AJ1007" i="30"/>
  <c r="AJ1005" i="30"/>
  <c r="AJ1003" i="30"/>
  <c r="AI1002" i="30"/>
  <c r="AK999" i="30"/>
  <c r="AK997" i="30"/>
  <c r="AK995" i="30"/>
  <c r="AJ991" i="30"/>
  <c r="AJ989" i="30"/>
  <c r="AK892" i="30"/>
  <c r="AI876" i="30"/>
  <c r="AK868" i="30"/>
  <c r="AI860" i="30"/>
  <c r="AK852" i="30"/>
  <c r="AK923" i="30"/>
  <c r="AK917" i="30"/>
  <c r="AJ912" i="30"/>
  <c r="AK905" i="30"/>
  <c r="AJ896" i="30"/>
  <c r="AK889" i="30"/>
  <c r="AI879" i="30"/>
  <c r="AK871" i="30"/>
  <c r="AI863" i="30"/>
  <c r="AK855" i="30"/>
  <c r="AK922" i="30"/>
  <c r="AI912" i="30"/>
  <c r="AI908" i="30"/>
  <c r="AJ905" i="30"/>
  <c r="AK890" i="30"/>
  <c r="AI884" i="30"/>
  <c r="AK878" i="30"/>
  <c r="AK874" i="30"/>
  <c r="AJ868" i="30"/>
  <c r="AI866" i="30"/>
  <c r="AI862" i="30"/>
  <c r="AI858" i="30"/>
  <c r="AK929" i="30"/>
  <c r="AK899" i="30"/>
  <c r="AI851" i="30"/>
  <c r="AK840" i="30"/>
  <c r="AK832" i="30"/>
  <c r="AK847" i="30"/>
  <c r="AK843" i="30"/>
  <c r="AJ824" i="30"/>
  <c r="AJ820" i="30"/>
  <c r="AK815" i="30"/>
  <c r="AI811" i="30"/>
  <c r="AK807" i="30"/>
  <c r="AI803" i="30"/>
  <c r="AK799" i="30"/>
  <c r="AI795" i="30"/>
  <c r="AK850" i="30"/>
  <c r="AK846" i="30"/>
  <c r="AK842" i="30"/>
  <c r="AK838" i="30"/>
  <c r="AK834" i="30"/>
  <c r="AK830" i="30"/>
  <c r="AK826" i="30"/>
  <c r="AK822" i="30"/>
  <c r="AK818" i="30"/>
  <c r="AK814" i="30"/>
  <c r="AI810" i="30"/>
  <c r="AK806" i="30"/>
  <c r="AI802" i="30"/>
  <c r="AK798" i="30"/>
  <c r="AK794" i="30"/>
  <c r="AK792" i="30"/>
  <c r="AK790" i="30"/>
  <c r="AK788" i="30"/>
  <c r="AK786" i="30"/>
  <c r="AK784" i="30"/>
  <c r="AK782" i="30"/>
  <c r="AK780" i="30"/>
  <c r="AK778" i="30"/>
  <c r="AK776" i="30"/>
  <c r="AK774" i="30"/>
  <c r="AK772" i="30"/>
  <c r="AI748" i="30"/>
  <c r="AJ743" i="30"/>
  <c r="AI732" i="30"/>
  <c r="AJ727" i="30"/>
  <c r="AK769" i="30"/>
  <c r="AK765" i="30"/>
  <c r="AK761" i="30"/>
  <c r="AK757" i="30"/>
  <c r="AK753" i="30"/>
  <c r="AK696" i="30"/>
  <c r="AK688" i="30"/>
  <c r="AI677" i="30"/>
  <c r="AJ667" i="30"/>
  <c r="AK699" i="30"/>
  <c r="AK691" i="30"/>
  <c r="AJ674" i="30"/>
  <c r="AJ666" i="30"/>
  <c r="AK698" i="30"/>
  <c r="AJ686" i="30"/>
  <c r="AJ673" i="30"/>
  <c r="AJ665" i="30"/>
  <c r="AK689" i="30"/>
  <c r="AK677" i="30"/>
  <c r="AJ668" i="30"/>
  <c r="AI579" i="30"/>
  <c r="AI571" i="30"/>
  <c r="AJ571" i="30"/>
  <c r="AJ661" i="30"/>
  <c r="AJ658" i="30"/>
  <c r="AJ655" i="30"/>
  <c r="AJ648" i="30"/>
  <c r="AJ645" i="30"/>
  <c r="AJ642" i="30"/>
  <c r="AJ639" i="30"/>
  <c r="AJ637" i="30"/>
  <c r="AJ595" i="30"/>
  <c r="AI640" i="30"/>
  <c r="AI635" i="30"/>
  <c r="AI575" i="30"/>
  <c r="AJ575" i="30"/>
  <c r="AJ567" i="30"/>
  <c r="AJ559" i="30"/>
  <c r="AI555" i="30"/>
  <c r="AI551" i="30"/>
  <c r="AJ551" i="30"/>
  <c r="AJ502" i="30"/>
  <c r="AI599" i="30"/>
  <c r="AI584" i="30"/>
  <c r="AI506" i="30"/>
  <c r="AJ605" i="30"/>
  <c r="AJ587" i="30"/>
  <c r="AJ581" i="30"/>
  <c r="AJ577" i="30"/>
  <c r="AK569" i="30"/>
  <c r="AI553" i="30"/>
  <c r="AJ553" i="30"/>
  <c r="AJ549" i="30"/>
  <c r="AK510" i="30"/>
  <c r="AI605" i="30"/>
  <c r="AI592" i="30"/>
  <c r="AJ591" i="30"/>
  <c r="AI498" i="30"/>
  <c r="AI509" i="30"/>
  <c r="AJ505" i="30"/>
  <c r="AI484" i="30"/>
  <c r="AI480" i="30"/>
  <c r="AJ472" i="30"/>
  <c r="AJ470" i="30"/>
  <c r="AJ468" i="30"/>
  <c r="AJ466" i="30"/>
  <c r="AI466" i="30"/>
  <c r="AJ992" i="30"/>
  <c r="AJ1198" i="30"/>
  <c r="AJ1161" i="30"/>
  <c r="AJ1086" i="30"/>
  <c r="AJ1084" i="30"/>
  <c r="AJ1081" i="30"/>
  <c r="AJ1078" i="30"/>
  <c r="AJ1076" i="30"/>
  <c r="AJ1070" i="30"/>
  <c r="AJ1057" i="30"/>
  <c r="AJ1041" i="30"/>
  <c r="AI1032" i="30"/>
  <c r="AI1030" i="30"/>
  <c r="AI1028" i="30"/>
  <c r="AK1025" i="30"/>
  <c r="AJ1017" i="30"/>
  <c r="AI1016" i="30"/>
  <c r="AI1014" i="30"/>
  <c r="AI1012" i="30"/>
  <c r="AK1009" i="30"/>
  <c r="AJ1001" i="30"/>
  <c r="AI1000" i="30"/>
  <c r="AI998" i="30"/>
  <c r="AI996" i="30"/>
  <c r="AK993" i="30"/>
  <c r="AK904" i="30"/>
  <c r="AK896" i="30"/>
  <c r="AK884" i="30"/>
  <c r="AI880" i="30"/>
  <c r="AK872" i="30"/>
  <c r="AI864" i="30"/>
  <c r="AK856" i="30"/>
  <c r="AK987" i="30"/>
  <c r="AK985" i="30"/>
  <c r="AK983" i="30"/>
  <c r="AK981" i="30"/>
  <c r="AK979" i="30"/>
  <c r="AK977" i="30"/>
  <c r="AK975" i="30"/>
  <c r="AK973" i="30"/>
  <c r="AK971" i="30"/>
  <c r="AK969" i="30"/>
  <c r="AK967" i="30"/>
  <c r="AK965" i="30"/>
  <c r="AK963" i="30"/>
  <c r="AK961" i="30"/>
  <c r="AK959" i="30"/>
  <c r="AK957" i="30"/>
  <c r="AK955" i="30"/>
  <c r="AK953" i="30"/>
  <c r="AK951" i="30"/>
  <c r="AK949" i="30"/>
  <c r="AK947" i="30"/>
  <c r="AK945" i="30"/>
  <c r="AK943" i="30"/>
  <c r="AK941" i="30"/>
  <c r="AK939" i="30"/>
  <c r="AK937" i="30"/>
  <c r="AK935" i="30"/>
  <c r="AK927" i="30"/>
  <c r="AK909" i="30"/>
  <c r="AJ900" i="30"/>
  <c r="AK893" i="30"/>
  <c r="AJ884" i="30"/>
  <c r="AK875" i="30"/>
  <c r="AI867" i="30"/>
  <c r="AK859" i="30"/>
  <c r="AK926" i="30"/>
  <c r="AK914" i="30"/>
  <c r="AK910" i="30"/>
  <c r="AI904" i="30"/>
  <c r="AJ901" i="30"/>
  <c r="AJ897" i="30"/>
  <c r="AJ893" i="30"/>
  <c r="AK886" i="30"/>
  <c r="AK882" i="30"/>
  <c r="AK870" i="30"/>
  <c r="AJ864" i="30"/>
  <c r="AJ860" i="30"/>
  <c r="AJ856" i="30"/>
  <c r="AI854" i="30"/>
  <c r="AK925" i="30"/>
  <c r="AK911" i="30"/>
  <c r="AK903" i="30"/>
  <c r="AK891" i="30"/>
  <c r="AK881" i="30"/>
  <c r="AK877" i="30"/>
  <c r="AK873" i="30"/>
  <c r="AK869" i="30"/>
  <c r="AK865" i="30"/>
  <c r="AK861" i="30"/>
  <c r="AK857" i="30"/>
  <c r="AK853" i="30"/>
  <c r="AK848" i="30"/>
  <c r="AK828" i="30"/>
  <c r="AK820" i="30"/>
  <c r="AJ832" i="30"/>
  <c r="AJ828" i="30"/>
  <c r="AK823" i="30"/>
  <c r="AK819" i="30"/>
  <c r="AK809" i="30"/>
  <c r="AI805" i="30"/>
  <c r="AK801" i="30"/>
  <c r="AI797" i="30"/>
  <c r="AI812" i="30"/>
  <c r="AK808" i="30"/>
  <c r="AI804" i="30"/>
  <c r="AK800" i="30"/>
  <c r="AI796" i="30"/>
  <c r="AJ749" i="30"/>
  <c r="AJ741" i="30"/>
  <c r="AJ733" i="30"/>
  <c r="AJ725" i="30"/>
  <c r="AJ748" i="30"/>
  <c r="AJ740" i="30"/>
  <c r="AJ732" i="30"/>
  <c r="AJ724" i="30"/>
  <c r="AJ747" i="30"/>
  <c r="AI736" i="30"/>
  <c r="AJ731" i="30"/>
  <c r="AI720" i="30"/>
  <c r="AK768" i="30"/>
  <c r="AK764" i="30"/>
  <c r="AK760" i="30"/>
  <c r="AK756" i="30"/>
  <c r="AK752" i="30"/>
  <c r="AI671" i="30"/>
  <c r="AI663" i="30"/>
  <c r="AI670" i="30"/>
  <c r="AI699" i="30"/>
  <c r="AK694" i="30"/>
  <c r="AK690" i="30"/>
  <c r="AI679" i="30"/>
  <c r="AI669" i="30"/>
  <c r="AI672" i="30"/>
  <c r="AI664" i="30"/>
  <c r="AI563" i="30"/>
  <c r="AJ563" i="30"/>
  <c r="AJ660" i="30"/>
  <c r="AJ657" i="30"/>
  <c r="AJ654" i="30"/>
  <c r="AJ651" i="30"/>
  <c r="AJ644" i="30"/>
  <c r="AJ641" i="30"/>
  <c r="AJ596" i="30"/>
  <c r="AI639" i="30"/>
  <c r="AI633" i="30"/>
  <c r="AI602" i="30"/>
  <c r="AI567" i="30"/>
  <c r="AI559" i="30"/>
  <c r="AK685" i="30"/>
  <c r="AI606" i="30"/>
  <c r="AI547" i="30"/>
  <c r="AJ547" i="30"/>
  <c r="AK502" i="30"/>
  <c r="AJ506" i="30"/>
  <c r="AK600" i="30"/>
  <c r="AI581" i="30"/>
  <c r="AI577" i="30"/>
  <c r="AI573" i="30"/>
  <c r="AJ573" i="30"/>
  <c r="AK565" i="30"/>
  <c r="AK561" i="30"/>
  <c r="AK557" i="30"/>
  <c r="AI549" i="30"/>
  <c r="AJ1190" i="30"/>
  <c r="AJ1158" i="30"/>
  <c r="AJ1088" i="30"/>
  <c r="AJ1083" i="30"/>
  <c r="AJ1072" i="30"/>
  <c r="AI1067" i="30"/>
  <c r="AI1063" i="30"/>
  <c r="AI1059" i="30"/>
  <c r="AI1055" i="30"/>
  <c r="AI1051" i="30"/>
  <c r="AI1047" i="30"/>
  <c r="AI1043" i="30"/>
  <c r="AI1039" i="30"/>
  <c r="AI1035" i="30"/>
  <c r="AJ1061" i="30"/>
  <c r="AJ1045" i="30"/>
  <c r="AJ1031" i="30"/>
  <c r="AJ1029" i="30"/>
  <c r="AJ1027" i="30"/>
  <c r="AI1026" i="30"/>
  <c r="AK1023" i="30"/>
  <c r="AK1021" i="30"/>
  <c r="AK1019" i="30"/>
  <c r="AJ1015" i="30"/>
  <c r="AJ1013" i="30"/>
  <c r="AJ1011" i="30"/>
  <c r="AI1010" i="30"/>
  <c r="AK1007" i="30"/>
  <c r="AK1005" i="30"/>
  <c r="AK1003" i="30"/>
  <c r="AJ999" i="30"/>
  <c r="AJ997" i="30"/>
  <c r="AJ995" i="30"/>
  <c r="AI994" i="30"/>
  <c r="AK991" i="30"/>
  <c r="AK989" i="30"/>
  <c r="AK908" i="30"/>
  <c r="AK876" i="30"/>
  <c r="AI868" i="30"/>
  <c r="AK860" i="30"/>
  <c r="AI852" i="30"/>
  <c r="AK919" i="30"/>
  <c r="AK913" i="30"/>
  <c r="AJ904" i="30"/>
  <c r="AK897" i="30"/>
  <c r="AJ888" i="30"/>
  <c r="AK879" i="30"/>
  <c r="AI871" i="30"/>
  <c r="AK863" i="30"/>
  <c r="AI855" i="30"/>
  <c r="AK930" i="30"/>
  <c r="AL930" i="30" s="1"/>
  <c r="AT930" i="30" s="1"/>
  <c r="AK906" i="30"/>
  <c r="AI900" i="30"/>
  <c r="AI896" i="30"/>
  <c r="AI892" i="30"/>
  <c r="AJ889" i="30"/>
  <c r="AI878" i="30"/>
  <c r="AI874" i="30"/>
  <c r="AK866" i="30"/>
  <c r="AK862" i="30"/>
  <c r="AK858" i="30"/>
  <c r="AJ852" i="30"/>
  <c r="AK921" i="30"/>
  <c r="AK883" i="30"/>
  <c r="AK844" i="30"/>
  <c r="AK836" i="30"/>
  <c r="AJ840" i="30"/>
  <c r="AJ836" i="30"/>
  <c r="AK831" i="30"/>
  <c r="AK827" i="30"/>
  <c r="AI813" i="30"/>
  <c r="AK811" i="30"/>
  <c r="AI807" i="30"/>
  <c r="AK803" i="30"/>
  <c r="AI799" i="30"/>
  <c r="AK795" i="30"/>
  <c r="AK810" i="30"/>
  <c r="AI806" i="30"/>
  <c r="AK802" i="30"/>
  <c r="AI798" i="30"/>
  <c r="AK793" i="30"/>
  <c r="AK791" i="30"/>
  <c r="AK789" i="30"/>
  <c r="AK787" i="30"/>
  <c r="AK785" i="30"/>
  <c r="AK783" i="30"/>
  <c r="AK781" i="30"/>
  <c r="AK779" i="30"/>
  <c r="AK777" i="30"/>
  <c r="AK775" i="30"/>
  <c r="AK773" i="30"/>
  <c r="AJ751" i="30"/>
  <c r="AI740" i="30"/>
  <c r="AJ735" i="30"/>
  <c r="AI724" i="30"/>
  <c r="AJ719" i="30"/>
  <c r="AK771" i="30"/>
  <c r="AK767" i="30"/>
  <c r="AK763" i="30"/>
  <c r="AK759" i="30"/>
  <c r="AK755" i="30"/>
  <c r="AI751" i="30"/>
  <c r="AI747" i="30"/>
  <c r="AI743" i="30"/>
  <c r="AI739" i="30"/>
  <c r="AI735" i="30"/>
  <c r="AI731" i="30"/>
  <c r="AI727" i="30"/>
  <c r="AI723" i="30"/>
  <c r="AI719" i="30"/>
  <c r="AK700" i="30"/>
  <c r="AK692" i="30"/>
  <c r="AJ671" i="30"/>
  <c r="AJ663" i="30"/>
  <c r="AK695" i="30"/>
  <c r="AK687" i="30"/>
  <c r="AJ670" i="30"/>
  <c r="AJ698" i="30"/>
  <c r="AI695" i="30"/>
  <c r="AI691" i="30"/>
  <c r="AK686" i="30"/>
  <c r="AI675" i="30"/>
  <c r="AJ669" i="30"/>
  <c r="AK693" i="30"/>
  <c r="AJ684" i="30"/>
  <c r="AJ672" i="30"/>
  <c r="AJ664" i="30"/>
  <c r="AK579" i="30"/>
  <c r="AK571" i="30"/>
  <c r="AJ656" i="30"/>
  <c r="AJ653" i="30"/>
  <c r="AJ650" i="30"/>
  <c r="AJ647" i="30"/>
  <c r="AJ640" i="30"/>
  <c r="AJ638" i="30"/>
  <c r="AK635" i="30"/>
  <c r="AK596" i="30"/>
  <c r="AK595" i="30"/>
  <c r="AI638" i="30"/>
  <c r="AJ602" i="30"/>
  <c r="AK575" i="30"/>
  <c r="AK684" i="30"/>
  <c r="AJ606" i="30"/>
  <c r="AK555" i="30"/>
  <c r="AK551" i="30"/>
  <c r="AK601" i="30"/>
  <c r="AJ599" i="30"/>
  <c r="AK506" i="30"/>
  <c r="AK604" i="30"/>
  <c r="AI587" i="30"/>
  <c r="AI569" i="30"/>
  <c r="AJ569" i="30"/>
  <c r="AJ565" i="30"/>
  <c r="AJ561" i="30"/>
  <c r="AK553" i="30"/>
  <c r="AI510" i="30"/>
  <c r="AJ600" i="30"/>
  <c r="AI591" i="30"/>
  <c r="AK584" i="30"/>
  <c r="AK498" i="30"/>
  <c r="AI501" i="30"/>
  <c r="AJ497" i="30"/>
  <c r="AJ488" i="30"/>
  <c r="AJ484" i="30"/>
  <c r="AK470" i="30"/>
  <c r="AK468" i="30"/>
  <c r="AK466" i="30"/>
  <c r="AJ462" i="30"/>
  <c r="AJ460" i="30"/>
  <c r="AJ583" i="30"/>
  <c r="AI578" i="30"/>
  <c r="AK574" i="30"/>
  <c r="AI570" i="30"/>
  <c r="AK566" i="30"/>
  <c r="AI562" i="30"/>
  <c r="AK558" i="30"/>
  <c r="AI554" i="30"/>
  <c r="AK550" i="30"/>
  <c r="AI546" i="30"/>
  <c r="AI512" i="30"/>
  <c r="AJ508" i="30"/>
  <c r="AI496" i="30"/>
  <c r="AK996" i="30"/>
  <c r="AJ1180" i="30"/>
  <c r="AJ1090" i="30"/>
  <c r="AJ1087" i="30"/>
  <c r="AJ1085" i="30"/>
  <c r="AJ1079" i="30"/>
  <c r="AJ1077" i="30"/>
  <c r="AJ1074" i="30"/>
  <c r="AJ1071" i="30"/>
  <c r="AJ1069" i="30"/>
  <c r="AJ1066" i="30"/>
  <c r="AJ1062" i="30"/>
  <c r="AJ1058" i="30"/>
  <c r="AJ1054" i="30"/>
  <c r="AJ1050" i="30"/>
  <c r="AJ1046" i="30"/>
  <c r="AJ1042" i="30"/>
  <c r="AJ1038" i="30"/>
  <c r="AJ1034" i="30"/>
  <c r="AJ1065" i="30"/>
  <c r="AJ1049" i="30"/>
  <c r="AJ1033" i="30"/>
  <c r="AJ1025" i="30"/>
  <c r="AI1024" i="30"/>
  <c r="AI1022" i="30"/>
  <c r="AI1020" i="30"/>
  <c r="AK1017" i="30"/>
  <c r="AJ1009" i="30"/>
  <c r="AI1008" i="30"/>
  <c r="AI1006" i="30"/>
  <c r="AI1004" i="30"/>
  <c r="AK1001" i="30"/>
  <c r="AJ993" i="30"/>
  <c r="AI992" i="30"/>
  <c r="AI990" i="30"/>
  <c r="AK912" i="30"/>
  <c r="AK900" i="30"/>
  <c r="AK888" i="30"/>
  <c r="AK880" i="30"/>
  <c r="AI872" i="30"/>
  <c r="AK864" i="30"/>
  <c r="AI856" i="30"/>
  <c r="AK988" i="30"/>
  <c r="AK986" i="30"/>
  <c r="AK984" i="30"/>
  <c r="AK982" i="30"/>
  <c r="AK980" i="30"/>
  <c r="AK978" i="30"/>
  <c r="AK976" i="30"/>
  <c r="AK974" i="30"/>
  <c r="AK972" i="30"/>
  <c r="AK970" i="30"/>
  <c r="AK968" i="30"/>
  <c r="AK966" i="30"/>
  <c r="AK964" i="30"/>
  <c r="AK962" i="30"/>
  <c r="AK960" i="30"/>
  <c r="AK958" i="30"/>
  <c r="AK956" i="30"/>
  <c r="AK954" i="30"/>
  <c r="AK952" i="30"/>
  <c r="AK950" i="30"/>
  <c r="AK948" i="30"/>
  <c r="AK946" i="30"/>
  <c r="AK944" i="30"/>
  <c r="AK942" i="30"/>
  <c r="AK940" i="30"/>
  <c r="AK938" i="30"/>
  <c r="AK936" i="30"/>
  <c r="AK931" i="30"/>
  <c r="AJ918" i="30"/>
  <c r="AJ908" i="30"/>
  <c r="AK901" i="30"/>
  <c r="AJ892" i="30"/>
  <c r="AK885" i="30"/>
  <c r="AI875" i="30"/>
  <c r="AK867" i="30"/>
  <c r="AI859" i="30"/>
  <c r="AK934" i="30"/>
  <c r="AI918" i="30"/>
  <c r="AJ913" i="30"/>
  <c r="AJ909" i="30"/>
  <c r="AK902" i="30"/>
  <c r="AK898" i="30"/>
  <c r="AK894" i="30"/>
  <c r="AI888" i="30"/>
  <c r="AJ885" i="30"/>
  <c r="AJ880" i="30"/>
  <c r="AJ876" i="30"/>
  <c r="AJ872" i="30"/>
  <c r="AI870" i="30"/>
  <c r="AK854" i="30"/>
  <c r="AK933" i="30"/>
  <c r="AK907" i="30"/>
  <c r="AK895" i="30"/>
  <c r="AK887" i="30"/>
  <c r="AI881" i="30"/>
  <c r="AI877" i="30"/>
  <c r="AI873" i="30"/>
  <c r="AI869" i="30"/>
  <c r="AI865" i="30"/>
  <c r="AI861" i="30"/>
  <c r="AI857" i="30"/>
  <c r="AI853" i="30"/>
  <c r="AK824" i="30"/>
  <c r="AK816" i="30"/>
  <c r="AJ848" i="30"/>
  <c r="AJ844" i="30"/>
  <c r="AK839" i="30"/>
  <c r="AK835" i="30"/>
  <c r="AJ816" i="30"/>
  <c r="AI809" i="30"/>
  <c r="AK805" i="30"/>
  <c r="AI801" i="30"/>
  <c r="AK797" i="30"/>
  <c r="AK851" i="30"/>
  <c r="AJ847" i="30"/>
  <c r="AJ843" i="30"/>
  <c r="AJ839" i="30"/>
  <c r="AJ835" i="30"/>
  <c r="AJ831" i="30"/>
  <c r="AJ827" i="30"/>
  <c r="AJ823" i="30"/>
  <c r="AJ819" i="30"/>
  <c r="AJ815" i="30"/>
  <c r="AK812" i="30"/>
  <c r="AI808" i="30"/>
  <c r="AK804" i="30"/>
  <c r="AI800" i="30"/>
  <c r="AK796" i="30"/>
  <c r="AJ745" i="30"/>
  <c r="AJ737" i="30"/>
  <c r="AJ729" i="30"/>
  <c r="AJ721" i="30"/>
  <c r="AJ744" i="30"/>
  <c r="AJ736" i="30"/>
  <c r="AJ728" i="30"/>
  <c r="AJ720" i="30"/>
  <c r="AI744" i="30"/>
  <c r="AJ739" i="30"/>
  <c r="AI728" i="30"/>
  <c r="AJ723" i="30"/>
  <c r="AK770" i="30"/>
  <c r="AK766" i="30"/>
  <c r="AK762" i="30"/>
  <c r="AK758" i="30"/>
  <c r="AK754" i="30"/>
  <c r="AJ750" i="30"/>
  <c r="AJ746" i="30"/>
  <c r="AJ742" i="30"/>
  <c r="AJ738" i="30"/>
  <c r="AJ734" i="30"/>
  <c r="AJ730" i="30"/>
  <c r="AJ726" i="30"/>
  <c r="AJ722" i="30"/>
  <c r="AJ718" i="30"/>
  <c r="AI681" i="30"/>
  <c r="AI667" i="30"/>
  <c r="AI674" i="30"/>
  <c r="AI666" i="30"/>
  <c r="AJ694" i="30"/>
  <c r="AJ690" i="30"/>
  <c r="AI687" i="30"/>
  <c r="AI673" i="30"/>
  <c r="AI665" i="30"/>
  <c r="AK697" i="30"/>
  <c r="AK681" i="30"/>
  <c r="AI668" i="30"/>
  <c r="AJ579" i="30"/>
  <c r="AK563" i="30"/>
  <c r="AJ662" i="30"/>
  <c r="AJ659" i="30"/>
  <c r="AJ652" i="30"/>
  <c r="AJ649" i="30"/>
  <c r="AJ646" i="30"/>
  <c r="AJ643" i="30"/>
  <c r="AI596" i="30"/>
  <c r="AI595" i="30"/>
  <c r="AI637" i="30"/>
  <c r="AK602" i="30"/>
  <c r="AK567" i="30"/>
  <c r="AK559" i="30"/>
  <c r="AK683" i="30"/>
  <c r="AK606" i="30"/>
  <c r="AJ555" i="30"/>
  <c r="AK547" i="30"/>
  <c r="AI502" i="30"/>
  <c r="AK605" i="30"/>
  <c r="AJ601" i="30"/>
  <c r="AI588" i="30"/>
  <c r="AK581" i="30"/>
  <c r="AK577" i="30"/>
  <c r="AK573" i="30"/>
  <c r="AI565" i="30"/>
  <c r="AI561" i="30"/>
  <c r="AI557" i="30"/>
  <c r="AJ557" i="30"/>
  <c r="AK549" i="30"/>
  <c r="AJ510" i="30"/>
  <c r="AK607" i="30"/>
  <c r="AK603" i="30"/>
  <c r="AK599" i="30"/>
  <c r="AI505" i="30"/>
  <c r="AJ501" i="30"/>
  <c r="AJ492" i="30"/>
  <c r="AI476" i="30"/>
  <c r="AI472" i="30"/>
  <c r="AI470" i="30"/>
  <c r="AI468" i="30"/>
  <c r="AK464" i="30"/>
  <c r="AI580" i="30"/>
  <c r="AK576" i="30"/>
  <c r="AI572" i="30"/>
  <c r="AK568" i="30"/>
  <c r="AI564" i="30"/>
  <c r="AK560" i="30"/>
  <c r="AI556" i="30"/>
  <c r="AK552" i="30"/>
  <c r="AI548" i="30"/>
  <c r="AJ512" i="30"/>
  <c r="AI500" i="30"/>
  <c r="AJ496" i="30"/>
  <c r="AI507" i="30"/>
  <c r="AJ503" i="30"/>
  <c r="AK539" i="30"/>
  <c r="AK535" i="30"/>
  <c r="AK531" i="30"/>
  <c r="AK527" i="30"/>
  <c r="AK523" i="30"/>
  <c r="AK519" i="30"/>
  <c r="AK515" i="30"/>
  <c r="AI441" i="30"/>
  <c r="AJ604" i="30"/>
  <c r="AI464" i="30"/>
  <c r="AK580" i="30"/>
  <c r="AK572" i="30"/>
  <c r="AK564" i="30"/>
  <c r="AK556" i="30"/>
  <c r="AK548" i="30"/>
  <c r="AJ504" i="30"/>
  <c r="AI511" i="30"/>
  <c r="AJ499" i="30"/>
  <c r="AK545" i="30"/>
  <c r="AK543" i="30"/>
  <c r="AK540" i="30"/>
  <c r="AK534" i="30"/>
  <c r="AK529" i="30"/>
  <c r="AK524" i="30"/>
  <c r="AK518" i="30"/>
  <c r="AK513" i="30"/>
  <c r="AJ491" i="30"/>
  <c r="AJ483" i="30"/>
  <c r="AJ475" i="30"/>
  <c r="AJ490" i="30"/>
  <c r="AJ482" i="30"/>
  <c r="AJ474" i="30"/>
  <c r="AK471" i="30"/>
  <c r="AJ467" i="30"/>
  <c r="AK463" i="30"/>
  <c r="AJ459" i="30"/>
  <c r="AK458" i="30"/>
  <c r="AK456" i="30"/>
  <c r="AK454" i="30"/>
  <c r="AK452" i="30"/>
  <c r="AK450" i="30"/>
  <c r="AK448" i="30"/>
  <c r="AK446" i="30"/>
  <c r="AK444" i="30"/>
  <c r="AK440" i="30"/>
  <c r="AJ437" i="30"/>
  <c r="AK433" i="30"/>
  <c r="AJ429" i="30"/>
  <c r="AI440" i="30"/>
  <c r="AJ438" i="30"/>
  <c r="AK434" i="30"/>
  <c r="AJ430" i="30"/>
  <c r="AK426" i="30"/>
  <c r="AK414" i="30"/>
  <c r="AK411" i="30"/>
  <c r="AK408" i="30"/>
  <c r="AK404" i="30"/>
  <c r="AJ416" i="30"/>
  <c r="AK409" i="30"/>
  <c r="AK406" i="30"/>
  <c r="AJ401" i="30"/>
  <c r="AK392" i="30"/>
  <c r="AJ385" i="30"/>
  <c r="AK399" i="30"/>
  <c r="AK395" i="30"/>
  <c r="AK391" i="30"/>
  <c r="AK387" i="30"/>
  <c r="AK384" i="30"/>
  <c r="AK398" i="30"/>
  <c r="AK401" i="30"/>
  <c r="AJ394" i="30"/>
  <c r="AK385" i="30"/>
  <c r="AI370" i="30"/>
  <c r="AI372" i="30"/>
  <c r="AI365" i="30"/>
  <c r="AJ368" i="30"/>
  <c r="AJ367" i="30"/>
  <c r="AJ362" i="30"/>
  <c r="AI357" i="30"/>
  <c r="AJ356" i="30"/>
  <c r="AJ358" i="30"/>
  <c r="AJ355" i="30"/>
  <c r="AK352" i="30"/>
  <c r="AK350" i="30"/>
  <c r="AI331" i="30"/>
  <c r="AI323" i="30"/>
  <c r="AI315" i="30"/>
  <c r="AJ85" i="30"/>
  <c r="AK85" i="30"/>
  <c r="AK346" i="30"/>
  <c r="AJ342" i="30"/>
  <c r="AJ338" i="30"/>
  <c r="AJ330" i="30"/>
  <c r="AJ322" i="30"/>
  <c r="AJ314" i="30"/>
  <c r="AJ306" i="30"/>
  <c r="AJ298" i="30"/>
  <c r="AJ290" i="30"/>
  <c r="AJ265" i="30"/>
  <c r="AJ249" i="30"/>
  <c r="AJ307" i="30"/>
  <c r="AJ337" i="30"/>
  <c r="AJ329" i="30"/>
  <c r="AJ321" i="30"/>
  <c r="AJ313" i="30"/>
  <c r="AJ305" i="30"/>
  <c r="AJ297" i="30"/>
  <c r="AJ269" i="30"/>
  <c r="AJ253" i="30"/>
  <c r="AK229" i="30"/>
  <c r="AI169" i="30"/>
  <c r="AJ339" i="30"/>
  <c r="AJ299" i="30"/>
  <c r="AK345" i="30"/>
  <c r="AK343" i="30"/>
  <c r="AK341" i="30"/>
  <c r="AK339" i="30"/>
  <c r="AI332" i="30"/>
  <c r="AJ328" i="30"/>
  <c r="AK323" i="30"/>
  <c r="AI316" i="30"/>
  <c r="AJ312" i="30"/>
  <c r="AK307" i="30"/>
  <c r="AI300" i="30"/>
  <c r="AJ296" i="30"/>
  <c r="AK291" i="30"/>
  <c r="AI289" i="30"/>
  <c r="AJ257" i="30"/>
  <c r="AJ241" i="30"/>
  <c r="AJ225" i="30"/>
  <c r="AJ284" i="30"/>
  <c r="AJ272" i="30"/>
  <c r="AJ252" i="30"/>
  <c r="AJ240" i="30"/>
  <c r="AJ283" i="30"/>
  <c r="AJ275" i="30"/>
  <c r="AJ267" i="30"/>
  <c r="AJ259" i="30"/>
  <c r="AJ251" i="30"/>
  <c r="AJ243" i="30"/>
  <c r="AJ235" i="30"/>
  <c r="AJ227" i="30"/>
  <c r="AI287" i="30"/>
  <c r="AI283" i="30"/>
  <c r="AI279" i="30"/>
  <c r="AI275" i="30"/>
  <c r="AI271" i="30"/>
  <c r="AI267" i="30"/>
  <c r="AI263" i="30"/>
  <c r="AI259" i="30"/>
  <c r="AI255" i="30"/>
  <c r="AI251" i="30"/>
  <c r="AI247" i="30"/>
  <c r="AI243" i="30"/>
  <c r="AI239" i="30"/>
  <c r="AI235" i="30"/>
  <c r="AI231" i="30"/>
  <c r="AI227" i="30"/>
  <c r="AJ181" i="30"/>
  <c r="AJ165" i="30"/>
  <c r="AJ78" i="30"/>
  <c r="AI78" i="30"/>
  <c r="AJ222" i="30"/>
  <c r="AJ218" i="30"/>
  <c r="AJ214" i="30"/>
  <c r="AJ210" i="30"/>
  <c r="AJ200" i="30"/>
  <c r="AJ184" i="30"/>
  <c r="AJ168" i="30"/>
  <c r="AK80" i="30"/>
  <c r="AK72" i="30"/>
  <c r="AJ199" i="30"/>
  <c r="AJ191" i="30"/>
  <c r="AJ183" i="30"/>
  <c r="AJ175" i="30"/>
  <c r="AJ167" i="30"/>
  <c r="AJ159" i="30"/>
  <c r="AJ82" i="30"/>
  <c r="AJ74" i="30"/>
  <c r="AI74" i="30"/>
  <c r="AJ198" i="30"/>
  <c r="AJ194" i="30"/>
  <c r="AJ190" i="30"/>
  <c r="AJ186" i="30"/>
  <c r="AJ182" i="30"/>
  <c r="AJ178" i="30"/>
  <c r="AJ174" i="30"/>
  <c r="AJ170" i="30"/>
  <c r="AJ166" i="30"/>
  <c r="AJ162" i="30"/>
  <c r="AJ158" i="30"/>
  <c r="AK76" i="30"/>
  <c r="AJ157" i="30"/>
  <c r="AJ153" i="30"/>
  <c r="AJ149" i="30"/>
  <c r="AJ145" i="30"/>
  <c r="AJ141" i="30"/>
  <c r="AJ121" i="30"/>
  <c r="AJ119" i="30"/>
  <c r="AJ117" i="30"/>
  <c r="AJ115" i="30"/>
  <c r="AJ113" i="30"/>
  <c r="AI98" i="30"/>
  <c r="AJ63" i="30"/>
  <c r="AI121" i="30"/>
  <c r="AK117" i="30"/>
  <c r="AI113" i="30"/>
  <c r="AJ88" i="30"/>
  <c r="AJ91" i="30"/>
  <c r="AJ83" i="30"/>
  <c r="AK81" i="30"/>
  <c r="AK73" i="30"/>
  <c r="AJ69" i="30"/>
  <c r="AK60" i="30"/>
  <c r="AK58" i="30"/>
  <c r="AK56" i="30"/>
  <c r="AK50" i="30"/>
  <c r="AJ156" i="30"/>
  <c r="AJ148" i="30"/>
  <c r="AJ498" i="30"/>
  <c r="AJ509" i="30"/>
  <c r="AI497" i="30"/>
  <c r="AI488" i="30"/>
  <c r="AJ464" i="30"/>
  <c r="AK460" i="30"/>
  <c r="AI574" i="30"/>
  <c r="AI566" i="30"/>
  <c r="AI558" i="30"/>
  <c r="AI550" i="30"/>
  <c r="AI508" i="30"/>
  <c r="AJ511" i="30"/>
  <c r="AI503" i="30"/>
  <c r="AK538" i="30"/>
  <c r="AK533" i="30"/>
  <c r="AK528" i="30"/>
  <c r="AK522" i="30"/>
  <c r="AK517" i="30"/>
  <c r="AJ469" i="30"/>
  <c r="AK465" i="30"/>
  <c r="AJ461" i="30"/>
  <c r="AJ489" i="30"/>
  <c r="AJ481" i="30"/>
  <c r="AJ473" i="30"/>
  <c r="AJ439" i="30"/>
  <c r="AK435" i="30"/>
  <c r="AJ431" i="30"/>
  <c r="AK427" i="30"/>
  <c r="AJ441" i="30"/>
  <c r="AK436" i="30"/>
  <c r="AJ432" i="30"/>
  <c r="AK428" i="30"/>
  <c r="AK425" i="30"/>
  <c r="AK419" i="30"/>
  <c r="AJ409" i="30"/>
  <c r="AJ425" i="30"/>
  <c r="AK415" i="30"/>
  <c r="AI407" i="30"/>
  <c r="AK413" i="30"/>
  <c r="AK396" i="30"/>
  <c r="AJ389" i="30"/>
  <c r="AK403" i="30"/>
  <c r="AK390" i="30"/>
  <c r="AI403" i="30"/>
  <c r="AJ398" i="30"/>
  <c r="AK389" i="30"/>
  <c r="AJ370" i="30"/>
  <c r="AK371" i="30"/>
  <c r="AJ365" i="30"/>
  <c r="AI364" i="30"/>
  <c r="AI363" i="30"/>
  <c r="AJ361" i="30"/>
  <c r="AI361" i="30"/>
  <c r="AK354" i="30"/>
  <c r="AJ331" i="30"/>
  <c r="AJ323" i="30"/>
  <c r="AJ315" i="30"/>
  <c r="AJ261" i="30"/>
  <c r="AJ245" i="30"/>
  <c r="AJ349" i="30"/>
  <c r="AJ344" i="30"/>
  <c r="AI334" i="30"/>
  <c r="AI326" i="30"/>
  <c r="AI318" i="30"/>
  <c r="AI310" i="30"/>
  <c r="AI302" i="30"/>
  <c r="AI294" i="30"/>
  <c r="AJ281" i="30"/>
  <c r="AI233" i="30"/>
  <c r="AI185" i="30"/>
  <c r="AI291" i="30"/>
  <c r="AI277" i="30"/>
  <c r="AI229" i="30"/>
  <c r="AI201" i="30"/>
  <c r="AI333" i="30"/>
  <c r="AI325" i="30"/>
  <c r="AI317" i="30"/>
  <c r="AI309" i="30"/>
  <c r="AI301" i="30"/>
  <c r="AI293" i="30"/>
  <c r="AI285" i="30"/>
  <c r="AJ237" i="30"/>
  <c r="AK169" i="30"/>
  <c r="AJ127" i="30"/>
  <c r="AI303" i="30"/>
  <c r="AI295" i="30"/>
  <c r="AK347" i="30"/>
  <c r="AI336" i="30"/>
  <c r="AJ332" i="30"/>
  <c r="AK327" i="30"/>
  <c r="AI320" i="30"/>
  <c r="AJ316" i="30"/>
  <c r="AK311" i="30"/>
  <c r="AI304" i="30"/>
  <c r="AJ300" i="30"/>
  <c r="AK295" i="30"/>
  <c r="AJ273" i="30"/>
  <c r="AJ280" i="30"/>
  <c r="AJ260" i="30"/>
  <c r="AJ248" i="30"/>
  <c r="AJ228" i="30"/>
  <c r="AJ189" i="30"/>
  <c r="AJ173" i="30"/>
  <c r="AJ193" i="30"/>
  <c r="AJ177" i="30"/>
  <c r="AJ161" i="30"/>
  <c r="AI197" i="30"/>
  <c r="AJ70" i="30"/>
  <c r="AI70" i="30"/>
  <c r="AJ221" i="30"/>
  <c r="AJ217" i="30"/>
  <c r="AJ213" i="30"/>
  <c r="AJ209" i="30"/>
  <c r="AJ196" i="30"/>
  <c r="AJ180" i="30"/>
  <c r="AJ164" i="30"/>
  <c r="AJ131" i="30"/>
  <c r="AI80" i="30"/>
  <c r="AK68" i="30"/>
  <c r="AJ152" i="30"/>
  <c r="AJ608" i="30"/>
  <c r="AJ476" i="30"/>
  <c r="AK462" i="30"/>
  <c r="AI460" i="30"/>
  <c r="AK578" i="30"/>
  <c r="AK570" i="30"/>
  <c r="AK562" i="30"/>
  <c r="AK554" i="30"/>
  <c r="AK546" i="30"/>
  <c r="AJ500" i="30"/>
  <c r="AI495" i="30"/>
  <c r="AK544" i="30"/>
  <c r="AK542" i="30"/>
  <c r="AK537" i="30"/>
  <c r="AK532" i="30"/>
  <c r="AK526" i="30"/>
  <c r="AK521" i="30"/>
  <c r="AK516" i="30"/>
  <c r="AJ487" i="30"/>
  <c r="AJ479" i="30"/>
  <c r="AJ494" i="30"/>
  <c r="AJ486" i="30"/>
  <c r="AJ478" i="30"/>
  <c r="AJ471" i="30"/>
  <c r="AK467" i="30"/>
  <c r="AJ463" i="30"/>
  <c r="AK459" i="30"/>
  <c r="AK457" i="30"/>
  <c r="AK455" i="30"/>
  <c r="AK453" i="30"/>
  <c r="AK451" i="30"/>
  <c r="AK449" i="30"/>
  <c r="AK447" i="30"/>
  <c r="AK445" i="30"/>
  <c r="AJ440" i="30"/>
  <c r="AK437" i="30"/>
  <c r="AJ433" i="30"/>
  <c r="AK429" i="30"/>
  <c r="AK438" i="30"/>
  <c r="AJ434" i="30"/>
  <c r="AK430" i="30"/>
  <c r="AJ426" i="30"/>
  <c r="AJ413" i="30"/>
  <c r="AI405" i="30"/>
  <c r="AJ424" i="30"/>
  <c r="AK412" i="30"/>
  <c r="AK407" i="30"/>
  <c r="AK400" i="30"/>
  <c r="AJ393" i="30"/>
  <c r="AJ400" i="30"/>
  <c r="AJ396" i="30"/>
  <c r="AJ392" i="30"/>
  <c r="AJ388" i="30"/>
  <c r="AJ384" i="30"/>
  <c r="AI402" i="30"/>
  <c r="AK393" i="30"/>
  <c r="AJ386" i="30"/>
  <c r="AI366" i="30"/>
  <c r="AI369" i="30"/>
  <c r="AI371" i="30"/>
  <c r="AJ364" i="30"/>
  <c r="AJ363" i="30"/>
  <c r="AJ359" i="30"/>
  <c r="AK356" i="30"/>
  <c r="AJ357" i="30"/>
  <c r="AK355" i="30"/>
  <c r="AK353" i="30"/>
  <c r="AK351" i="30"/>
  <c r="AI335" i="30"/>
  <c r="AI327" i="30"/>
  <c r="AI319" i="30"/>
  <c r="AI311" i="30"/>
  <c r="AJ346" i="30"/>
  <c r="AK342" i="30"/>
  <c r="AJ334" i="30"/>
  <c r="AJ326" i="30"/>
  <c r="AJ318" i="30"/>
  <c r="AJ310" i="30"/>
  <c r="AJ302" i="30"/>
  <c r="AJ294" i="30"/>
  <c r="AI265" i="30"/>
  <c r="AI249" i="30"/>
  <c r="AK185" i="30"/>
  <c r="AJ291" i="30"/>
  <c r="AK201" i="30"/>
  <c r="AJ333" i="30"/>
  <c r="AJ325" i="30"/>
  <c r="AJ317" i="30"/>
  <c r="AJ309" i="30"/>
  <c r="AJ301" i="30"/>
  <c r="AJ293" i="30"/>
  <c r="AK277" i="30"/>
  <c r="AI269" i="30"/>
  <c r="AI253" i="30"/>
  <c r="AJ169" i="30"/>
  <c r="AI127" i="30"/>
  <c r="AK127" i="30"/>
  <c r="AJ303" i="30"/>
  <c r="AJ295" i="30"/>
  <c r="AJ343" i="30"/>
  <c r="AJ341" i="30"/>
  <c r="AI340" i="30"/>
  <c r="AJ336" i="30"/>
  <c r="AK331" i="30"/>
  <c r="AI324" i="30"/>
  <c r="AJ320" i="30"/>
  <c r="AK315" i="30"/>
  <c r="AI308" i="30"/>
  <c r="AJ304" i="30"/>
  <c r="AK299" i="30"/>
  <c r="AI292" i="30"/>
  <c r="AJ289" i="30"/>
  <c r="AI257" i="30"/>
  <c r="AI241" i="30"/>
  <c r="AI225" i="30"/>
  <c r="AJ288" i="30"/>
  <c r="AJ268" i="30"/>
  <c r="AJ256" i="30"/>
  <c r="AJ236" i="30"/>
  <c r="AJ287" i="30"/>
  <c r="AJ279" i="30"/>
  <c r="AJ271" i="30"/>
  <c r="AJ263" i="30"/>
  <c r="AJ255" i="30"/>
  <c r="AJ247" i="30"/>
  <c r="AJ239" i="30"/>
  <c r="AJ231" i="30"/>
  <c r="AJ286" i="30"/>
  <c r="AJ282" i="30"/>
  <c r="AJ278" i="30"/>
  <c r="AJ274" i="30"/>
  <c r="AJ270" i="30"/>
  <c r="AJ266" i="30"/>
  <c r="AJ262" i="30"/>
  <c r="AJ258" i="30"/>
  <c r="AJ254" i="30"/>
  <c r="AJ250" i="30"/>
  <c r="AJ246" i="30"/>
  <c r="AJ242" i="30"/>
  <c r="AJ238" i="30"/>
  <c r="AJ234" i="30"/>
  <c r="AJ230" i="30"/>
  <c r="AJ226" i="30"/>
  <c r="AK189" i="30"/>
  <c r="AI181" i="30"/>
  <c r="AI165" i="30"/>
  <c r="AK78" i="30"/>
  <c r="AJ224" i="30"/>
  <c r="AJ220" i="30"/>
  <c r="AJ216" i="30"/>
  <c r="AJ212" i="30"/>
  <c r="AJ208" i="30"/>
  <c r="AJ192" i="30"/>
  <c r="AJ176" i="30"/>
  <c r="AJ160" i="30"/>
  <c r="AI131" i="30"/>
  <c r="AJ80" i="30"/>
  <c r="AJ72" i="30"/>
  <c r="AI72" i="30"/>
  <c r="AJ195" i="30"/>
  <c r="AJ187" i="30"/>
  <c r="AJ179" i="30"/>
  <c r="AJ171" i="30"/>
  <c r="AJ163" i="30"/>
  <c r="AJ135" i="30"/>
  <c r="AK82" i="30"/>
  <c r="AK74" i="30"/>
  <c r="AI199" i="30"/>
  <c r="AI195" i="30"/>
  <c r="AI191" i="30"/>
  <c r="AL191" i="30" s="1"/>
  <c r="AO191" i="30" s="1"/>
  <c r="AI187" i="30"/>
  <c r="AI183" i="30"/>
  <c r="AI179" i="30"/>
  <c r="AI175" i="30"/>
  <c r="AI171" i="30"/>
  <c r="AI167" i="30"/>
  <c r="AI163" i="30"/>
  <c r="AI159" i="30"/>
  <c r="AI123" i="30"/>
  <c r="AJ76" i="30"/>
  <c r="AI76" i="30"/>
  <c r="AJ155" i="30"/>
  <c r="AJ151" i="30"/>
  <c r="AJ147" i="30"/>
  <c r="AJ143" i="30"/>
  <c r="AJ89" i="30"/>
  <c r="AI63" i="30"/>
  <c r="AI93" i="30"/>
  <c r="AJ67" i="30"/>
  <c r="AK121" i="30"/>
  <c r="AI117" i="30"/>
  <c r="AK113" i="30"/>
  <c r="AK89" i="30"/>
  <c r="AJ84" i="30"/>
  <c r="AJ95" i="30"/>
  <c r="AJ87" i="30"/>
  <c r="AJ81" i="30"/>
  <c r="AK77" i="30"/>
  <c r="AJ73" i="30"/>
  <c r="AK69" i="30"/>
  <c r="AI61" i="30"/>
  <c r="AK59" i="30"/>
  <c r="AI55" i="30"/>
  <c r="AK51" i="30"/>
  <c r="AJ66" i="30"/>
  <c r="AJ42" i="30"/>
  <c r="AK38" i="30"/>
  <c r="AI60" i="30"/>
  <c r="AI58" i="30"/>
  <c r="AI56" i="30"/>
  <c r="AI54" i="30"/>
  <c r="AI52" i="30"/>
  <c r="AI50" i="30"/>
  <c r="AK48" i="30"/>
  <c r="AK46" i="30"/>
  <c r="AK40" i="30"/>
  <c r="AI27" i="30"/>
  <c r="AI31" i="30"/>
  <c r="AJ22" i="30"/>
  <c r="AI59" i="30"/>
  <c r="AK55" i="30"/>
  <c r="AI51" i="30"/>
  <c r="AJ62" i="30"/>
  <c r="AK54" i="30"/>
  <c r="AK44" i="30"/>
  <c r="AJ31" i="30"/>
  <c r="AJ123" i="30"/>
  <c r="AI120" i="30"/>
  <c r="AI601" i="30"/>
  <c r="AI492" i="30"/>
  <c r="AJ480" i="30"/>
  <c r="AI462" i="30"/>
  <c r="AI576" i="30"/>
  <c r="AI568" i="30"/>
  <c r="AI560" i="30"/>
  <c r="AI552" i="30"/>
  <c r="AI504" i="30"/>
  <c r="AJ507" i="30"/>
  <c r="AI499" i="30"/>
  <c r="AJ495" i="30"/>
  <c r="AK541" i="30"/>
  <c r="AK536" i="30"/>
  <c r="AK530" i="30"/>
  <c r="AK525" i="30"/>
  <c r="AK520" i="30"/>
  <c r="AK514" i="30"/>
  <c r="AK469" i="30"/>
  <c r="AJ465" i="30"/>
  <c r="AK461" i="30"/>
  <c r="AJ493" i="30"/>
  <c r="AJ485" i="30"/>
  <c r="AJ477" i="30"/>
  <c r="AK442" i="30"/>
  <c r="AK439" i="30"/>
  <c r="AJ435" i="30"/>
  <c r="AK431" i="30"/>
  <c r="AJ427" i="30"/>
  <c r="AK441" i="30"/>
  <c r="AJ436" i="30"/>
  <c r="AK432" i="30"/>
  <c r="AJ428" i="30"/>
  <c r="AK424" i="30"/>
  <c r="AK410" i="30"/>
  <c r="AK405" i="30"/>
  <c r="AJ419" i="30"/>
  <c r="AI408" i="30"/>
  <c r="AI404" i="30"/>
  <c r="AK416" i="30"/>
  <c r="AJ412" i="30"/>
  <c r="AI406" i="30"/>
  <c r="AJ397" i="30"/>
  <c r="AK388" i="30"/>
  <c r="AK394" i="30"/>
  <c r="AK386" i="30"/>
  <c r="AK397" i="30"/>
  <c r="AJ390" i="30"/>
  <c r="AJ372" i="30"/>
  <c r="AJ366" i="30"/>
  <c r="AJ369" i="30"/>
  <c r="AI368" i="30"/>
  <c r="AI367" i="30"/>
  <c r="AJ354" i="30"/>
  <c r="AJ335" i="30"/>
  <c r="AJ327" i="30"/>
  <c r="AJ319" i="30"/>
  <c r="AJ311" i="30"/>
  <c r="AI261" i="30"/>
  <c r="AI245" i="30"/>
  <c r="AI85" i="30"/>
  <c r="AJ348" i="30"/>
  <c r="AK344" i="30"/>
  <c r="AI338" i="30"/>
  <c r="AI330" i="30"/>
  <c r="AI322" i="30"/>
  <c r="AI314" i="30"/>
  <c r="AI306" i="30"/>
  <c r="AI298" i="30"/>
  <c r="AI290" i="30"/>
  <c r="AI281" i="30"/>
  <c r="AJ233" i="30"/>
  <c r="AJ185" i="30"/>
  <c r="AI307" i="30"/>
  <c r="AJ277" i="30"/>
  <c r="AJ229" i="30"/>
  <c r="AJ201" i="30"/>
  <c r="AI337" i="30"/>
  <c r="AI329" i="30"/>
  <c r="AI321" i="30"/>
  <c r="AI313" i="30"/>
  <c r="AI305" i="30"/>
  <c r="AI297" i="30"/>
  <c r="AJ285" i="30"/>
  <c r="AK261" i="30"/>
  <c r="AK245" i="30"/>
  <c r="AI237" i="30"/>
  <c r="AI339" i="30"/>
  <c r="AI299" i="30"/>
  <c r="AJ347" i="30"/>
  <c r="AJ345" i="30"/>
  <c r="AJ340" i="30"/>
  <c r="AK335" i="30"/>
  <c r="AI328" i="30"/>
  <c r="AJ324" i="30"/>
  <c r="AK319" i="30"/>
  <c r="AI312" i="30"/>
  <c r="AJ308" i="30"/>
  <c r="AK303" i="30"/>
  <c r="AI296" i="30"/>
  <c r="AJ292" i="30"/>
  <c r="AI273" i="30"/>
  <c r="AJ276" i="30"/>
  <c r="AJ264" i="30"/>
  <c r="AJ244" i="30"/>
  <c r="AJ232" i="30"/>
  <c r="AI189" i="30"/>
  <c r="AI173" i="30"/>
  <c r="AI193" i="30"/>
  <c r="AI177" i="30"/>
  <c r="AI161" i="30"/>
  <c r="AJ197" i="30"/>
  <c r="AK173" i="30"/>
  <c r="AK70" i="30"/>
  <c r="AJ223" i="30"/>
  <c r="AJ219" i="30"/>
  <c r="AJ215" i="30"/>
  <c r="AJ211" i="30"/>
  <c r="AJ207" i="30"/>
  <c r="AJ188" i="30"/>
  <c r="AJ172" i="30"/>
  <c r="AI135" i="30"/>
  <c r="AI82" i="30"/>
  <c r="AJ139" i="30"/>
  <c r="AJ68" i="30"/>
  <c r="AI68" i="30"/>
  <c r="AJ154" i="30"/>
  <c r="AJ150" i="30"/>
  <c r="AL150" i="30" s="1"/>
  <c r="AJ146" i="30"/>
  <c r="AJ142" i="30"/>
  <c r="AK120" i="30"/>
  <c r="AK118" i="30"/>
  <c r="AK116" i="30"/>
  <c r="AK114" i="30"/>
  <c r="AK112" i="30"/>
  <c r="AJ93" i="30"/>
  <c r="AI67" i="30"/>
  <c r="AK67" i="30"/>
  <c r="AI119" i="30"/>
  <c r="AK115" i="30"/>
  <c r="AJ97" i="30"/>
  <c r="AK111" i="30"/>
  <c r="AK109" i="30"/>
  <c r="AK107" i="30"/>
  <c r="AK105" i="30"/>
  <c r="AK103" i="30"/>
  <c r="AK101" i="30"/>
  <c r="AK99" i="30"/>
  <c r="AJ92" i="30"/>
  <c r="AK79" i="30"/>
  <c r="AJ75" i="30"/>
  <c r="AK71" i="30"/>
  <c r="AI95" i="30"/>
  <c r="AI91" i="30"/>
  <c r="AI87" i="30"/>
  <c r="AI83" i="30"/>
  <c r="AI57" i="30"/>
  <c r="AK53" i="30"/>
  <c r="AI49" i="30"/>
  <c r="AK42" i="30"/>
  <c r="AJ65" i="30"/>
  <c r="AK45" i="30"/>
  <c r="AI19" i="30"/>
  <c r="AJ30" i="30"/>
  <c r="AJ77" i="30"/>
  <c r="AJ94" i="30"/>
  <c r="AJ90" i="30"/>
  <c r="AJ86" i="30"/>
  <c r="AJ23" i="30"/>
  <c r="AK52" i="30"/>
  <c r="AK47" i="30"/>
  <c r="AI139" i="30"/>
  <c r="AJ144" i="30"/>
  <c r="AI118" i="30"/>
  <c r="AI116" i="30"/>
  <c r="AI112" i="30"/>
  <c r="AI89" i="30"/>
  <c r="AK108" i="30"/>
  <c r="AK100" i="30"/>
  <c r="AJ79" i="30"/>
  <c r="AK75" i="30"/>
  <c r="AI53" i="30"/>
  <c r="AK49" i="30"/>
  <c r="AJ57" i="30"/>
  <c r="AJ53" i="30"/>
  <c r="AK43" i="30"/>
  <c r="AJ19" i="30"/>
  <c r="AJ26" i="30"/>
  <c r="AK119" i="30"/>
  <c r="AK110" i="30"/>
  <c r="AK102" i="30"/>
  <c r="AK61" i="30"/>
  <c r="AJ27" i="30"/>
  <c r="AJ59" i="30"/>
  <c r="AK23" i="30"/>
  <c r="AK57" i="30"/>
  <c r="AJ55" i="30"/>
  <c r="AI114" i="30"/>
  <c r="AJ98" i="30"/>
  <c r="AK63" i="30"/>
  <c r="AK104" i="30"/>
  <c r="AJ71" i="30"/>
  <c r="AI115" i="30"/>
  <c r="AI97" i="30"/>
  <c r="AK106" i="30"/>
  <c r="AJ96" i="30"/>
  <c r="AI23" i="30"/>
  <c r="AJ38" i="30"/>
  <c r="AJ18" i="30"/>
  <c r="AJ61" i="30"/>
  <c r="AJ49" i="30"/>
  <c r="AJ51" i="30"/>
  <c r="AI2" i="30"/>
  <c r="BJ55" i="30"/>
  <c r="BK55" i="30" s="1"/>
  <c r="BJ57" i="30"/>
  <c r="BK57" i="30" s="1"/>
  <c r="BJ59" i="30"/>
  <c r="BK59" i="30" s="1"/>
  <c r="BJ61" i="30"/>
  <c r="BK61" i="30" s="1"/>
  <c r="BJ63" i="30"/>
  <c r="BK63" i="30" s="1"/>
  <c r="BK66" i="30"/>
  <c r="BJ65" i="30"/>
  <c r="BK65" i="30" s="1"/>
  <c r="AG2" i="30"/>
  <c r="AH2" i="30" s="1"/>
  <c r="AK2" i="30"/>
  <c r="AJ2" i="30"/>
  <c r="T23" i="35"/>
  <c r="S15" i="35"/>
  <c r="T15" i="35" s="1"/>
  <c r="T20" i="35"/>
  <c r="T17" i="35"/>
  <c r="T22" i="35"/>
  <c r="T24" i="35"/>
  <c r="T26" i="35"/>
  <c r="T18" i="35"/>
  <c r="T25" i="35"/>
  <c r="AL139" i="30" l="1"/>
  <c r="AR139" i="30" s="1"/>
  <c r="AL360" i="30"/>
  <c r="AL219" i="30"/>
  <c r="AQ219" i="30" s="1"/>
  <c r="AL585" i="30"/>
  <c r="AM585" i="30" s="1"/>
  <c r="AL11" i="30"/>
  <c r="AN11" i="30" s="1"/>
  <c r="AP11" i="30" s="1"/>
  <c r="AL580" i="30"/>
  <c r="AT580" i="30" s="1"/>
  <c r="AL647" i="30"/>
  <c r="AM647" i="30" s="1"/>
  <c r="AL548" i="30"/>
  <c r="AT548" i="30" s="1"/>
  <c r="AL28" i="30"/>
  <c r="AM28" i="30" s="1"/>
  <c r="AL1256" i="30"/>
  <c r="AQ1256" i="30" s="1"/>
  <c r="AL931" i="30"/>
  <c r="AT931" i="30" s="1"/>
  <c r="AL1246" i="30"/>
  <c r="AN1246" i="30" s="1"/>
  <c r="AP1246" i="30" s="1"/>
  <c r="AL1055" i="30"/>
  <c r="AR1055" i="30" s="1"/>
  <c r="AL697" i="30"/>
  <c r="AQ697" i="30" s="1"/>
  <c r="AL503" i="30"/>
  <c r="AQ503" i="30" s="1"/>
  <c r="AL192" i="30"/>
  <c r="AN192" i="30" s="1"/>
  <c r="AP192" i="30" s="1"/>
  <c r="AL554" i="30"/>
  <c r="AN554" i="30" s="1"/>
  <c r="AP554" i="30" s="1"/>
  <c r="AL1128" i="30"/>
  <c r="AL100" i="30"/>
  <c r="AR100" i="30" s="1"/>
  <c r="AL207" i="30"/>
  <c r="AR207" i="30" s="1"/>
  <c r="AL297" i="30"/>
  <c r="AO297" i="30" s="1"/>
  <c r="AL160" i="30"/>
  <c r="AM160" i="30" s="1"/>
  <c r="AL654" i="30"/>
  <c r="AT654" i="30" s="1"/>
  <c r="AL922" i="30"/>
  <c r="AL1197" i="30"/>
  <c r="AQ1230" i="30"/>
  <c r="AL108" i="30"/>
  <c r="AM108" i="30" s="1"/>
  <c r="AL91" i="30"/>
  <c r="AL1228" i="30"/>
  <c r="AL504" i="30"/>
  <c r="AL272" i="30"/>
  <c r="AN272" i="30" s="1"/>
  <c r="AP272" i="30" s="1"/>
  <c r="AL572" i="30"/>
  <c r="AO572" i="30" s="1"/>
  <c r="AL808" i="30"/>
  <c r="AO808" i="30" s="1"/>
  <c r="AL881" i="30"/>
  <c r="AL208" i="30"/>
  <c r="AO208" i="30" s="1"/>
  <c r="AL223" i="30"/>
  <c r="AN223" i="30" s="1"/>
  <c r="AP223" i="30" s="1"/>
  <c r="AL345" i="30"/>
  <c r="AL451" i="30"/>
  <c r="AQ451" i="30" s="1"/>
  <c r="AL942" i="30"/>
  <c r="AN942" i="30" s="1"/>
  <c r="AP942" i="30" s="1"/>
  <c r="AL114" i="30"/>
  <c r="AM114" i="30" s="1"/>
  <c r="AL216" i="30"/>
  <c r="AQ216" i="30" s="1"/>
  <c r="AL340" i="30"/>
  <c r="AO340" i="30" s="1"/>
  <c r="AL845" i="30"/>
  <c r="AN845" i="30" s="1"/>
  <c r="AP845" i="30" s="1"/>
  <c r="AL65" i="30"/>
  <c r="U32" i="31"/>
  <c r="AL400" i="30"/>
  <c r="AQ400" i="30" s="1"/>
  <c r="AL665" i="30"/>
  <c r="AM665" i="30" s="1"/>
  <c r="AL427" i="30"/>
  <c r="AL58" i="30"/>
  <c r="AM58" i="30" s="1"/>
  <c r="AL671" i="30"/>
  <c r="AM671" i="30" s="1"/>
  <c r="AL352" i="30"/>
  <c r="AM352" i="30" s="1"/>
  <c r="AL1060" i="30"/>
  <c r="AR1060" i="30" s="1"/>
  <c r="AL915" i="30"/>
  <c r="AO915" i="30" s="1"/>
  <c r="AL679" i="30"/>
  <c r="AR679" i="30" s="1"/>
  <c r="AL401" i="30"/>
  <c r="AL1255" i="30"/>
  <c r="AM1255" i="30" s="1"/>
  <c r="AL545" i="30"/>
  <c r="AL658" i="30"/>
  <c r="AO658" i="30" s="1"/>
  <c r="AL1280" i="30"/>
  <c r="AQ1280" i="30" s="1"/>
  <c r="AL434" i="30"/>
  <c r="AR434" i="30" s="1"/>
  <c r="AL543" i="30"/>
  <c r="AN543" i="30" s="1"/>
  <c r="AP543" i="30" s="1"/>
  <c r="AL137" i="30"/>
  <c r="AL456" i="30"/>
  <c r="AM456" i="30" s="1"/>
  <c r="AL142" i="30"/>
  <c r="AM142" i="30" s="1"/>
  <c r="AL51" i="30"/>
  <c r="AM51" i="30" s="1"/>
  <c r="AL175" i="30"/>
  <c r="AL800" i="30"/>
  <c r="AQ800" i="30" s="1"/>
  <c r="AL747" i="30"/>
  <c r="AL1214" i="30"/>
  <c r="AT1214" i="30" s="1"/>
  <c r="AT1230" i="30"/>
  <c r="AR1230" i="30"/>
  <c r="AN1230" i="30"/>
  <c r="AP1230" i="30" s="1"/>
  <c r="AL105" i="30"/>
  <c r="AN105" i="30" s="1"/>
  <c r="AP105" i="30" s="1"/>
  <c r="AL269" i="30"/>
  <c r="AO269" i="30" s="1"/>
  <c r="AL643" i="30"/>
  <c r="AR643" i="30" s="1"/>
  <c r="AL806" i="30"/>
  <c r="AL1216" i="30"/>
  <c r="AL180" i="30"/>
  <c r="AL362" i="30"/>
  <c r="AL414" i="30"/>
  <c r="AQ414" i="30" s="1"/>
  <c r="AL934" i="30"/>
  <c r="AM934" i="30" s="1"/>
  <c r="AL799" i="30"/>
  <c r="AL1179" i="30"/>
  <c r="AT1179" i="30" s="1"/>
  <c r="AL582" i="30"/>
  <c r="AN582" i="30" s="1"/>
  <c r="AP582" i="30" s="1"/>
  <c r="AO1230" i="30"/>
  <c r="AL307" i="30"/>
  <c r="AQ307" i="30" s="1"/>
  <c r="AL492" i="30"/>
  <c r="AR492" i="30" s="1"/>
  <c r="AL253" i="30"/>
  <c r="AR253" i="30" s="1"/>
  <c r="AL966" i="30"/>
  <c r="AQ966" i="30" s="1"/>
  <c r="AL1067" i="30"/>
  <c r="AM1067" i="30" s="1"/>
  <c r="AN191" i="30"/>
  <c r="AP191" i="30" s="1"/>
  <c r="AL308" i="30"/>
  <c r="AN308" i="30" s="1"/>
  <c r="AP308" i="30" s="1"/>
  <c r="AL311" i="30"/>
  <c r="AR311" i="30" s="1"/>
  <c r="AL570" i="30"/>
  <c r="AT570" i="30" s="1"/>
  <c r="AL389" i="30"/>
  <c r="AN389" i="30" s="1"/>
  <c r="AP389" i="30" s="1"/>
  <c r="AL157" i="30"/>
  <c r="AN157" i="30" s="1"/>
  <c r="AP157" i="30" s="1"/>
  <c r="AL370" i="30"/>
  <c r="AO370" i="30" s="1"/>
  <c r="AL556" i="30"/>
  <c r="AM556" i="30" s="1"/>
  <c r="AL1022" i="30"/>
  <c r="AQ1022" i="30" s="1"/>
  <c r="AL813" i="30"/>
  <c r="AT813" i="30" s="1"/>
  <c r="AL1063" i="30"/>
  <c r="AO1063" i="30" s="1"/>
  <c r="AL927" i="30"/>
  <c r="AQ927" i="30" s="1"/>
  <c r="AL597" i="30"/>
  <c r="AQ597" i="30" s="1"/>
  <c r="AL711" i="30"/>
  <c r="AM711" i="30" s="1"/>
  <c r="AL777" i="30"/>
  <c r="AN777" i="30" s="1"/>
  <c r="AP777" i="30" s="1"/>
  <c r="AL1036" i="30"/>
  <c r="AM1036" i="30" s="1"/>
  <c r="AL1195" i="30"/>
  <c r="AT1195" i="30" s="1"/>
  <c r="AL589" i="30"/>
  <c r="AQ589" i="30" s="1"/>
  <c r="AL689" i="30"/>
  <c r="AN689" i="30" s="1"/>
  <c r="AP689" i="30" s="1"/>
  <c r="AL698" i="30"/>
  <c r="AT698" i="30" s="1"/>
  <c r="AL935" i="30"/>
  <c r="AL1273" i="30"/>
  <c r="AT1273" i="30" s="1"/>
  <c r="AL448" i="30"/>
  <c r="AQ448" i="30" s="1"/>
  <c r="AL1182" i="30"/>
  <c r="AT1182" i="30" s="1"/>
  <c r="AL1282" i="30"/>
  <c r="AM1282" i="30" s="1"/>
  <c r="AL593" i="30"/>
  <c r="AO593" i="30" s="1"/>
  <c r="AL1134" i="30"/>
  <c r="AL264" i="30"/>
  <c r="AR264" i="30" s="1"/>
  <c r="AL552" i="30"/>
  <c r="AO552" i="30" s="1"/>
  <c r="AL288" i="30"/>
  <c r="AN288" i="30" s="1"/>
  <c r="AP288" i="30" s="1"/>
  <c r="AL457" i="30"/>
  <c r="AT457" i="30" s="1"/>
  <c r="AL564" i="30"/>
  <c r="AN564" i="30" s="1"/>
  <c r="AP564" i="30" s="1"/>
  <c r="AL816" i="30"/>
  <c r="AT816" i="30" s="1"/>
  <c r="AL1166" i="30"/>
  <c r="AR1166" i="30" s="1"/>
  <c r="AL916" i="30"/>
  <c r="AT916" i="30" s="1"/>
  <c r="AL785" i="30"/>
  <c r="AQ785" i="30" s="1"/>
  <c r="AL937" i="30"/>
  <c r="AN937" i="30" s="1"/>
  <c r="AP937" i="30" s="1"/>
  <c r="AL958" i="30"/>
  <c r="AT958" i="30" s="1"/>
  <c r="AL1051" i="30"/>
  <c r="AO1051" i="30" s="1"/>
  <c r="AL259" i="30"/>
  <c r="AM259" i="30" s="1"/>
  <c r="AL727" i="30"/>
  <c r="AQ727" i="30" s="1"/>
  <c r="AL550" i="30"/>
  <c r="AN550" i="30" s="1"/>
  <c r="AP550" i="30" s="1"/>
  <c r="AL773" i="30"/>
  <c r="AQ773" i="30" s="1"/>
  <c r="AL663" i="30"/>
  <c r="AN663" i="30" s="1"/>
  <c r="AP663" i="30" s="1"/>
  <c r="AL793" i="30"/>
  <c r="AL1268" i="30"/>
  <c r="AR1268" i="30" s="1"/>
  <c r="AL499" i="30"/>
  <c r="AN499" i="30" s="1"/>
  <c r="AP499" i="30" s="1"/>
  <c r="AL1262" i="30"/>
  <c r="AL125" i="30"/>
  <c r="AL225" i="30"/>
  <c r="AN225" i="30" s="1"/>
  <c r="AP225" i="30" s="1"/>
  <c r="AL1232" i="30"/>
  <c r="AL576" i="30"/>
  <c r="AN576" i="30" s="1"/>
  <c r="AP576" i="30" s="1"/>
  <c r="AL227" i="30"/>
  <c r="AN227" i="30" s="1"/>
  <c r="AP227" i="30" s="1"/>
  <c r="AL673" i="30"/>
  <c r="AM673" i="30" s="1"/>
  <c r="AL651" i="30"/>
  <c r="AQ651" i="30" s="1"/>
  <c r="AL129" i="30"/>
  <c r="AL89" i="30"/>
  <c r="AN89" i="30" s="1"/>
  <c r="AP89" i="30" s="1"/>
  <c r="AL330" i="30"/>
  <c r="AQ330" i="30" s="1"/>
  <c r="AL601" i="30"/>
  <c r="AT601" i="30" s="1"/>
  <c r="AL76" i="30"/>
  <c r="AT76" i="30" s="1"/>
  <c r="AL452" i="30"/>
  <c r="AM452" i="30" s="1"/>
  <c r="AL666" i="30"/>
  <c r="AM666" i="30" s="1"/>
  <c r="AL566" i="30"/>
  <c r="AT566" i="30" s="1"/>
  <c r="AL1035" i="30"/>
  <c r="AR1035" i="30" s="1"/>
  <c r="AL633" i="30"/>
  <c r="AT633" i="30" s="1"/>
  <c r="AL923" i="30"/>
  <c r="AM923" i="30" s="1"/>
  <c r="AL1157" i="30"/>
  <c r="AM1157" i="30" s="1"/>
  <c r="AL484" i="30"/>
  <c r="AR484" i="30" s="1"/>
  <c r="AL848" i="30"/>
  <c r="AM848" i="30" s="1"/>
  <c r="AL929" i="30"/>
  <c r="AM929" i="30" s="1"/>
  <c r="AL1136" i="30"/>
  <c r="AT1136" i="30" s="1"/>
  <c r="AL1052" i="30"/>
  <c r="AR1052" i="30" s="1"/>
  <c r="AL703" i="30"/>
  <c r="AR703" i="30" s="1"/>
  <c r="AL659" i="30"/>
  <c r="AR659" i="30" s="1"/>
  <c r="AL667" i="30"/>
  <c r="AO667" i="30" s="1"/>
  <c r="AL1177" i="30"/>
  <c r="AT1177" i="30" s="1"/>
  <c r="AL1251" i="30"/>
  <c r="AT1251" i="30" s="1"/>
  <c r="AL203" i="30"/>
  <c r="AM203" i="30" s="1"/>
  <c r="AL329" i="30"/>
  <c r="AQ329" i="30" s="1"/>
  <c r="AL281" i="30"/>
  <c r="AQ281" i="30" s="1"/>
  <c r="AL413" i="30"/>
  <c r="AN413" i="30" s="1"/>
  <c r="AP413" i="30" s="1"/>
  <c r="AL197" i="30"/>
  <c r="AT197" i="30" s="1"/>
  <c r="AL508" i="30"/>
  <c r="AR508" i="30" s="1"/>
  <c r="AL588" i="30"/>
  <c r="AL1006" i="30"/>
  <c r="AO1006" i="30" s="1"/>
  <c r="AL1247" i="30"/>
  <c r="AL615" i="30"/>
  <c r="AQ615" i="30" s="1"/>
  <c r="AL1140" i="30"/>
  <c r="AL328" i="30"/>
  <c r="AL618" i="30"/>
  <c r="AM618" i="30" s="1"/>
  <c r="AL681" i="30"/>
  <c r="AT681" i="30" s="1"/>
  <c r="AL865" i="30"/>
  <c r="AM191" i="30"/>
  <c r="AQ930" i="30"/>
  <c r="AL193" i="30"/>
  <c r="AT193" i="30" s="1"/>
  <c r="AL195" i="30"/>
  <c r="AR195" i="30" s="1"/>
  <c r="AL265" i="30"/>
  <c r="AO265" i="30" s="1"/>
  <c r="AL430" i="30"/>
  <c r="AQ430" i="30" s="1"/>
  <c r="AL145" i="30"/>
  <c r="AR145" i="30" s="1"/>
  <c r="AL919" i="30"/>
  <c r="AN919" i="30" s="1"/>
  <c r="AP919" i="30" s="1"/>
  <c r="AL1185" i="30"/>
  <c r="AL417" i="30"/>
  <c r="AR417" i="30" s="1"/>
  <c r="AL1130" i="30"/>
  <c r="AR1130" i="30" s="1"/>
  <c r="AL8" i="30"/>
  <c r="AL25" i="30"/>
  <c r="AT25" i="30" s="1"/>
  <c r="AL1193" i="30"/>
  <c r="AQ191" i="30"/>
  <c r="AR191" i="30"/>
  <c r="AL314" i="30"/>
  <c r="AM314" i="30" s="1"/>
  <c r="AL974" i="30"/>
  <c r="AL798" i="30"/>
  <c r="AL1059" i="30"/>
  <c r="AN1059" i="30" s="1"/>
  <c r="AP1059" i="30" s="1"/>
  <c r="AL592" i="30"/>
  <c r="AT592" i="30" s="1"/>
  <c r="AL1187" i="30"/>
  <c r="AT1187" i="30" s="1"/>
  <c r="AL313" i="30"/>
  <c r="AM313" i="30" s="1"/>
  <c r="AL694" i="30"/>
  <c r="AN694" i="30" s="1"/>
  <c r="AP694" i="30" s="1"/>
  <c r="AL695" i="30"/>
  <c r="AT695" i="30" s="1"/>
  <c r="AL781" i="30"/>
  <c r="AL921" i="30"/>
  <c r="AR921" i="30" s="1"/>
  <c r="AL789" i="30"/>
  <c r="AR789" i="30" s="1"/>
  <c r="AL546" i="30"/>
  <c r="AM546" i="30" s="1"/>
  <c r="AL832" i="30"/>
  <c r="AT832" i="30" s="1"/>
  <c r="AL662" i="30"/>
  <c r="AO662" i="30" s="1"/>
  <c r="AL710" i="30"/>
  <c r="AN710" i="30" s="1"/>
  <c r="AP710" i="30" s="1"/>
  <c r="AL982" i="30"/>
  <c r="AO982" i="30" s="1"/>
  <c r="AL655" i="30"/>
  <c r="AR655" i="30" s="1"/>
  <c r="AL646" i="30"/>
  <c r="AO646" i="30" s="1"/>
  <c r="AL426" i="30"/>
  <c r="AM426" i="30" s="1"/>
  <c r="AL1068" i="30"/>
  <c r="AN1068" i="30" s="1"/>
  <c r="AP1068" i="30" s="1"/>
  <c r="AL1044" i="30"/>
  <c r="AO1044" i="30" s="1"/>
  <c r="AL978" i="30"/>
  <c r="AL962" i="30"/>
  <c r="AR962" i="30" s="1"/>
  <c r="AL946" i="30"/>
  <c r="AQ946" i="30" s="1"/>
  <c r="AL938" i="30"/>
  <c r="AT938" i="30" s="1"/>
  <c r="AL544" i="30"/>
  <c r="AR544" i="30" s="1"/>
  <c r="AL1004" i="30"/>
  <c r="AN1004" i="30" s="1"/>
  <c r="AP1004" i="30" s="1"/>
  <c r="AL1039" i="30"/>
  <c r="AR1039" i="30" s="1"/>
  <c r="AL1043" i="30"/>
  <c r="AO1043" i="30" s="1"/>
  <c r="AL578" i="30"/>
  <c r="AM578" i="30" s="1"/>
  <c r="AL1002" i="30"/>
  <c r="AM1002" i="30" s="1"/>
  <c r="AT191" i="30"/>
  <c r="AL367" i="30"/>
  <c r="AT367" i="30" s="1"/>
  <c r="AL163" i="30"/>
  <c r="AT163" i="30" s="1"/>
  <c r="AL181" i="30"/>
  <c r="AR181" i="30" s="1"/>
  <c r="AL257" i="30"/>
  <c r="AM257" i="30" s="1"/>
  <c r="AL365" i="30"/>
  <c r="AT365" i="30" s="1"/>
  <c r="AL735" i="30"/>
  <c r="AL994" i="30"/>
  <c r="AQ994" i="30" s="1"/>
  <c r="AL626" i="30"/>
  <c r="AR626" i="30" s="1"/>
  <c r="AL1173" i="30"/>
  <c r="AL1208" i="30"/>
  <c r="AL677" i="30"/>
  <c r="AO677" i="30" s="1"/>
  <c r="AL140" i="30"/>
  <c r="AT140" i="30" s="1"/>
  <c r="AL402" i="30"/>
  <c r="AL837" i="30"/>
  <c r="AL1146" i="30"/>
  <c r="AO1146" i="30" s="1"/>
  <c r="AL24" i="30"/>
  <c r="AL476" i="30"/>
  <c r="AO476" i="30" s="1"/>
  <c r="AM930" i="30"/>
  <c r="AR930" i="30"/>
  <c r="AL558" i="30"/>
  <c r="AO558" i="30" s="1"/>
  <c r="AL675" i="30"/>
  <c r="AT675" i="30" s="1"/>
  <c r="AL926" i="30"/>
  <c r="AR926" i="30" s="1"/>
  <c r="AL87" i="30"/>
  <c r="AL189" i="30"/>
  <c r="AR189" i="30" s="1"/>
  <c r="AL410" i="30"/>
  <c r="AM410" i="30" s="1"/>
  <c r="AL171" i="30"/>
  <c r="AR171" i="30" s="1"/>
  <c r="AL562" i="30"/>
  <c r="AN562" i="30" s="1"/>
  <c r="AP562" i="30" s="1"/>
  <c r="AL574" i="30"/>
  <c r="AN574" i="30" s="1"/>
  <c r="AP574" i="30" s="1"/>
  <c r="AL565" i="30"/>
  <c r="AM565" i="30" s="1"/>
  <c r="AL992" i="30"/>
  <c r="AQ992" i="30" s="1"/>
  <c r="AL871" i="30"/>
  <c r="AN871" i="30" s="1"/>
  <c r="AP871" i="30" s="1"/>
  <c r="AL1201" i="30"/>
  <c r="AL1215" i="30"/>
  <c r="AT1215" i="30" s="1"/>
  <c r="AL1271" i="30"/>
  <c r="AN1271" i="30" s="1"/>
  <c r="AP1271" i="30" s="1"/>
  <c r="AL418" i="30"/>
  <c r="AL1224" i="30"/>
  <c r="AL1165" i="30"/>
  <c r="AQ1165" i="30" s="1"/>
  <c r="AL591" i="30"/>
  <c r="AT591" i="30" s="1"/>
  <c r="AL587" i="30"/>
  <c r="AL896" i="30"/>
  <c r="AL1231" i="30"/>
  <c r="AN1231" i="30" s="1"/>
  <c r="AP1231" i="30" s="1"/>
  <c r="AL624" i="30"/>
  <c r="AT624" i="30" s="1"/>
  <c r="AL1240" i="30"/>
  <c r="AL29" i="30"/>
  <c r="AR29" i="30" s="1"/>
  <c r="AL50" i="30"/>
  <c r="AM50" i="30" s="1"/>
  <c r="AL224" i="30"/>
  <c r="AL371" i="30"/>
  <c r="AM371" i="30" s="1"/>
  <c r="AL299" i="30"/>
  <c r="AR299" i="30" s="1"/>
  <c r="AL161" i="30"/>
  <c r="AL237" i="30"/>
  <c r="AT237" i="30" s="1"/>
  <c r="AL404" i="30"/>
  <c r="AM404" i="30" s="1"/>
  <c r="AL436" i="30"/>
  <c r="AO436" i="30" s="1"/>
  <c r="AL440" i="30"/>
  <c r="AQ440" i="30" s="1"/>
  <c r="AL240" i="30"/>
  <c r="AL950" i="30"/>
  <c r="AM950" i="30" s="1"/>
  <c r="AL1026" i="30"/>
  <c r="AM1026" i="30" s="1"/>
  <c r="AL1172" i="30"/>
  <c r="AN1172" i="30" s="1"/>
  <c r="AP1172" i="30" s="1"/>
  <c r="AL118" i="30"/>
  <c r="AL211" i="30"/>
  <c r="AL354" i="30"/>
  <c r="AL159" i="30"/>
  <c r="AL241" i="30"/>
  <c r="AM241" i="30" s="1"/>
  <c r="AL445" i="30"/>
  <c r="AM445" i="30" s="1"/>
  <c r="AL728" i="30"/>
  <c r="AL638" i="30"/>
  <c r="AM638" i="30" s="1"/>
  <c r="AL1010" i="30"/>
  <c r="AO1010" i="30" s="1"/>
  <c r="AL920" i="30"/>
  <c r="AR920" i="30" s="1"/>
  <c r="AL1148" i="30"/>
  <c r="AM1148" i="30" s="1"/>
  <c r="AL215" i="30"/>
  <c r="AR215" i="30" s="1"/>
  <c r="AL874" i="30"/>
  <c r="AL998" i="30"/>
  <c r="AN998" i="30" s="1"/>
  <c r="AP998" i="30" s="1"/>
  <c r="AL298" i="30"/>
  <c r="AQ298" i="30" s="1"/>
  <c r="AL85" i="30"/>
  <c r="AL444" i="30"/>
  <c r="AL855" i="30"/>
  <c r="AO855" i="30" s="1"/>
  <c r="AL1263" i="30"/>
  <c r="AO1263" i="30" s="1"/>
  <c r="AL1279" i="30"/>
  <c r="AL296" i="30"/>
  <c r="AL744" i="30"/>
  <c r="AL1181" i="30"/>
  <c r="AL422" i="30"/>
  <c r="AL1138" i="30"/>
  <c r="AO1138" i="30" s="1"/>
  <c r="AL23" i="30"/>
  <c r="AT23" i="30" s="1"/>
  <c r="AL115" i="30"/>
  <c r="AO115" i="30" s="1"/>
  <c r="AL116" i="30"/>
  <c r="AL119" i="30"/>
  <c r="AL82" i="30"/>
  <c r="AL344" i="30"/>
  <c r="AN344" i="30" s="1"/>
  <c r="AP344" i="30" s="1"/>
  <c r="AL560" i="30"/>
  <c r="AQ560" i="30" s="1"/>
  <c r="AL117" i="30"/>
  <c r="AM117" i="30" s="1"/>
  <c r="AL187" i="30"/>
  <c r="AL497" i="30"/>
  <c r="AT497" i="30" s="1"/>
  <c r="AL243" i="30"/>
  <c r="AL275" i="30"/>
  <c r="AL595" i="30"/>
  <c r="AN595" i="30" s="1"/>
  <c r="AP595" i="30" s="1"/>
  <c r="AL801" i="30"/>
  <c r="AN801" i="30" s="1"/>
  <c r="AP801" i="30" s="1"/>
  <c r="AL861" i="30"/>
  <c r="AL877" i="30"/>
  <c r="AL888" i="30"/>
  <c r="AR888" i="30" s="1"/>
  <c r="AL859" i="30"/>
  <c r="AN859" i="30" s="1"/>
  <c r="AP859" i="30" s="1"/>
  <c r="AL856" i="30"/>
  <c r="AQ856" i="30" s="1"/>
  <c r="AL1020" i="30"/>
  <c r="AN1020" i="30" s="1"/>
  <c r="AP1020" i="30" s="1"/>
  <c r="AL691" i="30"/>
  <c r="AL743" i="30"/>
  <c r="AO743" i="30" s="1"/>
  <c r="AL1016" i="30"/>
  <c r="AO1016" i="30" s="1"/>
  <c r="AL1030" i="30"/>
  <c r="AT1030" i="30" s="1"/>
  <c r="AL1018" i="30"/>
  <c r="AN1018" i="30" s="1"/>
  <c r="AP1018" i="30" s="1"/>
  <c r="AL614" i="30"/>
  <c r="AT614" i="30" s="1"/>
  <c r="AL1056" i="30"/>
  <c r="AM1056" i="30" s="1"/>
  <c r="AL1159" i="30"/>
  <c r="AQ1159" i="30" s="1"/>
  <c r="AL712" i="30"/>
  <c r="AO712" i="30" s="1"/>
  <c r="AL714" i="30"/>
  <c r="AM714" i="30" s="1"/>
  <c r="AL420" i="30"/>
  <c r="AL1169" i="30"/>
  <c r="AL1248" i="30"/>
  <c r="AL622" i="30"/>
  <c r="AT622" i="30" s="1"/>
  <c r="AL1191" i="30"/>
  <c r="AN1191" i="30" s="1"/>
  <c r="AP1191" i="30" s="1"/>
  <c r="AL829" i="30"/>
  <c r="AM829" i="30" s="1"/>
  <c r="AL1150" i="30"/>
  <c r="AQ1150" i="30" s="1"/>
  <c r="AL1154" i="30"/>
  <c r="AQ1154" i="30" s="1"/>
  <c r="AL61" i="30"/>
  <c r="AM61" i="30" s="1"/>
  <c r="AL53" i="30"/>
  <c r="AL135" i="30"/>
  <c r="AM135" i="30" s="1"/>
  <c r="AL177" i="30"/>
  <c r="AO177" i="30" s="1"/>
  <c r="AL273" i="30"/>
  <c r="AL406" i="30"/>
  <c r="AM406" i="30" s="1"/>
  <c r="AL408" i="30"/>
  <c r="AM408" i="30" s="1"/>
  <c r="AL56" i="30"/>
  <c r="AL165" i="30"/>
  <c r="AL249" i="30"/>
  <c r="AO249" i="30" s="1"/>
  <c r="AL304" i="30"/>
  <c r="AL309" i="30"/>
  <c r="AL468" i="30"/>
  <c r="AO468" i="30" s="1"/>
  <c r="AL1032" i="30"/>
  <c r="AM1032" i="30" s="1"/>
  <c r="AL682" i="30"/>
  <c r="AN682" i="30" s="1"/>
  <c r="AP682" i="30" s="1"/>
  <c r="AL706" i="30"/>
  <c r="AL628" i="30"/>
  <c r="AO628" i="30" s="1"/>
  <c r="AL376" i="30"/>
  <c r="AL1175" i="30"/>
  <c r="AL1200" i="30"/>
  <c r="AQ1200" i="30" s="1"/>
  <c r="AL14" i="30"/>
  <c r="AM14" i="30" s="1"/>
  <c r="AL126" i="30"/>
  <c r="AT126" i="30" s="1"/>
  <c r="AL4" i="30"/>
  <c r="AQ4" i="30" s="1"/>
  <c r="AN930" i="30"/>
  <c r="AP930" i="30" s="1"/>
  <c r="AL339" i="30"/>
  <c r="AL321" i="30"/>
  <c r="AL306" i="30"/>
  <c r="AL338" i="30"/>
  <c r="AL709" i="30"/>
  <c r="AO709" i="30" s="1"/>
  <c r="AL1144" i="30"/>
  <c r="AT1144" i="30" s="1"/>
  <c r="AL1212" i="30"/>
  <c r="AL1163" i="30"/>
  <c r="AM1163" i="30" s="1"/>
  <c r="AL136" i="30"/>
  <c r="A7" i="31"/>
  <c r="C12" i="31" s="1"/>
  <c r="AL57" i="30"/>
  <c r="AL393" i="30"/>
  <c r="AN393" i="30" s="1"/>
  <c r="AP393" i="30" s="1"/>
  <c r="AL361" i="30"/>
  <c r="AT361" i="30" s="1"/>
  <c r="AL251" i="30"/>
  <c r="AL283" i="30"/>
  <c r="AL918" i="30"/>
  <c r="AO918" i="30" s="1"/>
  <c r="AO930" i="30"/>
  <c r="AN548" i="30"/>
  <c r="AP548" i="30" s="1"/>
  <c r="AL261" i="30"/>
  <c r="AL54" i="30"/>
  <c r="AL291" i="30"/>
  <c r="AL294" i="30"/>
  <c r="AL326" i="30"/>
  <c r="AL138" i="30"/>
  <c r="AN138" i="30" s="1"/>
  <c r="AP138" i="30" s="1"/>
  <c r="AL327" i="30"/>
  <c r="AQ327" i="30" s="1"/>
  <c r="AL316" i="30"/>
  <c r="AL511" i="30"/>
  <c r="AL17" i="30"/>
  <c r="AO17" i="30" s="1"/>
  <c r="AL21" i="30"/>
  <c r="AN21" i="30" s="1"/>
  <c r="AP21" i="30" s="1"/>
  <c r="AO1055" i="30"/>
  <c r="AL2" i="30"/>
  <c r="AT2" i="30" s="1"/>
  <c r="AL797" i="30"/>
  <c r="AM797" i="30" s="1"/>
  <c r="AL858" i="30"/>
  <c r="AR858" i="30" s="1"/>
  <c r="AL1227" i="30"/>
  <c r="AL107" i="30"/>
  <c r="AL39" i="30"/>
  <c r="AL280" i="30"/>
  <c r="AL16" i="30"/>
  <c r="AL986" i="30"/>
  <c r="AM986" i="30" s="1"/>
  <c r="AL970" i="30"/>
  <c r="AL954" i="30"/>
  <c r="AO954" i="30" s="1"/>
  <c r="AL285" i="30"/>
  <c r="AN285" i="30" s="1"/>
  <c r="AP285" i="30" s="1"/>
  <c r="AL317" i="30"/>
  <c r="AL233" i="30"/>
  <c r="AL310" i="30"/>
  <c r="AL557" i="30"/>
  <c r="AQ557" i="30" s="1"/>
  <c r="AL1012" i="30"/>
  <c r="AL571" i="30"/>
  <c r="AT571" i="30" s="1"/>
  <c r="AL863" i="30"/>
  <c r="AL491" i="30"/>
  <c r="AL899" i="30"/>
  <c r="AO899" i="30" s="1"/>
  <c r="AL749" i="30"/>
  <c r="AL650" i="30"/>
  <c r="AT650" i="30" s="1"/>
  <c r="AL778" i="30"/>
  <c r="AO778" i="30" s="1"/>
  <c r="AL794" i="30"/>
  <c r="AN794" i="30" s="1"/>
  <c r="AP794" i="30" s="1"/>
  <c r="AL1278" i="30"/>
  <c r="AT1278" i="30" s="1"/>
  <c r="AL1218" i="30"/>
  <c r="AL1250" i="30"/>
  <c r="AL1219" i="30"/>
  <c r="AM1219" i="30" s="1"/>
  <c r="AL693" i="30"/>
  <c r="AM693" i="30" s="1"/>
  <c r="AL936" i="30"/>
  <c r="AM936" i="30" s="1"/>
  <c r="AL1188" i="30"/>
  <c r="AL1245" i="30"/>
  <c r="AO1245" i="30" s="1"/>
  <c r="AL248" i="30"/>
  <c r="AL20" i="30"/>
  <c r="AL176" i="30"/>
  <c r="AL1168" i="30"/>
  <c r="AL34" i="30"/>
  <c r="AQ34" i="30" s="1"/>
  <c r="AL122" i="30"/>
  <c r="AT122" i="30" s="1"/>
  <c r="AL128" i="30"/>
  <c r="AL917" i="30"/>
  <c r="AR917" i="30" s="1"/>
  <c r="AL318" i="30"/>
  <c r="AL669" i="30"/>
  <c r="AL1267" i="30"/>
  <c r="AL99" i="30"/>
  <c r="AL184" i="30"/>
  <c r="AL256" i="30"/>
  <c r="AL168" i="30"/>
  <c r="AL55" i="30"/>
  <c r="AL63" i="30"/>
  <c r="AN63" i="30" s="1"/>
  <c r="AP63" i="30" s="1"/>
  <c r="AL72" i="30"/>
  <c r="AT72" i="30" s="1"/>
  <c r="AL292" i="30"/>
  <c r="AO292" i="30" s="1"/>
  <c r="AL319" i="30"/>
  <c r="AL369" i="30"/>
  <c r="AN369" i="30" s="1"/>
  <c r="AP369" i="30" s="1"/>
  <c r="AL495" i="30"/>
  <c r="AT495" i="30" s="1"/>
  <c r="AL320" i="30"/>
  <c r="AL301" i="30"/>
  <c r="AL333" i="30"/>
  <c r="AL363" i="30"/>
  <c r="AQ363" i="30" s="1"/>
  <c r="AL332" i="30"/>
  <c r="AL323" i="30"/>
  <c r="AR323" i="30" s="1"/>
  <c r="AL372" i="30"/>
  <c r="AL392" i="30"/>
  <c r="AQ392" i="30" s="1"/>
  <c r="AL464" i="30"/>
  <c r="AO464" i="30" s="1"/>
  <c r="AL512" i="30"/>
  <c r="AL510" i="30"/>
  <c r="AO510" i="30" s="1"/>
  <c r="AL567" i="30"/>
  <c r="AL670" i="30"/>
  <c r="AR670" i="30" s="1"/>
  <c r="AL854" i="30"/>
  <c r="AL880" i="30"/>
  <c r="AL584" i="30"/>
  <c r="AO584" i="30" s="1"/>
  <c r="AL551" i="30"/>
  <c r="AL803" i="30"/>
  <c r="AQ803" i="30" s="1"/>
  <c r="AL879" i="30"/>
  <c r="AN879" i="30" s="1"/>
  <c r="AP879" i="30" s="1"/>
  <c r="AL722" i="30"/>
  <c r="AL754" i="30"/>
  <c r="AL733" i="30"/>
  <c r="AL995" i="30"/>
  <c r="AO995" i="30" s="1"/>
  <c r="AL642" i="30"/>
  <c r="AO642" i="30" s="1"/>
  <c r="AL443" i="30"/>
  <c r="AL636" i="30"/>
  <c r="AR636" i="30" s="1"/>
  <c r="AL786" i="30"/>
  <c r="AM786" i="30" s="1"/>
  <c r="AL1080" i="30"/>
  <c r="AQ1080" i="30" s="1"/>
  <c r="AL1066" i="30"/>
  <c r="AM1066" i="30" s="1"/>
  <c r="AL702" i="30"/>
  <c r="AR702" i="30" s="1"/>
  <c r="AL620" i="30"/>
  <c r="AL631" i="30"/>
  <c r="AN631" i="30" s="1"/>
  <c r="AP631" i="30" s="1"/>
  <c r="AL826" i="30"/>
  <c r="AL752" i="30"/>
  <c r="AO752" i="30" s="1"/>
  <c r="AL1202" i="30"/>
  <c r="AL1234" i="30"/>
  <c r="AL1264" i="30"/>
  <c r="AL1203" i="30"/>
  <c r="AN1203" i="30" s="1"/>
  <c r="AP1203" i="30" s="1"/>
  <c r="AL1235" i="30"/>
  <c r="AT1235" i="30" s="1"/>
  <c r="AL833" i="30"/>
  <c r="AR833" i="30" s="1"/>
  <c r="AL1199" i="30"/>
  <c r="AL1121" i="30"/>
  <c r="AQ1121" i="30" s="1"/>
  <c r="AL1269" i="30"/>
  <c r="AO1269" i="30" s="1"/>
  <c r="AL1260" i="30"/>
  <c r="AM1260" i="30" s="1"/>
  <c r="AL1127" i="30"/>
  <c r="AL1073" i="30"/>
  <c r="AN1073" i="30" s="1"/>
  <c r="AP1073" i="30" s="1"/>
  <c r="AL1125" i="30"/>
  <c r="AM1125" i="30" s="1"/>
  <c r="AL1213" i="30"/>
  <c r="AO1213" i="30" s="1"/>
  <c r="AL1091" i="30"/>
  <c r="AQ1091" i="30" s="1"/>
  <c r="AL5" i="30"/>
  <c r="AT5" i="30" s="1"/>
  <c r="AL133" i="30"/>
  <c r="AL206" i="30"/>
  <c r="AQ206" i="30" s="1"/>
  <c r="AL1153" i="30"/>
  <c r="AO1153" i="30" s="1"/>
  <c r="AL1131" i="30"/>
  <c r="AO1131" i="30" s="1"/>
  <c r="AL124" i="30"/>
  <c r="AR124" i="30" s="1"/>
  <c r="AL200" i="30"/>
  <c r="AL19" i="30"/>
  <c r="AL49" i="30"/>
  <c r="AL123" i="30"/>
  <c r="AL78" i="30"/>
  <c r="AL106" i="30"/>
  <c r="AL103" i="30"/>
  <c r="AL47" i="30"/>
  <c r="AM100" i="30"/>
  <c r="AR580" i="30"/>
  <c r="AN434" i="30"/>
  <c r="AP434" i="30" s="1"/>
  <c r="AL68" i="30"/>
  <c r="AL305" i="30"/>
  <c r="AL337" i="30"/>
  <c r="AL290" i="30"/>
  <c r="AL322" i="30"/>
  <c r="AL568" i="30"/>
  <c r="AL31" i="30"/>
  <c r="AL295" i="30"/>
  <c r="AL302" i="30"/>
  <c r="AL334" i="30"/>
  <c r="AL121" i="30"/>
  <c r="AL331" i="30"/>
  <c r="AL110" i="30"/>
  <c r="AL48" i="30"/>
  <c r="AL109" i="30"/>
  <c r="AN580" i="30"/>
  <c r="AP580" i="30" s="1"/>
  <c r="AT1256" i="30"/>
  <c r="AQ1055" i="30"/>
  <c r="AM1055" i="30"/>
  <c r="AL95" i="30"/>
  <c r="AL67" i="30"/>
  <c r="AL312" i="30"/>
  <c r="AL324" i="30"/>
  <c r="AL303" i="30"/>
  <c r="AL300" i="30"/>
  <c r="AL441" i="30"/>
  <c r="AL111" i="30"/>
  <c r="AL104" i="30"/>
  <c r="AL232" i="30"/>
  <c r="AL101" i="30"/>
  <c r="AT58" i="30"/>
  <c r="AM580" i="30"/>
  <c r="AN414" i="30"/>
  <c r="AP414" i="30" s="1"/>
  <c r="AQ434" i="30"/>
  <c r="AQ585" i="30"/>
  <c r="AT1055" i="30"/>
  <c r="AL97" i="30"/>
  <c r="AL112" i="30"/>
  <c r="AL120" i="30"/>
  <c r="AL59" i="30"/>
  <c r="AL52" i="30"/>
  <c r="AL60" i="30"/>
  <c r="AL336" i="30"/>
  <c r="AL293" i="30"/>
  <c r="AL325" i="30"/>
  <c r="AL102" i="30"/>
  <c r="AO139" i="30"/>
  <c r="AQ139" i="30"/>
  <c r="AT139" i="30"/>
  <c r="AN139" i="30"/>
  <c r="AP139" i="30" s="1"/>
  <c r="AM139" i="30"/>
  <c r="AL83" i="30"/>
  <c r="AT150" i="30"/>
  <c r="AO150" i="30"/>
  <c r="AQ150" i="30"/>
  <c r="AM150" i="30"/>
  <c r="AN150" i="30"/>
  <c r="AP150" i="30" s="1"/>
  <c r="AR150" i="30"/>
  <c r="AL173" i="30"/>
  <c r="AL245" i="30"/>
  <c r="AL368" i="30"/>
  <c r="AL462" i="30"/>
  <c r="AL93" i="30"/>
  <c r="AL167" i="30"/>
  <c r="AL183" i="30"/>
  <c r="AL199" i="30"/>
  <c r="AL131" i="30"/>
  <c r="AL127" i="30"/>
  <c r="AL405" i="30"/>
  <c r="AL460" i="30"/>
  <c r="AL277" i="30"/>
  <c r="AL403" i="30"/>
  <c r="AL488" i="30"/>
  <c r="AL113" i="30"/>
  <c r="AL98" i="30"/>
  <c r="AL239" i="30"/>
  <c r="AL255" i="30"/>
  <c r="AL271" i="30"/>
  <c r="AL287" i="30"/>
  <c r="AL289" i="30"/>
  <c r="AL169" i="30"/>
  <c r="AL315" i="30"/>
  <c r="AL357" i="30"/>
  <c r="AL507" i="30"/>
  <c r="AL472" i="30"/>
  <c r="AL505" i="30"/>
  <c r="AL561" i="30"/>
  <c r="AL502" i="30"/>
  <c r="AL637" i="30"/>
  <c r="AL687" i="30"/>
  <c r="AL674" i="30"/>
  <c r="AL857" i="30"/>
  <c r="AL873" i="30"/>
  <c r="AL870" i="30"/>
  <c r="AL990" i="30"/>
  <c r="AL501" i="30"/>
  <c r="AL723" i="30"/>
  <c r="AL739" i="30"/>
  <c r="AL740" i="30"/>
  <c r="AL807" i="30"/>
  <c r="AL878" i="30"/>
  <c r="AL900" i="30"/>
  <c r="AL852" i="30"/>
  <c r="AL581" i="30"/>
  <c r="AL559" i="30"/>
  <c r="AL639" i="30"/>
  <c r="AL699" i="30"/>
  <c r="AL805" i="30"/>
  <c r="AL867" i="30"/>
  <c r="AL1000" i="30"/>
  <c r="AL1014" i="30"/>
  <c r="AL1028" i="30"/>
  <c r="AL506" i="30"/>
  <c r="AL640" i="30"/>
  <c r="AL579" i="30"/>
  <c r="AL748" i="30"/>
  <c r="AL810" i="30"/>
  <c r="AL866" i="30"/>
  <c r="AL884" i="30"/>
  <c r="AL912" i="30"/>
  <c r="AL1287" i="30"/>
  <c r="AL1277" i="30"/>
  <c r="AL1281" i="30"/>
  <c r="AL386" i="30"/>
  <c r="AL355" i="30"/>
  <c r="AL438" i="30"/>
  <c r="AL378" i="30"/>
  <c r="AL641" i="30"/>
  <c r="AL657" i="30"/>
  <c r="AL494" i="30"/>
  <c r="AL538" i="30"/>
  <c r="AL481" i="30"/>
  <c r="AL774" i="30"/>
  <c r="AL676" i="30"/>
  <c r="AL850" i="30"/>
  <c r="AL828" i="30"/>
  <c r="AL1065" i="30"/>
  <c r="AL1244" i="30"/>
  <c r="AL1210" i="30"/>
  <c r="AL1242" i="30"/>
  <c r="AL1286" i="30"/>
  <c r="AL1211" i="30"/>
  <c r="AL1243" i="30"/>
  <c r="AL1283" i="30"/>
  <c r="AL391" i="30"/>
  <c r="AL463" i="30"/>
  <c r="AL688" i="30"/>
  <c r="AL518" i="30"/>
  <c r="AL359" i="30"/>
  <c r="AL540" i="30"/>
  <c r="AL737" i="30"/>
  <c r="AL821" i="30"/>
  <c r="AL423" i="30"/>
  <c r="AL513" i="30"/>
  <c r="AL433" i="30"/>
  <c r="AL782" i="30"/>
  <c r="AL814" i="30"/>
  <c r="AL846" i="30"/>
  <c r="AL1045" i="30"/>
  <c r="AL1072" i="30"/>
  <c r="AL817" i="30"/>
  <c r="AL1189" i="30"/>
  <c r="AL1222" i="30"/>
  <c r="AL1288" i="30"/>
  <c r="AL685" i="30"/>
  <c r="AL514" i="30"/>
  <c r="AL594" i="30"/>
  <c r="AL520" i="30"/>
  <c r="AL678" i="30"/>
  <c r="AL772" i="30"/>
  <c r="AL680" i="30"/>
  <c r="AL388" i="30"/>
  <c r="AL541" i="30"/>
  <c r="AL835" i="30"/>
  <c r="AL907" i="30"/>
  <c r="AL610" i="30"/>
  <c r="AL461" i="30"/>
  <c r="AL762" i="30"/>
  <c r="AL787" i="30"/>
  <c r="AL1050" i="30"/>
  <c r="AL1132" i="30"/>
  <c r="AL1156" i="30"/>
  <c r="AL1184" i="30"/>
  <c r="AL1254" i="30"/>
  <c r="AL1270" i="30"/>
  <c r="AL431" i="30"/>
  <c r="AL686" i="30"/>
  <c r="AL652" i="30"/>
  <c r="AL683" i="30"/>
  <c r="AL526" i="30"/>
  <c r="AL435" i="30"/>
  <c r="AL532" i="30"/>
  <c r="AL623" i="30"/>
  <c r="AL482" i="30"/>
  <c r="AL521" i="30"/>
  <c r="AL840" i="30"/>
  <c r="AL788" i="30"/>
  <c r="AL841" i="30"/>
  <c r="AL1023" i="30"/>
  <c r="AL1142" i="30"/>
  <c r="AL1071" i="30"/>
  <c r="AL1048" i="30"/>
  <c r="AL1133" i="30"/>
  <c r="AL1122" i="30"/>
  <c r="AL1149" i="30"/>
  <c r="AL1105" i="30"/>
  <c r="AL1162" i="30"/>
  <c r="AL1196" i="30"/>
  <c r="AL15" i="30"/>
  <c r="AL18" i="30"/>
  <c r="AL92" i="30"/>
  <c r="AL1233" i="30"/>
  <c r="AL190" i="30"/>
  <c r="AL262" i="30"/>
  <c r="AL205" i="30"/>
  <c r="AL993" i="30"/>
  <c r="AL1082" i="30"/>
  <c r="AL1094" i="30"/>
  <c r="AL1139" i="30"/>
  <c r="AL1109" i="30"/>
  <c r="AL132" i="30"/>
  <c r="AL1221" i="30"/>
  <c r="AL45" i="30"/>
  <c r="AL220" i="30"/>
  <c r="AL1003" i="30"/>
  <c r="AL1041" i="30"/>
  <c r="AL1114" i="30"/>
  <c r="AL1145" i="30"/>
  <c r="AT11" i="30"/>
  <c r="AM11" i="30"/>
  <c r="AR11" i="30"/>
  <c r="AO11" i="30"/>
  <c r="AQ11" i="30"/>
  <c r="AL64" i="30"/>
  <c r="AL1152" i="30"/>
  <c r="AL1176" i="30"/>
  <c r="AL1229" i="30"/>
  <c r="AL9" i="30"/>
  <c r="AL40" i="30"/>
  <c r="AL1112" i="30"/>
  <c r="AL6" i="30"/>
  <c r="AL1111" i="30"/>
  <c r="AL1174" i="30"/>
  <c r="AL35" i="30"/>
  <c r="AL134" i="30"/>
  <c r="AL186" i="30"/>
  <c r="AL242" i="30"/>
  <c r="AL234" i="30"/>
  <c r="AL1011" i="30"/>
  <c r="AL1069" i="30"/>
  <c r="AL1102" i="30"/>
  <c r="AL1143" i="30"/>
  <c r="AL1259" i="30"/>
  <c r="AL43" i="30"/>
  <c r="AL151" i="30"/>
  <c r="AL284" i="30"/>
  <c r="AL212" i="30"/>
  <c r="AL346" i="30"/>
  <c r="AL286" i="30"/>
  <c r="AL250" i="30"/>
  <c r="AL182" i="30"/>
  <c r="AL153" i="30"/>
  <c r="AL348" i="30"/>
  <c r="AL90" i="30"/>
  <c r="AL1265" i="30"/>
  <c r="AL988" i="30"/>
  <c r="AL984" i="30"/>
  <c r="AL980" i="30"/>
  <c r="AL976" i="30"/>
  <c r="AL972" i="30"/>
  <c r="AL968" i="30"/>
  <c r="AL964" i="30"/>
  <c r="AL960" i="30"/>
  <c r="AL956" i="30"/>
  <c r="AL952" i="30"/>
  <c r="AL948" i="30"/>
  <c r="AL944" i="30"/>
  <c r="AL940" i="30"/>
  <c r="AL997" i="30"/>
  <c r="AL600" i="30"/>
  <c r="AL910" i="30"/>
  <c r="AL902" i="30"/>
  <c r="AL894" i="30"/>
  <c r="AL886" i="30"/>
  <c r="AL746" i="30"/>
  <c r="AL738" i="30"/>
  <c r="AL771" i="30"/>
  <c r="AL696" i="30"/>
  <c r="AL387" i="30"/>
  <c r="AL453" i="30"/>
  <c r="AL449" i="30"/>
  <c r="AL373" i="30"/>
  <c r="AL713" i="30"/>
  <c r="AL424" i="30"/>
  <c r="AQ931" i="30"/>
  <c r="AM931" i="30"/>
  <c r="AO931" i="30"/>
  <c r="AN1006" i="30"/>
  <c r="AP1006" i="30" s="1"/>
  <c r="AM798" i="30"/>
  <c r="AT1043" i="30"/>
  <c r="AN1043" i="30"/>
  <c r="AP1043" i="30" s="1"/>
  <c r="AQ1043" i="30"/>
  <c r="AL549" i="30"/>
  <c r="AL547" i="30"/>
  <c r="AL563" i="30"/>
  <c r="AL720" i="30"/>
  <c r="AL796" i="30"/>
  <c r="AL812" i="30"/>
  <c r="AL860" i="30"/>
  <c r="AL1285" i="30"/>
  <c r="AQ1271" i="30"/>
  <c r="AL523" i="30"/>
  <c r="AL645" i="30"/>
  <c r="AL661" i="30"/>
  <c r="AL533" i="30"/>
  <c r="AL766" i="30"/>
  <c r="AL477" i="30"/>
  <c r="AL839" i="30"/>
  <c r="AL428" i="30"/>
  <c r="AL409" i="30"/>
  <c r="AL471" i="30"/>
  <c r="AL519" i="30"/>
  <c r="AL775" i="30"/>
  <c r="AO714" i="30"/>
  <c r="AL887" i="30"/>
  <c r="AL473" i="30"/>
  <c r="AL759" i="30"/>
  <c r="AL1049" i="30"/>
  <c r="AR1146" i="30"/>
  <c r="AM1146" i="30"/>
  <c r="AL838" i="30"/>
  <c r="AQ1197" i="30"/>
  <c r="AL1223" i="30"/>
  <c r="AL475" i="30"/>
  <c r="AT360" i="30"/>
  <c r="AN360" i="30"/>
  <c r="AP360" i="30" s="1"/>
  <c r="AQ360" i="30"/>
  <c r="AO360" i="30"/>
  <c r="AM360" i="30"/>
  <c r="AR360" i="30"/>
  <c r="AL531" i="30"/>
  <c r="AL616" i="30"/>
  <c r="AL399" i="30"/>
  <c r="AL374" i="30"/>
  <c r="AL708" i="30"/>
  <c r="AL844" i="30"/>
  <c r="AL356" i="30"/>
  <c r="AL791" i="30"/>
  <c r="AL831" i="30"/>
  <c r="AL1017" i="30"/>
  <c r="AL1220" i="30"/>
  <c r="AL1272" i="30"/>
  <c r="AL1258" i="30"/>
  <c r="AL398" i="30"/>
  <c r="AL381" i="30"/>
  <c r="AL375" i="30"/>
  <c r="AL656" i="30"/>
  <c r="AL895" i="30"/>
  <c r="AL485" i="30"/>
  <c r="AL586" i="30"/>
  <c r="AL776" i="30"/>
  <c r="AL792" i="30"/>
  <c r="AL1076" i="30"/>
  <c r="AL1079" i="30"/>
  <c r="AL1042" i="30"/>
  <c r="AL1104" i="30"/>
  <c r="AL1103" i="30"/>
  <c r="AL44" i="30"/>
  <c r="AL188" i="30"/>
  <c r="AL198" i="30"/>
  <c r="AL218" i="30"/>
  <c r="AL230" i="30"/>
  <c r="AL228" i="30"/>
  <c r="AL1040" i="30"/>
  <c r="AL1110" i="30"/>
  <c r="AL62" i="30"/>
  <c r="AL22" i="30"/>
  <c r="AL1092" i="30"/>
  <c r="AL154" i="30"/>
  <c r="AL1205" i="30"/>
  <c r="AL96" i="30"/>
  <c r="AL343" i="30"/>
  <c r="AL222" i="30"/>
  <c r="AL1086" i="30"/>
  <c r="AL66" i="30"/>
  <c r="AL1190" i="30"/>
  <c r="AL141" i="30"/>
  <c r="AL349" i="30"/>
  <c r="AL1034" i="30"/>
  <c r="AL1077" i="30"/>
  <c r="AL1118" i="30"/>
  <c r="AL1101" i="30"/>
  <c r="AL1161" i="30"/>
  <c r="AL12" i="30"/>
  <c r="AL347" i="30"/>
  <c r="AL270" i="30"/>
  <c r="AL214" i="30"/>
  <c r="AL170" i="30"/>
  <c r="AL144" i="30"/>
  <c r="AL282" i="30"/>
  <c r="AL246" i="30"/>
  <c r="AL236" i="30"/>
  <c r="AL217" i="30"/>
  <c r="AL209" i="30"/>
  <c r="AL178" i="30"/>
  <c r="AL148" i="30"/>
  <c r="AL41" i="30"/>
  <c r="AL75" i="30"/>
  <c r="AL33" i="30"/>
  <c r="AL1241" i="30"/>
  <c r="AL1037" i="30"/>
  <c r="AL987" i="30"/>
  <c r="AL983" i="30"/>
  <c r="AL979" i="30"/>
  <c r="AL975" i="30"/>
  <c r="AL971" i="30"/>
  <c r="AL967" i="30"/>
  <c r="AL963" i="30"/>
  <c r="AL959" i="30"/>
  <c r="AL955" i="30"/>
  <c r="AL951" i="30"/>
  <c r="AL947" i="30"/>
  <c r="AL943" i="30"/>
  <c r="AL939" i="30"/>
  <c r="AL1013" i="30"/>
  <c r="AL1005" i="30"/>
  <c r="AL1053" i="30"/>
  <c r="AL909" i="30"/>
  <c r="AL901" i="30"/>
  <c r="AL893" i="30"/>
  <c r="AL885" i="30"/>
  <c r="AL701" i="30"/>
  <c r="AL692" i="30"/>
  <c r="AL758" i="30"/>
  <c r="AL742" i="30"/>
  <c r="AL619" i="30"/>
  <c r="AL479" i="30"/>
  <c r="AL767" i="30"/>
  <c r="AL753" i="30"/>
  <c r="AL611" i="30"/>
  <c r="AL382" i="30"/>
  <c r="AL351" i="30"/>
  <c r="AL625" i="30"/>
  <c r="AL609" i="30"/>
  <c r="AN216" i="30"/>
  <c r="AP216" i="30" s="1"/>
  <c r="AR216" i="30"/>
  <c r="AT253" i="30"/>
  <c r="AQ253" i="30"/>
  <c r="AM253" i="30"/>
  <c r="AQ249" i="30"/>
  <c r="AL366" i="30"/>
  <c r="AL80" i="30"/>
  <c r="AL201" i="30"/>
  <c r="AL185" i="30"/>
  <c r="AL364" i="30"/>
  <c r="AL407" i="30"/>
  <c r="AQ157" i="30"/>
  <c r="AL231" i="30"/>
  <c r="AL247" i="30"/>
  <c r="AL263" i="30"/>
  <c r="AL279" i="30"/>
  <c r="AL500" i="30"/>
  <c r="AL596" i="30"/>
  <c r="AL1008" i="30"/>
  <c r="AO1022" i="30"/>
  <c r="AT1022" i="30"/>
  <c r="AR1022" i="30"/>
  <c r="AM1022" i="30"/>
  <c r="AL569" i="30"/>
  <c r="AL731" i="30"/>
  <c r="AL724" i="30"/>
  <c r="AL892" i="30"/>
  <c r="AL868" i="30"/>
  <c r="AL1047" i="30"/>
  <c r="AL573" i="30"/>
  <c r="AL606" i="30"/>
  <c r="AL602" i="30"/>
  <c r="AL664" i="30"/>
  <c r="AL996" i="30"/>
  <c r="AL466" i="30"/>
  <c r="AL509" i="30"/>
  <c r="AL605" i="30"/>
  <c r="AL553" i="30"/>
  <c r="AL599" i="30"/>
  <c r="AL555" i="30"/>
  <c r="AL575" i="30"/>
  <c r="AL732" i="30"/>
  <c r="AL802" i="30"/>
  <c r="AT1002" i="30"/>
  <c r="AR1179" i="30"/>
  <c r="AN1179" i="30"/>
  <c r="AP1179" i="30" s="1"/>
  <c r="AM1179" i="30"/>
  <c r="AL432" i="30"/>
  <c r="AL442" i="30"/>
  <c r="AL649" i="30"/>
  <c r="AL522" i="30"/>
  <c r="AL630" i="30"/>
  <c r="AO682" i="30"/>
  <c r="AL730" i="30"/>
  <c r="AN711" i="30"/>
  <c r="AP711" i="30" s="1"/>
  <c r="AL818" i="30"/>
  <c r="AL883" i="30"/>
  <c r="AN706" i="30"/>
  <c r="AP706" i="30" s="1"/>
  <c r="AL603" i="30"/>
  <c r="AL925" i="30"/>
  <c r="AM1128" i="30"/>
  <c r="AR1128" i="30"/>
  <c r="AO1128" i="30"/>
  <c r="AQ1128" i="30"/>
  <c r="AT1128" i="30"/>
  <c r="AN1128" i="30"/>
  <c r="AP1128" i="30" s="1"/>
  <c r="AL1031" i="30"/>
  <c r="AL1167" i="30"/>
  <c r="AQ1195" i="30"/>
  <c r="AN1195" i="30"/>
  <c r="AP1195" i="30" s="1"/>
  <c r="AO1195" i="30"/>
  <c r="AM1195" i="30"/>
  <c r="AL1226" i="30"/>
  <c r="AL583" i="30"/>
  <c r="AL439" i="30"/>
  <c r="AL534" i="30"/>
  <c r="AR710" i="30"/>
  <c r="AO710" i="30"/>
  <c r="AL524" i="30"/>
  <c r="AL634" i="30"/>
  <c r="AL745" i="30"/>
  <c r="AL487" i="30"/>
  <c r="AL529" i="30"/>
  <c r="AQ618" i="30"/>
  <c r="AT618" i="30"/>
  <c r="AR618" i="30"/>
  <c r="AO618" i="30"/>
  <c r="AN618" i="30"/>
  <c r="AP618" i="30" s="1"/>
  <c r="AL820" i="30"/>
  <c r="AL903" i="30"/>
  <c r="AL604" i="30"/>
  <c r="AL770" i="30"/>
  <c r="AL790" i="30"/>
  <c r="AL830" i="30"/>
  <c r="AL1057" i="30"/>
  <c r="AL1088" i="30"/>
  <c r="AL932" i="30"/>
  <c r="AL1075" i="30"/>
  <c r="AL1206" i="30"/>
  <c r="AL1238" i="30"/>
  <c r="AL1274" i="30"/>
  <c r="AL590" i="30"/>
  <c r="AL390" i="30"/>
  <c r="AL632" i="30"/>
  <c r="AL704" i="30"/>
  <c r="AL530" i="30"/>
  <c r="AL474" i="30"/>
  <c r="AL536" i="30"/>
  <c r="AL716" i="30"/>
  <c r="AL842" i="30"/>
  <c r="AL525" i="30"/>
  <c r="AL757" i="30"/>
  <c r="AL411" i="30"/>
  <c r="AL769" i="30"/>
  <c r="AL690" i="30"/>
  <c r="AL613" i="30"/>
  <c r="AL779" i="30"/>
  <c r="AL928" i="30"/>
  <c r="AL1170" i="30"/>
  <c r="AL1276" i="30"/>
  <c r="AL397" i="30"/>
  <c r="AL395" i="30"/>
  <c r="AL644" i="30"/>
  <c r="AL660" i="30"/>
  <c r="AL542" i="30"/>
  <c r="AL516" i="30"/>
  <c r="AL396" i="30"/>
  <c r="AL612" i="30"/>
  <c r="AM845" i="30"/>
  <c r="AT845" i="30"/>
  <c r="AR845" i="30"/>
  <c r="AQ845" i="30"/>
  <c r="AO845" i="30"/>
  <c r="AL537" i="30"/>
  <c r="AL726" i="30"/>
  <c r="AL827" i="30"/>
  <c r="AL911" i="30"/>
  <c r="AL629" i="30"/>
  <c r="AL765" i="30"/>
  <c r="AL780" i="30"/>
  <c r="AL1084" i="30"/>
  <c r="AL1027" i="30"/>
  <c r="AL1087" i="30"/>
  <c r="AL1025" i="30"/>
  <c r="AL849" i="30"/>
  <c r="AL1141" i="30"/>
  <c r="AL1180" i="30"/>
  <c r="AL26" i="30"/>
  <c r="AL1120" i="30"/>
  <c r="AR14" i="30"/>
  <c r="AL1119" i="30"/>
  <c r="AL1198" i="30"/>
  <c r="AL147" i="30"/>
  <c r="AL238" i="30"/>
  <c r="AL1081" i="30"/>
  <c r="AL1126" i="30"/>
  <c r="AL1147" i="30"/>
  <c r="AL10" i="30"/>
  <c r="AL3" i="30"/>
  <c r="AL1108" i="30"/>
  <c r="AL1107" i="30"/>
  <c r="AL13" i="30"/>
  <c r="AL81" i="30"/>
  <c r="AL341" i="30"/>
  <c r="AL260" i="30"/>
  <c r="AL822" i="30"/>
  <c r="AL1129" i="30"/>
  <c r="AL1001" i="30"/>
  <c r="AL1137" i="30"/>
  <c r="AL1155" i="30"/>
  <c r="AL1097" i="30"/>
  <c r="AL1160" i="30"/>
  <c r="AL1192" i="30"/>
  <c r="AL1261" i="30"/>
  <c r="AL1164" i="30"/>
  <c r="AL46" i="30"/>
  <c r="AL69" i="30"/>
  <c r="AL166" i="30"/>
  <c r="AL342" i="30"/>
  <c r="AL1070" i="30"/>
  <c r="AL1085" i="30"/>
  <c r="AL1135" i="30"/>
  <c r="AL1151" i="30"/>
  <c r="AL1117" i="30"/>
  <c r="AL1100" i="30"/>
  <c r="AL1099" i="30"/>
  <c r="AL1178" i="30"/>
  <c r="AL77" i="30"/>
  <c r="AL244" i="30"/>
  <c r="AL156" i="30"/>
  <c r="AL278" i="30"/>
  <c r="AL268" i="30"/>
  <c r="AL174" i="30"/>
  <c r="AL164" i="30"/>
  <c r="AL36" i="30"/>
  <c r="AL1257" i="30"/>
  <c r="AL1237" i="30"/>
  <c r="AL37" i="30"/>
  <c r="AL32" i="30"/>
  <c r="AL1253" i="30"/>
  <c r="AL1225" i="30"/>
  <c r="AL1064" i="30"/>
  <c r="AL1021" i="30"/>
  <c r="AL924" i="30"/>
  <c r="AL1046" i="30"/>
  <c r="AL914" i="30"/>
  <c r="AL906" i="30"/>
  <c r="AL898" i="30"/>
  <c r="AL890" i="30"/>
  <c r="AL882" i="30"/>
  <c r="AL768" i="30"/>
  <c r="AL717" i="30"/>
  <c r="AL493" i="30"/>
  <c r="AL483" i="30"/>
  <c r="AL729" i="30"/>
  <c r="AL478" i="30"/>
  <c r="AL763" i="30"/>
  <c r="AL750" i="30"/>
  <c r="AL707" i="30"/>
  <c r="AL350" i="30"/>
  <c r="AL459" i="30"/>
  <c r="AL455" i="30"/>
  <c r="AL447" i="30"/>
  <c r="AL437" i="30"/>
  <c r="AL725" i="30"/>
  <c r="AL705" i="30"/>
  <c r="AL465" i="30"/>
  <c r="AR504" i="30"/>
  <c r="AN504" i="30"/>
  <c r="AP504" i="30" s="1"/>
  <c r="AM504" i="30"/>
  <c r="AO504" i="30"/>
  <c r="AT504" i="30"/>
  <c r="AQ504" i="30"/>
  <c r="AL27" i="30"/>
  <c r="AO76" i="30"/>
  <c r="AL179" i="30"/>
  <c r="AQ195" i="30"/>
  <c r="AN181" i="30"/>
  <c r="AP181" i="30" s="1"/>
  <c r="AN257" i="30"/>
  <c r="AP257" i="30" s="1"/>
  <c r="AR257" i="30"/>
  <c r="AO257" i="30"/>
  <c r="AT257" i="30"/>
  <c r="AQ257" i="30"/>
  <c r="AT269" i="30"/>
  <c r="AL335" i="30"/>
  <c r="AL70" i="30"/>
  <c r="AL229" i="30"/>
  <c r="AO361" i="30"/>
  <c r="AN145" i="30"/>
  <c r="AP145" i="30" s="1"/>
  <c r="AL74" i="30"/>
  <c r="AL235" i="30"/>
  <c r="AL267" i="30"/>
  <c r="AL470" i="30"/>
  <c r="AL668" i="30"/>
  <c r="AL809" i="30"/>
  <c r="AL853" i="30"/>
  <c r="AL869" i="30"/>
  <c r="AL875" i="30"/>
  <c r="AL872" i="30"/>
  <c r="AL1024" i="30"/>
  <c r="AL496" i="30"/>
  <c r="AL719" i="30"/>
  <c r="AL751" i="30"/>
  <c r="AN806" i="30"/>
  <c r="AP806" i="30" s="1"/>
  <c r="AT806" i="30"/>
  <c r="AR806" i="30"/>
  <c r="AO806" i="30"/>
  <c r="AQ896" i="30"/>
  <c r="AR896" i="30"/>
  <c r="AM896" i="30"/>
  <c r="AT855" i="30"/>
  <c r="AR994" i="30"/>
  <c r="AO994" i="30"/>
  <c r="AT994" i="30"/>
  <c r="AN994" i="30"/>
  <c r="AP994" i="30" s="1"/>
  <c r="AM994" i="30"/>
  <c r="AL577" i="30"/>
  <c r="AL672" i="30"/>
  <c r="AL736" i="30"/>
  <c r="AL804" i="30"/>
  <c r="AL904" i="30"/>
  <c r="AO935" i="30"/>
  <c r="AQ935" i="30"/>
  <c r="AT935" i="30"/>
  <c r="AN935" i="30"/>
  <c r="AP935" i="30" s="1"/>
  <c r="AM935" i="30"/>
  <c r="AR935" i="30"/>
  <c r="AL864" i="30"/>
  <c r="AL480" i="30"/>
  <c r="AL498" i="30"/>
  <c r="AL635" i="30"/>
  <c r="AL795" i="30"/>
  <c r="AL811" i="30"/>
  <c r="AL851" i="30"/>
  <c r="AL862" i="30"/>
  <c r="AL908" i="30"/>
  <c r="AN923" i="30"/>
  <c r="AP923" i="30" s="1"/>
  <c r="AQ923" i="30"/>
  <c r="AR923" i="30"/>
  <c r="AO923" i="30"/>
  <c r="AT923" i="30"/>
  <c r="AL876" i="30"/>
  <c r="AL1252" i="30"/>
  <c r="AL489" i="30"/>
  <c r="AL539" i="30"/>
  <c r="AM624" i="30"/>
  <c r="AR624" i="30"/>
  <c r="AO624" i="30"/>
  <c r="AQ624" i="30"/>
  <c r="AL653" i="30"/>
  <c r="AL684" i="30"/>
  <c r="AL412" i="30"/>
  <c r="AL718" i="30"/>
  <c r="AL467" i="30"/>
  <c r="AL528" i="30"/>
  <c r="AL700" i="30"/>
  <c r="AL721" i="30"/>
  <c r="AL834" i="30"/>
  <c r="AL517" i="30"/>
  <c r="AL819" i="30"/>
  <c r="AL933" i="30"/>
  <c r="AL429" i="30"/>
  <c r="AO626" i="30"/>
  <c r="AL991" i="30"/>
  <c r="AQ1136" i="30"/>
  <c r="AR1136" i="30"/>
  <c r="AL1275" i="30"/>
  <c r="AL535" i="30"/>
  <c r="AL394" i="30"/>
  <c r="AL734" i="30"/>
  <c r="AL383" i="30"/>
  <c r="AL490" i="30"/>
  <c r="AL843" i="30"/>
  <c r="AL761" i="30"/>
  <c r="AR778" i="30"/>
  <c r="AT778" i="30"/>
  <c r="AL1009" i="30"/>
  <c r="AL1062" i="30"/>
  <c r="AL1171" i="30"/>
  <c r="AL999" i="30"/>
  <c r="AL1083" i="30"/>
  <c r="AL1207" i="30"/>
  <c r="AL1239" i="30"/>
  <c r="AL415" i="30"/>
  <c r="AL384" i="30"/>
  <c r="AL515" i="30"/>
  <c r="AL486" i="30"/>
  <c r="AL891" i="30"/>
  <c r="AL760" i="30"/>
  <c r="AL783" i="30"/>
  <c r="AL815" i="30"/>
  <c r="AL847" i="30"/>
  <c r="AL1019" i="30"/>
  <c r="AL823" i="30"/>
  <c r="AL1204" i="30"/>
  <c r="AL1236" i="30"/>
  <c r="AL1266" i="30"/>
  <c r="AL1284" i="30"/>
  <c r="AL416" i="30"/>
  <c r="AL419" i="30"/>
  <c r="AL527" i="30"/>
  <c r="AL648" i="30"/>
  <c r="AL377" i="30"/>
  <c r="AL607" i="30"/>
  <c r="AL385" i="30"/>
  <c r="AL598" i="30"/>
  <c r="AL741" i="30"/>
  <c r="AL836" i="30"/>
  <c r="AL824" i="30"/>
  <c r="AL1061" i="30"/>
  <c r="AL469" i="30"/>
  <c r="AL784" i="30"/>
  <c r="AL825" i="30"/>
  <c r="AL1058" i="30"/>
  <c r="AQ1134" i="30"/>
  <c r="AN1134" i="30"/>
  <c r="AP1134" i="30" s="1"/>
  <c r="AR1134" i="30"/>
  <c r="AT1134" i="30"/>
  <c r="AL1038" i="30"/>
  <c r="AL1090" i="30"/>
  <c r="AL1015" i="30"/>
  <c r="AL1106" i="30"/>
  <c r="AL1183" i="30"/>
  <c r="AM140" i="30"/>
  <c r="AR140" i="30"/>
  <c r="AO140" i="30"/>
  <c r="AQ140" i="30"/>
  <c r="AN140" i="30"/>
  <c r="AP140" i="30" s="1"/>
  <c r="AL1158" i="30"/>
  <c r="AL73" i="30"/>
  <c r="AL152" i="30"/>
  <c r="AL258" i="30"/>
  <c r="AL38" i="30"/>
  <c r="AL86" i="30"/>
  <c r="AL172" i="30"/>
  <c r="AL158" i="30"/>
  <c r="AL274" i="30"/>
  <c r="AL1074" i="30"/>
  <c r="AL1089" i="30"/>
  <c r="AL1093" i="30"/>
  <c r="AL1124" i="30"/>
  <c r="AN25" i="30"/>
  <c r="AP25" i="30" s="1"/>
  <c r="AL1123" i="30"/>
  <c r="AL1186" i="30"/>
  <c r="AN29" i="30"/>
  <c r="AP29" i="30" s="1"/>
  <c r="AO29" i="30"/>
  <c r="AM29" i="30"/>
  <c r="AT29" i="30"/>
  <c r="AL1217" i="30"/>
  <c r="AL130" i="30"/>
  <c r="AL71" i="30"/>
  <c r="AL149" i="30"/>
  <c r="AL1249" i="30"/>
  <c r="AL202" i="30"/>
  <c r="AL252" i="30"/>
  <c r="AL162" i="30"/>
  <c r="AL276" i="30"/>
  <c r="AL1033" i="30"/>
  <c r="AL1098" i="30"/>
  <c r="AL1113" i="30"/>
  <c r="AM34" i="30"/>
  <c r="AN34" i="30"/>
  <c r="AP34" i="30" s="1"/>
  <c r="AL1096" i="30"/>
  <c r="AL1095" i="30"/>
  <c r="AL84" i="30"/>
  <c r="AL146" i="30"/>
  <c r="AL79" i="30"/>
  <c r="AL194" i="30"/>
  <c r="AL266" i="30"/>
  <c r="AL210" i="30"/>
  <c r="AL1007" i="30"/>
  <c r="AL1078" i="30"/>
  <c r="AL1054" i="30"/>
  <c r="AM122" i="30"/>
  <c r="AO122" i="30"/>
  <c r="AL1116" i="30"/>
  <c r="AL7" i="30"/>
  <c r="AL1115" i="30"/>
  <c r="AL1194" i="30"/>
  <c r="AL30" i="30"/>
  <c r="AL42" i="30"/>
  <c r="AL226" i="30"/>
  <c r="AL143" i="30"/>
  <c r="AL254" i="30"/>
  <c r="AL221" i="30"/>
  <c r="AL213" i="30"/>
  <c r="AL204" i="30"/>
  <c r="AL196" i="30"/>
  <c r="AL155" i="30"/>
  <c r="AL94" i="30"/>
  <c r="AL88" i="30"/>
  <c r="AL1209" i="30"/>
  <c r="AL989" i="30"/>
  <c r="AL985" i="30"/>
  <c r="AL981" i="30"/>
  <c r="AL977" i="30"/>
  <c r="AL973" i="30"/>
  <c r="AL969" i="30"/>
  <c r="AL965" i="30"/>
  <c r="AL961" i="30"/>
  <c r="AL957" i="30"/>
  <c r="AL953" i="30"/>
  <c r="AL949" i="30"/>
  <c r="AL945" i="30"/>
  <c r="AL941" i="30"/>
  <c r="AL1029" i="30"/>
  <c r="AL621" i="30"/>
  <c r="AL913" i="30"/>
  <c r="AL905" i="30"/>
  <c r="AL897" i="30"/>
  <c r="AL889" i="30"/>
  <c r="AL764" i="30"/>
  <c r="AL756" i="30"/>
  <c r="AL358" i="30"/>
  <c r="AL608" i="30"/>
  <c r="AL379" i="30"/>
  <c r="AL715" i="30"/>
  <c r="AL421" i="30"/>
  <c r="AL755" i="30"/>
  <c r="AL627" i="30"/>
  <c r="AL380" i="30"/>
  <c r="AL353" i="30"/>
  <c r="AL458" i="30"/>
  <c r="AL454" i="30"/>
  <c r="AL450" i="30"/>
  <c r="AL446" i="30"/>
  <c r="AL617" i="30"/>
  <c r="AL425" i="30"/>
  <c r="AO794" i="30" l="1"/>
  <c r="AT1159" i="30"/>
  <c r="AQ58" i="30"/>
  <c r="AT503" i="30"/>
  <c r="AR571" i="30"/>
  <c r="AT1056" i="30"/>
  <c r="AT543" i="30"/>
  <c r="AM308" i="30"/>
  <c r="AN585" i="30"/>
  <c r="AP585" i="30" s="1"/>
  <c r="AR797" i="30"/>
  <c r="AQ508" i="30"/>
  <c r="AT689" i="30"/>
  <c r="AO585" i="30"/>
  <c r="AM219" i="30"/>
  <c r="AQ361" i="30"/>
  <c r="AQ797" i="30"/>
  <c r="AT585" i="30"/>
  <c r="AO219" i="30"/>
  <c r="AN219" i="30"/>
  <c r="AP219" i="30" s="1"/>
  <c r="AR654" i="30"/>
  <c r="AQ689" i="30"/>
  <c r="AM942" i="30"/>
  <c r="AN1056" i="30"/>
  <c r="AP1056" i="30" s="1"/>
  <c r="AT219" i="30"/>
  <c r="AN297" i="30"/>
  <c r="AP297" i="30" s="1"/>
  <c r="AT330" i="30"/>
  <c r="AQ998" i="30"/>
  <c r="AR727" i="30"/>
  <c r="AT430" i="30"/>
  <c r="AM773" i="30"/>
  <c r="AR219" i="30"/>
  <c r="AM1251" i="30"/>
  <c r="AN654" i="30"/>
  <c r="AP654" i="30" s="1"/>
  <c r="AQ543" i="30"/>
  <c r="AT808" i="30"/>
  <c r="AQ344" i="30"/>
  <c r="AO934" i="30"/>
  <c r="AR1271" i="30"/>
  <c r="AR585" i="30"/>
  <c r="AQ269" i="30"/>
  <c r="AN697" i="30"/>
  <c r="AP697" i="30" s="1"/>
  <c r="AO697" i="30"/>
  <c r="AN743" i="30"/>
  <c r="AP743" i="30" s="1"/>
  <c r="AR697" i="30"/>
  <c r="AO671" i="30"/>
  <c r="AO1200" i="30"/>
  <c r="AN557" i="30"/>
  <c r="AP557" i="30" s="1"/>
  <c r="AM269" i="30"/>
  <c r="AM557" i="30"/>
  <c r="AR269" i="30"/>
  <c r="AN269" i="30"/>
  <c r="AP269" i="30" s="1"/>
  <c r="AM778" i="30"/>
  <c r="AQ285" i="30"/>
  <c r="AT17" i="30"/>
  <c r="AT1146" i="30"/>
  <c r="AQ308" i="30"/>
  <c r="AQ816" i="30"/>
  <c r="AM589" i="30"/>
  <c r="AT659" i="30"/>
  <c r="AR557" i="30"/>
  <c r="AN1200" i="30"/>
  <c r="AP1200" i="30" s="1"/>
  <c r="AQ1131" i="30"/>
  <c r="AR17" i="30"/>
  <c r="AO543" i="30"/>
  <c r="AM17" i="30"/>
  <c r="AM1271" i="30"/>
  <c r="AM1144" i="30"/>
  <c r="AO580" i="30"/>
  <c r="AM543" i="30"/>
  <c r="AO308" i="30"/>
  <c r="AN571" i="30"/>
  <c r="AP571" i="30" s="1"/>
  <c r="AN1055" i="30"/>
  <c r="AP1055" i="30" s="1"/>
  <c r="AR543" i="30"/>
  <c r="AO797" i="30"/>
  <c r="AQ1203" i="30"/>
  <c r="AQ1146" i="30"/>
  <c r="AR808" i="30"/>
  <c r="AM414" i="30"/>
  <c r="AO311" i="30"/>
  <c r="AQ311" i="30"/>
  <c r="AO589" i="30"/>
  <c r="AQ643" i="30"/>
  <c r="AQ572" i="30"/>
  <c r="AT1200" i="30"/>
  <c r="AR1006" i="30"/>
  <c r="AM697" i="30"/>
  <c r="AM946" i="30"/>
  <c r="AR773" i="30"/>
  <c r="AT340" i="30"/>
  <c r="AN773" i="30"/>
  <c r="AP773" i="30" s="1"/>
  <c r="AQ778" i="30"/>
  <c r="AN727" i="30"/>
  <c r="AP727" i="30" s="1"/>
  <c r="AT456" i="30"/>
  <c r="AQ710" i="30"/>
  <c r="AN702" i="30"/>
  <c r="AP702" i="30" s="1"/>
  <c r="AN931" i="30"/>
  <c r="AP931" i="30" s="1"/>
  <c r="AQ808" i="30"/>
  <c r="AO654" i="30"/>
  <c r="AR601" i="30"/>
  <c r="AT1282" i="30"/>
  <c r="AO1251" i="30"/>
  <c r="AT557" i="30"/>
  <c r="AM1200" i="30"/>
  <c r="AM710" i="30"/>
  <c r="AM1043" i="30"/>
  <c r="AT100" i="30"/>
  <c r="AN778" i="30"/>
  <c r="AP778" i="30" s="1"/>
  <c r="AO1191" i="30"/>
  <c r="AO727" i="30"/>
  <c r="AO371" i="30"/>
  <c r="AM1256" i="30"/>
  <c r="AR192" i="30"/>
  <c r="AT1213" i="30"/>
  <c r="AR371" i="30"/>
  <c r="AN673" i="30"/>
  <c r="AP673" i="30" s="1"/>
  <c r="AN584" i="30"/>
  <c r="AP584" i="30" s="1"/>
  <c r="AT998" i="30"/>
  <c r="AR1195" i="30"/>
  <c r="AR157" i="30"/>
  <c r="AR1260" i="30"/>
  <c r="AR931" i="30"/>
  <c r="AM808" i="30"/>
  <c r="AM503" i="30"/>
  <c r="AN1131" i="30"/>
  <c r="AP1131" i="30" s="1"/>
  <c r="AO1073" i="30"/>
  <c r="AQ743" i="30"/>
  <c r="AO557" i="30"/>
  <c r="AR1200" i="30"/>
  <c r="AQ1179" i="30"/>
  <c r="AO253" i="30"/>
  <c r="AT584" i="30"/>
  <c r="AT743" i="30"/>
  <c r="AO28" i="30"/>
  <c r="AN28" i="30"/>
  <c r="AP28" i="30" s="1"/>
  <c r="AR1191" i="30"/>
  <c r="AQ714" i="30"/>
  <c r="AN655" i="30"/>
  <c r="AP655" i="30" s="1"/>
  <c r="AQ1056" i="30"/>
  <c r="AO597" i="30"/>
  <c r="AN833" i="30"/>
  <c r="AP833" i="30" s="1"/>
  <c r="AT574" i="30"/>
  <c r="AT655" i="30"/>
  <c r="AR998" i="30"/>
  <c r="AT1018" i="30"/>
  <c r="AN808" i="30"/>
  <c r="AP808" i="30" s="1"/>
  <c r="AM389" i="30"/>
  <c r="AQ100" i="30"/>
  <c r="AO958" i="30"/>
  <c r="AO565" i="30"/>
  <c r="AQ571" i="30"/>
  <c r="AQ14" i="30"/>
  <c r="AT710" i="30"/>
  <c r="AN1022" i="30"/>
  <c r="AP1022" i="30" s="1"/>
  <c r="AT636" i="30"/>
  <c r="AQ1006" i="30"/>
  <c r="AT1004" i="30"/>
  <c r="AO942" i="30"/>
  <c r="AQ28" i="30"/>
  <c r="AT215" i="30"/>
  <c r="AM1035" i="30"/>
  <c r="AQ654" i="30"/>
  <c r="AQ1026" i="30"/>
  <c r="AM499" i="30"/>
  <c r="AO492" i="30"/>
  <c r="AR436" i="30"/>
  <c r="AR1213" i="30"/>
  <c r="AM413" i="30"/>
  <c r="AM564" i="30"/>
  <c r="AT554" i="30"/>
  <c r="AR813" i="30"/>
  <c r="AN647" i="30"/>
  <c r="AP647" i="30" s="1"/>
  <c r="AM1060" i="30"/>
  <c r="AN1060" i="30"/>
  <c r="AP1060" i="30" s="1"/>
  <c r="AM777" i="30"/>
  <c r="AN558" i="30"/>
  <c r="AP558" i="30" s="1"/>
  <c r="AQ564" i="30"/>
  <c r="AM340" i="30"/>
  <c r="AO207" i="30"/>
  <c r="AM703" i="30"/>
  <c r="AM1130" i="30"/>
  <c r="AM871" i="30"/>
  <c r="AM207" i="30"/>
  <c r="AT452" i="30"/>
  <c r="AO1130" i="30"/>
  <c r="AQ207" i="30"/>
  <c r="AM593" i="30"/>
  <c r="AQ1163" i="30"/>
  <c r="AO574" i="30"/>
  <c r="AR647" i="30"/>
  <c r="AQ1251" i="30"/>
  <c r="AM677" i="30"/>
  <c r="AR816" i="30"/>
  <c r="AT206" i="30"/>
  <c r="AN1066" i="30"/>
  <c r="AP1066" i="30" s="1"/>
  <c r="AN371" i="30"/>
  <c r="AP371" i="30" s="1"/>
  <c r="AO1282" i="30"/>
  <c r="AO503" i="30"/>
  <c r="AT192" i="30"/>
  <c r="AN1052" i="30"/>
  <c r="AP1052" i="30" s="1"/>
  <c r="AQ647" i="30"/>
  <c r="AR671" i="30"/>
  <c r="AM554" i="30"/>
  <c r="AO499" i="30"/>
  <c r="AN643" i="30"/>
  <c r="AP643" i="30" s="1"/>
  <c r="AM572" i="30"/>
  <c r="AT1163" i="30"/>
  <c r="AN352" i="30"/>
  <c r="AP352" i="30" s="1"/>
  <c r="AQ340" i="30"/>
  <c r="AR430" i="30"/>
  <c r="AR1163" i="30"/>
  <c r="AO702" i="30"/>
  <c r="AQ1052" i="30"/>
  <c r="AM215" i="30"/>
  <c r="AR574" i="30"/>
  <c r="AO773" i="30"/>
  <c r="AO833" i="30"/>
  <c r="AT714" i="30"/>
  <c r="AN1163" i="30"/>
  <c r="AP1163" i="30" s="1"/>
  <c r="AQ677" i="30"/>
  <c r="AO675" i="30"/>
  <c r="AT105" i="30"/>
  <c r="AM468" i="30"/>
  <c r="AN624" i="30"/>
  <c r="AP624" i="30" s="1"/>
  <c r="AO571" i="30"/>
  <c r="AQ265" i="30"/>
  <c r="AN253" i="30"/>
  <c r="AP253" i="30" s="1"/>
  <c r="AN1146" i="30"/>
  <c r="AP1146" i="30" s="1"/>
  <c r="AR1187" i="30"/>
  <c r="AR1043" i="30"/>
  <c r="AR1282" i="30"/>
  <c r="AN570" i="30"/>
  <c r="AP570" i="30" s="1"/>
  <c r="AQ215" i="30"/>
  <c r="AT142" i="30"/>
  <c r="AO58" i="30"/>
  <c r="AN921" i="30"/>
  <c r="AP921" i="30" s="1"/>
  <c r="AR564" i="30"/>
  <c r="AM548" i="30"/>
  <c r="AN848" i="30"/>
  <c r="AP848" i="30" s="1"/>
  <c r="AR743" i="30"/>
  <c r="AN597" i="30"/>
  <c r="AP597" i="30" s="1"/>
  <c r="AM597" i="30"/>
  <c r="AM574" i="30"/>
  <c r="AN100" i="30"/>
  <c r="AP100" i="30" s="1"/>
  <c r="AO554" i="30"/>
  <c r="AR714" i="30"/>
  <c r="AO1179" i="30"/>
  <c r="AN714" i="30"/>
  <c r="AP714" i="30" s="1"/>
  <c r="AQ670" i="30"/>
  <c r="AM743" i="30"/>
  <c r="AO1144" i="30"/>
  <c r="AO1256" i="30"/>
  <c r="AQ499" i="30"/>
  <c r="AT946" i="30"/>
  <c r="AO508" i="30"/>
  <c r="AM1131" i="30"/>
  <c r="AN17" i="30"/>
  <c r="AP17" i="30" s="1"/>
  <c r="AR1203" i="30"/>
  <c r="AN1273" i="30"/>
  <c r="AP1273" i="30" s="1"/>
  <c r="AO1052" i="30"/>
  <c r="AR414" i="30"/>
  <c r="AQ17" i="30"/>
  <c r="AT1203" i="30"/>
  <c r="AT702" i="30"/>
  <c r="AT389" i="30"/>
  <c r="AM492" i="30"/>
  <c r="AR677" i="30"/>
  <c r="AQ574" i="30"/>
  <c r="AQ352" i="30"/>
  <c r="AN659" i="30"/>
  <c r="AP659" i="30" s="1"/>
  <c r="AT352" i="30"/>
  <c r="AR584" i="30"/>
  <c r="AN1278" i="30"/>
  <c r="AP1278" i="30" s="1"/>
  <c r="AR548" i="30"/>
  <c r="AO698" i="30"/>
  <c r="AO601" i="30"/>
  <c r="AO1163" i="30"/>
  <c r="AR314" i="30"/>
  <c r="AT499" i="30"/>
  <c r="AO548" i="30"/>
  <c r="AT564" i="30"/>
  <c r="AT311" i="30"/>
  <c r="AQ456" i="30"/>
  <c r="AT1131" i="30"/>
  <c r="AO1121" i="30"/>
  <c r="AM544" i="30"/>
  <c r="AO314" i="30"/>
  <c r="AT508" i="30"/>
  <c r="AR562" i="30"/>
  <c r="AN1256" i="30"/>
  <c r="AP1256" i="30" s="1"/>
  <c r="AM192" i="30"/>
  <c r="AT576" i="30"/>
  <c r="AT982" i="30"/>
  <c r="AN311" i="30"/>
  <c r="AP311" i="30" s="1"/>
  <c r="AM570" i="30"/>
  <c r="AT697" i="30"/>
  <c r="AQ601" i="30"/>
  <c r="AR1131" i="30"/>
  <c r="AR21" i="30"/>
  <c r="AQ584" i="30"/>
  <c r="AN215" i="30"/>
  <c r="AP215" i="30" s="1"/>
  <c r="AO430" i="30"/>
  <c r="AT1052" i="30"/>
  <c r="AR370" i="30"/>
  <c r="AT934" i="30"/>
  <c r="AN340" i="30"/>
  <c r="AP340" i="30" s="1"/>
  <c r="AQ554" i="30"/>
  <c r="AM833" i="30"/>
  <c r="AR1080" i="30"/>
  <c r="AR1144" i="30"/>
  <c r="AQ197" i="30"/>
  <c r="AM508" i="30"/>
  <c r="AT414" i="30"/>
  <c r="AQ192" i="30"/>
  <c r="AN572" i="30"/>
  <c r="AP572" i="30" s="1"/>
  <c r="AT647" i="30"/>
  <c r="AM584" i="30"/>
  <c r="AO946" i="30"/>
  <c r="AR597" i="30"/>
  <c r="AQ548" i="30"/>
  <c r="AT28" i="30"/>
  <c r="AN58" i="30"/>
  <c r="AP58" i="30" s="1"/>
  <c r="AO192" i="30"/>
  <c r="AO215" i="30"/>
  <c r="AN313" i="30"/>
  <c r="AP313" i="30" s="1"/>
  <c r="AR197" i="30"/>
  <c r="AQ580" i="30"/>
  <c r="AN1282" i="30"/>
  <c r="AP1282" i="30" s="1"/>
  <c r="AO647" i="30"/>
  <c r="AR177" i="30"/>
  <c r="AR313" i="30"/>
  <c r="AT773" i="30"/>
  <c r="AT327" i="30"/>
  <c r="AQ371" i="30"/>
  <c r="AM982" i="30"/>
  <c r="AN508" i="30"/>
  <c r="AP508" i="30" s="1"/>
  <c r="AN593" i="30"/>
  <c r="AP593" i="30" s="1"/>
  <c r="AN946" i="30"/>
  <c r="AP946" i="30" s="1"/>
  <c r="AN934" i="30"/>
  <c r="AP934" i="30" s="1"/>
  <c r="AN816" i="30"/>
  <c r="AP816" i="30" s="1"/>
  <c r="AR554" i="30"/>
  <c r="AM1080" i="30"/>
  <c r="AN1144" i="30"/>
  <c r="AP1144" i="30" s="1"/>
  <c r="AT371" i="30"/>
  <c r="AO681" i="30"/>
  <c r="AN677" i="30"/>
  <c r="AP677" i="30" s="1"/>
  <c r="AQ934" i="30"/>
  <c r="AR934" i="30"/>
  <c r="AO1246" i="30"/>
  <c r="AT582" i="30"/>
  <c r="AQ915" i="30"/>
  <c r="AM582" i="30"/>
  <c r="AQ582" i="30"/>
  <c r="AM816" i="30"/>
  <c r="AO813" i="30"/>
  <c r="AO695" i="30"/>
  <c r="AR582" i="30"/>
  <c r="AR160" i="30"/>
  <c r="AR237" i="30"/>
  <c r="AN160" i="30"/>
  <c r="AP160" i="30" s="1"/>
  <c r="AN813" i="30"/>
  <c r="AP813" i="30" s="1"/>
  <c r="AQ962" i="30"/>
  <c r="AO582" i="30"/>
  <c r="AR406" i="30"/>
  <c r="AM237" i="30"/>
  <c r="AM550" i="30"/>
  <c r="AO237" i="30"/>
  <c r="AR499" i="30"/>
  <c r="AR1235" i="30"/>
  <c r="AT160" i="30"/>
  <c r="AQ926" i="30"/>
  <c r="AQ813" i="30"/>
  <c r="AQ160" i="30"/>
  <c r="AQ593" i="30"/>
  <c r="AR292" i="30"/>
  <c r="AQ314" i="30"/>
  <c r="AR28" i="30"/>
  <c r="AQ942" i="30"/>
  <c r="AT597" i="30"/>
  <c r="AN197" i="30"/>
  <c r="AP197" i="30" s="1"/>
  <c r="AN662" i="30"/>
  <c r="AP662" i="30" s="1"/>
  <c r="AR942" i="30"/>
  <c r="AT942" i="30"/>
  <c r="AM1246" i="30"/>
  <c r="AQ671" i="30"/>
  <c r="AT1246" i="30"/>
  <c r="AQ833" i="30"/>
  <c r="AM702" i="30"/>
  <c r="AM642" i="30"/>
  <c r="AQ576" i="30"/>
  <c r="AT833" i="30"/>
  <c r="AM1203" i="30"/>
  <c r="AQ702" i="30"/>
  <c r="AR946" i="30"/>
  <c r="AM1052" i="30"/>
  <c r="AT314" i="30"/>
  <c r="AQ1282" i="30"/>
  <c r="AR58" i="30"/>
  <c r="AT264" i="30"/>
  <c r="AR340" i="30"/>
  <c r="AM311" i="30"/>
  <c r="AQ1246" i="30"/>
  <c r="G2" i="48"/>
  <c r="I5" i="31" s="1"/>
  <c r="AQ1144" i="30"/>
  <c r="AQ982" i="30"/>
  <c r="AO562" i="30"/>
  <c r="AO414" i="30"/>
  <c r="AR1256" i="30"/>
  <c r="AR308" i="30"/>
  <c r="AO160" i="30"/>
  <c r="AM813" i="30"/>
  <c r="AO434" i="30"/>
  <c r="AO105" i="30"/>
  <c r="AN314" i="30"/>
  <c r="AP314" i="30" s="1"/>
  <c r="AM434" i="30"/>
  <c r="AR1246" i="30"/>
  <c r="H2" i="48"/>
  <c r="J5" i="31" s="1"/>
  <c r="AR114" i="30"/>
  <c r="AO2" i="30"/>
  <c r="AM5" i="30"/>
  <c r="G5" i="48"/>
  <c r="I8" i="31" s="1"/>
  <c r="H5" i="48"/>
  <c r="J8" i="31" s="1"/>
  <c r="AR105" i="30"/>
  <c r="AM105" i="30"/>
  <c r="AR16" i="30"/>
  <c r="G8" i="48"/>
  <c r="I11" i="31" s="1"/>
  <c r="H8" i="48"/>
  <c r="J11" i="31" s="1"/>
  <c r="AN8" i="30"/>
  <c r="AP8" i="30" s="1"/>
  <c r="H6" i="48"/>
  <c r="J9" i="31" s="1"/>
  <c r="G6" i="48"/>
  <c r="I9" i="31" s="1"/>
  <c r="G14" i="48"/>
  <c r="I17" i="31" s="1"/>
  <c r="H14" i="48"/>
  <c r="J17" i="31" s="1"/>
  <c r="AN208" i="30"/>
  <c r="AP208" i="30" s="1"/>
  <c r="AM785" i="30"/>
  <c r="AR589" i="30"/>
  <c r="AT434" i="30"/>
  <c r="AO785" i="30"/>
  <c r="AR1157" i="30"/>
  <c r="AT919" i="30"/>
  <c r="AM1154" i="30"/>
  <c r="AO1203" i="30"/>
  <c r="AM694" i="30"/>
  <c r="AT785" i="30"/>
  <c r="AO801" i="30"/>
  <c r="AM659" i="30"/>
  <c r="AO643" i="30"/>
  <c r="AT662" i="30"/>
  <c r="AM601" i="30"/>
  <c r="AO564" i="30"/>
  <c r="AO919" i="30"/>
  <c r="AR1154" i="30"/>
  <c r="AQ801" i="30"/>
  <c r="AO694" i="30"/>
  <c r="AM919" i="30"/>
  <c r="AN1154" i="30"/>
  <c r="AP1154" i="30" s="1"/>
  <c r="AR801" i="30"/>
  <c r="AM171" i="30"/>
  <c r="AO1154" i="30"/>
  <c r="AT801" i="30"/>
  <c r="AR694" i="30"/>
  <c r="AR919" i="30"/>
  <c r="AQ919" i="30"/>
  <c r="AM181" i="30"/>
  <c r="AT1154" i="30"/>
  <c r="AT694" i="30"/>
  <c r="AM954" i="30"/>
  <c r="AM801" i="30"/>
  <c r="AT677" i="30"/>
  <c r="AQ694" i="30"/>
  <c r="AT962" i="30"/>
  <c r="AM227" i="30"/>
  <c r="AQ181" i="30"/>
  <c r="AR785" i="30"/>
  <c r="AT181" i="30"/>
  <c r="AM392" i="30"/>
  <c r="AN785" i="30"/>
  <c r="AP785" i="30" s="1"/>
  <c r="AO181" i="30"/>
  <c r="AM393" i="30"/>
  <c r="AQ452" i="30"/>
  <c r="AN264" i="30"/>
  <c r="AP264" i="30" s="1"/>
  <c r="AN503" i="30"/>
  <c r="AP503" i="30" s="1"/>
  <c r="AR503" i="30"/>
  <c r="AO1228" i="30"/>
  <c r="AT1228" i="30"/>
  <c r="AM1228" i="30"/>
  <c r="AR1228" i="30"/>
  <c r="AN1228" i="30"/>
  <c r="AP1228" i="30" s="1"/>
  <c r="AQ1228" i="30"/>
  <c r="AQ91" i="30"/>
  <c r="AO91" i="30"/>
  <c r="AR224" i="30"/>
  <c r="AM224" i="30"/>
  <c r="AN427" i="30"/>
  <c r="AP427" i="30" s="1"/>
  <c r="AM427" i="30"/>
  <c r="AR427" i="30"/>
  <c r="AN171" i="30"/>
  <c r="AP171" i="30" s="1"/>
  <c r="AT512" i="30"/>
  <c r="AQ512" i="30"/>
  <c r="AR491" i="30"/>
  <c r="AQ491" i="30"/>
  <c r="AR91" i="30"/>
  <c r="AR799" i="30"/>
  <c r="AN799" i="30"/>
  <c r="AP799" i="30" s="1"/>
  <c r="AM345" i="30"/>
  <c r="AR345" i="30"/>
  <c r="AQ345" i="30"/>
  <c r="AM1127" i="30"/>
  <c r="AN1127" i="30"/>
  <c r="AP1127" i="30" s="1"/>
  <c r="AR863" i="30"/>
  <c r="AQ863" i="30"/>
  <c r="AN91" i="30"/>
  <c r="AP91" i="30" s="1"/>
  <c r="AO223" i="30"/>
  <c r="AQ223" i="30"/>
  <c r="AM223" i="30"/>
  <c r="AT899" i="30"/>
  <c r="AQ1191" i="30"/>
  <c r="AM1175" i="30"/>
  <c r="AQ1175" i="30"/>
  <c r="AQ418" i="30"/>
  <c r="AN418" i="30"/>
  <c r="AP418" i="30" s="1"/>
  <c r="AM91" i="30"/>
  <c r="AO545" i="30"/>
  <c r="AN545" i="30"/>
  <c r="AP545" i="30" s="1"/>
  <c r="AM571" i="30"/>
  <c r="AN16" i="30"/>
  <c r="AP16" i="30" s="1"/>
  <c r="AT1191" i="30"/>
  <c r="AR995" i="30"/>
  <c r="AM691" i="30"/>
  <c r="AQ691" i="30"/>
  <c r="AO193" i="30"/>
  <c r="AM193" i="30"/>
  <c r="AR193" i="30"/>
  <c r="AM1140" i="30"/>
  <c r="AO1140" i="30"/>
  <c r="AT1140" i="30"/>
  <c r="AQ1140" i="30"/>
  <c r="AT1035" i="30"/>
  <c r="AN1035" i="30"/>
  <c r="AP1035" i="30" s="1"/>
  <c r="AQ1035" i="30"/>
  <c r="AQ916" i="30"/>
  <c r="AN916" i="30"/>
  <c r="AP916" i="30" s="1"/>
  <c r="AR916" i="30"/>
  <c r="AT747" i="30"/>
  <c r="AQ747" i="30"/>
  <c r="AO747" i="30"/>
  <c r="AN747" i="30"/>
  <c r="AP747" i="30" s="1"/>
  <c r="AM747" i="30"/>
  <c r="AQ65" i="30"/>
  <c r="AN65" i="30"/>
  <c r="AP65" i="30" s="1"/>
  <c r="AM1197" i="30"/>
  <c r="AR1197" i="30"/>
  <c r="AT1197" i="30"/>
  <c r="AM16" i="30"/>
  <c r="AN927" i="30"/>
  <c r="AP927" i="30" s="1"/>
  <c r="AM799" i="30"/>
  <c r="AM1191" i="30"/>
  <c r="AO916" i="30"/>
  <c r="AR448" i="30"/>
  <c r="AR1214" i="30"/>
  <c r="AO938" i="30"/>
  <c r="AR938" i="30"/>
  <c r="AQ938" i="30"/>
  <c r="AM938" i="30"/>
  <c r="AT180" i="30"/>
  <c r="AM180" i="30"/>
  <c r="AQ180" i="30"/>
  <c r="AR180" i="30"/>
  <c r="AQ401" i="30"/>
  <c r="AT401" i="30"/>
  <c r="AR401" i="30"/>
  <c r="AN401" i="30"/>
  <c r="AP401" i="30" s="1"/>
  <c r="AM922" i="30"/>
  <c r="AT922" i="30"/>
  <c r="AN922" i="30"/>
  <c r="AP922" i="30" s="1"/>
  <c r="AT16" i="30"/>
  <c r="AT927" i="30"/>
  <c r="AT799" i="30"/>
  <c r="AR1030" i="30"/>
  <c r="AN709" i="30"/>
  <c r="AP709" i="30" s="1"/>
  <c r="AM709" i="30"/>
  <c r="AT709" i="30"/>
  <c r="AR709" i="30"/>
  <c r="AQ709" i="30"/>
  <c r="AQ706" i="30"/>
  <c r="AR706" i="30"/>
  <c r="AT706" i="30"/>
  <c r="AM706" i="30"/>
  <c r="AR420" i="30"/>
  <c r="AM420" i="30"/>
  <c r="AN856" i="30"/>
  <c r="AP856" i="30" s="1"/>
  <c r="AM856" i="30"/>
  <c r="AT856" i="30"/>
  <c r="AO856" i="30"/>
  <c r="AR856" i="30"/>
  <c r="AN1247" i="30"/>
  <c r="AP1247" i="30" s="1"/>
  <c r="AO1247" i="30"/>
  <c r="AM1216" i="30"/>
  <c r="AO1216" i="30"/>
  <c r="AQ679" i="30"/>
  <c r="AM679" i="30"/>
  <c r="AT679" i="30"/>
  <c r="AN679" i="30"/>
  <c r="AP679" i="30" s="1"/>
  <c r="AO367" i="30"/>
  <c r="AO706" i="30"/>
  <c r="AO927" i="30"/>
  <c r="AN1063" i="30"/>
  <c r="AP1063" i="30" s="1"/>
  <c r="AO401" i="30"/>
  <c r="AQ177" i="30"/>
  <c r="AM1280" i="30"/>
  <c r="AQ189" i="30"/>
  <c r="AT545" i="30"/>
  <c r="AQ806" i="30"/>
  <c r="AM806" i="30"/>
  <c r="AM927" i="30"/>
  <c r="AQ1063" i="30"/>
  <c r="AN1140" i="30"/>
  <c r="AP1140" i="30" s="1"/>
  <c r="AR65" i="30"/>
  <c r="AT177" i="30"/>
  <c r="AO679" i="30"/>
  <c r="AT189" i="30"/>
  <c r="AT978" i="30"/>
  <c r="AR978" i="30"/>
  <c r="AM978" i="30"/>
  <c r="AO978" i="30"/>
  <c r="AN978" i="30"/>
  <c r="AP978" i="30" s="1"/>
  <c r="AN1130" i="30"/>
  <c r="AP1130" i="30" s="1"/>
  <c r="AT1130" i="30"/>
  <c r="AR367" i="30"/>
  <c r="AT1063" i="30"/>
  <c r="AQ978" i="30"/>
  <c r="AR550" i="30"/>
  <c r="AQ550" i="30"/>
  <c r="AO550" i="30"/>
  <c r="AR1263" i="30"/>
  <c r="AM591" i="30"/>
  <c r="AM1063" i="30"/>
  <c r="AO1197" i="30"/>
  <c r="AM879" i="30"/>
  <c r="AT1006" i="30"/>
  <c r="AN193" i="30"/>
  <c r="AP193" i="30" s="1"/>
  <c r="AM65" i="30"/>
  <c r="AO922" i="30"/>
  <c r="AR135" i="30"/>
  <c r="AQ427" i="30"/>
  <c r="AT171" i="30"/>
  <c r="AT223" i="30"/>
  <c r="AM443" i="30"/>
  <c r="AO443" i="30"/>
  <c r="AM1267" i="30"/>
  <c r="AO1267" i="30"/>
  <c r="AO896" i="30"/>
  <c r="AT896" i="30"/>
  <c r="AN896" i="30"/>
  <c r="AP896" i="30" s="1"/>
  <c r="AM402" i="30"/>
  <c r="AT402" i="30"/>
  <c r="AQ798" i="30"/>
  <c r="AT798" i="30"/>
  <c r="AR798" i="30"/>
  <c r="AO798" i="30"/>
  <c r="AN798" i="30"/>
  <c r="AP798" i="30" s="1"/>
  <c r="AO197" i="30"/>
  <c r="AM197" i="30"/>
  <c r="AR330" i="30"/>
  <c r="AM330" i="30"/>
  <c r="AN330" i="30"/>
  <c r="AP330" i="30" s="1"/>
  <c r="AO330" i="30"/>
  <c r="AT345" i="30"/>
  <c r="AQ367" i="30"/>
  <c r="AM367" i="30"/>
  <c r="AN451" i="30"/>
  <c r="AP451" i="30" s="1"/>
  <c r="AM451" i="30"/>
  <c r="AT451" i="30"/>
  <c r="AR451" i="30"/>
  <c r="AO451" i="30"/>
  <c r="AT1073" i="30"/>
  <c r="AQ1073" i="30"/>
  <c r="AM1073" i="30"/>
  <c r="AR1073" i="30"/>
  <c r="AM1010" i="30"/>
  <c r="AT1010" i="30"/>
  <c r="AQ1010" i="30"/>
  <c r="AR1010" i="30"/>
  <c r="AN1010" i="30"/>
  <c r="AP1010" i="30" s="1"/>
  <c r="AN665" i="30"/>
  <c r="AP665" i="30" s="1"/>
  <c r="AT665" i="30"/>
  <c r="AO665" i="30"/>
  <c r="AQ665" i="30"/>
  <c r="AR665" i="30"/>
  <c r="AR422" i="30"/>
  <c r="AQ422" i="30"/>
  <c r="AO440" i="30"/>
  <c r="AT440" i="30"/>
  <c r="AR440" i="30"/>
  <c r="AN440" i="30"/>
  <c r="AP440" i="30" s="1"/>
  <c r="AO189" i="30"/>
  <c r="AN189" i="30"/>
  <c r="AP189" i="30" s="1"/>
  <c r="AN658" i="30"/>
  <c r="AP658" i="30" s="1"/>
  <c r="AR658" i="30"/>
  <c r="AT400" i="30"/>
  <c r="AM400" i="30"/>
  <c r="AO400" i="30"/>
  <c r="AN400" i="30"/>
  <c r="AP400" i="30" s="1"/>
  <c r="AR108" i="30"/>
  <c r="AO108" i="30"/>
  <c r="AQ108" i="30"/>
  <c r="AN108" i="30"/>
  <c r="AP108" i="30" s="1"/>
  <c r="AO16" i="30"/>
  <c r="AO799" i="30"/>
  <c r="AO631" i="30"/>
  <c r="AM631" i="30"/>
  <c r="AR631" i="30"/>
  <c r="AQ631" i="30"/>
  <c r="AR138" i="30"/>
  <c r="AM138" i="30"/>
  <c r="AQ138" i="30"/>
  <c r="AQ1214" i="30"/>
  <c r="AN1214" i="30"/>
  <c r="AP1214" i="30" s="1"/>
  <c r="AQ799" i="30"/>
  <c r="AT631" i="30"/>
  <c r="AO620" i="30"/>
  <c r="AR620" i="30"/>
  <c r="AQ1012" i="30"/>
  <c r="AN1012" i="30"/>
  <c r="AP1012" i="30" s="1"/>
  <c r="AO376" i="30"/>
  <c r="AN376" i="30"/>
  <c r="AP376" i="30" s="1"/>
  <c r="AT1248" i="30"/>
  <c r="AR1248" i="30"/>
  <c r="AM187" i="30"/>
  <c r="AR187" i="30"/>
  <c r="AQ362" i="30"/>
  <c r="AR362" i="30"/>
  <c r="AR1255" i="30"/>
  <c r="AT1255" i="30"/>
  <c r="AO1255" i="30"/>
  <c r="AQ1255" i="30"/>
  <c r="AN1255" i="30"/>
  <c r="AP1255" i="30" s="1"/>
  <c r="AT208" i="30"/>
  <c r="AQ208" i="30"/>
  <c r="AM208" i="30"/>
  <c r="AO1030" i="30"/>
  <c r="AM917" i="30"/>
  <c r="AM1169" i="30"/>
  <c r="AR1169" i="30"/>
  <c r="AO1169" i="30"/>
  <c r="AN117" i="30"/>
  <c r="AP117" i="30" s="1"/>
  <c r="AO117" i="30"/>
  <c r="AR747" i="30"/>
  <c r="AQ667" i="30"/>
  <c r="AM667" i="30"/>
  <c r="AT667" i="30"/>
  <c r="AR667" i="30"/>
  <c r="AN345" i="30"/>
  <c r="AP345" i="30" s="1"/>
  <c r="AM800" i="30"/>
  <c r="AO800" i="30"/>
  <c r="AQ881" i="30"/>
  <c r="AM881" i="30"/>
  <c r="AR881" i="30"/>
  <c r="AT881" i="30"/>
  <c r="AO881" i="30"/>
  <c r="AN881" i="30"/>
  <c r="AP881" i="30" s="1"/>
  <c r="AO1177" i="30"/>
  <c r="AR1063" i="30"/>
  <c r="AR800" i="30"/>
  <c r="AM916" i="30"/>
  <c r="AN177" i="30"/>
  <c r="AP177" i="30" s="1"/>
  <c r="AM177" i="30"/>
  <c r="AO427" i="30"/>
  <c r="AQ659" i="30"/>
  <c r="AO659" i="30"/>
  <c r="AQ793" i="30"/>
  <c r="AN793" i="30"/>
  <c r="AP793" i="30" s="1"/>
  <c r="AT175" i="30"/>
  <c r="AO175" i="30"/>
  <c r="AQ666" i="30"/>
  <c r="AQ16" i="30"/>
  <c r="AT800" i="30"/>
  <c r="AR1140" i="30"/>
  <c r="AQ1016" i="30"/>
  <c r="AR400" i="30"/>
  <c r="AO1214" i="30"/>
  <c r="AM1214" i="30"/>
  <c r="AN452" i="30"/>
  <c r="AP452" i="30" s="1"/>
  <c r="AR452" i="30"/>
  <c r="AO345" i="30"/>
  <c r="AR698" i="30"/>
  <c r="AM698" i="30"/>
  <c r="AQ698" i="30"/>
  <c r="AN367" i="30"/>
  <c r="AP367" i="30" s="1"/>
  <c r="AN800" i="30"/>
  <c r="AP800" i="30" s="1"/>
  <c r="AT138" i="30"/>
  <c r="AT1020" i="30"/>
  <c r="AR922" i="30"/>
  <c r="AM401" i="30"/>
  <c r="AM448" i="30"/>
  <c r="AQ922" i="30"/>
  <c r="AN698" i="30"/>
  <c r="AP698" i="30" s="1"/>
  <c r="AO1032" i="30"/>
  <c r="AN1032" i="30"/>
  <c r="AP1032" i="30" s="1"/>
  <c r="AR1032" i="30"/>
  <c r="AQ592" i="30"/>
  <c r="AO592" i="30"/>
  <c r="AN592" i="30"/>
  <c r="AP592" i="30" s="1"/>
  <c r="AM592" i="30"/>
  <c r="AR592" i="30"/>
  <c r="AR927" i="30"/>
  <c r="AN1125" i="30"/>
  <c r="AP1125" i="30" s="1"/>
  <c r="AO138" i="30"/>
  <c r="AM1006" i="30"/>
  <c r="AT65" i="30"/>
  <c r="AO171" i="30"/>
  <c r="AR361" i="30"/>
  <c r="AM361" i="30"/>
  <c r="AN874" i="30"/>
  <c r="AP874" i="30" s="1"/>
  <c r="AQ874" i="30"/>
  <c r="AM837" i="30"/>
  <c r="AR837" i="30"/>
  <c r="AT91" i="30"/>
  <c r="AM781" i="30"/>
  <c r="AN781" i="30"/>
  <c r="AP781" i="30" s="1"/>
  <c r="AQ781" i="30"/>
  <c r="AT781" i="30"/>
  <c r="AQ1130" i="30"/>
  <c r="AO1231" i="30"/>
  <c r="AR591" i="30"/>
  <c r="AN361" i="30"/>
  <c r="AP361" i="30" s="1"/>
  <c r="AQ752" i="30"/>
  <c r="AN1197" i="30"/>
  <c r="AP1197" i="30" s="1"/>
  <c r="AR208" i="30"/>
  <c r="AN1044" i="30"/>
  <c r="AP1044" i="30" s="1"/>
  <c r="AQ193" i="30"/>
  <c r="AO65" i="30"/>
  <c r="AT427" i="30"/>
  <c r="AQ171" i="30"/>
  <c r="AR223" i="30"/>
  <c r="AM440" i="30"/>
  <c r="AQ1213" i="30"/>
  <c r="AN1213" i="30"/>
  <c r="AP1213" i="30" s="1"/>
  <c r="AM1213" i="30"/>
  <c r="AR567" i="30"/>
  <c r="AO567" i="30"/>
  <c r="AM970" i="30"/>
  <c r="AT970" i="30"/>
  <c r="AN667" i="30"/>
  <c r="AP667" i="30" s="1"/>
  <c r="AT550" i="30"/>
  <c r="AT108" i="30"/>
  <c r="AQ82" i="30"/>
  <c r="AN82" i="30"/>
  <c r="AP82" i="30" s="1"/>
  <c r="AT848" i="30"/>
  <c r="AO848" i="30"/>
  <c r="AQ848" i="30"/>
  <c r="AR848" i="30"/>
  <c r="AR689" i="30"/>
  <c r="AO689" i="30"/>
  <c r="AQ492" i="30"/>
  <c r="AN492" i="30"/>
  <c r="AP492" i="30" s="1"/>
  <c r="AR51" i="30"/>
  <c r="AT51" i="30"/>
  <c r="AT492" i="30"/>
  <c r="AT313" i="30"/>
  <c r="AO1060" i="30"/>
  <c r="AQ1060" i="30"/>
  <c r="AT1271" i="30"/>
  <c r="AT727" i="30"/>
  <c r="AT1060" i="30"/>
  <c r="AT797" i="30"/>
  <c r="AN797" i="30"/>
  <c r="AP797" i="30" s="1"/>
  <c r="AN126" i="30"/>
  <c r="AP126" i="30" s="1"/>
  <c r="AM126" i="30"/>
  <c r="AO1056" i="30"/>
  <c r="AR1056" i="30"/>
  <c r="AO114" i="30"/>
  <c r="AN114" i="30"/>
  <c r="AP114" i="30" s="1"/>
  <c r="AQ272" i="30"/>
  <c r="AT272" i="30"/>
  <c r="AR272" i="30"/>
  <c r="AO272" i="30"/>
  <c r="AM272" i="30"/>
  <c r="AR126" i="30"/>
  <c r="AO216" i="30"/>
  <c r="AQ1153" i="30"/>
  <c r="AQ712" i="30"/>
  <c r="AM727" i="30"/>
  <c r="AM1278" i="30"/>
  <c r="AR456" i="30"/>
  <c r="AQ237" i="30"/>
  <c r="AT207" i="30"/>
  <c r="AR880" i="30"/>
  <c r="AQ880" i="30"/>
  <c r="AO456" i="30"/>
  <c r="AQ2" i="30"/>
  <c r="AM2" i="30"/>
  <c r="AR2" i="30"/>
  <c r="AR24" i="30"/>
  <c r="AQ24" i="30"/>
  <c r="AO570" i="30"/>
  <c r="AR570" i="30"/>
  <c r="AQ570" i="30"/>
  <c r="AM137" i="30"/>
  <c r="AT137" i="30"/>
  <c r="AQ137" i="30"/>
  <c r="AN137" i="30"/>
  <c r="AP137" i="30" s="1"/>
  <c r="AM643" i="30"/>
  <c r="AT643" i="30"/>
  <c r="AO1271" i="30"/>
  <c r="AO551" i="30"/>
  <c r="AR551" i="30"/>
  <c r="AM689" i="30"/>
  <c r="AO655" i="30"/>
  <c r="AQ655" i="30"/>
  <c r="AN589" i="30"/>
  <c r="AP589" i="30" s="1"/>
  <c r="AT589" i="30"/>
  <c r="AT297" i="30"/>
  <c r="AM297" i="30"/>
  <c r="AQ297" i="30"/>
  <c r="AT858" i="30"/>
  <c r="AM216" i="30"/>
  <c r="AN237" i="30"/>
  <c r="AP237" i="30" s="1"/>
  <c r="AT34" i="30"/>
  <c r="AO34" i="30"/>
  <c r="AR572" i="30"/>
  <c r="AM430" i="30"/>
  <c r="AN430" i="30"/>
  <c r="AP430" i="30" s="1"/>
  <c r="AM264" i="30"/>
  <c r="AO264" i="30"/>
  <c r="AQ264" i="30"/>
  <c r="AO389" i="30"/>
  <c r="AR389" i="30"/>
  <c r="AO352" i="30"/>
  <c r="AR352" i="30"/>
  <c r="AQ29" i="30"/>
  <c r="AQ126" i="30"/>
  <c r="AT216" i="30"/>
  <c r="AQ389" i="30"/>
  <c r="AN207" i="30"/>
  <c r="AP207" i="30" s="1"/>
  <c r="AN456" i="30"/>
  <c r="AP456" i="30" s="1"/>
  <c r="AR297" i="30"/>
  <c r="AO998" i="30"/>
  <c r="AM998" i="30"/>
  <c r="AM211" i="30"/>
  <c r="AQ211" i="30"/>
  <c r="AT572" i="30"/>
  <c r="AT114" i="30"/>
  <c r="AQ328" i="30"/>
  <c r="AR328" i="30"/>
  <c r="AR1251" i="30"/>
  <c r="AN1251" i="30"/>
  <c r="AP1251" i="30" s="1"/>
  <c r="AO1134" i="30"/>
  <c r="AM1134" i="30"/>
  <c r="AQ114" i="30"/>
  <c r="AT671" i="30"/>
  <c r="AR593" i="30"/>
  <c r="AM654" i="30"/>
  <c r="AT308" i="30"/>
  <c r="AO816" i="30"/>
  <c r="AN76" i="30"/>
  <c r="AP76" i="30" s="1"/>
  <c r="AT593" i="30"/>
  <c r="AO100" i="30"/>
  <c r="AN671" i="30"/>
  <c r="AP671" i="30" s="1"/>
  <c r="AQ105" i="30"/>
  <c r="AM1231" i="30"/>
  <c r="AO1002" i="30"/>
  <c r="AT124" i="30"/>
  <c r="AT1125" i="30"/>
  <c r="AQ1235" i="30"/>
  <c r="AT620" i="30"/>
  <c r="AT837" i="30"/>
  <c r="AQ995" i="30"/>
  <c r="AM1172" i="30"/>
  <c r="AO880" i="30"/>
  <c r="AT915" i="30"/>
  <c r="AN61" i="30"/>
  <c r="AP61" i="30" s="1"/>
  <c r="AR413" i="30"/>
  <c r="AO410" i="30"/>
  <c r="AM362" i="30"/>
  <c r="AO362" i="30"/>
  <c r="AT1231" i="30"/>
  <c r="AQ633" i="30"/>
  <c r="AN195" i="30"/>
  <c r="AP195" i="30" s="1"/>
  <c r="AR1002" i="30"/>
  <c r="AT638" i="30"/>
  <c r="AQ124" i="30"/>
  <c r="AQ1125" i="30"/>
  <c r="AN1235" i="30"/>
  <c r="AP1235" i="30" s="1"/>
  <c r="AM620" i="30"/>
  <c r="AO837" i="30"/>
  <c r="AN995" i="30"/>
  <c r="AP995" i="30" s="1"/>
  <c r="AR1215" i="30"/>
  <c r="AT880" i="30"/>
  <c r="AM915" i="30"/>
  <c r="AQ413" i="30"/>
  <c r="AR410" i="30"/>
  <c r="AO307" i="30"/>
  <c r="AQ175" i="30"/>
  <c r="AM794" i="30"/>
  <c r="AM1245" i="30"/>
  <c r="AQ794" i="30"/>
  <c r="AR794" i="30"/>
  <c r="AO195" i="30"/>
  <c r="AQ1002" i="30"/>
  <c r="AO124" i="30"/>
  <c r="AO1125" i="30"/>
  <c r="AO1235" i="30"/>
  <c r="AQ620" i="30"/>
  <c r="AN837" i="30"/>
  <c r="AP837" i="30" s="1"/>
  <c r="AM995" i="30"/>
  <c r="AQ1215" i="30"/>
  <c r="AO859" i="30"/>
  <c r="AM189" i="30"/>
  <c r="AT413" i="30"/>
  <c r="AQ410" i="30"/>
  <c r="AO89" i="30"/>
  <c r="AM175" i="30"/>
  <c r="AN307" i="30"/>
  <c r="AP307" i="30" s="1"/>
  <c r="AO651" i="30"/>
  <c r="AR89" i="30"/>
  <c r="AO180" i="30"/>
  <c r="AO703" i="30"/>
  <c r="AQ703" i="30"/>
  <c r="AR1231" i="30"/>
  <c r="AM1012" i="30"/>
  <c r="AN633" i="30"/>
  <c r="AP633" i="30" s="1"/>
  <c r="AO8" i="30"/>
  <c r="AR1245" i="30"/>
  <c r="AR1182" i="30"/>
  <c r="AT794" i="30"/>
  <c r="AT703" i="30"/>
  <c r="AT1012" i="30"/>
  <c r="AO633" i="30"/>
  <c r="AT195" i="30"/>
  <c r="AN1002" i="30"/>
  <c r="AP1002" i="30" s="1"/>
  <c r="AN124" i="30"/>
  <c r="AP124" i="30" s="1"/>
  <c r="AM1235" i="30"/>
  <c r="AN620" i="30"/>
  <c r="AP620" i="30" s="1"/>
  <c r="AM622" i="30"/>
  <c r="AQ837" i="30"/>
  <c r="AN1215" i="30"/>
  <c r="AP1215" i="30" s="1"/>
  <c r="AQ970" i="30"/>
  <c r="AN362" i="30"/>
  <c r="AP362" i="30" s="1"/>
  <c r="AO323" i="30"/>
  <c r="AT426" i="30"/>
  <c r="AO413" i="30"/>
  <c r="AN410" i="30"/>
  <c r="AP410" i="30" s="1"/>
  <c r="AN578" i="30"/>
  <c r="AP578" i="30" s="1"/>
  <c r="AO1035" i="30"/>
  <c r="AN51" i="30"/>
  <c r="AP51" i="30" s="1"/>
  <c r="AT658" i="30"/>
  <c r="AT307" i="30"/>
  <c r="AR175" i="30"/>
  <c r="AM307" i="30"/>
  <c r="AR1280" i="30"/>
  <c r="AN180" i="30"/>
  <c r="AP180" i="30" s="1"/>
  <c r="AM658" i="30"/>
  <c r="AO137" i="30"/>
  <c r="AN703" i="30"/>
  <c r="AP703" i="30" s="1"/>
  <c r="AR8" i="30"/>
  <c r="AT1245" i="30"/>
  <c r="AM8" i="30"/>
  <c r="AO1012" i="30"/>
  <c r="AM633" i="30"/>
  <c r="AM195" i="30"/>
  <c r="AM124" i="30"/>
  <c r="AO1215" i="30"/>
  <c r="AM880" i="30"/>
  <c r="AQ323" i="30"/>
  <c r="AQ115" i="30"/>
  <c r="AT410" i="30"/>
  <c r="AR307" i="30"/>
  <c r="AT8" i="30"/>
  <c r="AQ8" i="30"/>
  <c r="AQ1245" i="30"/>
  <c r="AN1245" i="30"/>
  <c r="AP1245" i="30" s="1"/>
  <c r="AQ1231" i="30"/>
  <c r="AR1012" i="30"/>
  <c r="AR633" i="30"/>
  <c r="AQ628" i="30"/>
  <c r="AR1125" i="30"/>
  <c r="AT995" i="30"/>
  <c r="AM614" i="30"/>
  <c r="AM1215" i="30"/>
  <c r="AN880" i="30"/>
  <c r="AP880" i="30" s="1"/>
  <c r="AN1280" i="30"/>
  <c r="AP1280" i="30" s="1"/>
  <c r="AR402" i="30"/>
  <c r="AO369" i="30"/>
  <c r="AR915" i="30"/>
  <c r="AN915" i="30"/>
  <c r="AP915" i="30" s="1"/>
  <c r="AQ89" i="30"/>
  <c r="AO51" i="30"/>
  <c r="AN962" i="30"/>
  <c r="AP962" i="30" s="1"/>
  <c r="AN175" i="30"/>
  <c r="AP175" i="30" s="1"/>
  <c r="AQ658" i="30"/>
  <c r="AQ259" i="30"/>
  <c r="AR137" i="30"/>
  <c r="AT362" i="30"/>
  <c r="AT1280" i="30"/>
  <c r="AM497" i="30"/>
  <c r="AO1280" i="30"/>
  <c r="AM89" i="30"/>
  <c r="AQ51" i="30"/>
  <c r="AT793" i="30"/>
  <c r="D12" i="31"/>
  <c r="D2" i="31" s="1"/>
  <c r="E2" i="31" s="1"/>
  <c r="AM858" i="30"/>
  <c r="AN1136" i="30"/>
  <c r="AP1136" i="30" s="1"/>
  <c r="AO863" i="30"/>
  <c r="AO591" i="30"/>
  <c r="AT628" i="30"/>
  <c r="AT711" i="30"/>
  <c r="AQ858" i="30"/>
  <c r="AT157" i="30"/>
  <c r="AT241" i="30"/>
  <c r="AM24" i="30"/>
  <c r="AO1091" i="30"/>
  <c r="AN622" i="30"/>
  <c r="AP622" i="30" s="1"/>
  <c r="AT443" i="30"/>
  <c r="AN615" i="30"/>
  <c r="AP615" i="30" s="1"/>
  <c r="AQ551" i="30"/>
  <c r="AN992" i="30"/>
  <c r="AP992" i="30" s="1"/>
  <c r="AT921" i="30"/>
  <c r="AT417" i="30"/>
  <c r="AQ142" i="30"/>
  <c r="AT646" i="30"/>
  <c r="AQ937" i="30"/>
  <c r="AR859" i="30"/>
  <c r="AM115" i="30"/>
  <c r="AO61" i="30"/>
  <c r="AQ545" i="30"/>
  <c r="AR663" i="30"/>
  <c r="AM566" i="30"/>
  <c r="AR545" i="30"/>
  <c r="AR1273" i="30"/>
  <c r="AR628" i="30"/>
  <c r="AQ241" i="30"/>
  <c r="AO1136" i="30"/>
  <c r="AT863" i="30"/>
  <c r="AR874" i="30"/>
  <c r="AN591" i="30"/>
  <c r="AP591" i="30" s="1"/>
  <c r="AM918" i="30"/>
  <c r="AN628" i="30"/>
  <c r="AP628" i="30" s="1"/>
  <c r="AR711" i="30"/>
  <c r="AO858" i="30"/>
  <c r="AO157" i="30"/>
  <c r="AO24" i="30"/>
  <c r="AM1091" i="30"/>
  <c r="AQ622" i="30"/>
  <c r="AN443" i="30"/>
  <c r="AP443" i="30" s="1"/>
  <c r="AO615" i="30"/>
  <c r="AN551" i="30"/>
  <c r="AP551" i="30" s="1"/>
  <c r="AT992" i="30"/>
  <c r="AO417" i="30"/>
  <c r="AO544" i="30"/>
  <c r="AO142" i="30"/>
  <c r="AQ859" i="30"/>
  <c r="AR115" i="30"/>
  <c r="AT61" i="30"/>
  <c r="AN552" i="30"/>
  <c r="AP552" i="30" s="1"/>
  <c r="AO566" i="30"/>
  <c r="AM545" i="30"/>
  <c r="AQ1216" i="30"/>
  <c r="AR1216" i="30"/>
  <c r="AT1216" i="30"/>
  <c r="AM1136" i="30"/>
  <c r="AO874" i="30"/>
  <c r="AQ591" i="30"/>
  <c r="AM628" i="30"/>
  <c r="AO711" i="30"/>
  <c r="AN858" i="30"/>
  <c r="AP858" i="30" s="1"/>
  <c r="AM157" i="30"/>
  <c r="AO241" i="30"/>
  <c r="AT24" i="30"/>
  <c r="AO622" i="30"/>
  <c r="AQ443" i="30"/>
  <c r="AQ614" i="30"/>
  <c r="AM551" i="30"/>
  <c r="AQ1138" i="30"/>
  <c r="AM1273" i="30"/>
  <c r="AQ566" i="30"/>
  <c r="AR142" i="30"/>
  <c r="AT966" i="30"/>
  <c r="AT859" i="30"/>
  <c r="AM464" i="30"/>
  <c r="AO497" i="30"/>
  <c r="AO966" i="30"/>
  <c r="AQ61" i="30"/>
  <c r="AR937" i="30"/>
  <c r="AT225" i="30"/>
  <c r="AM863" i="30"/>
  <c r="AT874" i="30"/>
  <c r="AQ711" i="30"/>
  <c r="AR241" i="30"/>
  <c r="AR1091" i="30"/>
  <c r="AR622" i="30"/>
  <c r="AR443" i="30"/>
  <c r="AR615" i="30"/>
  <c r="AN614" i="30"/>
  <c r="AP614" i="30" s="1"/>
  <c r="AM992" i="30"/>
  <c r="AR552" i="30"/>
  <c r="AQ663" i="30"/>
  <c r="AN566" i="30"/>
  <c r="AP566" i="30" s="1"/>
  <c r="AN142" i="30"/>
  <c r="AP142" i="30" s="1"/>
  <c r="AN497" i="30"/>
  <c r="AP497" i="30" s="1"/>
  <c r="AM966" i="30"/>
  <c r="AR61" i="30"/>
  <c r="AO663" i="30"/>
  <c r="AT552" i="30"/>
  <c r="AN863" i="30"/>
  <c r="AP863" i="30" s="1"/>
  <c r="AM874" i="30"/>
  <c r="AN241" i="30"/>
  <c r="AP241" i="30" s="1"/>
  <c r="AN1091" i="30"/>
  <c r="AP1091" i="30" s="1"/>
  <c r="AT615" i="30"/>
  <c r="AO614" i="30"/>
  <c r="AO992" i="30"/>
  <c r="AQ552" i="30"/>
  <c r="AT663" i="30"/>
  <c r="AO937" i="30"/>
  <c r="AM937" i="30"/>
  <c r="AN966" i="30"/>
  <c r="AP966" i="30" s="1"/>
  <c r="AT937" i="30"/>
  <c r="AR497" i="30"/>
  <c r="AT115" i="30"/>
  <c r="AQ544" i="30"/>
  <c r="AR566" i="30"/>
  <c r="AO921" i="30"/>
  <c r="AQ417" i="30"/>
  <c r="AR646" i="30"/>
  <c r="AQ921" i="30"/>
  <c r="AN163" i="30"/>
  <c r="AP163" i="30" s="1"/>
  <c r="AN24" i="30"/>
  <c r="AP24" i="30" s="1"/>
  <c r="AT1091" i="30"/>
  <c r="AM615" i="30"/>
  <c r="AR614" i="30"/>
  <c r="AT551" i="30"/>
  <c r="AR992" i="30"/>
  <c r="AM552" i="30"/>
  <c r="AM663" i="30"/>
  <c r="AT544" i="30"/>
  <c r="AM859" i="30"/>
  <c r="AM323" i="30"/>
  <c r="AQ497" i="30"/>
  <c r="AN115" i="30"/>
  <c r="AP115" i="30" s="1"/>
  <c r="AN544" i="30"/>
  <c r="AP544" i="30" s="1"/>
  <c r="AO1273" i="30"/>
  <c r="AN1216" i="30"/>
  <c r="AP1216" i="30" s="1"/>
  <c r="AQ646" i="30"/>
  <c r="AR966" i="30"/>
  <c r="AM921" i="30"/>
  <c r="AQ1273" i="30"/>
  <c r="AM626" i="30"/>
  <c r="AN491" i="30"/>
  <c r="AP491" i="30" s="1"/>
  <c r="AM855" i="30"/>
  <c r="AT666" i="30"/>
  <c r="AM145" i="30"/>
  <c r="AT285" i="30"/>
  <c r="AT920" i="30"/>
  <c r="AT249" i="30"/>
  <c r="AQ5" i="30"/>
  <c r="AR1121" i="30"/>
  <c r="AR1165" i="30"/>
  <c r="AQ636" i="30"/>
  <c r="AO1187" i="30"/>
  <c r="AM1159" i="30"/>
  <c r="AM1247" i="30"/>
  <c r="AM803" i="30"/>
  <c r="AO512" i="30"/>
  <c r="AO1004" i="30"/>
  <c r="AQ789" i="30"/>
  <c r="AO211" i="30"/>
  <c r="AO777" i="30"/>
  <c r="AT63" i="30"/>
  <c r="AT369" i="30"/>
  <c r="AN789" i="30"/>
  <c r="AP789" i="30" s="1"/>
  <c r="AN695" i="30"/>
  <c r="AP695" i="30" s="1"/>
  <c r="AM695" i="30"/>
  <c r="AR781" i="30"/>
  <c r="AN601" i="30"/>
  <c r="AP601" i="30" s="1"/>
  <c r="AN1121" i="30"/>
  <c r="AP1121" i="30" s="1"/>
  <c r="AQ829" i="30"/>
  <c r="AO636" i="30"/>
  <c r="AN1187" i="30"/>
  <c r="AP1187" i="30" s="1"/>
  <c r="AT1247" i="30"/>
  <c r="AR803" i="30"/>
  <c r="AM512" i="30"/>
  <c r="AR1004" i="30"/>
  <c r="AR651" i="30"/>
  <c r="AO426" i="30"/>
  <c r="AT404" i="30"/>
  <c r="AT211" i="30"/>
  <c r="AT777" i="30"/>
  <c r="AN958" i="30"/>
  <c r="AP958" i="30" s="1"/>
  <c r="AM793" i="30"/>
  <c r="AR681" i="30"/>
  <c r="AO448" i="30"/>
  <c r="AQ145" i="30"/>
  <c r="AO285" i="30"/>
  <c r="AR855" i="30"/>
  <c r="AN666" i="30"/>
  <c r="AP666" i="30" s="1"/>
  <c r="AO145" i="30"/>
  <c r="AM920" i="30"/>
  <c r="AR376" i="30"/>
  <c r="AM249" i="30"/>
  <c r="AM1121" i="30"/>
  <c r="AR829" i="30"/>
  <c r="AT752" i="30"/>
  <c r="AM636" i="30"/>
  <c r="AQ1187" i="30"/>
  <c r="AR1247" i="30"/>
  <c r="AT803" i="30"/>
  <c r="AM1020" i="30"/>
  <c r="AT370" i="30"/>
  <c r="AQ681" i="30"/>
  <c r="AM958" i="30"/>
  <c r="AO789" i="30"/>
  <c r="AR211" i="30"/>
  <c r="AQ929" i="30"/>
  <c r="AQ958" i="30"/>
  <c r="AT651" i="30"/>
  <c r="AN50" i="30"/>
  <c r="AP50" i="30" s="1"/>
  <c r="AN448" i="30"/>
  <c r="AP448" i="30" s="1"/>
  <c r="AO288" i="30"/>
  <c r="AN855" i="30"/>
  <c r="AP855" i="30" s="1"/>
  <c r="AO666" i="30"/>
  <c r="AN626" i="30"/>
  <c r="AP626" i="30" s="1"/>
  <c r="AO491" i="30"/>
  <c r="AQ855" i="30"/>
  <c r="AR666" i="30"/>
  <c r="AT145" i="30"/>
  <c r="AO920" i="30"/>
  <c r="AT376" i="30"/>
  <c r="AR249" i="30"/>
  <c r="AO5" i="30"/>
  <c r="AT1121" i="30"/>
  <c r="AT829" i="30"/>
  <c r="AN752" i="30"/>
  <c r="AP752" i="30" s="1"/>
  <c r="AR1159" i="30"/>
  <c r="AQ1247" i="30"/>
  <c r="AN803" i="30"/>
  <c r="AP803" i="30" s="1"/>
  <c r="AO1020" i="30"/>
  <c r="AR958" i="30"/>
  <c r="AT789" i="30"/>
  <c r="AN651" i="30"/>
  <c r="AP651" i="30" s="1"/>
  <c r="AN426" i="30"/>
  <c r="AP426" i="30" s="1"/>
  <c r="AR404" i="30"/>
  <c r="AT929" i="30"/>
  <c r="AT476" i="30"/>
  <c r="AO929" i="30"/>
  <c r="AN681" i="30"/>
  <c r="AP681" i="30" s="1"/>
  <c r="AR695" i="30"/>
  <c r="AO781" i="30"/>
  <c r="AT1067" i="30"/>
  <c r="AT288" i="30"/>
  <c r="AT626" i="30"/>
  <c r="AQ626" i="30"/>
  <c r="AT491" i="30"/>
  <c r="AR285" i="30"/>
  <c r="AQ920" i="30"/>
  <c r="AQ376" i="30"/>
  <c r="AN249" i="30"/>
  <c r="AP249" i="30" s="1"/>
  <c r="AR5" i="30"/>
  <c r="AO829" i="30"/>
  <c r="AR752" i="30"/>
  <c r="AO1159" i="30"/>
  <c r="AO803" i="30"/>
  <c r="AR512" i="30"/>
  <c r="AR1020" i="30"/>
  <c r="AM1004" i="30"/>
  <c r="AM789" i="30"/>
  <c r="AM651" i="30"/>
  <c r="AN986" i="30"/>
  <c r="AP986" i="30" s="1"/>
  <c r="AQ495" i="30"/>
  <c r="AN929" i="30"/>
  <c r="AP929" i="30" s="1"/>
  <c r="AN476" i="30"/>
  <c r="AP476" i="30" s="1"/>
  <c r="AR426" i="30"/>
  <c r="AQ1067" i="30"/>
  <c r="AN938" i="30"/>
  <c r="AP938" i="30" s="1"/>
  <c r="AM655" i="30"/>
  <c r="AO1067" i="30"/>
  <c r="AN920" i="30"/>
  <c r="AP920" i="30" s="1"/>
  <c r="AM491" i="30"/>
  <c r="AM285" i="30"/>
  <c r="AM376" i="30"/>
  <c r="AN5" i="30"/>
  <c r="AP5" i="30" s="1"/>
  <c r="AN829" i="30"/>
  <c r="AP829" i="30" s="1"/>
  <c r="AM752" i="30"/>
  <c r="AN636" i="30"/>
  <c r="AP636" i="30" s="1"/>
  <c r="AM1187" i="30"/>
  <c r="AN1159" i="30"/>
  <c r="AP1159" i="30" s="1"/>
  <c r="AN512" i="30"/>
  <c r="AP512" i="30" s="1"/>
  <c r="AQ1020" i="30"/>
  <c r="AQ1004" i="30"/>
  <c r="AR777" i="30"/>
  <c r="AN211" i="30"/>
  <c r="AP211" i="30" s="1"/>
  <c r="AT448" i="30"/>
  <c r="AM495" i="30"/>
  <c r="AQ476" i="30"/>
  <c r="AQ370" i="30"/>
  <c r="AR1067" i="30"/>
  <c r="AO793" i="30"/>
  <c r="AN1157" i="30"/>
  <c r="AP1157" i="30" s="1"/>
  <c r="AN1067" i="30"/>
  <c r="AP1067" i="30" s="1"/>
  <c r="AR793" i="30"/>
  <c r="AM681" i="30"/>
  <c r="AN370" i="30"/>
  <c r="AP370" i="30" s="1"/>
  <c r="AQ426" i="30"/>
  <c r="AQ369" i="30"/>
  <c r="AQ777" i="30"/>
  <c r="AR929" i="30"/>
  <c r="AQ365" i="30"/>
  <c r="AN982" i="30"/>
  <c r="AP982" i="30" s="1"/>
  <c r="AM370" i="30"/>
  <c r="AR1175" i="30"/>
  <c r="AM327" i="30"/>
  <c r="AM712" i="30"/>
  <c r="AR871" i="30"/>
  <c r="AO691" i="30"/>
  <c r="AQ556" i="30"/>
  <c r="AT578" i="30"/>
  <c r="AM595" i="30"/>
  <c r="AT82" i="30"/>
  <c r="AN436" i="30"/>
  <c r="AP436" i="30" s="1"/>
  <c r="AN1036" i="30"/>
  <c r="AP1036" i="30" s="1"/>
  <c r="AQ1232" i="30"/>
  <c r="AM1232" i="30"/>
  <c r="AT1232" i="30"/>
  <c r="AO1232" i="30"/>
  <c r="AN1232" i="30"/>
  <c r="AP1232" i="30" s="1"/>
  <c r="AR1232" i="30"/>
  <c r="AR288" i="30"/>
  <c r="AQ288" i="30"/>
  <c r="AM288" i="30"/>
  <c r="AM129" i="30"/>
  <c r="AT129" i="30"/>
  <c r="AQ129" i="30"/>
  <c r="AO129" i="30"/>
  <c r="AR129" i="30"/>
  <c r="AN129" i="30"/>
  <c r="AP129" i="30" s="1"/>
  <c r="AO25" i="30"/>
  <c r="AO1182" i="30"/>
  <c r="AR25" i="30"/>
  <c r="AR1177" i="30"/>
  <c r="AN1182" i="30"/>
  <c r="AP1182" i="30" s="1"/>
  <c r="AM1263" i="30"/>
  <c r="AR265" i="30"/>
  <c r="AM163" i="30"/>
  <c r="AM76" i="30"/>
  <c r="AQ1148" i="30"/>
  <c r="AO1175" i="30"/>
  <c r="AO327" i="30"/>
  <c r="AT1150" i="30"/>
  <c r="AM1059" i="30"/>
  <c r="AQ871" i="30"/>
  <c r="AT691" i="30"/>
  <c r="AR556" i="30"/>
  <c r="AN1051" i="30"/>
  <c r="AP1051" i="30" s="1"/>
  <c r="AN556" i="30"/>
  <c r="AP556" i="30" s="1"/>
  <c r="AR595" i="30"/>
  <c r="AO82" i="30"/>
  <c r="AQ436" i="30"/>
  <c r="AO556" i="30"/>
  <c r="AO457" i="30"/>
  <c r="AO1036" i="30"/>
  <c r="AQ1036" i="30"/>
  <c r="AO1268" i="30"/>
  <c r="AM225" i="30"/>
  <c r="AQ225" i="30"/>
  <c r="AO225" i="30"/>
  <c r="AR225" i="30"/>
  <c r="AQ163" i="30"/>
  <c r="AR76" i="30"/>
  <c r="AO1148" i="30"/>
  <c r="AM1177" i="30"/>
  <c r="AT1263" i="30"/>
  <c r="AN265" i="30"/>
  <c r="AP265" i="30" s="1"/>
  <c r="AR163" i="30"/>
  <c r="AQ76" i="30"/>
  <c r="AT1148" i="30"/>
  <c r="AN1175" i="30"/>
  <c r="AP1175" i="30" s="1"/>
  <c r="AQ1269" i="30"/>
  <c r="AR1150" i="30"/>
  <c r="AO1059" i="30"/>
  <c r="AO871" i="30"/>
  <c r="AN691" i="30"/>
  <c r="AP691" i="30" s="1"/>
  <c r="AT135" i="30"/>
  <c r="AQ595" i="30"/>
  <c r="AT436" i="30"/>
  <c r="AT1036" i="30"/>
  <c r="AR457" i="30"/>
  <c r="AM457" i="30"/>
  <c r="AT673" i="30"/>
  <c r="AQ673" i="30"/>
  <c r="AR673" i="30"/>
  <c r="AO673" i="30"/>
  <c r="AT595" i="30"/>
  <c r="AM436" i="30"/>
  <c r="AT556" i="30"/>
  <c r="AR578" i="30"/>
  <c r="AN457" i="30"/>
  <c r="AP457" i="30" s="1"/>
  <c r="AQ457" i="30"/>
  <c r="AN484" i="30"/>
  <c r="AP484" i="30" s="1"/>
  <c r="AM25" i="30"/>
  <c r="AN1219" i="30"/>
  <c r="AP1219" i="30" s="1"/>
  <c r="AM1182" i="30"/>
  <c r="AO163" i="30"/>
  <c r="AR1148" i="30"/>
  <c r="AT1175" i="30"/>
  <c r="AN327" i="30"/>
  <c r="AP327" i="30" s="1"/>
  <c r="AM1150" i="30"/>
  <c r="AR712" i="30"/>
  <c r="AR1059" i="30"/>
  <c r="AT1051" i="30"/>
  <c r="AM1051" i="30"/>
  <c r="AM1044" i="30"/>
  <c r="AO135" i="30"/>
  <c r="AQ1268" i="30"/>
  <c r="AO595" i="30"/>
  <c r="AM82" i="30"/>
  <c r="AN832" i="30"/>
  <c r="AP832" i="30" s="1"/>
  <c r="AR1044" i="30"/>
  <c r="AO484" i="30"/>
  <c r="AQ1051" i="30"/>
  <c r="AO227" i="30"/>
  <c r="AT227" i="30"/>
  <c r="AR227" i="30"/>
  <c r="AQ227" i="30"/>
  <c r="AM125" i="30"/>
  <c r="AO125" i="30"/>
  <c r="AN125" i="30"/>
  <c r="AP125" i="30" s="1"/>
  <c r="AT125" i="30"/>
  <c r="AR125" i="30"/>
  <c r="AQ125" i="30"/>
  <c r="AN1166" i="30"/>
  <c r="AP1166" i="30" s="1"/>
  <c r="AT1166" i="30"/>
  <c r="AM1166" i="30"/>
  <c r="AQ1166" i="30"/>
  <c r="AO1166" i="30"/>
  <c r="AN1150" i="30"/>
  <c r="AP1150" i="30" s="1"/>
  <c r="AR691" i="30"/>
  <c r="AQ135" i="30"/>
  <c r="AQ1263" i="30"/>
  <c r="AT265" i="30"/>
  <c r="AQ25" i="30"/>
  <c r="AQ1177" i="30"/>
  <c r="AQ1182" i="30"/>
  <c r="AN1263" i="30"/>
  <c r="AP1263" i="30" s="1"/>
  <c r="AM265" i="30"/>
  <c r="AN1148" i="30"/>
  <c r="AP1148" i="30" s="1"/>
  <c r="AR327" i="30"/>
  <c r="AO1150" i="30"/>
  <c r="AO786" i="30"/>
  <c r="AN712" i="30"/>
  <c r="AP712" i="30" s="1"/>
  <c r="AQ1059" i="30"/>
  <c r="AT1044" i="30"/>
  <c r="AN135" i="30"/>
  <c r="AP135" i="30" s="1"/>
  <c r="AN1268" i="30"/>
  <c r="AP1268" i="30" s="1"/>
  <c r="AR82" i="30"/>
  <c r="AM832" i="30"/>
  <c r="AQ578" i="30"/>
  <c r="AT1268" i="30"/>
  <c r="AR1036" i="30"/>
  <c r="AR832" i="30"/>
  <c r="AM1268" i="30"/>
  <c r="AQ484" i="30"/>
  <c r="AR1051" i="30"/>
  <c r="AO1262" i="30"/>
  <c r="AQ1262" i="30"/>
  <c r="AM1262" i="30"/>
  <c r="AN1262" i="30"/>
  <c r="AP1262" i="30" s="1"/>
  <c r="AR1262" i="30"/>
  <c r="AT1262" i="30"/>
  <c r="AT712" i="30"/>
  <c r="AT1059" i="30"/>
  <c r="AT871" i="30"/>
  <c r="AN1177" i="30"/>
  <c r="AP1177" i="30" s="1"/>
  <c r="AN899" i="30"/>
  <c r="AP899" i="30" s="1"/>
  <c r="AO578" i="30"/>
  <c r="AT484" i="30"/>
  <c r="AM484" i="30"/>
  <c r="AQ832" i="30"/>
  <c r="AO576" i="30"/>
  <c r="AR576" i="30"/>
  <c r="AM576" i="30"/>
  <c r="AR259" i="30"/>
  <c r="AT259" i="30"/>
  <c r="AN259" i="30"/>
  <c r="AP259" i="30" s="1"/>
  <c r="AO259" i="30"/>
  <c r="AN323" i="30"/>
  <c r="AP323" i="30" s="1"/>
  <c r="AT363" i="30"/>
  <c r="AQ695" i="30"/>
  <c r="AR982" i="30"/>
  <c r="AM588" i="30"/>
  <c r="AO588" i="30"/>
  <c r="AT588" i="30"/>
  <c r="AN588" i="30"/>
  <c r="AP588" i="30" s="1"/>
  <c r="AQ588" i="30"/>
  <c r="AR588" i="30"/>
  <c r="AO1157" i="30"/>
  <c r="AT1157" i="30"/>
  <c r="AQ1157" i="30"/>
  <c r="AT323" i="30"/>
  <c r="AT4" i="30"/>
  <c r="AO832" i="30"/>
  <c r="AN646" i="30"/>
  <c r="AP646" i="30" s="1"/>
  <c r="AM646" i="30"/>
  <c r="AT89" i="30"/>
  <c r="AO974" i="30"/>
  <c r="AN974" i="30"/>
  <c r="AP974" i="30" s="1"/>
  <c r="AM974" i="30"/>
  <c r="AR974" i="30"/>
  <c r="AT974" i="30"/>
  <c r="AQ974" i="30"/>
  <c r="AM417" i="30"/>
  <c r="AN417" i="30"/>
  <c r="AP417" i="30" s="1"/>
  <c r="AM328" i="30"/>
  <c r="AT328" i="30"/>
  <c r="AO328" i="30"/>
  <c r="AN328" i="30"/>
  <c r="AP328" i="30" s="1"/>
  <c r="AQ1044" i="30"/>
  <c r="AO452" i="30"/>
  <c r="AO1185" i="30"/>
  <c r="AR1185" i="30"/>
  <c r="AT1185" i="30"/>
  <c r="AN1185" i="30"/>
  <c r="AP1185" i="30" s="1"/>
  <c r="AM1185" i="30"/>
  <c r="AQ1185" i="30"/>
  <c r="AM281" i="30"/>
  <c r="AO281" i="30"/>
  <c r="AT281" i="30"/>
  <c r="AN281" i="30"/>
  <c r="AP281" i="30" s="1"/>
  <c r="AR281" i="30"/>
  <c r="AR1068" i="30"/>
  <c r="AN865" i="30"/>
  <c r="AP865" i="30" s="1"/>
  <c r="AM865" i="30"/>
  <c r="AO865" i="30"/>
  <c r="AT865" i="30"/>
  <c r="AQ865" i="30"/>
  <c r="AR865" i="30"/>
  <c r="AO329" i="30"/>
  <c r="AM329" i="30"/>
  <c r="AN329" i="30"/>
  <c r="AP329" i="30" s="1"/>
  <c r="AT329" i="30"/>
  <c r="AR329" i="30"/>
  <c r="AN203" i="30"/>
  <c r="AP203" i="30" s="1"/>
  <c r="AR203" i="30"/>
  <c r="AT203" i="30"/>
  <c r="AO203" i="30"/>
  <c r="AQ203" i="30"/>
  <c r="AQ1193" i="30"/>
  <c r="AO1193" i="30"/>
  <c r="AM1193" i="30"/>
  <c r="AN1193" i="30"/>
  <c r="AP1193" i="30" s="1"/>
  <c r="AR1193" i="30"/>
  <c r="AT1193" i="30"/>
  <c r="AM962" i="30"/>
  <c r="AO313" i="30"/>
  <c r="AQ1248" i="30"/>
  <c r="AM650" i="30"/>
  <c r="AN408" i="30"/>
  <c r="AP408" i="30" s="1"/>
  <c r="AN187" i="30"/>
  <c r="AP187" i="30" s="1"/>
  <c r="AR23" i="30"/>
  <c r="AQ1039" i="30"/>
  <c r="AT1039" i="30"/>
  <c r="AN1039" i="30"/>
  <c r="AP1039" i="30" s="1"/>
  <c r="AO1039" i="30"/>
  <c r="AT918" i="30"/>
  <c r="AT1138" i="30"/>
  <c r="AR122" i="30"/>
  <c r="AR34" i="30"/>
  <c r="AO126" i="30"/>
  <c r="AQ1032" i="30"/>
  <c r="AN206" i="30"/>
  <c r="AP206" i="30" s="1"/>
  <c r="AQ1127" i="30"/>
  <c r="AO1260" i="30"/>
  <c r="AN1248" i="30"/>
  <c r="AP1248" i="30" s="1"/>
  <c r="AN1169" i="30"/>
  <c r="AP1169" i="30" s="1"/>
  <c r="AO1080" i="30"/>
  <c r="AM418" i="30"/>
  <c r="AT1026" i="30"/>
  <c r="AM422" i="30"/>
  <c r="AM1039" i="30"/>
  <c r="AR936" i="30"/>
  <c r="AQ650" i="30"/>
  <c r="AN926" i="30"/>
  <c r="AP926" i="30" s="1"/>
  <c r="AO546" i="30"/>
  <c r="AO72" i="30"/>
  <c r="AO187" i="30"/>
  <c r="AR117" i="30"/>
  <c r="AQ562" i="30"/>
  <c r="AM369" i="30"/>
  <c r="AO926" i="30"/>
  <c r="AQ662" i="30"/>
  <c r="AQ1068" i="30"/>
  <c r="AQ313" i="30"/>
  <c r="AM735" i="30"/>
  <c r="AN735" i="30"/>
  <c r="AP735" i="30" s="1"/>
  <c r="AO735" i="30"/>
  <c r="AR735" i="30"/>
  <c r="AT735" i="30"/>
  <c r="AQ735" i="30"/>
  <c r="AQ122" i="30"/>
  <c r="AT1153" i="30"/>
  <c r="AO206" i="30"/>
  <c r="AO1127" i="30"/>
  <c r="AN1260" i="30"/>
  <c r="AP1260" i="30" s="1"/>
  <c r="AO1248" i="30"/>
  <c r="AQ1066" i="30"/>
  <c r="AT1080" i="30"/>
  <c r="AM567" i="30"/>
  <c r="AO1026" i="30"/>
  <c r="AO422" i="30"/>
  <c r="AN445" i="30"/>
  <c r="AP445" i="30" s="1"/>
  <c r="AQ406" i="30"/>
  <c r="AT1068" i="30"/>
  <c r="AO363" i="30"/>
  <c r="AM72" i="30"/>
  <c r="AT187" i="30"/>
  <c r="AQ117" i="30"/>
  <c r="AM562" i="30"/>
  <c r="AN546" i="30"/>
  <c r="AP546" i="30" s="1"/>
  <c r="AR546" i="30"/>
  <c r="AO962" i="30"/>
  <c r="AO1068" i="30"/>
  <c r="AM365" i="30"/>
  <c r="AR365" i="30"/>
  <c r="AO365" i="30"/>
  <c r="AN365" i="30"/>
  <c r="AP365" i="30" s="1"/>
  <c r="AN122" i="30"/>
  <c r="AP122" i="30" s="1"/>
  <c r="AR682" i="30"/>
  <c r="AO1018" i="30"/>
  <c r="AT670" i="30"/>
  <c r="AN1026" i="30"/>
  <c r="AP1026" i="30" s="1"/>
  <c r="AQ918" i="30"/>
  <c r="AM682" i="30"/>
  <c r="AT1032" i="30"/>
  <c r="AM1153" i="30"/>
  <c r="AM206" i="30"/>
  <c r="AR1127" i="30"/>
  <c r="AQ1260" i="30"/>
  <c r="AM1248" i="30"/>
  <c r="AT1066" i="30"/>
  <c r="AN1080" i="30"/>
  <c r="AP1080" i="30" s="1"/>
  <c r="AT418" i="30"/>
  <c r="AM1018" i="30"/>
  <c r="AM1030" i="30"/>
  <c r="AM670" i="30"/>
  <c r="AT567" i="30"/>
  <c r="AR1026" i="30"/>
  <c r="AM1138" i="30"/>
  <c r="AT422" i="30"/>
  <c r="AT926" i="30"/>
  <c r="AT546" i="30"/>
  <c r="AR693" i="30"/>
  <c r="AN406" i="30"/>
  <c r="AP406" i="30" s="1"/>
  <c r="AM1068" i="30"/>
  <c r="AN363" i="30"/>
  <c r="AP363" i="30" s="1"/>
  <c r="AQ402" i="30"/>
  <c r="AR72" i="30"/>
  <c r="AQ187" i="30"/>
  <c r="AR369" i="30"/>
  <c r="AQ546" i="30"/>
  <c r="AT1127" i="30"/>
  <c r="AN918" i="30"/>
  <c r="AP918" i="30" s="1"/>
  <c r="AQ682" i="30"/>
  <c r="AR1153" i="30"/>
  <c r="AR206" i="30"/>
  <c r="AT1260" i="30"/>
  <c r="AQ1169" i="30"/>
  <c r="AO1066" i="30"/>
  <c r="AR418" i="30"/>
  <c r="AR1018" i="30"/>
  <c r="AQ1030" i="30"/>
  <c r="AO670" i="30"/>
  <c r="AQ567" i="30"/>
  <c r="AR1138" i="30"/>
  <c r="AN422" i="30"/>
  <c r="AP422" i="30" s="1"/>
  <c r="AO406" i="30"/>
  <c r="AM363" i="30"/>
  <c r="AO402" i="30"/>
  <c r="AQ72" i="30"/>
  <c r="AQ292" i="30"/>
  <c r="AR918" i="30"/>
  <c r="AT682" i="30"/>
  <c r="AN1153" i="30"/>
  <c r="AP1153" i="30" s="1"/>
  <c r="AT1169" i="30"/>
  <c r="AR1066" i="30"/>
  <c r="AO418" i="30"/>
  <c r="AQ1018" i="30"/>
  <c r="AN1030" i="30"/>
  <c r="AP1030" i="30" s="1"/>
  <c r="AN670" i="30"/>
  <c r="AP670" i="30" s="1"/>
  <c r="AN567" i="30"/>
  <c r="AP567" i="30" s="1"/>
  <c r="AN1138" i="30"/>
  <c r="AP1138" i="30" s="1"/>
  <c r="AM926" i="30"/>
  <c r="AT406" i="30"/>
  <c r="AR950" i="30"/>
  <c r="AM888" i="30"/>
  <c r="AR363" i="30"/>
  <c r="AN402" i="30"/>
  <c r="AP402" i="30" s="1"/>
  <c r="AN72" i="30"/>
  <c r="AP72" i="30" s="1"/>
  <c r="AT117" i="30"/>
  <c r="AT562" i="30"/>
  <c r="AN292" i="30"/>
  <c r="AP292" i="30" s="1"/>
  <c r="AQ23" i="30"/>
  <c r="AT298" i="30"/>
  <c r="AM1208" i="30"/>
  <c r="AN1208" i="30"/>
  <c r="AP1208" i="30" s="1"/>
  <c r="AQ1208" i="30"/>
  <c r="AR1208" i="30"/>
  <c r="AT1208" i="30"/>
  <c r="AO1208" i="30"/>
  <c r="AM292" i="30"/>
  <c r="AT1173" i="30"/>
  <c r="AQ1173" i="30"/>
  <c r="AM1173" i="30"/>
  <c r="AO1173" i="30"/>
  <c r="AN1173" i="30"/>
  <c r="AP1173" i="30" s="1"/>
  <c r="AR1173" i="30"/>
  <c r="AR662" i="30"/>
  <c r="AM662" i="30"/>
  <c r="AO14" i="30"/>
  <c r="AQ638" i="30"/>
  <c r="AN1269" i="30"/>
  <c r="AP1269" i="30" s="1"/>
  <c r="AT1165" i="30"/>
  <c r="AQ786" i="30"/>
  <c r="AQ420" i="30"/>
  <c r="AQ1172" i="30"/>
  <c r="AR1016" i="30"/>
  <c r="AN510" i="30"/>
  <c r="AP510" i="30" s="1"/>
  <c r="AR565" i="30"/>
  <c r="AR63" i="30"/>
  <c r="AT292" i="30"/>
  <c r="AQ50" i="30"/>
  <c r="AR444" i="30"/>
  <c r="AM444" i="30"/>
  <c r="AQ444" i="30"/>
  <c r="AN444" i="30"/>
  <c r="AP444" i="30" s="1"/>
  <c r="AO444" i="30"/>
  <c r="AT444" i="30"/>
  <c r="AM118" i="30"/>
  <c r="AQ118" i="30"/>
  <c r="AN118" i="30"/>
  <c r="AP118" i="30" s="1"/>
  <c r="AT118" i="30"/>
  <c r="AO118" i="30"/>
  <c r="AR118" i="30"/>
  <c r="AM161" i="30"/>
  <c r="AR161" i="30"/>
  <c r="AO161" i="30"/>
  <c r="AN161" i="30"/>
  <c r="AP161" i="30" s="1"/>
  <c r="AT161" i="30"/>
  <c r="AQ161" i="30"/>
  <c r="AO1219" i="30"/>
  <c r="AM899" i="30"/>
  <c r="AN14" i="30"/>
  <c r="AP14" i="30" s="1"/>
  <c r="AT468" i="30"/>
  <c r="AO21" i="30"/>
  <c r="AM1269" i="30"/>
  <c r="AT786" i="30"/>
  <c r="AR879" i="30"/>
  <c r="AN1016" i="30"/>
  <c r="AP1016" i="30" s="1"/>
  <c r="AN224" i="30"/>
  <c r="AP224" i="30" s="1"/>
  <c r="AN565" i="30"/>
  <c r="AP565" i="30" s="1"/>
  <c r="AQ63" i="30"/>
  <c r="AT560" i="30"/>
  <c r="AM298" i="30"/>
  <c r="AO298" i="30"/>
  <c r="AR298" i="30"/>
  <c r="AN298" i="30"/>
  <c r="AP298" i="30" s="1"/>
  <c r="AM728" i="30"/>
  <c r="AN728" i="30"/>
  <c r="AP728" i="30" s="1"/>
  <c r="AO728" i="30"/>
  <c r="AQ728" i="30"/>
  <c r="AT728" i="30"/>
  <c r="AR728" i="30"/>
  <c r="AR1224" i="30"/>
  <c r="AT1224" i="30"/>
  <c r="AQ1224" i="30"/>
  <c r="AO1224" i="30"/>
  <c r="AM1224" i="30"/>
  <c r="AN1224" i="30"/>
  <c r="AP1224" i="30" s="1"/>
  <c r="AT50" i="30"/>
  <c r="AO50" i="30"/>
  <c r="AT1219" i="30"/>
  <c r="AR899" i="30"/>
  <c r="AT14" i="30"/>
  <c r="AR468" i="30"/>
  <c r="AT21" i="30"/>
  <c r="AT1269" i="30"/>
  <c r="AR786" i="30"/>
  <c r="AQ879" i="30"/>
  <c r="AR510" i="30"/>
  <c r="AQ224" i="30"/>
  <c r="AQ565" i="30"/>
  <c r="AO63" i="30"/>
  <c r="AM560" i="30"/>
  <c r="AO445" i="30"/>
  <c r="AT445" i="30"/>
  <c r="AQ445" i="30"/>
  <c r="AR445" i="30"/>
  <c r="AQ950" i="30"/>
  <c r="AN950" i="30"/>
  <c r="AP950" i="30" s="1"/>
  <c r="AO950" i="30"/>
  <c r="AT950" i="30"/>
  <c r="AQ1240" i="30"/>
  <c r="AT1240" i="30"/>
  <c r="AM1240" i="30"/>
  <c r="AN1240" i="30"/>
  <c r="AP1240" i="30" s="1"/>
  <c r="AR1240" i="30"/>
  <c r="AO1240" i="30"/>
  <c r="AM675" i="30"/>
  <c r="AN675" i="30"/>
  <c r="AP675" i="30" s="1"/>
  <c r="AQ675" i="30"/>
  <c r="AR675" i="30"/>
  <c r="AR1219" i="30"/>
  <c r="AQ899" i="30"/>
  <c r="AO638" i="30"/>
  <c r="AQ468" i="30"/>
  <c r="AM21" i="30"/>
  <c r="AR1269" i="30"/>
  <c r="AO1165" i="30"/>
  <c r="AO420" i="30"/>
  <c r="AT1172" i="30"/>
  <c r="AO879" i="30"/>
  <c r="AQ510" i="30"/>
  <c r="AT224" i="30"/>
  <c r="AT565" i="30"/>
  <c r="AN560" i="30"/>
  <c r="AP560" i="30" s="1"/>
  <c r="AN1181" i="30"/>
  <c r="AP1181" i="30" s="1"/>
  <c r="AQ1181" i="30"/>
  <c r="AO1181" i="30"/>
  <c r="AR1181" i="30"/>
  <c r="AT1181" i="30"/>
  <c r="AM1181" i="30"/>
  <c r="AR240" i="30"/>
  <c r="AT240" i="30"/>
  <c r="AN240" i="30"/>
  <c r="AP240" i="30" s="1"/>
  <c r="AO240" i="30"/>
  <c r="AM240" i="30"/>
  <c r="AQ240" i="30"/>
  <c r="AM558" i="30"/>
  <c r="AR558" i="30"/>
  <c r="AQ558" i="30"/>
  <c r="AT558" i="30"/>
  <c r="AM476" i="30"/>
  <c r="AR476" i="30"/>
  <c r="AT85" i="30"/>
  <c r="AO85" i="30"/>
  <c r="AN85" i="30"/>
  <c r="AP85" i="30" s="1"/>
  <c r="AR85" i="30"/>
  <c r="AQ85" i="30"/>
  <c r="AM85" i="30"/>
  <c r="AQ1219" i="30"/>
  <c r="AN638" i="30"/>
  <c r="AP638" i="30" s="1"/>
  <c r="AN468" i="30"/>
  <c r="AP468" i="30" s="1"/>
  <c r="AQ21" i="30"/>
  <c r="AN1165" i="30"/>
  <c r="AP1165" i="30" s="1"/>
  <c r="AT420" i="30"/>
  <c r="AR1172" i="30"/>
  <c r="AT879" i="30"/>
  <c r="AM1016" i="30"/>
  <c r="AT510" i="30"/>
  <c r="AO224" i="30"/>
  <c r="AO560" i="30"/>
  <c r="AN744" i="30"/>
  <c r="AP744" i="30" s="1"/>
  <c r="AR744" i="30"/>
  <c r="AO744" i="30"/>
  <c r="AQ744" i="30"/>
  <c r="AM744" i="30"/>
  <c r="AT744" i="30"/>
  <c r="AQ1279" i="30"/>
  <c r="AR1279" i="30"/>
  <c r="AM1279" i="30"/>
  <c r="AT1279" i="30"/>
  <c r="AN1279" i="30"/>
  <c r="AP1279" i="30" s="1"/>
  <c r="AO1279" i="30"/>
  <c r="AQ159" i="30"/>
  <c r="AT159" i="30"/>
  <c r="AM159" i="30"/>
  <c r="AN159" i="30"/>
  <c r="AP159" i="30" s="1"/>
  <c r="AR159" i="30"/>
  <c r="AO159" i="30"/>
  <c r="AR638" i="30"/>
  <c r="AM1165" i="30"/>
  <c r="AN786" i="30"/>
  <c r="AP786" i="30" s="1"/>
  <c r="AN420" i="30"/>
  <c r="AP420" i="30" s="1"/>
  <c r="AO1172" i="30"/>
  <c r="AT1016" i="30"/>
  <c r="AM510" i="30"/>
  <c r="AM63" i="30"/>
  <c r="AR560" i="30"/>
  <c r="AM296" i="30"/>
  <c r="AQ296" i="30"/>
  <c r="AT296" i="30"/>
  <c r="AO296" i="30"/>
  <c r="AR296" i="30"/>
  <c r="AN296" i="30"/>
  <c r="AP296" i="30" s="1"/>
  <c r="AO354" i="30"/>
  <c r="AN354" i="30"/>
  <c r="AP354" i="30" s="1"/>
  <c r="AR354" i="30"/>
  <c r="AQ354" i="30"/>
  <c r="AT354" i="30"/>
  <c r="AM354" i="30"/>
  <c r="AT1201" i="30"/>
  <c r="AM1201" i="30"/>
  <c r="AN1201" i="30"/>
  <c r="AP1201" i="30" s="1"/>
  <c r="AR1201" i="30"/>
  <c r="AO1201" i="30"/>
  <c r="AQ1201" i="30"/>
  <c r="AR50" i="30"/>
  <c r="AN404" i="30"/>
  <c r="AP404" i="30" s="1"/>
  <c r="AQ404" i="30"/>
  <c r="AO404" i="30"/>
  <c r="AM299" i="30"/>
  <c r="AT299" i="30"/>
  <c r="AN299" i="30"/>
  <c r="AP299" i="30" s="1"/>
  <c r="AQ299" i="30"/>
  <c r="AO299" i="30"/>
  <c r="AM587" i="30"/>
  <c r="AQ587" i="30"/>
  <c r="AN587" i="30"/>
  <c r="AP587" i="30" s="1"/>
  <c r="AT587" i="30"/>
  <c r="AO587" i="30"/>
  <c r="AR587" i="30"/>
  <c r="AT87" i="30"/>
  <c r="AM87" i="30"/>
  <c r="AN87" i="30"/>
  <c r="AP87" i="30" s="1"/>
  <c r="AR87" i="30"/>
  <c r="AQ87" i="30"/>
  <c r="AO87" i="30"/>
  <c r="AN2" i="30"/>
  <c r="AP2" i="30" s="1"/>
  <c r="AO4" i="30"/>
  <c r="H13" i="48"/>
  <c r="J16" i="31" s="1"/>
  <c r="G13" i="48"/>
  <c r="I16" i="31" s="1"/>
  <c r="AM338" i="30"/>
  <c r="AO338" i="30"/>
  <c r="AR338" i="30"/>
  <c r="AN338" i="30"/>
  <c r="AP338" i="30" s="1"/>
  <c r="AQ338" i="30"/>
  <c r="AT338" i="30"/>
  <c r="AN309" i="30"/>
  <c r="AP309" i="30" s="1"/>
  <c r="AM309" i="30"/>
  <c r="AO309" i="30"/>
  <c r="AT309" i="30"/>
  <c r="AQ309" i="30"/>
  <c r="AR309" i="30"/>
  <c r="AM56" i="30"/>
  <c r="AO56" i="30"/>
  <c r="AT56" i="30"/>
  <c r="AQ56" i="30"/>
  <c r="AN56" i="30"/>
  <c r="AP56" i="30" s="1"/>
  <c r="AR56" i="30"/>
  <c r="AO344" i="30"/>
  <c r="AR344" i="30"/>
  <c r="AT344" i="30"/>
  <c r="AM344" i="30"/>
  <c r="AT1212" i="30"/>
  <c r="AQ1212" i="30"/>
  <c r="AN1212" i="30"/>
  <c r="AP1212" i="30" s="1"/>
  <c r="AO1212" i="30"/>
  <c r="AR1212" i="30"/>
  <c r="AM1212" i="30"/>
  <c r="AM306" i="30"/>
  <c r="AN306" i="30"/>
  <c r="AP306" i="30" s="1"/>
  <c r="AT306" i="30"/>
  <c r="AQ306" i="30"/>
  <c r="AR306" i="30"/>
  <c r="AO306" i="30"/>
  <c r="AM4" i="30"/>
  <c r="AR4" i="30"/>
  <c r="AN4" i="30"/>
  <c r="AP4" i="30" s="1"/>
  <c r="AT304" i="30"/>
  <c r="AQ304" i="30"/>
  <c r="AN304" i="30"/>
  <c r="AP304" i="30" s="1"/>
  <c r="AM304" i="30"/>
  <c r="AR304" i="30"/>
  <c r="AO304" i="30"/>
  <c r="AQ408" i="30"/>
  <c r="AR408" i="30"/>
  <c r="AO408" i="30"/>
  <c r="AT408" i="30"/>
  <c r="AN888" i="30"/>
  <c r="AP888" i="30" s="1"/>
  <c r="AT888" i="30"/>
  <c r="AQ888" i="30"/>
  <c r="AO888" i="30"/>
  <c r="AM23" i="30"/>
  <c r="AO23" i="30"/>
  <c r="AN23" i="30"/>
  <c r="AP23" i="30" s="1"/>
  <c r="AO321" i="30"/>
  <c r="AR321" i="30"/>
  <c r="AN321" i="30"/>
  <c r="AP321" i="30" s="1"/>
  <c r="AQ321" i="30"/>
  <c r="AT321" i="30"/>
  <c r="AM321" i="30"/>
  <c r="AO53" i="30"/>
  <c r="AN53" i="30"/>
  <c r="AP53" i="30" s="1"/>
  <c r="AR53" i="30"/>
  <c r="AT53" i="30"/>
  <c r="AM53" i="30"/>
  <c r="AQ53" i="30"/>
  <c r="AN877" i="30"/>
  <c r="AP877" i="30" s="1"/>
  <c r="AQ877" i="30"/>
  <c r="AR877" i="30"/>
  <c r="AO877" i="30"/>
  <c r="AM877" i="30"/>
  <c r="AT877" i="30"/>
  <c r="AR275" i="30"/>
  <c r="AT275" i="30"/>
  <c r="AO275" i="30"/>
  <c r="AN275" i="30"/>
  <c r="AP275" i="30" s="1"/>
  <c r="AQ275" i="30"/>
  <c r="AM275" i="30"/>
  <c r="AN119" i="30"/>
  <c r="AP119" i="30" s="1"/>
  <c r="AQ119" i="30"/>
  <c r="AR119" i="30"/>
  <c r="AO119" i="30"/>
  <c r="AT119" i="30"/>
  <c r="AM119" i="30"/>
  <c r="AN136" i="30"/>
  <c r="AP136" i="30" s="1"/>
  <c r="AM136" i="30"/>
  <c r="AO136" i="30"/>
  <c r="AQ136" i="30"/>
  <c r="AT136" i="30"/>
  <c r="AR136" i="30"/>
  <c r="AN339" i="30"/>
  <c r="AP339" i="30" s="1"/>
  <c r="AT339" i="30"/>
  <c r="AQ339" i="30"/>
  <c r="AR339" i="30"/>
  <c r="AO339" i="30"/>
  <c r="AM339" i="30"/>
  <c r="AN165" i="30"/>
  <c r="AP165" i="30" s="1"/>
  <c r="AM165" i="30"/>
  <c r="AO165" i="30"/>
  <c r="AR165" i="30"/>
  <c r="AQ165" i="30"/>
  <c r="AT165" i="30"/>
  <c r="AM273" i="30"/>
  <c r="AN273" i="30"/>
  <c r="AP273" i="30" s="1"/>
  <c r="AO273" i="30"/>
  <c r="AT273" i="30"/>
  <c r="AR273" i="30"/>
  <c r="AQ273" i="30"/>
  <c r="AR861" i="30"/>
  <c r="AQ861" i="30"/>
  <c r="AM861" i="30"/>
  <c r="AN861" i="30"/>
  <c r="AP861" i="30" s="1"/>
  <c r="AO861" i="30"/>
  <c r="AT861" i="30"/>
  <c r="AT243" i="30"/>
  <c r="AO243" i="30"/>
  <c r="AR243" i="30"/>
  <c r="AQ243" i="30"/>
  <c r="AM243" i="30"/>
  <c r="AN243" i="30"/>
  <c r="AP243" i="30" s="1"/>
  <c r="AR116" i="30"/>
  <c r="AQ116" i="30"/>
  <c r="AT116" i="30"/>
  <c r="AM116" i="30"/>
  <c r="AO116" i="30"/>
  <c r="AN116" i="30"/>
  <c r="AP116" i="30" s="1"/>
  <c r="AT316" i="30"/>
  <c r="AQ316" i="30"/>
  <c r="AM316" i="30"/>
  <c r="AN316" i="30"/>
  <c r="AP316" i="30" s="1"/>
  <c r="AO316" i="30"/>
  <c r="AR316" i="30"/>
  <c r="AM294" i="30"/>
  <c r="AR294" i="30"/>
  <c r="AO294" i="30"/>
  <c r="AT294" i="30"/>
  <c r="AQ294" i="30"/>
  <c r="AN294" i="30"/>
  <c r="AP294" i="30" s="1"/>
  <c r="AR283" i="30"/>
  <c r="AT283" i="30"/>
  <c r="AO283" i="30"/>
  <c r="AQ283" i="30"/>
  <c r="AN283" i="30"/>
  <c r="AP283" i="30" s="1"/>
  <c r="AM283" i="30"/>
  <c r="AO57" i="30"/>
  <c r="AN57" i="30"/>
  <c r="AP57" i="30" s="1"/>
  <c r="AT57" i="30"/>
  <c r="AR57" i="30"/>
  <c r="AQ57" i="30"/>
  <c r="AM57" i="30"/>
  <c r="AM291" i="30"/>
  <c r="AR291" i="30"/>
  <c r="AO291" i="30"/>
  <c r="AT291" i="30"/>
  <c r="AQ291" i="30"/>
  <c r="AN291" i="30"/>
  <c r="AP291" i="30" s="1"/>
  <c r="AR251" i="30"/>
  <c r="AQ251" i="30"/>
  <c r="AT251" i="30"/>
  <c r="AO251" i="30"/>
  <c r="AN251" i="30"/>
  <c r="AP251" i="30" s="1"/>
  <c r="AM251" i="30"/>
  <c r="AM54" i="30"/>
  <c r="AO54" i="30"/>
  <c r="AN54" i="30"/>
  <c r="AP54" i="30" s="1"/>
  <c r="AT54" i="30"/>
  <c r="AQ54" i="30"/>
  <c r="AR54" i="30"/>
  <c r="AM511" i="30"/>
  <c r="AR511" i="30"/>
  <c r="AN511" i="30"/>
  <c r="AP511" i="30" s="1"/>
  <c r="AO511" i="30"/>
  <c r="AT511" i="30"/>
  <c r="AQ511" i="30"/>
  <c r="AM326" i="30"/>
  <c r="AN326" i="30"/>
  <c r="AP326" i="30" s="1"/>
  <c r="AO326" i="30"/>
  <c r="AT326" i="30"/>
  <c r="AQ326" i="30"/>
  <c r="AR326" i="30"/>
  <c r="AN261" i="30"/>
  <c r="AP261" i="30" s="1"/>
  <c r="AM261" i="30"/>
  <c r="AO261" i="30"/>
  <c r="AT261" i="30"/>
  <c r="AQ261" i="30"/>
  <c r="AR261" i="30"/>
  <c r="AQ393" i="30"/>
  <c r="AO393" i="30"/>
  <c r="AR393" i="30"/>
  <c r="AT393" i="30"/>
  <c r="G3" i="48"/>
  <c r="I6" i="31" s="1"/>
  <c r="H3" i="48"/>
  <c r="J6" i="31" s="1"/>
  <c r="BH2" i="30"/>
  <c r="BL2" i="30"/>
  <c r="BK2" i="30" s="1"/>
  <c r="G4" i="48"/>
  <c r="I7" i="31" s="1"/>
  <c r="H4" i="48"/>
  <c r="J7" i="31" s="1"/>
  <c r="AO133" i="30"/>
  <c r="AM133" i="30"/>
  <c r="AR133" i="30"/>
  <c r="AT133" i="30"/>
  <c r="AN133" i="30"/>
  <c r="AP133" i="30" s="1"/>
  <c r="AQ133" i="30"/>
  <c r="AR1202" i="30"/>
  <c r="AM1202" i="30"/>
  <c r="AO1202" i="30"/>
  <c r="AT1202" i="30"/>
  <c r="AQ1202" i="30"/>
  <c r="AN1202" i="30"/>
  <c r="AP1202" i="30" s="1"/>
  <c r="AN372" i="30"/>
  <c r="AP372" i="30" s="1"/>
  <c r="AQ372" i="30"/>
  <c r="AO372" i="30"/>
  <c r="AR372" i="30"/>
  <c r="AT372" i="30"/>
  <c r="AM372" i="30"/>
  <c r="AN333" i="30"/>
  <c r="AP333" i="30" s="1"/>
  <c r="AO333" i="30"/>
  <c r="AT333" i="30"/>
  <c r="AQ333" i="30"/>
  <c r="AR333" i="30"/>
  <c r="AM333" i="30"/>
  <c r="AO184" i="30"/>
  <c r="AM184" i="30"/>
  <c r="AT184" i="30"/>
  <c r="AQ184" i="30"/>
  <c r="AN184" i="30"/>
  <c r="AP184" i="30" s="1"/>
  <c r="AR184" i="30"/>
  <c r="AN318" i="30"/>
  <c r="AP318" i="30" s="1"/>
  <c r="AO318" i="30"/>
  <c r="AT318" i="30"/>
  <c r="AQ318" i="30"/>
  <c r="AR318" i="30"/>
  <c r="AM318" i="30"/>
  <c r="AQ917" i="30"/>
  <c r="AN917" i="30"/>
  <c r="AP917" i="30" s="1"/>
  <c r="AT917" i="30"/>
  <c r="AO917" i="30"/>
  <c r="AR1168" i="30"/>
  <c r="AM1168" i="30"/>
  <c r="AQ1168" i="30"/>
  <c r="AO1168" i="30"/>
  <c r="AN1168" i="30"/>
  <c r="AP1168" i="30" s="1"/>
  <c r="AT1168" i="30"/>
  <c r="AR317" i="30"/>
  <c r="AM317" i="30"/>
  <c r="AN317" i="30"/>
  <c r="AP317" i="30" s="1"/>
  <c r="AQ317" i="30"/>
  <c r="AT317" i="30"/>
  <c r="AO317" i="30"/>
  <c r="AQ986" i="30"/>
  <c r="AR986" i="30"/>
  <c r="AO986" i="30"/>
  <c r="AT986" i="30"/>
  <c r="AM107" i="30"/>
  <c r="AQ107" i="30"/>
  <c r="AT107" i="30"/>
  <c r="AN107" i="30"/>
  <c r="AP107" i="30" s="1"/>
  <c r="AR107" i="30"/>
  <c r="AO107" i="30"/>
  <c r="AN733" i="30"/>
  <c r="AP733" i="30" s="1"/>
  <c r="AQ733" i="30"/>
  <c r="AT733" i="30"/>
  <c r="AM733" i="30"/>
  <c r="AR733" i="30"/>
  <c r="AO733" i="30"/>
  <c r="AN854" i="30"/>
  <c r="AP854" i="30" s="1"/>
  <c r="AR854" i="30"/>
  <c r="AT854" i="30"/>
  <c r="AQ854" i="30"/>
  <c r="AO854" i="30"/>
  <c r="AM854" i="30"/>
  <c r="AT301" i="30"/>
  <c r="AQ301" i="30"/>
  <c r="AR301" i="30"/>
  <c r="AM301" i="30"/>
  <c r="AN301" i="30"/>
  <c r="AP301" i="30" s="1"/>
  <c r="AO301" i="30"/>
  <c r="AT319" i="30"/>
  <c r="AQ319" i="30"/>
  <c r="AM319" i="30"/>
  <c r="AR319" i="30"/>
  <c r="AN319" i="30"/>
  <c r="AP319" i="30" s="1"/>
  <c r="AO319" i="30"/>
  <c r="AM55" i="30"/>
  <c r="AO55" i="30"/>
  <c r="AR55" i="30"/>
  <c r="AQ55" i="30"/>
  <c r="AN55" i="30"/>
  <c r="AP55" i="30" s="1"/>
  <c r="AT55" i="30"/>
  <c r="AM99" i="30"/>
  <c r="AO99" i="30"/>
  <c r="AQ99" i="30"/>
  <c r="AT99" i="30"/>
  <c r="AN99" i="30"/>
  <c r="AP99" i="30" s="1"/>
  <c r="AR99" i="30"/>
  <c r="AM128" i="30"/>
  <c r="AR128" i="30"/>
  <c r="AN128" i="30"/>
  <c r="AP128" i="30" s="1"/>
  <c r="AT128" i="30"/>
  <c r="AO128" i="30"/>
  <c r="AQ128" i="30"/>
  <c r="AN176" i="30"/>
  <c r="AP176" i="30" s="1"/>
  <c r="AM176" i="30"/>
  <c r="AR176" i="30"/>
  <c r="AO176" i="30"/>
  <c r="AT176" i="30"/>
  <c r="AQ176" i="30"/>
  <c r="AT1188" i="30"/>
  <c r="AR1188" i="30"/>
  <c r="AQ1188" i="30"/>
  <c r="AO1188" i="30"/>
  <c r="AN1188" i="30"/>
  <c r="AP1188" i="30" s="1"/>
  <c r="AM1188" i="30"/>
  <c r="AN1250" i="30"/>
  <c r="AP1250" i="30" s="1"/>
  <c r="AQ1250" i="30"/>
  <c r="AM1250" i="30"/>
  <c r="AR1250" i="30"/>
  <c r="AT1250" i="30"/>
  <c r="AO1250" i="30"/>
  <c r="AR1227" i="30"/>
  <c r="AM1227" i="30"/>
  <c r="AO1227" i="30"/>
  <c r="AN1227" i="30"/>
  <c r="AP1227" i="30" s="1"/>
  <c r="AT1227" i="30"/>
  <c r="AQ1227" i="30"/>
  <c r="AQ1199" i="30"/>
  <c r="AO1199" i="30"/>
  <c r="AR1199" i="30"/>
  <c r="AT1199" i="30"/>
  <c r="AM1199" i="30"/>
  <c r="AN1199" i="30"/>
  <c r="AP1199" i="30" s="1"/>
  <c r="AR1264" i="30"/>
  <c r="AN1264" i="30"/>
  <c r="AP1264" i="30" s="1"/>
  <c r="AO1264" i="30"/>
  <c r="AQ1264" i="30"/>
  <c r="AM1264" i="30"/>
  <c r="AT1264" i="30"/>
  <c r="AT826" i="30"/>
  <c r="AO826" i="30"/>
  <c r="AQ826" i="30"/>
  <c r="AM826" i="30"/>
  <c r="AR826" i="30"/>
  <c r="AN826" i="30"/>
  <c r="AP826" i="30" s="1"/>
  <c r="AQ754" i="30"/>
  <c r="AO754" i="30"/>
  <c r="AM754" i="30"/>
  <c r="AR754" i="30"/>
  <c r="AN754" i="30"/>
  <c r="AP754" i="30" s="1"/>
  <c r="AT754" i="30"/>
  <c r="AQ464" i="30"/>
  <c r="AR464" i="30"/>
  <c r="AN464" i="30"/>
  <c r="AP464" i="30" s="1"/>
  <c r="AT464" i="30"/>
  <c r="AT332" i="30"/>
  <c r="AQ332" i="30"/>
  <c r="AR332" i="30"/>
  <c r="AN332" i="30"/>
  <c r="AP332" i="30" s="1"/>
  <c r="AO332" i="30"/>
  <c r="AM332" i="30"/>
  <c r="AR320" i="30"/>
  <c r="AO320" i="30"/>
  <c r="AN320" i="30"/>
  <c r="AP320" i="30" s="1"/>
  <c r="AM320" i="30"/>
  <c r="AT320" i="30"/>
  <c r="AQ320" i="30"/>
  <c r="AM168" i="30"/>
  <c r="AO168" i="30"/>
  <c r="AN168" i="30"/>
  <c r="AP168" i="30" s="1"/>
  <c r="AT168" i="30"/>
  <c r="AQ168" i="30"/>
  <c r="AR168" i="30"/>
  <c r="AT1267" i="30"/>
  <c r="AN1267" i="30"/>
  <c r="AP1267" i="30" s="1"/>
  <c r="AR1267" i="30"/>
  <c r="AQ1267" i="30"/>
  <c r="AR20" i="30"/>
  <c r="AM20" i="30"/>
  <c r="AN20" i="30"/>
  <c r="AP20" i="30" s="1"/>
  <c r="AO20" i="30"/>
  <c r="AQ20" i="30"/>
  <c r="AT20" i="30"/>
  <c r="AQ936" i="30"/>
  <c r="AN936" i="30"/>
  <c r="AP936" i="30" s="1"/>
  <c r="AO936" i="30"/>
  <c r="AT936" i="30"/>
  <c r="AR1218" i="30"/>
  <c r="AM1218" i="30"/>
  <c r="AT1218" i="30"/>
  <c r="AO1218" i="30"/>
  <c r="AN1218" i="30"/>
  <c r="AP1218" i="30" s="1"/>
  <c r="AQ1218" i="30"/>
  <c r="AN650" i="30"/>
  <c r="AP650" i="30" s="1"/>
  <c r="AR650" i="30"/>
  <c r="AO650" i="30"/>
  <c r="AM310" i="30"/>
  <c r="AN310" i="30"/>
  <c r="AP310" i="30" s="1"/>
  <c r="AT310" i="30"/>
  <c r="AO310" i="30"/>
  <c r="AQ310" i="30"/>
  <c r="AR310" i="30"/>
  <c r="AN954" i="30"/>
  <c r="AP954" i="30" s="1"/>
  <c r="AQ954" i="30"/>
  <c r="AR954" i="30"/>
  <c r="AT954" i="30"/>
  <c r="AM280" i="30"/>
  <c r="AO280" i="30"/>
  <c r="AT280" i="30"/>
  <c r="AQ280" i="30"/>
  <c r="AR280" i="30"/>
  <c r="AN280" i="30"/>
  <c r="AP280" i="30" s="1"/>
  <c r="AT200" i="30"/>
  <c r="AQ200" i="30"/>
  <c r="AN200" i="30"/>
  <c r="AP200" i="30" s="1"/>
  <c r="AM200" i="30"/>
  <c r="AR200" i="30"/>
  <c r="AO200" i="30"/>
  <c r="AR1234" i="30"/>
  <c r="AM1234" i="30"/>
  <c r="AN1234" i="30"/>
  <c r="AP1234" i="30" s="1"/>
  <c r="AT1234" i="30"/>
  <c r="AO1234" i="30"/>
  <c r="AQ1234" i="30"/>
  <c r="AN642" i="30"/>
  <c r="AP642" i="30" s="1"/>
  <c r="AT642" i="30"/>
  <c r="AR642" i="30"/>
  <c r="AQ642" i="30"/>
  <c r="AN722" i="30"/>
  <c r="AP722" i="30" s="1"/>
  <c r="AQ722" i="30"/>
  <c r="AT722" i="30"/>
  <c r="AO722" i="30"/>
  <c r="AM722" i="30"/>
  <c r="AR722" i="30"/>
  <c r="AO392" i="30"/>
  <c r="AN392" i="30"/>
  <c r="AP392" i="30" s="1"/>
  <c r="AR392" i="30"/>
  <c r="AT392" i="30"/>
  <c r="AO495" i="30"/>
  <c r="AR495" i="30"/>
  <c r="AN495" i="30"/>
  <c r="AP495" i="30" s="1"/>
  <c r="AR256" i="30"/>
  <c r="AO256" i="30"/>
  <c r="AT256" i="30"/>
  <c r="AQ256" i="30"/>
  <c r="AM256" i="30"/>
  <c r="AN256" i="30"/>
  <c r="AP256" i="30" s="1"/>
  <c r="AN669" i="30"/>
  <c r="AP669" i="30" s="1"/>
  <c r="AO669" i="30"/>
  <c r="AT669" i="30"/>
  <c r="AR669" i="30"/>
  <c r="AM669" i="30"/>
  <c r="AQ669" i="30"/>
  <c r="AM248" i="30"/>
  <c r="AR248" i="30"/>
  <c r="AO248" i="30"/>
  <c r="AT248" i="30"/>
  <c r="AN248" i="30"/>
  <c r="AP248" i="30" s="1"/>
  <c r="AQ248" i="30"/>
  <c r="AT693" i="30"/>
  <c r="AQ693" i="30"/>
  <c r="AN693" i="30"/>
  <c r="AP693" i="30" s="1"/>
  <c r="AO693" i="30"/>
  <c r="AO1278" i="30"/>
  <c r="AQ1278" i="30"/>
  <c r="AR1278" i="30"/>
  <c r="AO749" i="30"/>
  <c r="AN749" i="30"/>
  <c r="AP749" i="30" s="1"/>
  <c r="AM749" i="30"/>
  <c r="AR749" i="30"/>
  <c r="AT749" i="30"/>
  <c r="AQ749" i="30"/>
  <c r="AM233" i="30"/>
  <c r="AT233" i="30"/>
  <c r="AQ233" i="30"/>
  <c r="AR233" i="30"/>
  <c r="AN233" i="30"/>
  <c r="AP233" i="30" s="1"/>
  <c r="AO233" i="30"/>
  <c r="AN970" i="30"/>
  <c r="AP970" i="30" s="1"/>
  <c r="AO970" i="30"/>
  <c r="AR970" i="30"/>
  <c r="AM39" i="30"/>
  <c r="AN39" i="30"/>
  <c r="AP39" i="30" s="1"/>
  <c r="AQ39" i="30"/>
  <c r="AR39" i="30"/>
  <c r="AO39" i="30"/>
  <c r="AT39" i="30"/>
  <c r="AN450" i="30"/>
  <c r="AP450" i="30" s="1"/>
  <c r="AR450" i="30"/>
  <c r="AO450" i="30"/>
  <c r="AM450" i="30"/>
  <c r="AQ450" i="30"/>
  <c r="AT450" i="30"/>
  <c r="AT380" i="30"/>
  <c r="AR380" i="30"/>
  <c r="AN380" i="30"/>
  <c r="AP380" i="30" s="1"/>
  <c r="AO380" i="30"/>
  <c r="AM380" i="30"/>
  <c r="AQ380" i="30"/>
  <c r="AT715" i="30"/>
  <c r="AQ715" i="30"/>
  <c r="AO715" i="30"/>
  <c r="AM715" i="30"/>
  <c r="AN715" i="30"/>
  <c r="AP715" i="30" s="1"/>
  <c r="AR715" i="30"/>
  <c r="AM756" i="30"/>
  <c r="AN756" i="30"/>
  <c r="AP756" i="30" s="1"/>
  <c r="AT756" i="30"/>
  <c r="AO756" i="30"/>
  <c r="AQ756" i="30"/>
  <c r="AR756" i="30"/>
  <c r="AR905" i="30"/>
  <c r="AN905" i="30"/>
  <c r="AP905" i="30" s="1"/>
  <c r="AT905" i="30"/>
  <c r="AO905" i="30"/>
  <c r="AM905" i="30"/>
  <c r="AQ905" i="30"/>
  <c r="AN941" i="30"/>
  <c r="AP941" i="30" s="1"/>
  <c r="AO941" i="30"/>
  <c r="AT941" i="30"/>
  <c r="AQ941" i="30"/>
  <c r="AM941" i="30"/>
  <c r="AR941" i="30"/>
  <c r="AR957" i="30"/>
  <c r="AM957" i="30"/>
  <c r="AO957" i="30"/>
  <c r="AT957" i="30"/>
  <c r="AQ957" i="30"/>
  <c r="AN957" i="30"/>
  <c r="AP957" i="30" s="1"/>
  <c r="AO973" i="30"/>
  <c r="AR973" i="30"/>
  <c r="AT973" i="30"/>
  <c r="AQ973" i="30"/>
  <c r="AN973" i="30"/>
  <c r="AP973" i="30" s="1"/>
  <c r="AM973" i="30"/>
  <c r="AT989" i="30"/>
  <c r="AM989" i="30"/>
  <c r="AN989" i="30"/>
  <c r="AP989" i="30" s="1"/>
  <c r="AQ989" i="30"/>
  <c r="AR989" i="30"/>
  <c r="AO989" i="30"/>
  <c r="AQ155" i="30"/>
  <c r="AN155" i="30"/>
  <c r="AP155" i="30" s="1"/>
  <c r="AR155" i="30"/>
  <c r="AT155" i="30"/>
  <c r="AO155" i="30"/>
  <c r="AM155" i="30"/>
  <c r="AR221" i="30"/>
  <c r="AT221" i="30"/>
  <c r="AO221" i="30"/>
  <c r="AQ221" i="30"/>
  <c r="AM221" i="30"/>
  <c r="AN221" i="30"/>
  <c r="AP221" i="30" s="1"/>
  <c r="AR42" i="30"/>
  <c r="AM42" i="30"/>
  <c r="AQ42" i="30"/>
  <c r="AO42" i="30"/>
  <c r="AN42" i="30"/>
  <c r="AP42" i="30" s="1"/>
  <c r="AT42" i="30"/>
  <c r="AN7" i="30"/>
  <c r="AP7" i="30" s="1"/>
  <c r="AM7" i="30"/>
  <c r="AR7" i="30"/>
  <c r="AO7" i="30"/>
  <c r="AT7" i="30"/>
  <c r="AQ7" i="30"/>
  <c r="AT1054" i="30"/>
  <c r="AQ1054" i="30"/>
  <c r="AR1054" i="30"/>
  <c r="AM1054" i="30"/>
  <c r="AO1054" i="30"/>
  <c r="AN1054" i="30"/>
  <c r="AP1054" i="30" s="1"/>
  <c r="AN266" i="30"/>
  <c r="AP266" i="30" s="1"/>
  <c r="AQ266" i="30"/>
  <c r="AR266" i="30"/>
  <c r="AM266" i="30"/>
  <c r="AT266" i="30"/>
  <c r="AO266" i="30"/>
  <c r="AN84" i="30"/>
  <c r="AP84" i="30" s="1"/>
  <c r="AQ84" i="30"/>
  <c r="AR84" i="30"/>
  <c r="AT84" i="30"/>
  <c r="AO84" i="30"/>
  <c r="AM84" i="30"/>
  <c r="AM276" i="30"/>
  <c r="AO276" i="30"/>
  <c r="AT276" i="30"/>
  <c r="AQ276" i="30"/>
  <c r="AN276" i="30"/>
  <c r="AP276" i="30" s="1"/>
  <c r="AR276" i="30"/>
  <c r="AM1249" i="30"/>
  <c r="AT1249" i="30"/>
  <c r="AO1249" i="30"/>
  <c r="AN1249" i="30"/>
  <c r="AP1249" i="30" s="1"/>
  <c r="AQ1249" i="30"/>
  <c r="AR1249" i="30"/>
  <c r="AM1217" i="30"/>
  <c r="AN1217" i="30"/>
  <c r="AP1217" i="30" s="1"/>
  <c r="AQ1217" i="30"/>
  <c r="AR1217" i="30"/>
  <c r="AT1217" i="30"/>
  <c r="AO1217" i="30"/>
  <c r="AM1123" i="30"/>
  <c r="AO1123" i="30"/>
  <c r="AQ1123" i="30"/>
  <c r="AT1123" i="30"/>
  <c r="AN1123" i="30"/>
  <c r="AP1123" i="30" s="1"/>
  <c r="AR1123" i="30"/>
  <c r="AM1074" i="30"/>
  <c r="AN1074" i="30"/>
  <c r="AP1074" i="30" s="1"/>
  <c r="AQ1074" i="30"/>
  <c r="AR1074" i="30"/>
  <c r="AT1074" i="30"/>
  <c r="AO1074" i="30"/>
  <c r="AM86" i="30"/>
  <c r="AO86" i="30"/>
  <c r="AN86" i="30"/>
  <c r="AP86" i="30" s="1"/>
  <c r="AQ86" i="30"/>
  <c r="AR86" i="30"/>
  <c r="AT86" i="30"/>
  <c r="AO73" i="30"/>
  <c r="AT73" i="30"/>
  <c r="AM73" i="30"/>
  <c r="AN73" i="30"/>
  <c r="AP73" i="30" s="1"/>
  <c r="AQ73" i="30"/>
  <c r="AR73" i="30"/>
  <c r="AR1015" i="30"/>
  <c r="AO1015" i="30"/>
  <c r="AT1015" i="30"/>
  <c r="AN1015" i="30"/>
  <c r="AP1015" i="30" s="1"/>
  <c r="AQ1015" i="30"/>
  <c r="AM1015" i="30"/>
  <c r="AR469" i="30"/>
  <c r="AO469" i="30"/>
  <c r="AT469" i="30"/>
  <c r="AM469" i="30"/>
  <c r="AN469" i="30"/>
  <c r="AP469" i="30" s="1"/>
  <c r="AQ469" i="30"/>
  <c r="AO741" i="30"/>
  <c r="AN741" i="30"/>
  <c r="AP741" i="30" s="1"/>
  <c r="AQ741" i="30"/>
  <c r="AR741" i="30"/>
  <c r="AM741" i="30"/>
  <c r="AT741" i="30"/>
  <c r="AQ377" i="30"/>
  <c r="AT377" i="30"/>
  <c r="AR377" i="30"/>
  <c r="AN377" i="30"/>
  <c r="AP377" i="30" s="1"/>
  <c r="AO377" i="30"/>
  <c r="AM377" i="30"/>
  <c r="AO416" i="30"/>
  <c r="AR416" i="30"/>
  <c r="AT416" i="30"/>
  <c r="AQ416" i="30"/>
  <c r="AM416" i="30"/>
  <c r="AN416" i="30"/>
  <c r="AP416" i="30" s="1"/>
  <c r="AR1266" i="30"/>
  <c r="AM1266" i="30"/>
  <c r="AO1266" i="30"/>
  <c r="AN1266" i="30"/>
  <c r="AP1266" i="30" s="1"/>
  <c r="AT1266" i="30"/>
  <c r="AQ1266" i="30"/>
  <c r="AM815" i="30"/>
  <c r="AR815" i="30"/>
  <c r="AT815" i="30"/>
  <c r="AN815" i="30"/>
  <c r="AP815" i="30" s="1"/>
  <c r="AQ815" i="30"/>
  <c r="AO815" i="30"/>
  <c r="AT486" i="30"/>
  <c r="AQ486" i="30"/>
  <c r="AM486" i="30"/>
  <c r="AN486" i="30"/>
  <c r="AP486" i="30" s="1"/>
  <c r="AO486" i="30"/>
  <c r="AR486" i="30"/>
  <c r="AT1239" i="30"/>
  <c r="AQ1239" i="30"/>
  <c r="AN1239" i="30"/>
  <c r="AP1239" i="30" s="1"/>
  <c r="AM1239" i="30"/>
  <c r="AR1239" i="30"/>
  <c r="AO1239" i="30"/>
  <c r="AQ1083" i="30"/>
  <c r="AM1083" i="30"/>
  <c r="AT1083" i="30"/>
  <c r="AR1083" i="30"/>
  <c r="AN1083" i="30"/>
  <c r="AP1083" i="30" s="1"/>
  <c r="AO1083" i="30"/>
  <c r="AM843" i="30"/>
  <c r="AT843" i="30"/>
  <c r="AN843" i="30"/>
  <c r="AP843" i="30" s="1"/>
  <c r="AQ843" i="30"/>
  <c r="AO843" i="30"/>
  <c r="AR843" i="30"/>
  <c r="AM1275" i="30"/>
  <c r="AT1275" i="30"/>
  <c r="AO1275" i="30"/>
  <c r="AN1275" i="30"/>
  <c r="AP1275" i="30" s="1"/>
  <c r="AQ1275" i="30"/>
  <c r="AR1275" i="30"/>
  <c r="AQ834" i="30"/>
  <c r="AM834" i="30"/>
  <c r="AN834" i="30"/>
  <c r="AP834" i="30" s="1"/>
  <c r="AO834" i="30"/>
  <c r="AT834" i="30"/>
  <c r="AR834" i="30"/>
  <c r="AO467" i="30"/>
  <c r="AT467" i="30"/>
  <c r="AM467" i="30"/>
  <c r="AN467" i="30"/>
  <c r="AP467" i="30" s="1"/>
  <c r="AQ467" i="30"/>
  <c r="AR467" i="30"/>
  <c r="AT653" i="30"/>
  <c r="AQ653" i="30"/>
  <c r="AR653" i="30"/>
  <c r="AN653" i="30"/>
  <c r="AP653" i="30" s="1"/>
  <c r="AO653" i="30"/>
  <c r="AM653" i="30"/>
  <c r="AO489" i="30"/>
  <c r="AQ489" i="30"/>
  <c r="AN489" i="30"/>
  <c r="AP489" i="30" s="1"/>
  <c r="AM489" i="30"/>
  <c r="AR489" i="30"/>
  <c r="AT489" i="30"/>
  <c r="AQ876" i="30"/>
  <c r="AR876" i="30"/>
  <c r="AN876" i="30"/>
  <c r="AP876" i="30" s="1"/>
  <c r="AT876" i="30"/>
  <c r="AO876" i="30"/>
  <c r="AM876" i="30"/>
  <c r="AT811" i="30"/>
  <c r="AR811" i="30"/>
  <c r="AQ811" i="30"/>
  <c r="AO811" i="30"/>
  <c r="AM811" i="30"/>
  <c r="AN811" i="30"/>
  <c r="AP811" i="30" s="1"/>
  <c r="AM635" i="30"/>
  <c r="AQ635" i="30"/>
  <c r="AT635" i="30"/>
  <c r="AR635" i="30"/>
  <c r="AO635" i="30"/>
  <c r="AN635" i="30"/>
  <c r="AP635" i="30" s="1"/>
  <c r="AR736" i="30"/>
  <c r="AT736" i="30"/>
  <c r="AO736" i="30"/>
  <c r="AQ736" i="30"/>
  <c r="AN736" i="30"/>
  <c r="AP736" i="30" s="1"/>
  <c r="AM736" i="30"/>
  <c r="AQ577" i="30"/>
  <c r="AN577" i="30"/>
  <c r="AP577" i="30" s="1"/>
  <c r="AO577" i="30"/>
  <c r="AR577" i="30"/>
  <c r="AT577" i="30"/>
  <c r="AM577" i="30"/>
  <c r="AN875" i="30"/>
  <c r="AP875" i="30" s="1"/>
  <c r="AT875" i="30"/>
  <c r="AO875" i="30"/>
  <c r="AQ875" i="30"/>
  <c r="AR875" i="30"/>
  <c r="AM875" i="30"/>
  <c r="AQ853" i="30"/>
  <c r="AO853" i="30"/>
  <c r="AM853" i="30"/>
  <c r="AT853" i="30"/>
  <c r="AR853" i="30"/>
  <c r="AN853" i="30"/>
  <c r="AP853" i="30" s="1"/>
  <c r="AR668" i="30"/>
  <c r="AO668" i="30"/>
  <c r="AM668" i="30"/>
  <c r="AQ668" i="30"/>
  <c r="AT668" i="30"/>
  <c r="AN668" i="30"/>
  <c r="AP668" i="30" s="1"/>
  <c r="AR267" i="30"/>
  <c r="AQ267" i="30"/>
  <c r="AT267" i="30"/>
  <c r="AO267" i="30"/>
  <c r="AM267" i="30"/>
  <c r="AN267" i="30"/>
  <c r="AP267" i="30" s="1"/>
  <c r="AT465" i="30"/>
  <c r="AM465" i="30"/>
  <c r="AN465" i="30"/>
  <c r="AP465" i="30" s="1"/>
  <c r="AQ465" i="30"/>
  <c r="AR465" i="30"/>
  <c r="AO465" i="30"/>
  <c r="AO447" i="30"/>
  <c r="AQ447" i="30"/>
  <c r="AT447" i="30"/>
  <c r="AN447" i="30"/>
  <c r="AP447" i="30" s="1"/>
  <c r="AR447" i="30"/>
  <c r="AM447" i="30"/>
  <c r="AM707" i="30"/>
  <c r="AN707" i="30"/>
  <c r="AP707" i="30" s="1"/>
  <c r="AR707" i="30"/>
  <c r="AT707" i="30"/>
  <c r="AQ707" i="30"/>
  <c r="AO707" i="30"/>
  <c r="AM729" i="30"/>
  <c r="AN729" i="30"/>
  <c r="AP729" i="30" s="1"/>
  <c r="AQ729" i="30"/>
  <c r="AR729" i="30"/>
  <c r="AT729" i="30"/>
  <c r="AO729" i="30"/>
  <c r="AT768" i="30"/>
  <c r="AO768" i="30"/>
  <c r="AM768" i="30"/>
  <c r="AQ768" i="30"/>
  <c r="AR768" i="30"/>
  <c r="AN768" i="30"/>
  <c r="AP768" i="30" s="1"/>
  <c r="AT906" i="30"/>
  <c r="AO906" i="30"/>
  <c r="AQ906" i="30"/>
  <c r="AR906" i="30"/>
  <c r="AM906" i="30"/>
  <c r="AN906" i="30"/>
  <c r="AP906" i="30" s="1"/>
  <c r="AT1021" i="30"/>
  <c r="AM1021" i="30"/>
  <c r="AN1021" i="30"/>
  <c r="AP1021" i="30" s="1"/>
  <c r="AQ1021" i="30"/>
  <c r="AR1021" i="30"/>
  <c r="AO1021" i="30"/>
  <c r="AT32" i="30"/>
  <c r="AQ32" i="30"/>
  <c r="AR32" i="30"/>
  <c r="AN32" i="30"/>
  <c r="AP32" i="30" s="1"/>
  <c r="AM32" i="30"/>
  <c r="AO32" i="30"/>
  <c r="AM36" i="30"/>
  <c r="AR36" i="30"/>
  <c r="AT36" i="30"/>
  <c r="AQ36" i="30"/>
  <c r="AO36" i="30"/>
  <c r="AN36" i="30"/>
  <c r="AP36" i="30" s="1"/>
  <c r="AM278" i="30"/>
  <c r="AT278" i="30"/>
  <c r="AO278" i="30"/>
  <c r="AN278" i="30"/>
  <c r="AP278" i="30" s="1"/>
  <c r="AQ278" i="30"/>
  <c r="AR278" i="30"/>
  <c r="AR1100" i="30"/>
  <c r="AQ1100" i="30"/>
  <c r="AM1100" i="30"/>
  <c r="AN1100" i="30"/>
  <c r="AP1100" i="30" s="1"/>
  <c r="AO1100" i="30"/>
  <c r="AT1100" i="30"/>
  <c r="AO1085" i="30"/>
  <c r="AM1085" i="30"/>
  <c r="AQ1085" i="30"/>
  <c r="AN1085" i="30"/>
  <c r="AP1085" i="30" s="1"/>
  <c r="AR1085" i="30"/>
  <c r="AT1085" i="30"/>
  <c r="AR69" i="30"/>
  <c r="AO69" i="30"/>
  <c r="AT69" i="30"/>
  <c r="AN69" i="30"/>
  <c r="AP69" i="30" s="1"/>
  <c r="AQ69" i="30"/>
  <c r="AM69" i="30"/>
  <c r="AT1192" i="30"/>
  <c r="AO1192" i="30"/>
  <c r="AN1192" i="30"/>
  <c r="AP1192" i="30" s="1"/>
  <c r="AM1192" i="30"/>
  <c r="AR1192" i="30"/>
  <c r="AQ1192" i="30"/>
  <c r="AQ1137" i="30"/>
  <c r="AO1137" i="30"/>
  <c r="AN1137" i="30"/>
  <c r="AP1137" i="30" s="1"/>
  <c r="AM1137" i="30"/>
  <c r="AR1137" i="30"/>
  <c r="AT1137" i="30"/>
  <c r="AT260" i="30"/>
  <c r="AQ260" i="30"/>
  <c r="AM260" i="30"/>
  <c r="AN260" i="30"/>
  <c r="AP260" i="30" s="1"/>
  <c r="AR260" i="30"/>
  <c r="AO260" i="30"/>
  <c r="AM1107" i="30"/>
  <c r="AO1107" i="30"/>
  <c r="AQ1107" i="30"/>
  <c r="AT1107" i="30"/>
  <c r="AN1107" i="30"/>
  <c r="AP1107" i="30" s="1"/>
  <c r="AR1107" i="30"/>
  <c r="AM1081" i="30"/>
  <c r="AT1081" i="30"/>
  <c r="AR1081" i="30"/>
  <c r="AN1081" i="30"/>
  <c r="AP1081" i="30" s="1"/>
  <c r="AQ1081" i="30"/>
  <c r="AO1081" i="30"/>
  <c r="AQ1119" i="30"/>
  <c r="AT1119" i="30"/>
  <c r="AN1119" i="30"/>
  <c r="AP1119" i="30" s="1"/>
  <c r="AR1119" i="30"/>
  <c r="AO1119" i="30"/>
  <c r="AM1119" i="30"/>
  <c r="AQ26" i="30"/>
  <c r="AR26" i="30"/>
  <c r="AN26" i="30"/>
  <c r="AP26" i="30" s="1"/>
  <c r="AM26" i="30"/>
  <c r="AO26" i="30"/>
  <c r="AT26" i="30"/>
  <c r="AR1025" i="30"/>
  <c r="AQ1025" i="30"/>
  <c r="AN1025" i="30"/>
  <c r="AP1025" i="30" s="1"/>
  <c r="AO1025" i="30"/>
  <c r="AM1025" i="30"/>
  <c r="AT1025" i="30"/>
  <c r="AN780" i="30"/>
  <c r="AP780" i="30" s="1"/>
  <c r="AR780" i="30"/>
  <c r="AT780" i="30"/>
  <c r="AO780" i="30"/>
  <c r="AQ780" i="30"/>
  <c r="AM780" i="30"/>
  <c r="AM827" i="30"/>
  <c r="AT827" i="30"/>
  <c r="AN827" i="30"/>
  <c r="AP827" i="30" s="1"/>
  <c r="AQ827" i="30"/>
  <c r="AO827" i="30"/>
  <c r="AR827" i="30"/>
  <c r="AQ542" i="30"/>
  <c r="AT542" i="30"/>
  <c r="AN542" i="30"/>
  <c r="AP542" i="30" s="1"/>
  <c r="AR542" i="30"/>
  <c r="AM542" i="30"/>
  <c r="AO542" i="30"/>
  <c r="AO397" i="30"/>
  <c r="AR397" i="30"/>
  <c r="AT397" i="30"/>
  <c r="AN397" i="30"/>
  <c r="AP397" i="30" s="1"/>
  <c r="AQ397" i="30"/>
  <c r="AM397" i="30"/>
  <c r="AM1170" i="30"/>
  <c r="AQ1170" i="30"/>
  <c r="AN1170" i="30"/>
  <c r="AP1170" i="30" s="1"/>
  <c r="AO1170" i="30"/>
  <c r="AR1170" i="30"/>
  <c r="AT1170" i="30"/>
  <c r="AR779" i="30"/>
  <c r="AO779" i="30"/>
  <c r="AT779" i="30"/>
  <c r="AQ779" i="30"/>
  <c r="AN779" i="30"/>
  <c r="AP779" i="30" s="1"/>
  <c r="AM779" i="30"/>
  <c r="AQ690" i="30"/>
  <c r="AO690" i="30"/>
  <c r="AR690" i="30"/>
  <c r="AN690" i="30"/>
  <c r="AP690" i="30" s="1"/>
  <c r="AT690" i="30"/>
  <c r="AM690" i="30"/>
  <c r="AR525" i="30"/>
  <c r="AN525" i="30"/>
  <c r="AP525" i="30" s="1"/>
  <c r="AO525" i="30"/>
  <c r="AT525" i="30"/>
  <c r="AQ525" i="30"/>
  <c r="AM525" i="30"/>
  <c r="AQ474" i="30"/>
  <c r="AM474" i="30"/>
  <c r="AN474" i="30"/>
  <c r="AP474" i="30" s="1"/>
  <c r="AO474" i="30"/>
  <c r="AR474" i="30"/>
  <c r="AT474" i="30"/>
  <c r="AT390" i="30"/>
  <c r="AR390" i="30"/>
  <c r="AN390" i="30"/>
  <c r="AP390" i="30" s="1"/>
  <c r="AO390" i="30"/>
  <c r="AQ390" i="30"/>
  <c r="AM390" i="30"/>
  <c r="AR1206" i="30"/>
  <c r="AM1206" i="30"/>
  <c r="AO1206" i="30"/>
  <c r="AQ1206" i="30"/>
  <c r="AN1206" i="30"/>
  <c r="AP1206" i="30" s="1"/>
  <c r="AT1206" i="30"/>
  <c r="AO932" i="30"/>
  <c r="AN932" i="30"/>
  <c r="AP932" i="30" s="1"/>
  <c r="AT932" i="30"/>
  <c r="AM932" i="30"/>
  <c r="AR932" i="30"/>
  <c r="AQ932" i="30"/>
  <c r="AQ790" i="30"/>
  <c r="AN790" i="30"/>
  <c r="AP790" i="30" s="1"/>
  <c r="AR790" i="30"/>
  <c r="AT790" i="30"/>
  <c r="AO790" i="30"/>
  <c r="AM790" i="30"/>
  <c r="AT820" i="30"/>
  <c r="AR820" i="30"/>
  <c r="AQ820" i="30"/>
  <c r="AN820" i="30"/>
  <c r="AP820" i="30" s="1"/>
  <c r="AM820" i="30"/>
  <c r="AO820" i="30"/>
  <c r="AN487" i="30"/>
  <c r="AP487" i="30" s="1"/>
  <c r="AQ487" i="30"/>
  <c r="AR487" i="30"/>
  <c r="AM487" i="30"/>
  <c r="AT487" i="30"/>
  <c r="AO487" i="30"/>
  <c r="AT583" i="30"/>
  <c r="AQ583" i="30"/>
  <c r="AM583" i="30"/>
  <c r="AN583" i="30"/>
  <c r="AP583" i="30" s="1"/>
  <c r="AO583" i="30"/>
  <c r="AR583" i="30"/>
  <c r="AM1167" i="30"/>
  <c r="AN1167" i="30"/>
  <c r="AP1167" i="30" s="1"/>
  <c r="AO1167" i="30"/>
  <c r="AR1167" i="30"/>
  <c r="AT1167" i="30"/>
  <c r="AQ1167" i="30"/>
  <c r="AO925" i="30"/>
  <c r="AM925" i="30"/>
  <c r="AN925" i="30"/>
  <c r="AP925" i="30" s="1"/>
  <c r="AT925" i="30"/>
  <c r="AR925" i="30"/>
  <c r="AQ925" i="30"/>
  <c r="AR883" i="30"/>
  <c r="AN883" i="30"/>
  <c r="AP883" i="30" s="1"/>
  <c r="AM883" i="30"/>
  <c r="AT883" i="30"/>
  <c r="AO883" i="30"/>
  <c r="AQ883" i="30"/>
  <c r="AT730" i="30"/>
  <c r="AR730" i="30"/>
  <c r="AO730" i="30"/>
  <c r="AQ730" i="30"/>
  <c r="AN730" i="30"/>
  <c r="AP730" i="30" s="1"/>
  <c r="AM730" i="30"/>
  <c r="AO522" i="30"/>
  <c r="AQ522" i="30"/>
  <c r="AT522" i="30"/>
  <c r="AN522" i="30"/>
  <c r="AP522" i="30" s="1"/>
  <c r="AR522" i="30"/>
  <c r="AM522" i="30"/>
  <c r="AM802" i="30"/>
  <c r="AO802" i="30"/>
  <c r="AR802" i="30"/>
  <c r="AT802" i="30"/>
  <c r="AQ802" i="30"/>
  <c r="AN802" i="30"/>
  <c r="AP802" i="30" s="1"/>
  <c r="AO599" i="30"/>
  <c r="AN599" i="30"/>
  <c r="AP599" i="30" s="1"/>
  <c r="AT599" i="30"/>
  <c r="AR599" i="30"/>
  <c r="AQ599" i="30"/>
  <c r="AM599" i="30"/>
  <c r="AM466" i="30"/>
  <c r="AR466" i="30"/>
  <c r="AO466" i="30"/>
  <c r="AT466" i="30"/>
  <c r="AN466" i="30"/>
  <c r="AP466" i="30" s="1"/>
  <c r="AQ466" i="30"/>
  <c r="AM664" i="30"/>
  <c r="AR664" i="30"/>
  <c r="AN664" i="30"/>
  <c r="AP664" i="30" s="1"/>
  <c r="AO664" i="30"/>
  <c r="AT664" i="30"/>
  <c r="AQ664" i="30"/>
  <c r="AR1008" i="30"/>
  <c r="AO1008" i="30"/>
  <c r="AT1008" i="30"/>
  <c r="AN1008" i="30"/>
  <c r="AP1008" i="30" s="1"/>
  <c r="AQ1008" i="30"/>
  <c r="AM1008" i="30"/>
  <c r="AT263" i="30"/>
  <c r="AO263" i="30"/>
  <c r="AN263" i="30"/>
  <c r="AP263" i="30" s="1"/>
  <c r="AM263" i="30"/>
  <c r="AR263" i="30"/>
  <c r="AQ263" i="30"/>
  <c r="AN201" i="30"/>
  <c r="AP201" i="30" s="1"/>
  <c r="AR201" i="30"/>
  <c r="AO201" i="30"/>
  <c r="AM201" i="30"/>
  <c r="AQ201" i="30"/>
  <c r="AT201" i="30"/>
  <c r="AQ382" i="30"/>
  <c r="AR382" i="30"/>
  <c r="AM382" i="30"/>
  <c r="AT382" i="30"/>
  <c r="AN382" i="30"/>
  <c r="AP382" i="30" s="1"/>
  <c r="AO382" i="30"/>
  <c r="AO479" i="30"/>
  <c r="AN479" i="30"/>
  <c r="AP479" i="30" s="1"/>
  <c r="AM479" i="30"/>
  <c r="AR479" i="30"/>
  <c r="AT479" i="30"/>
  <c r="AQ479" i="30"/>
  <c r="AQ692" i="30"/>
  <c r="AR692" i="30"/>
  <c r="AN692" i="30"/>
  <c r="AP692" i="30" s="1"/>
  <c r="AM692" i="30"/>
  <c r="AO692" i="30"/>
  <c r="AT692" i="30"/>
  <c r="AQ901" i="30"/>
  <c r="AR901" i="30"/>
  <c r="AN901" i="30"/>
  <c r="AP901" i="30" s="1"/>
  <c r="AT901" i="30"/>
  <c r="AO901" i="30"/>
  <c r="AM901" i="30"/>
  <c r="AO1013" i="30"/>
  <c r="AT1013" i="30"/>
  <c r="AN1013" i="30"/>
  <c r="AP1013" i="30" s="1"/>
  <c r="AQ1013" i="30"/>
  <c r="AR1013" i="30"/>
  <c r="AM1013" i="30"/>
  <c r="AM951" i="30"/>
  <c r="AR951" i="30"/>
  <c r="AN951" i="30"/>
  <c r="AP951" i="30" s="1"/>
  <c r="AO951" i="30"/>
  <c r="AT951" i="30"/>
  <c r="AQ951" i="30"/>
  <c r="AM967" i="30"/>
  <c r="AO967" i="30"/>
  <c r="AN967" i="30"/>
  <c r="AP967" i="30" s="1"/>
  <c r="AR967" i="30"/>
  <c r="AT967" i="30"/>
  <c r="AQ967" i="30"/>
  <c r="AM983" i="30"/>
  <c r="AQ983" i="30"/>
  <c r="AT983" i="30"/>
  <c r="AN983" i="30"/>
  <c r="AP983" i="30" s="1"/>
  <c r="AR983" i="30"/>
  <c r="AO983" i="30"/>
  <c r="AR33" i="30"/>
  <c r="AQ33" i="30"/>
  <c r="AT33" i="30"/>
  <c r="AO33" i="30"/>
  <c r="AM33" i="30"/>
  <c r="AN33" i="30"/>
  <c r="AP33" i="30" s="1"/>
  <c r="AR178" i="30"/>
  <c r="AM178" i="30"/>
  <c r="AN178" i="30"/>
  <c r="AP178" i="30" s="1"/>
  <c r="AT178" i="30"/>
  <c r="AO178" i="30"/>
  <c r="AQ178" i="30"/>
  <c r="AR246" i="30"/>
  <c r="AM246" i="30"/>
  <c r="AT246" i="30"/>
  <c r="AO246" i="30"/>
  <c r="AN246" i="30"/>
  <c r="AP246" i="30" s="1"/>
  <c r="AQ246" i="30"/>
  <c r="AN214" i="30"/>
  <c r="AP214" i="30" s="1"/>
  <c r="AR214" i="30"/>
  <c r="AQ214" i="30"/>
  <c r="AT214" i="30"/>
  <c r="AO214" i="30"/>
  <c r="AM214" i="30"/>
  <c r="AM1118" i="30"/>
  <c r="AQ1118" i="30"/>
  <c r="AT1118" i="30"/>
  <c r="AN1118" i="30"/>
  <c r="AP1118" i="30" s="1"/>
  <c r="AR1118" i="30"/>
  <c r="AO1118" i="30"/>
  <c r="AM66" i="30"/>
  <c r="AO66" i="30"/>
  <c r="AT66" i="30"/>
  <c r="AQ66" i="30"/>
  <c r="AR66" i="30"/>
  <c r="AN66" i="30"/>
  <c r="AP66" i="30" s="1"/>
  <c r="AT222" i="30"/>
  <c r="AO222" i="30"/>
  <c r="AR222" i="30"/>
  <c r="AQ222" i="30"/>
  <c r="AM222" i="30"/>
  <c r="AN222" i="30"/>
  <c r="AP222" i="30" s="1"/>
  <c r="AR96" i="30"/>
  <c r="AT96" i="30"/>
  <c r="AO96" i="30"/>
  <c r="AM96" i="30"/>
  <c r="AN96" i="30"/>
  <c r="AP96" i="30" s="1"/>
  <c r="AQ96" i="30"/>
  <c r="AM22" i="30"/>
  <c r="AQ22" i="30"/>
  <c r="AR22" i="30"/>
  <c r="AN22" i="30"/>
  <c r="AP22" i="30" s="1"/>
  <c r="AO22" i="30"/>
  <c r="AT22" i="30"/>
  <c r="AR228" i="30"/>
  <c r="AO228" i="30"/>
  <c r="AT228" i="30"/>
  <c r="AQ228" i="30"/>
  <c r="AN228" i="30"/>
  <c r="AP228" i="30" s="1"/>
  <c r="AM228" i="30"/>
  <c r="AO188" i="30"/>
  <c r="AM188" i="30"/>
  <c r="AT188" i="30"/>
  <c r="AQ188" i="30"/>
  <c r="AN188" i="30"/>
  <c r="AP188" i="30" s="1"/>
  <c r="AR188" i="30"/>
  <c r="AQ1103" i="30"/>
  <c r="AT1103" i="30"/>
  <c r="AN1103" i="30"/>
  <c r="AP1103" i="30" s="1"/>
  <c r="AR1103" i="30"/>
  <c r="AO1103" i="30"/>
  <c r="AM1103" i="30"/>
  <c r="AN1042" i="30"/>
  <c r="AP1042" i="30" s="1"/>
  <c r="AM1042" i="30"/>
  <c r="AR1042" i="30"/>
  <c r="AO1042" i="30"/>
  <c r="AQ1042" i="30"/>
  <c r="AT1042" i="30"/>
  <c r="AT1076" i="30"/>
  <c r="AR1076" i="30"/>
  <c r="AO1076" i="30"/>
  <c r="AN1076" i="30"/>
  <c r="AP1076" i="30" s="1"/>
  <c r="AM1076" i="30"/>
  <c r="AQ1076" i="30"/>
  <c r="AT776" i="30"/>
  <c r="AO776" i="30"/>
  <c r="AQ776" i="30"/>
  <c r="AN776" i="30"/>
  <c r="AP776" i="30" s="1"/>
  <c r="AR776" i="30"/>
  <c r="AM776" i="30"/>
  <c r="AT381" i="30"/>
  <c r="AN381" i="30"/>
  <c r="AP381" i="30" s="1"/>
  <c r="AO381" i="30"/>
  <c r="AQ381" i="30"/>
  <c r="AM381" i="30"/>
  <c r="AR381" i="30"/>
  <c r="AN1220" i="30"/>
  <c r="AP1220" i="30" s="1"/>
  <c r="AO1220" i="30"/>
  <c r="AM1220" i="30"/>
  <c r="AR1220" i="30"/>
  <c r="AT1220" i="30"/>
  <c r="AQ1220" i="30"/>
  <c r="AM831" i="30"/>
  <c r="AR831" i="30"/>
  <c r="AT831" i="30"/>
  <c r="AN831" i="30"/>
  <c r="AP831" i="30" s="1"/>
  <c r="AQ831" i="30"/>
  <c r="AO831" i="30"/>
  <c r="AN356" i="30"/>
  <c r="AP356" i="30" s="1"/>
  <c r="AQ356" i="30"/>
  <c r="AR356" i="30"/>
  <c r="AO356" i="30"/>
  <c r="AT356" i="30"/>
  <c r="AM356" i="30"/>
  <c r="AO399" i="30"/>
  <c r="AN399" i="30"/>
  <c r="AP399" i="30" s="1"/>
  <c r="AT399" i="30"/>
  <c r="AQ399" i="30"/>
  <c r="AM399" i="30"/>
  <c r="AR399" i="30"/>
  <c r="AN1223" i="30"/>
  <c r="AP1223" i="30" s="1"/>
  <c r="AQ1223" i="30"/>
  <c r="AO1223" i="30"/>
  <c r="AM1223" i="30"/>
  <c r="AR1223" i="30"/>
  <c r="AT1223" i="30"/>
  <c r="AO1049" i="30"/>
  <c r="AN1049" i="30"/>
  <c r="AP1049" i="30" s="1"/>
  <c r="AM1049" i="30"/>
  <c r="AR1049" i="30"/>
  <c r="AT1049" i="30"/>
  <c r="AQ1049" i="30"/>
  <c r="AR473" i="30"/>
  <c r="AM473" i="30"/>
  <c r="AQ473" i="30"/>
  <c r="AN473" i="30"/>
  <c r="AP473" i="30" s="1"/>
  <c r="AT473" i="30"/>
  <c r="AO473" i="30"/>
  <c r="AT775" i="30"/>
  <c r="AO775" i="30"/>
  <c r="AR775" i="30"/>
  <c r="AM775" i="30"/>
  <c r="AQ775" i="30"/>
  <c r="AN775" i="30"/>
  <c r="AP775" i="30" s="1"/>
  <c r="AM471" i="30"/>
  <c r="AN471" i="30"/>
  <c r="AP471" i="30" s="1"/>
  <c r="AQ471" i="30"/>
  <c r="AR471" i="30"/>
  <c r="AO471" i="30"/>
  <c r="AT471" i="30"/>
  <c r="AR477" i="30"/>
  <c r="AT477" i="30"/>
  <c r="AO477" i="30"/>
  <c r="AM477" i="30"/>
  <c r="AN477" i="30"/>
  <c r="AP477" i="30" s="1"/>
  <c r="AQ477" i="30"/>
  <c r="AN645" i="30"/>
  <c r="AP645" i="30" s="1"/>
  <c r="AO645" i="30"/>
  <c r="AM645" i="30"/>
  <c r="AT645" i="30"/>
  <c r="AQ645" i="30"/>
  <c r="AR645" i="30"/>
  <c r="AM812" i="30"/>
  <c r="AQ812" i="30"/>
  <c r="AT812" i="30"/>
  <c r="AO812" i="30"/>
  <c r="AN812" i="30"/>
  <c r="AP812" i="30" s="1"/>
  <c r="AR812" i="30"/>
  <c r="AR547" i="30"/>
  <c r="AT547" i="30"/>
  <c r="AQ547" i="30"/>
  <c r="AO547" i="30"/>
  <c r="AN547" i="30"/>
  <c r="AP547" i="30" s="1"/>
  <c r="AM547" i="30"/>
  <c r="AM424" i="30"/>
  <c r="AT424" i="30"/>
  <c r="AO424" i="30"/>
  <c r="AQ424" i="30"/>
  <c r="AN424" i="30"/>
  <c r="AP424" i="30" s="1"/>
  <c r="AR424" i="30"/>
  <c r="AN453" i="30"/>
  <c r="AP453" i="30" s="1"/>
  <c r="AR453" i="30"/>
  <c r="AO453" i="30"/>
  <c r="AQ453" i="30"/>
  <c r="AT453" i="30"/>
  <c r="AM453" i="30"/>
  <c r="AT738" i="30"/>
  <c r="AR738" i="30"/>
  <c r="AO738" i="30"/>
  <c r="AQ738" i="30"/>
  <c r="AM738" i="30"/>
  <c r="AN738" i="30"/>
  <c r="AP738" i="30" s="1"/>
  <c r="AQ902" i="30"/>
  <c r="AR902" i="30"/>
  <c r="AM902" i="30"/>
  <c r="AN902" i="30"/>
  <c r="AP902" i="30" s="1"/>
  <c r="AT902" i="30"/>
  <c r="AO902" i="30"/>
  <c r="AR940" i="30"/>
  <c r="AO940" i="30"/>
  <c r="AQ940" i="30"/>
  <c r="AT940" i="30"/>
  <c r="AN940" i="30"/>
  <c r="AP940" i="30" s="1"/>
  <c r="AM940" i="30"/>
  <c r="AR956" i="30"/>
  <c r="AO956" i="30"/>
  <c r="AQ956" i="30"/>
  <c r="AT956" i="30"/>
  <c r="AN956" i="30"/>
  <c r="AP956" i="30" s="1"/>
  <c r="AM956" i="30"/>
  <c r="AR972" i="30"/>
  <c r="AO972" i="30"/>
  <c r="AQ972" i="30"/>
  <c r="AT972" i="30"/>
  <c r="AN972" i="30"/>
  <c r="AP972" i="30" s="1"/>
  <c r="AM972" i="30"/>
  <c r="AO988" i="30"/>
  <c r="AT988" i="30"/>
  <c r="AN988" i="30"/>
  <c r="AP988" i="30" s="1"/>
  <c r="AQ988" i="30"/>
  <c r="AR988" i="30"/>
  <c r="AM988" i="30"/>
  <c r="AQ153" i="30"/>
  <c r="AN153" i="30"/>
  <c r="AP153" i="30" s="1"/>
  <c r="AM153" i="30"/>
  <c r="AR153" i="30"/>
  <c r="AT153" i="30"/>
  <c r="AO153" i="30"/>
  <c r="AT346" i="30"/>
  <c r="AN346" i="30"/>
  <c r="AP346" i="30" s="1"/>
  <c r="AQ346" i="30"/>
  <c r="AM346" i="30"/>
  <c r="AR346" i="30"/>
  <c r="AO346" i="30"/>
  <c r="AM43" i="30"/>
  <c r="AN43" i="30"/>
  <c r="AP43" i="30" s="1"/>
  <c r="AR43" i="30"/>
  <c r="AO43" i="30"/>
  <c r="AQ43" i="30"/>
  <c r="AT43" i="30"/>
  <c r="AO1069" i="30"/>
  <c r="AM1069" i="30"/>
  <c r="AQ1069" i="30"/>
  <c r="AN1069" i="30"/>
  <c r="AP1069" i="30" s="1"/>
  <c r="AR1069" i="30"/>
  <c r="AT1069" i="30"/>
  <c r="AT186" i="30"/>
  <c r="AO186" i="30"/>
  <c r="AN186" i="30"/>
  <c r="AP186" i="30" s="1"/>
  <c r="AQ186" i="30"/>
  <c r="AR186" i="30"/>
  <c r="AM186" i="30"/>
  <c r="AR1111" i="30"/>
  <c r="AO1111" i="30"/>
  <c r="AQ1111" i="30"/>
  <c r="AT1111" i="30"/>
  <c r="AN1111" i="30"/>
  <c r="AP1111" i="30" s="1"/>
  <c r="AM1111" i="30"/>
  <c r="AO9" i="30"/>
  <c r="AN9" i="30"/>
  <c r="AP9" i="30" s="1"/>
  <c r="AQ9" i="30"/>
  <c r="AT9" i="30"/>
  <c r="AR9" i="30"/>
  <c r="AM9" i="30"/>
  <c r="AM64" i="30"/>
  <c r="AR64" i="30"/>
  <c r="AN64" i="30"/>
  <c r="AP64" i="30" s="1"/>
  <c r="AO64" i="30"/>
  <c r="AQ64" i="30"/>
  <c r="AT64" i="30"/>
  <c r="AN1114" i="30"/>
  <c r="AP1114" i="30" s="1"/>
  <c r="AM1114" i="30"/>
  <c r="AR1114" i="30"/>
  <c r="AO1114" i="30"/>
  <c r="AQ1114" i="30"/>
  <c r="AT1114" i="30"/>
  <c r="AR45" i="30"/>
  <c r="AO45" i="30"/>
  <c r="AQ45" i="30"/>
  <c r="AT45" i="30"/>
  <c r="AN45" i="30"/>
  <c r="AP45" i="30" s="1"/>
  <c r="AM45" i="30"/>
  <c r="AT1139" i="30"/>
  <c r="AQ1139" i="30"/>
  <c r="AO1139" i="30"/>
  <c r="AM1139" i="30"/>
  <c r="AN1139" i="30"/>
  <c r="AP1139" i="30" s="1"/>
  <c r="AR1139" i="30"/>
  <c r="AM205" i="30"/>
  <c r="AR205" i="30"/>
  <c r="AT205" i="30"/>
  <c r="AN205" i="30"/>
  <c r="AP205" i="30" s="1"/>
  <c r="AO205" i="30"/>
  <c r="AQ205" i="30"/>
  <c r="AO92" i="30"/>
  <c r="AN92" i="30"/>
  <c r="AP92" i="30" s="1"/>
  <c r="AQ92" i="30"/>
  <c r="AM92" i="30"/>
  <c r="AR92" i="30"/>
  <c r="AT92" i="30"/>
  <c r="AR1162" i="30"/>
  <c r="AT1162" i="30"/>
  <c r="AQ1162" i="30"/>
  <c r="AO1162" i="30"/>
  <c r="AM1162" i="30"/>
  <c r="AN1162" i="30"/>
  <c r="AP1162" i="30" s="1"/>
  <c r="AN1133" i="30"/>
  <c r="AP1133" i="30" s="1"/>
  <c r="AR1133" i="30"/>
  <c r="AT1133" i="30"/>
  <c r="AQ1133" i="30"/>
  <c r="AO1133" i="30"/>
  <c r="AM1133" i="30"/>
  <c r="AO1023" i="30"/>
  <c r="AT1023" i="30"/>
  <c r="AN1023" i="30"/>
  <c r="AP1023" i="30" s="1"/>
  <c r="AQ1023" i="30"/>
  <c r="AR1023" i="30"/>
  <c r="AM1023" i="30"/>
  <c r="AN521" i="30"/>
  <c r="AP521" i="30" s="1"/>
  <c r="AM521" i="30"/>
  <c r="AT521" i="30"/>
  <c r="AQ521" i="30"/>
  <c r="AR521" i="30"/>
  <c r="AO521" i="30"/>
  <c r="AN435" i="30"/>
  <c r="AP435" i="30" s="1"/>
  <c r="AR435" i="30"/>
  <c r="AO435" i="30"/>
  <c r="AT435" i="30"/>
  <c r="AQ435" i="30"/>
  <c r="AM435" i="30"/>
  <c r="AQ686" i="30"/>
  <c r="AO686" i="30"/>
  <c r="AR686" i="30"/>
  <c r="AM686" i="30"/>
  <c r="AN686" i="30"/>
  <c r="AP686" i="30" s="1"/>
  <c r="AT686" i="30"/>
  <c r="AN1184" i="30"/>
  <c r="AP1184" i="30" s="1"/>
  <c r="AO1184" i="30"/>
  <c r="AR1184" i="30"/>
  <c r="AT1184" i="30"/>
  <c r="AM1184" i="30"/>
  <c r="AQ1184" i="30"/>
  <c r="AM787" i="30"/>
  <c r="AT787" i="30"/>
  <c r="AO787" i="30"/>
  <c r="AQ787" i="30"/>
  <c r="AN787" i="30"/>
  <c r="AP787" i="30" s="1"/>
  <c r="AR787" i="30"/>
  <c r="AN907" i="30"/>
  <c r="AP907" i="30" s="1"/>
  <c r="AT907" i="30"/>
  <c r="AO907" i="30"/>
  <c r="AQ907" i="30"/>
  <c r="AR907" i="30"/>
  <c r="AM907" i="30"/>
  <c r="AR680" i="30"/>
  <c r="AO680" i="30"/>
  <c r="AN680" i="30"/>
  <c r="AP680" i="30" s="1"/>
  <c r="AM680" i="30"/>
  <c r="AT680" i="30"/>
  <c r="AQ680" i="30"/>
  <c r="AN594" i="30"/>
  <c r="AP594" i="30" s="1"/>
  <c r="AO594" i="30"/>
  <c r="AT594" i="30"/>
  <c r="AR594" i="30"/>
  <c r="AQ594" i="30"/>
  <c r="AM594" i="30"/>
  <c r="AO1222" i="30"/>
  <c r="AQ1222" i="30"/>
  <c r="AN1222" i="30"/>
  <c r="AP1222" i="30" s="1"/>
  <c r="AM1222" i="30"/>
  <c r="AR1222" i="30"/>
  <c r="AT1222" i="30"/>
  <c r="AM817" i="30"/>
  <c r="AQ817" i="30"/>
  <c r="AN817" i="30"/>
  <c r="AP817" i="30" s="1"/>
  <c r="AO817" i="30"/>
  <c r="AR817" i="30"/>
  <c r="AT817" i="30"/>
  <c r="AM1045" i="30"/>
  <c r="AT1045" i="30"/>
  <c r="AO1045" i="30"/>
  <c r="AR1045" i="30"/>
  <c r="AQ1045" i="30"/>
  <c r="AN1045" i="30"/>
  <c r="AP1045" i="30" s="1"/>
  <c r="AT433" i="30"/>
  <c r="AQ433" i="30"/>
  <c r="AN433" i="30"/>
  <c r="AP433" i="30" s="1"/>
  <c r="AR433" i="30"/>
  <c r="AO433" i="30"/>
  <c r="AM433" i="30"/>
  <c r="AM737" i="30"/>
  <c r="AO737" i="30"/>
  <c r="AN737" i="30"/>
  <c r="AP737" i="30" s="1"/>
  <c r="AQ737" i="30"/>
  <c r="AR737" i="30"/>
  <c r="AT737" i="30"/>
  <c r="AM688" i="30"/>
  <c r="AN688" i="30"/>
  <c r="AP688" i="30" s="1"/>
  <c r="AO688" i="30"/>
  <c r="AT688" i="30"/>
  <c r="AQ688" i="30"/>
  <c r="AR688" i="30"/>
  <c r="AQ391" i="30"/>
  <c r="AM391" i="30"/>
  <c r="AR391" i="30"/>
  <c r="AO391" i="30"/>
  <c r="AN391" i="30"/>
  <c r="AP391" i="30" s="1"/>
  <c r="AT391" i="30"/>
  <c r="AT1286" i="30"/>
  <c r="AR1286" i="30"/>
  <c r="AM1286" i="30"/>
  <c r="AO1286" i="30"/>
  <c r="AQ1286" i="30"/>
  <c r="AN1286" i="30"/>
  <c r="AP1286" i="30" s="1"/>
  <c r="AQ774" i="30"/>
  <c r="AN774" i="30"/>
  <c r="AP774" i="30" s="1"/>
  <c r="AR774" i="30"/>
  <c r="AT774" i="30"/>
  <c r="AO774" i="30"/>
  <c r="AM774" i="30"/>
  <c r="AO657" i="30"/>
  <c r="AM657" i="30"/>
  <c r="AT657" i="30"/>
  <c r="AQ657" i="30"/>
  <c r="AR657" i="30"/>
  <c r="AN657" i="30"/>
  <c r="AP657" i="30" s="1"/>
  <c r="AM355" i="30"/>
  <c r="AO355" i="30"/>
  <c r="AN355" i="30"/>
  <c r="AP355" i="30" s="1"/>
  <c r="AR355" i="30"/>
  <c r="AT355" i="30"/>
  <c r="AQ355" i="30"/>
  <c r="AR1287" i="30"/>
  <c r="AO1287" i="30"/>
  <c r="AQ1287" i="30"/>
  <c r="AN1287" i="30"/>
  <c r="AP1287" i="30" s="1"/>
  <c r="AM1287" i="30"/>
  <c r="AT1287" i="30"/>
  <c r="AM810" i="30"/>
  <c r="AT810" i="30"/>
  <c r="AR810" i="30"/>
  <c r="AN810" i="30"/>
  <c r="AP810" i="30" s="1"/>
  <c r="AQ810" i="30"/>
  <c r="AO810" i="30"/>
  <c r="AO506" i="30"/>
  <c r="AT506" i="30"/>
  <c r="AQ506" i="30"/>
  <c r="AR506" i="30"/>
  <c r="AN506" i="30"/>
  <c r="AP506" i="30" s="1"/>
  <c r="AM506" i="30"/>
  <c r="AN867" i="30"/>
  <c r="AP867" i="30" s="1"/>
  <c r="AT867" i="30"/>
  <c r="AO867" i="30"/>
  <c r="AQ867" i="30"/>
  <c r="AR867" i="30"/>
  <c r="AM867" i="30"/>
  <c r="AR559" i="30"/>
  <c r="AN559" i="30"/>
  <c r="AP559" i="30" s="1"/>
  <c r="AQ559" i="30"/>
  <c r="AT559" i="30"/>
  <c r="AO559" i="30"/>
  <c r="AM559" i="30"/>
  <c r="AR878" i="30"/>
  <c r="AN878" i="30"/>
  <c r="AP878" i="30" s="1"/>
  <c r="AT878" i="30"/>
  <c r="AO878" i="30"/>
  <c r="AM878" i="30"/>
  <c r="AQ878" i="30"/>
  <c r="AQ723" i="30"/>
  <c r="AT723" i="30"/>
  <c r="AO723" i="30"/>
  <c r="AN723" i="30"/>
  <c r="AP723" i="30" s="1"/>
  <c r="AM723" i="30"/>
  <c r="AR723" i="30"/>
  <c r="AO990" i="30"/>
  <c r="AT990" i="30"/>
  <c r="AN990" i="30"/>
  <c r="AP990" i="30" s="1"/>
  <c r="AQ990" i="30"/>
  <c r="AR990" i="30"/>
  <c r="AM990" i="30"/>
  <c r="AR637" i="30"/>
  <c r="AM637" i="30"/>
  <c r="AN637" i="30"/>
  <c r="AP637" i="30" s="1"/>
  <c r="AO637" i="30"/>
  <c r="AQ637" i="30"/>
  <c r="AT637" i="30"/>
  <c r="AO472" i="30"/>
  <c r="AN472" i="30"/>
  <c r="AP472" i="30" s="1"/>
  <c r="AQ472" i="30"/>
  <c r="AR472" i="30"/>
  <c r="AM472" i="30"/>
  <c r="AT472" i="30"/>
  <c r="AO169" i="30"/>
  <c r="AM169" i="30"/>
  <c r="AT169" i="30"/>
  <c r="AQ169" i="30"/>
  <c r="AN169" i="30"/>
  <c r="AP169" i="30" s="1"/>
  <c r="AR169" i="30"/>
  <c r="AT255" i="30"/>
  <c r="AO255" i="30"/>
  <c r="AM255" i="30"/>
  <c r="AQ255" i="30"/>
  <c r="AN255" i="30"/>
  <c r="AP255" i="30" s="1"/>
  <c r="AR255" i="30"/>
  <c r="AO488" i="30"/>
  <c r="AN488" i="30"/>
  <c r="AP488" i="30" s="1"/>
  <c r="AQ488" i="30"/>
  <c r="AR488" i="30"/>
  <c r="AM488" i="30"/>
  <c r="AT488" i="30"/>
  <c r="AR405" i="30"/>
  <c r="AT405" i="30"/>
  <c r="AO405" i="30"/>
  <c r="AN405" i="30"/>
  <c r="AP405" i="30" s="1"/>
  <c r="AQ405" i="30"/>
  <c r="AM405" i="30"/>
  <c r="AM131" i="30"/>
  <c r="AN131" i="30"/>
  <c r="AP131" i="30" s="1"/>
  <c r="AO131" i="30"/>
  <c r="AQ131" i="30"/>
  <c r="AT131" i="30"/>
  <c r="AR131" i="30"/>
  <c r="AT93" i="30"/>
  <c r="AM93" i="30"/>
  <c r="AO93" i="30"/>
  <c r="AN93" i="30"/>
  <c r="AP93" i="30" s="1"/>
  <c r="AQ93" i="30"/>
  <c r="AR93" i="30"/>
  <c r="AR173" i="30"/>
  <c r="AM173" i="30"/>
  <c r="AO173" i="30"/>
  <c r="AT173" i="30"/>
  <c r="AQ173" i="30"/>
  <c r="AN173" i="30"/>
  <c r="AP173" i="30" s="1"/>
  <c r="AQ102" i="30"/>
  <c r="AT102" i="30"/>
  <c r="AN102" i="30"/>
  <c r="AP102" i="30" s="1"/>
  <c r="AM102" i="30"/>
  <c r="AR102" i="30"/>
  <c r="AO102" i="30"/>
  <c r="AM60" i="30"/>
  <c r="AQ60" i="30"/>
  <c r="AR60" i="30"/>
  <c r="AO60" i="30"/>
  <c r="AN60" i="30"/>
  <c r="AP60" i="30" s="1"/>
  <c r="AT60" i="30"/>
  <c r="AR112" i="30"/>
  <c r="AN112" i="30"/>
  <c r="AP112" i="30" s="1"/>
  <c r="AO112" i="30"/>
  <c r="AQ112" i="30"/>
  <c r="AT112" i="30"/>
  <c r="AM112" i="30"/>
  <c r="AO101" i="30"/>
  <c r="AM101" i="30"/>
  <c r="AQ101" i="30"/>
  <c r="AT101" i="30"/>
  <c r="AR101" i="30"/>
  <c r="AN101" i="30"/>
  <c r="AP101" i="30" s="1"/>
  <c r="AT441" i="30"/>
  <c r="AN441" i="30"/>
  <c r="AP441" i="30" s="1"/>
  <c r="AM441" i="30"/>
  <c r="AR441" i="30"/>
  <c r="AO441" i="30"/>
  <c r="AQ441" i="30"/>
  <c r="AO324" i="30"/>
  <c r="AT324" i="30"/>
  <c r="AQ324" i="30"/>
  <c r="AM324" i="30"/>
  <c r="AR324" i="30"/>
  <c r="AN324" i="30"/>
  <c r="AP324" i="30" s="1"/>
  <c r="AM110" i="30"/>
  <c r="AN110" i="30"/>
  <c r="AP110" i="30" s="1"/>
  <c r="AR110" i="30"/>
  <c r="AQ110" i="30"/>
  <c r="AT110" i="30"/>
  <c r="AO110" i="30"/>
  <c r="AT302" i="30"/>
  <c r="AQ302" i="30"/>
  <c r="AR302" i="30"/>
  <c r="AN302" i="30"/>
  <c r="AP302" i="30" s="1"/>
  <c r="AM302" i="30"/>
  <c r="AO302" i="30"/>
  <c r="AR31" i="30"/>
  <c r="AO31" i="30"/>
  <c r="AM31" i="30"/>
  <c r="AQ31" i="30"/>
  <c r="AT31" i="30"/>
  <c r="AN31" i="30"/>
  <c r="AP31" i="30" s="1"/>
  <c r="AM322" i="30"/>
  <c r="AO322" i="30"/>
  <c r="AN322" i="30"/>
  <c r="AP322" i="30" s="1"/>
  <c r="AT322" i="30"/>
  <c r="AQ322" i="30"/>
  <c r="AR322" i="30"/>
  <c r="AM47" i="30"/>
  <c r="AN47" i="30"/>
  <c r="AP47" i="30" s="1"/>
  <c r="AT47" i="30"/>
  <c r="AR47" i="30"/>
  <c r="AO47" i="30"/>
  <c r="AQ47" i="30"/>
  <c r="AO425" i="30"/>
  <c r="AT425" i="30"/>
  <c r="AQ425" i="30"/>
  <c r="AN425" i="30"/>
  <c r="AP425" i="30" s="1"/>
  <c r="AR425" i="30"/>
  <c r="AM425" i="30"/>
  <c r="AM454" i="30"/>
  <c r="AQ454" i="30"/>
  <c r="AT454" i="30"/>
  <c r="AN454" i="30"/>
  <c r="AP454" i="30" s="1"/>
  <c r="AR454" i="30"/>
  <c r="AO454" i="30"/>
  <c r="AM627" i="30"/>
  <c r="AT627" i="30"/>
  <c r="AN627" i="30"/>
  <c r="AP627" i="30" s="1"/>
  <c r="AO627" i="30"/>
  <c r="AR627" i="30"/>
  <c r="AQ627" i="30"/>
  <c r="AN379" i="30"/>
  <c r="AP379" i="30" s="1"/>
  <c r="AO379" i="30"/>
  <c r="AQ379" i="30"/>
  <c r="AM379" i="30"/>
  <c r="AT379" i="30"/>
  <c r="AR379" i="30"/>
  <c r="AM764" i="30"/>
  <c r="AQ764" i="30"/>
  <c r="AR764" i="30"/>
  <c r="AN764" i="30"/>
  <c r="AP764" i="30" s="1"/>
  <c r="AO764" i="30"/>
  <c r="AT764" i="30"/>
  <c r="AQ913" i="30"/>
  <c r="AR913" i="30"/>
  <c r="AN913" i="30"/>
  <c r="AP913" i="30" s="1"/>
  <c r="AT913" i="30"/>
  <c r="AO913" i="30"/>
  <c r="AM913" i="30"/>
  <c r="AM945" i="30"/>
  <c r="AQ945" i="30"/>
  <c r="AT945" i="30"/>
  <c r="AN945" i="30"/>
  <c r="AP945" i="30" s="1"/>
  <c r="AR945" i="30"/>
  <c r="AO945" i="30"/>
  <c r="AM961" i="30"/>
  <c r="AN961" i="30"/>
  <c r="AP961" i="30" s="1"/>
  <c r="AQ961" i="30"/>
  <c r="AR961" i="30"/>
  <c r="AO961" i="30"/>
  <c r="AT961" i="30"/>
  <c r="AM977" i="30"/>
  <c r="AR977" i="30"/>
  <c r="AQ977" i="30"/>
  <c r="AN977" i="30"/>
  <c r="AP977" i="30" s="1"/>
  <c r="AO977" i="30"/>
  <c r="AT977" i="30"/>
  <c r="AT1209" i="30"/>
  <c r="AO1209" i="30"/>
  <c r="AN1209" i="30"/>
  <c r="AP1209" i="30" s="1"/>
  <c r="AQ1209" i="30"/>
  <c r="AM1209" i="30"/>
  <c r="AR1209" i="30"/>
  <c r="AO196" i="30"/>
  <c r="AT196" i="30"/>
  <c r="AQ196" i="30"/>
  <c r="AN196" i="30"/>
  <c r="AP196" i="30" s="1"/>
  <c r="AM196" i="30"/>
  <c r="AR196" i="30"/>
  <c r="AM254" i="30"/>
  <c r="AT254" i="30"/>
  <c r="AO254" i="30"/>
  <c r="AN254" i="30"/>
  <c r="AP254" i="30" s="1"/>
  <c r="AQ254" i="30"/>
  <c r="AR254" i="30"/>
  <c r="AO30" i="30"/>
  <c r="AT30" i="30"/>
  <c r="AM30" i="30"/>
  <c r="AN30" i="30"/>
  <c r="AP30" i="30" s="1"/>
  <c r="AQ30" i="30"/>
  <c r="AR30" i="30"/>
  <c r="AN1116" i="30"/>
  <c r="AP1116" i="30" s="1"/>
  <c r="AR1116" i="30"/>
  <c r="AO1116" i="30"/>
  <c r="AM1116" i="30"/>
  <c r="AQ1116" i="30"/>
  <c r="AT1116" i="30"/>
  <c r="AM1078" i="30"/>
  <c r="AT1078" i="30"/>
  <c r="AR1078" i="30"/>
  <c r="AN1078" i="30"/>
  <c r="AP1078" i="30" s="1"/>
  <c r="AO1078" i="30"/>
  <c r="AQ1078" i="30"/>
  <c r="AT194" i="30"/>
  <c r="AO194" i="30"/>
  <c r="AN194" i="30"/>
  <c r="AP194" i="30" s="1"/>
  <c r="AQ194" i="30"/>
  <c r="AR194" i="30"/>
  <c r="AM194" i="30"/>
  <c r="AR1095" i="30"/>
  <c r="AO1095" i="30"/>
  <c r="AQ1095" i="30"/>
  <c r="AT1095" i="30"/>
  <c r="AN1095" i="30"/>
  <c r="AP1095" i="30" s="1"/>
  <c r="AM1095" i="30"/>
  <c r="AR1113" i="30"/>
  <c r="AO1113" i="30"/>
  <c r="AQ1113" i="30"/>
  <c r="AT1113" i="30"/>
  <c r="AN1113" i="30"/>
  <c r="AP1113" i="30" s="1"/>
  <c r="AM1113" i="30"/>
  <c r="AT162" i="30"/>
  <c r="AO162" i="30"/>
  <c r="AQ162" i="30"/>
  <c r="AM162" i="30"/>
  <c r="AN162" i="30"/>
  <c r="AP162" i="30" s="1"/>
  <c r="AR162" i="30"/>
  <c r="AM149" i="30"/>
  <c r="AN149" i="30"/>
  <c r="AP149" i="30" s="1"/>
  <c r="AR149" i="30"/>
  <c r="AT149" i="30"/>
  <c r="AO149" i="30"/>
  <c r="AQ149" i="30"/>
  <c r="AN274" i="30"/>
  <c r="AP274" i="30" s="1"/>
  <c r="AQ274" i="30"/>
  <c r="AR274" i="30"/>
  <c r="AM274" i="30"/>
  <c r="AT274" i="30"/>
  <c r="AO274" i="30"/>
  <c r="AO38" i="30"/>
  <c r="AN38" i="30"/>
  <c r="AP38" i="30" s="1"/>
  <c r="AT38" i="30"/>
  <c r="AR38" i="30"/>
  <c r="AQ38" i="30"/>
  <c r="AM38" i="30"/>
  <c r="AM1090" i="30"/>
  <c r="AR1090" i="30"/>
  <c r="AO1090" i="30"/>
  <c r="AT1090" i="30"/>
  <c r="AQ1090" i="30"/>
  <c r="AN1090" i="30"/>
  <c r="AP1090" i="30" s="1"/>
  <c r="AN1058" i="30"/>
  <c r="AP1058" i="30" s="1"/>
  <c r="AM1058" i="30"/>
  <c r="AR1058" i="30"/>
  <c r="AO1058" i="30"/>
  <c r="AQ1058" i="30"/>
  <c r="AT1058" i="30"/>
  <c r="AR1061" i="30"/>
  <c r="AT1061" i="30"/>
  <c r="AQ1061" i="30"/>
  <c r="AN1061" i="30"/>
  <c r="AP1061" i="30" s="1"/>
  <c r="AM1061" i="30"/>
  <c r="AO1061" i="30"/>
  <c r="AO598" i="30"/>
  <c r="AT598" i="30"/>
  <c r="AN598" i="30"/>
  <c r="AP598" i="30" s="1"/>
  <c r="AM598" i="30"/>
  <c r="AQ598" i="30"/>
  <c r="AR598" i="30"/>
  <c r="AM648" i="30"/>
  <c r="AO648" i="30"/>
  <c r="AT648" i="30"/>
  <c r="AQ648" i="30"/>
  <c r="AN648" i="30"/>
  <c r="AP648" i="30" s="1"/>
  <c r="AR648" i="30"/>
  <c r="AQ1236" i="30"/>
  <c r="AO1236" i="30"/>
  <c r="AN1236" i="30"/>
  <c r="AP1236" i="30" s="1"/>
  <c r="AM1236" i="30"/>
  <c r="AR1236" i="30"/>
  <c r="AT1236" i="30"/>
  <c r="AM823" i="30"/>
  <c r="AQ823" i="30"/>
  <c r="AO823" i="30"/>
  <c r="AR823" i="30"/>
  <c r="AN823" i="30"/>
  <c r="AP823" i="30" s="1"/>
  <c r="AT823" i="30"/>
  <c r="AR783" i="30"/>
  <c r="AT783" i="30"/>
  <c r="AQ783" i="30"/>
  <c r="AN783" i="30"/>
  <c r="AP783" i="30" s="1"/>
  <c r="AO783" i="30"/>
  <c r="AM783" i="30"/>
  <c r="AM515" i="30"/>
  <c r="AO515" i="30"/>
  <c r="AQ515" i="30"/>
  <c r="AT515" i="30"/>
  <c r="AN515" i="30"/>
  <c r="AP515" i="30" s="1"/>
  <c r="AR515" i="30"/>
  <c r="AO1207" i="30"/>
  <c r="AT1207" i="30"/>
  <c r="AQ1207" i="30"/>
  <c r="AN1207" i="30"/>
  <c r="AP1207" i="30" s="1"/>
  <c r="AM1207" i="30"/>
  <c r="AR1207" i="30"/>
  <c r="AT999" i="30"/>
  <c r="AN999" i="30"/>
  <c r="AP999" i="30" s="1"/>
  <c r="AQ999" i="30"/>
  <c r="AR999" i="30"/>
  <c r="AO999" i="30"/>
  <c r="AM999" i="30"/>
  <c r="AT1062" i="30"/>
  <c r="AQ1062" i="30"/>
  <c r="AO1062" i="30"/>
  <c r="AN1062" i="30"/>
  <c r="AP1062" i="30" s="1"/>
  <c r="AR1062" i="30"/>
  <c r="AM1062" i="30"/>
  <c r="AR490" i="30"/>
  <c r="AM490" i="30"/>
  <c r="AT490" i="30"/>
  <c r="AQ490" i="30"/>
  <c r="AN490" i="30"/>
  <c r="AP490" i="30" s="1"/>
  <c r="AO490" i="30"/>
  <c r="AN734" i="30"/>
  <c r="AP734" i="30" s="1"/>
  <c r="AQ734" i="30"/>
  <c r="AR734" i="30"/>
  <c r="AT734" i="30"/>
  <c r="AO734" i="30"/>
  <c r="AM734" i="30"/>
  <c r="AM721" i="30"/>
  <c r="AR721" i="30"/>
  <c r="AT721" i="30"/>
  <c r="AN721" i="30"/>
  <c r="AP721" i="30" s="1"/>
  <c r="AO721" i="30"/>
  <c r="AQ721" i="30"/>
  <c r="AT718" i="30"/>
  <c r="AN718" i="30"/>
  <c r="AP718" i="30" s="1"/>
  <c r="AM718" i="30"/>
  <c r="AR718" i="30"/>
  <c r="AO718" i="30"/>
  <c r="AQ718" i="30"/>
  <c r="AM908" i="30"/>
  <c r="AT908" i="30"/>
  <c r="AN908" i="30"/>
  <c r="AP908" i="30" s="1"/>
  <c r="AQ908" i="30"/>
  <c r="AR908" i="30"/>
  <c r="AO908" i="30"/>
  <c r="AO795" i="30"/>
  <c r="AN795" i="30"/>
  <c r="AP795" i="30" s="1"/>
  <c r="AT795" i="30"/>
  <c r="AR795" i="30"/>
  <c r="AQ795" i="30"/>
  <c r="AM795" i="30"/>
  <c r="AR498" i="30"/>
  <c r="AN498" i="30"/>
  <c r="AP498" i="30" s="1"/>
  <c r="AO498" i="30"/>
  <c r="AT498" i="30"/>
  <c r="AQ498" i="30"/>
  <c r="AM498" i="30"/>
  <c r="AO672" i="30"/>
  <c r="AM672" i="30"/>
  <c r="AT672" i="30"/>
  <c r="AQ672" i="30"/>
  <c r="AR672" i="30"/>
  <c r="AN672" i="30"/>
  <c r="AP672" i="30" s="1"/>
  <c r="AT751" i="30"/>
  <c r="AM751" i="30"/>
  <c r="AQ751" i="30"/>
  <c r="AR751" i="30"/>
  <c r="AO751" i="30"/>
  <c r="AN751" i="30"/>
  <c r="AP751" i="30" s="1"/>
  <c r="AO496" i="30"/>
  <c r="AT496" i="30"/>
  <c r="AQ496" i="30"/>
  <c r="AR496" i="30"/>
  <c r="AM496" i="30"/>
  <c r="AN496" i="30"/>
  <c r="AP496" i="30" s="1"/>
  <c r="AN809" i="30"/>
  <c r="AP809" i="30" s="1"/>
  <c r="AM809" i="30"/>
  <c r="AT809" i="30"/>
  <c r="AR809" i="30"/>
  <c r="AQ809" i="30"/>
  <c r="AO809" i="30"/>
  <c r="AT235" i="30"/>
  <c r="AO235" i="30"/>
  <c r="AM235" i="30"/>
  <c r="AN235" i="30"/>
  <c r="AP235" i="30" s="1"/>
  <c r="AR235" i="30"/>
  <c r="AQ235" i="30"/>
  <c r="AM705" i="30"/>
  <c r="AT705" i="30"/>
  <c r="AQ705" i="30"/>
  <c r="AO705" i="30"/>
  <c r="AN705" i="30"/>
  <c r="AP705" i="30" s="1"/>
  <c r="AR705" i="30"/>
  <c r="AQ455" i="30"/>
  <c r="AT455" i="30"/>
  <c r="AN455" i="30"/>
  <c r="AP455" i="30" s="1"/>
  <c r="AR455" i="30"/>
  <c r="AO455" i="30"/>
  <c r="AM455" i="30"/>
  <c r="AT750" i="30"/>
  <c r="AR750" i="30"/>
  <c r="AO750" i="30"/>
  <c r="AQ750" i="30"/>
  <c r="AN750" i="30"/>
  <c r="AP750" i="30" s="1"/>
  <c r="AM750" i="30"/>
  <c r="AN483" i="30"/>
  <c r="AP483" i="30" s="1"/>
  <c r="AQ483" i="30"/>
  <c r="AR483" i="30"/>
  <c r="AM483" i="30"/>
  <c r="AT483" i="30"/>
  <c r="AO483" i="30"/>
  <c r="AN882" i="30"/>
  <c r="AP882" i="30" s="1"/>
  <c r="AT882" i="30"/>
  <c r="AO882" i="30"/>
  <c r="AQ882" i="30"/>
  <c r="AR882" i="30"/>
  <c r="AM882" i="30"/>
  <c r="AQ914" i="30"/>
  <c r="AR914" i="30"/>
  <c r="AN914" i="30"/>
  <c r="AP914" i="30" s="1"/>
  <c r="AT914" i="30"/>
  <c r="AO914" i="30"/>
  <c r="AM914" i="30"/>
  <c r="AT1064" i="30"/>
  <c r="AO1064" i="30"/>
  <c r="AM1064" i="30"/>
  <c r="AN1064" i="30"/>
  <c r="AP1064" i="30" s="1"/>
  <c r="AQ1064" i="30"/>
  <c r="AR1064" i="30"/>
  <c r="AQ37" i="30"/>
  <c r="AM37" i="30"/>
  <c r="AN37" i="30"/>
  <c r="AP37" i="30" s="1"/>
  <c r="AO37" i="30"/>
  <c r="AR37" i="30"/>
  <c r="AT37" i="30"/>
  <c r="AT164" i="30"/>
  <c r="AQ164" i="30"/>
  <c r="AN164" i="30"/>
  <c r="AP164" i="30" s="1"/>
  <c r="AR164" i="30"/>
  <c r="AO164" i="30"/>
  <c r="AM164" i="30"/>
  <c r="AT156" i="30"/>
  <c r="AO156" i="30"/>
  <c r="AQ156" i="30"/>
  <c r="AM156" i="30"/>
  <c r="AN156" i="30"/>
  <c r="AP156" i="30" s="1"/>
  <c r="AR156" i="30"/>
  <c r="AN1117" i="30"/>
  <c r="AP1117" i="30" s="1"/>
  <c r="AR1117" i="30"/>
  <c r="AM1117" i="30"/>
  <c r="AO1117" i="30"/>
  <c r="AQ1117" i="30"/>
  <c r="AT1117" i="30"/>
  <c r="AM1070" i="30"/>
  <c r="AN1070" i="30"/>
  <c r="AP1070" i="30" s="1"/>
  <c r="AO1070" i="30"/>
  <c r="AQ1070" i="30"/>
  <c r="AT1070" i="30"/>
  <c r="AR1070" i="30"/>
  <c r="AN46" i="30"/>
  <c r="AP46" i="30" s="1"/>
  <c r="AM46" i="30"/>
  <c r="AR46" i="30"/>
  <c r="AO46" i="30"/>
  <c r="AQ46" i="30"/>
  <c r="AT46" i="30"/>
  <c r="AR1160" i="30"/>
  <c r="AT1160" i="30"/>
  <c r="AO1160" i="30"/>
  <c r="AQ1160" i="30"/>
  <c r="AM1160" i="30"/>
  <c r="AN1160" i="30"/>
  <c r="AP1160" i="30" s="1"/>
  <c r="AN1001" i="30"/>
  <c r="AP1001" i="30" s="1"/>
  <c r="AQ1001" i="30"/>
  <c r="AO1001" i="30"/>
  <c r="AT1001" i="30"/>
  <c r="AM1001" i="30"/>
  <c r="AR1001" i="30"/>
  <c r="AO341" i="30"/>
  <c r="AT341" i="30"/>
  <c r="AM341" i="30"/>
  <c r="AR341" i="30"/>
  <c r="AN341" i="30"/>
  <c r="AP341" i="30" s="1"/>
  <c r="AQ341" i="30"/>
  <c r="AQ1108" i="30"/>
  <c r="AT1108" i="30"/>
  <c r="AN1108" i="30"/>
  <c r="AP1108" i="30" s="1"/>
  <c r="AR1108" i="30"/>
  <c r="AM1108" i="30"/>
  <c r="AO1108" i="30"/>
  <c r="AR10" i="30"/>
  <c r="AT10" i="30"/>
  <c r="AO10" i="30"/>
  <c r="AQ10" i="30"/>
  <c r="AN10" i="30"/>
  <c r="AP10" i="30" s="1"/>
  <c r="AM10" i="30"/>
  <c r="AM238" i="30"/>
  <c r="AT238" i="30"/>
  <c r="AO238" i="30"/>
  <c r="AN238" i="30"/>
  <c r="AP238" i="30" s="1"/>
  <c r="AQ238" i="30"/>
  <c r="AR238" i="30"/>
  <c r="AN1180" i="30"/>
  <c r="AP1180" i="30" s="1"/>
  <c r="AO1180" i="30"/>
  <c r="AM1180" i="30"/>
  <c r="AR1180" i="30"/>
  <c r="AT1180" i="30"/>
  <c r="AQ1180" i="30"/>
  <c r="AM1087" i="30"/>
  <c r="AN1087" i="30"/>
  <c r="AP1087" i="30" s="1"/>
  <c r="AO1087" i="30"/>
  <c r="AR1087" i="30"/>
  <c r="AT1087" i="30"/>
  <c r="AQ1087" i="30"/>
  <c r="AM765" i="30"/>
  <c r="AN765" i="30"/>
  <c r="AP765" i="30" s="1"/>
  <c r="AQ765" i="30"/>
  <c r="AR765" i="30"/>
  <c r="AO765" i="30"/>
  <c r="AT765" i="30"/>
  <c r="AT726" i="30"/>
  <c r="AQ726" i="30"/>
  <c r="AN726" i="30"/>
  <c r="AP726" i="30" s="1"/>
  <c r="AM726" i="30"/>
  <c r="AR726" i="30"/>
  <c r="AO726" i="30"/>
  <c r="AO612" i="30"/>
  <c r="AN612" i="30"/>
  <c r="AP612" i="30" s="1"/>
  <c r="AQ612" i="30"/>
  <c r="AM612" i="30"/>
  <c r="AT612" i="30"/>
  <c r="AR612" i="30"/>
  <c r="AR660" i="30"/>
  <c r="AM660" i="30"/>
  <c r="AN660" i="30"/>
  <c r="AP660" i="30" s="1"/>
  <c r="AT660" i="30"/>
  <c r="AO660" i="30"/>
  <c r="AQ660" i="30"/>
  <c r="AQ1276" i="30"/>
  <c r="AN1276" i="30"/>
  <c r="AP1276" i="30" s="1"/>
  <c r="AO1276" i="30"/>
  <c r="AT1276" i="30"/>
  <c r="AR1276" i="30"/>
  <c r="AM1276" i="30"/>
  <c r="AQ613" i="30"/>
  <c r="AM613" i="30"/>
  <c r="AT613" i="30"/>
  <c r="AR613" i="30"/>
  <c r="AO613" i="30"/>
  <c r="AN613" i="30"/>
  <c r="AP613" i="30" s="1"/>
  <c r="AM769" i="30"/>
  <c r="AT769" i="30"/>
  <c r="AO769" i="30"/>
  <c r="AQ769" i="30"/>
  <c r="AR769" i="30"/>
  <c r="AN769" i="30"/>
  <c r="AP769" i="30" s="1"/>
  <c r="AQ842" i="30"/>
  <c r="AM842" i="30"/>
  <c r="AO842" i="30"/>
  <c r="AT842" i="30"/>
  <c r="AR842" i="30"/>
  <c r="AN842" i="30"/>
  <c r="AP842" i="30" s="1"/>
  <c r="AM530" i="30"/>
  <c r="AQ530" i="30"/>
  <c r="AT530" i="30"/>
  <c r="AN530" i="30"/>
  <c r="AP530" i="30" s="1"/>
  <c r="AR530" i="30"/>
  <c r="AO530" i="30"/>
  <c r="AQ590" i="30"/>
  <c r="AR590" i="30"/>
  <c r="AM590" i="30"/>
  <c r="AO590" i="30"/>
  <c r="AT590" i="30"/>
  <c r="AN590" i="30"/>
  <c r="AP590" i="30" s="1"/>
  <c r="AN1088" i="30"/>
  <c r="AP1088" i="30" s="1"/>
  <c r="AQ1088" i="30"/>
  <c r="AT1088" i="30"/>
  <c r="AO1088" i="30"/>
  <c r="AR1088" i="30"/>
  <c r="AM1088" i="30"/>
  <c r="AQ770" i="30"/>
  <c r="AR770" i="30"/>
  <c r="AN770" i="30"/>
  <c r="AP770" i="30" s="1"/>
  <c r="AT770" i="30"/>
  <c r="AO770" i="30"/>
  <c r="AM770" i="30"/>
  <c r="AN1226" i="30"/>
  <c r="AP1226" i="30" s="1"/>
  <c r="AQ1226" i="30"/>
  <c r="AR1226" i="30"/>
  <c r="AT1226" i="30"/>
  <c r="AO1226" i="30"/>
  <c r="AM1226" i="30"/>
  <c r="AT1031" i="30"/>
  <c r="AN1031" i="30"/>
  <c r="AP1031" i="30" s="1"/>
  <c r="AQ1031" i="30"/>
  <c r="AR1031" i="30"/>
  <c r="AO1031" i="30"/>
  <c r="AM1031" i="30"/>
  <c r="AN603" i="30"/>
  <c r="AP603" i="30" s="1"/>
  <c r="AM603" i="30"/>
  <c r="AQ603" i="30"/>
  <c r="AO603" i="30"/>
  <c r="AR603" i="30"/>
  <c r="AT603" i="30"/>
  <c r="AN818" i="30"/>
  <c r="AP818" i="30" s="1"/>
  <c r="AR818" i="30"/>
  <c r="AO818" i="30"/>
  <c r="AT818" i="30"/>
  <c r="AM818" i="30"/>
  <c r="AQ818" i="30"/>
  <c r="AR649" i="30"/>
  <c r="AN649" i="30"/>
  <c r="AP649" i="30" s="1"/>
  <c r="AO649" i="30"/>
  <c r="AM649" i="30"/>
  <c r="AT649" i="30"/>
  <c r="AQ649" i="30"/>
  <c r="AM732" i="30"/>
  <c r="AN732" i="30"/>
  <c r="AP732" i="30" s="1"/>
  <c r="AQ732" i="30"/>
  <c r="AT732" i="30"/>
  <c r="AO732" i="30"/>
  <c r="AR732" i="30"/>
  <c r="AM553" i="30"/>
  <c r="AT553" i="30"/>
  <c r="AO553" i="30"/>
  <c r="AR553" i="30"/>
  <c r="AN553" i="30"/>
  <c r="AP553" i="30" s="1"/>
  <c r="AQ553" i="30"/>
  <c r="AO602" i="30"/>
  <c r="AR602" i="30"/>
  <c r="AQ602" i="30"/>
  <c r="AM602" i="30"/>
  <c r="AT602" i="30"/>
  <c r="AN602" i="30"/>
  <c r="AP602" i="30" s="1"/>
  <c r="AT868" i="30"/>
  <c r="AO868" i="30"/>
  <c r="AQ868" i="30"/>
  <c r="AR868" i="30"/>
  <c r="AN868" i="30"/>
  <c r="AP868" i="30" s="1"/>
  <c r="AM868" i="30"/>
  <c r="AM724" i="30"/>
  <c r="AR724" i="30"/>
  <c r="AT724" i="30"/>
  <c r="AO724" i="30"/>
  <c r="AQ724" i="30"/>
  <c r="AN724" i="30"/>
  <c r="AP724" i="30" s="1"/>
  <c r="AM569" i="30"/>
  <c r="AT569" i="30"/>
  <c r="AN569" i="30"/>
  <c r="AP569" i="30" s="1"/>
  <c r="AQ569" i="30"/>
  <c r="AO569" i="30"/>
  <c r="AR569" i="30"/>
  <c r="AN247" i="30"/>
  <c r="AP247" i="30" s="1"/>
  <c r="AM247" i="30"/>
  <c r="AR247" i="30"/>
  <c r="AQ247" i="30"/>
  <c r="AT247" i="30"/>
  <c r="AO247" i="30"/>
  <c r="AM407" i="30"/>
  <c r="AT407" i="30"/>
  <c r="AO407" i="30"/>
  <c r="AN407" i="30"/>
  <c r="AP407" i="30" s="1"/>
  <c r="AQ407" i="30"/>
  <c r="AR407" i="30"/>
  <c r="AO80" i="30"/>
  <c r="AT80" i="30"/>
  <c r="AN80" i="30"/>
  <c r="AP80" i="30" s="1"/>
  <c r="AQ80" i="30"/>
  <c r="AM80" i="30"/>
  <c r="AR80" i="30"/>
  <c r="AT609" i="30"/>
  <c r="AR609" i="30"/>
  <c r="AO609" i="30"/>
  <c r="AN609" i="30"/>
  <c r="AP609" i="30" s="1"/>
  <c r="AQ609" i="30"/>
  <c r="AM609" i="30"/>
  <c r="AM611" i="30"/>
  <c r="AT611" i="30"/>
  <c r="AR611" i="30"/>
  <c r="AO611" i="30"/>
  <c r="AN611" i="30"/>
  <c r="AP611" i="30" s="1"/>
  <c r="AQ611" i="30"/>
  <c r="AM619" i="30"/>
  <c r="AT619" i="30"/>
  <c r="AR619" i="30"/>
  <c r="AO619" i="30"/>
  <c r="AN619" i="30"/>
  <c r="AP619" i="30" s="1"/>
  <c r="AQ619" i="30"/>
  <c r="AQ701" i="30"/>
  <c r="AT701" i="30"/>
  <c r="AN701" i="30"/>
  <c r="AP701" i="30" s="1"/>
  <c r="AR701" i="30"/>
  <c r="AO701" i="30"/>
  <c r="AM701" i="30"/>
  <c r="AQ909" i="30"/>
  <c r="AR909" i="30"/>
  <c r="AN909" i="30"/>
  <c r="AP909" i="30" s="1"/>
  <c r="AT909" i="30"/>
  <c r="AO909" i="30"/>
  <c r="AM909" i="30"/>
  <c r="AM939" i="30"/>
  <c r="AN939" i="30"/>
  <c r="AP939" i="30" s="1"/>
  <c r="AQ939" i="30"/>
  <c r="AR939" i="30"/>
  <c r="AO939" i="30"/>
  <c r="AT939" i="30"/>
  <c r="AM955" i="30"/>
  <c r="AR955" i="30"/>
  <c r="AQ955" i="30"/>
  <c r="AN955" i="30"/>
  <c r="AP955" i="30" s="1"/>
  <c r="AO955" i="30"/>
  <c r="AT955" i="30"/>
  <c r="AM971" i="30"/>
  <c r="AO971" i="30"/>
  <c r="AQ971" i="30"/>
  <c r="AN971" i="30"/>
  <c r="AP971" i="30" s="1"/>
  <c r="AR971" i="30"/>
  <c r="AT971" i="30"/>
  <c r="AM987" i="30"/>
  <c r="AQ987" i="30"/>
  <c r="AT987" i="30"/>
  <c r="AN987" i="30"/>
  <c r="AP987" i="30" s="1"/>
  <c r="AR987" i="30"/>
  <c r="AO987" i="30"/>
  <c r="AN75" i="30"/>
  <c r="AP75" i="30" s="1"/>
  <c r="AQ75" i="30"/>
  <c r="AR75" i="30"/>
  <c r="AO75" i="30"/>
  <c r="AM75" i="30"/>
  <c r="AT75" i="30"/>
  <c r="AM209" i="30"/>
  <c r="AR209" i="30"/>
  <c r="AT209" i="30"/>
  <c r="AO209" i="30"/>
  <c r="AQ209" i="30"/>
  <c r="AN209" i="30"/>
  <c r="AP209" i="30" s="1"/>
  <c r="AM282" i="30"/>
  <c r="AT282" i="30"/>
  <c r="AO282" i="30"/>
  <c r="AN282" i="30"/>
  <c r="AP282" i="30" s="1"/>
  <c r="AQ282" i="30"/>
  <c r="AR282" i="30"/>
  <c r="AR270" i="30"/>
  <c r="AM270" i="30"/>
  <c r="AT270" i="30"/>
  <c r="AO270" i="30"/>
  <c r="AN270" i="30"/>
  <c r="AP270" i="30" s="1"/>
  <c r="AQ270" i="30"/>
  <c r="AM1077" i="30"/>
  <c r="AO1077" i="30"/>
  <c r="AQ1077" i="30"/>
  <c r="AT1077" i="30"/>
  <c r="AN1077" i="30"/>
  <c r="AP1077" i="30" s="1"/>
  <c r="AR1077" i="30"/>
  <c r="AT349" i="30"/>
  <c r="AQ349" i="30"/>
  <c r="AO349" i="30"/>
  <c r="AR349" i="30"/>
  <c r="AN349" i="30"/>
  <c r="AP349" i="30" s="1"/>
  <c r="AM349" i="30"/>
  <c r="AT1205" i="30"/>
  <c r="AR1205" i="30"/>
  <c r="AO1205" i="30"/>
  <c r="AQ1205" i="30"/>
  <c r="AM1205" i="30"/>
  <c r="AN1205" i="30"/>
  <c r="AP1205" i="30" s="1"/>
  <c r="AT62" i="30"/>
  <c r="AQ62" i="30"/>
  <c r="AR62" i="30"/>
  <c r="AN62" i="30"/>
  <c r="AP62" i="30" s="1"/>
  <c r="AM62" i="30"/>
  <c r="AO62" i="30"/>
  <c r="AR1040" i="30"/>
  <c r="AT1040" i="30"/>
  <c r="AM1040" i="30"/>
  <c r="AO1040" i="30"/>
  <c r="AN1040" i="30"/>
  <c r="AP1040" i="30" s="1"/>
  <c r="AQ1040" i="30"/>
  <c r="AT230" i="30"/>
  <c r="AO230" i="30"/>
  <c r="AN230" i="30"/>
  <c r="AP230" i="30" s="1"/>
  <c r="AQ230" i="30"/>
  <c r="AR230" i="30"/>
  <c r="AM230" i="30"/>
  <c r="AM1079" i="30"/>
  <c r="AN1079" i="30"/>
  <c r="AP1079" i="30" s="1"/>
  <c r="AO1079" i="30"/>
  <c r="AT1079" i="30"/>
  <c r="AQ1079" i="30"/>
  <c r="AR1079" i="30"/>
  <c r="AO586" i="30"/>
  <c r="AT586" i="30"/>
  <c r="AN586" i="30"/>
  <c r="AP586" i="30" s="1"/>
  <c r="AQ586" i="30"/>
  <c r="AR586" i="30"/>
  <c r="AM586" i="30"/>
  <c r="AN398" i="30"/>
  <c r="AP398" i="30" s="1"/>
  <c r="AO398" i="30"/>
  <c r="AQ398" i="30"/>
  <c r="AT398" i="30"/>
  <c r="AM398" i="30"/>
  <c r="AR398" i="30"/>
  <c r="AM1017" i="30"/>
  <c r="AR1017" i="30"/>
  <c r="AO1017" i="30"/>
  <c r="AT1017" i="30"/>
  <c r="AQ1017" i="30"/>
  <c r="AN1017" i="30"/>
  <c r="AP1017" i="30" s="1"/>
  <c r="AQ791" i="30"/>
  <c r="AR791" i="30"/>
  <c r="AO791" i="30"/>
  <c r="AT791" i="30"/>
  <c r="AM791" i="30"/>
  <c r="AN791" i="30"/>
  <c r="AP791" i="30" s="1"/>
  <c r="AO844" i="30"/>
  <c r="AT844" i="30"/>
  <c r="AR844" i="30"/>
  <c r="AQ844" i="30"/>
  <c r="AM844" i="30"/>
  <c r="AN844" i="30"/>
  <c r="AP844" i="30" s="1"/>
  <c r="AT374" i="30"/>
  <c r="AM374" i="30"/>
  <c r="AN374" i="30"/>
  <c r="AP374" i="30" s="1"/>
  <c r="AR374" i="30"/>
  <c r="AO374" i="30"/>
  <c r="AQ374" i="30"/>
  <c r="AM616" i="30"/>
  <c r="AT616" i="30"/>
  <c r="AR616" i="30"/>
  <c r="AO616" i="30"/>
  <c r="AN616" i="30"/>
  <c r="AP616" i="30" s="1"/>
  <c r="AQ616" i="30"/>
  <c r="AT475" i="30"/>
  <c r="AO475" i="30"/>
  <c r="AN475" i="30"/>
  <c r="AP475" i="30" s="1"/>
  <c r="AQ475" i="30"/>
  <c r="AR475" i="30"/>
  <c r="AM475" i="30"/>
  <c r="AT887" i="30"/>
  <c r="AO887" i="30"/>
  <c r="AQ887" i="30"/>
  <c r="AR887" i="30"/>
  <c r="AN887" i="30"/>
  <c r="AP887" i="30" s="1"/>
  <c r="AM887" i="30"/>
  <c r="AN409" i="30"/>
  <c r="AP409" i="30" s="1"/>
  <c r="AT409" i="30"/>
  <c r="AO409" i="30"/>
  <c r="AQ409" i="30"/>
  <c r="AR409" i="30"/>
  <c r="AM409" i="30"/>
  <c r="AR766" i="30"/>
  <c r="AN766" i="30"/>
  <c r="AP766" i="30" s="1"/>
  <c r="AT766" i="30"/>
  <c r="AO766" i="30"/>
  <c r="AQ766" i="30"/>
  <c r="AM766" i="30"/>
  <c r="AM523" i="30"/>
  <c r="AN523" i="30"/>
  <c r="AP523" i="30" s="1"/>
  <c r="AR523" i="30"/>
  <c r="AO523" i="30"/>
  <c r="AQ523" i="30"/>
  <c r="AT523" i="30"/>
  <c r="AT796" i="30"/>
  <c r="AR796" i="30"/>
  <c r="AN796" i="30"/>
  <c r="AP796" i="30" s="1"/>
  <c r="AQ796" i="30"/>
  <c r="AM796" i="30"/>
  <c r="AO796" i="30"/>
  <c r="AR563" i="30"/>
  <c r="AN563" i="30"/>
  <c r="AP563" i="30" s="1"/>
  <c r="AM563" i="30"/>
  <c r="AT563" i="30"/>
  <c r="AQ563" i="30"/>
  <c r="AO563" i="30"/>
  <c r="AO549" i="30"/>
  <c r="AR549" i="30"/>
  <c r="AT549" i="30"/>
  <c r="AQ549" i="30"/>
  <c r="AN549" i="30"/>
  <c r="AP549" i="30" s="1"/>
  <c r="AM549" i="30"/>
  <c r="AN713" i="30"/>
  <c r="AP713" i="30" s="1"/>
  <c r="AR713" i="30"/>
  <c r="AM713" i="30"/>
  <c r="AT713" i="30"/>
  <c r="AQ713" i="30"/>
  <c r="AO713" i="30"/>
  <c r="AT387" i="30"/>
  <c r="AQ387" i="30"/>
  <c r="AR387" i="30"/>
  <c r="AO387" i="30"/>
  <c r="AN387" i="30"/>
  <c r="AP387" i="30" s="1"/>
  <c r="AM387" i="30"/>
  <c r="AN746" i="30"/>
  <c r="AP746" i="30" s="1"/>
  <c r="AQ746" i="30"/>
  <c r="AT746" i="30"/>
  <c r="AO746" i="30"/>
  <c r="AM746" i="30"/>
  <c r="AR746" i="30"/>
  <c r="AR910" i="30"/>
  <c r="AN910" i="30"/>
  <c r="AP910" i="30" s="1"/>
  <c r="AT910" i="30"/>
  <c r="AO910" i="30"/>
  <c r="AQ910" i="30"/>
  <c r="AM910" i="30"/>
  <c r="AN944" i="30"/>
  <c r="AP944" i="30" s="1"/>
  <c r="AR944" i="30"/>
  <c r="AO944" i="30"/>
  <c r="AQ944" i="30"/>
  <c r="AT944" i="30"/>
  <c r="AM944" i="30"/>
  <c r="AN960" i="30"/>
  <c r="AP960" i="30" s="1"/>
  <c r="AR960" i="30"/>
  <c r="AO960" i="30"/>
  <c r="AQ960" i="30"/>
  <c r="AT960" i="30"/>
  <c r="AM960" i="30"/>
  <c r="AN976" i="30"/>
  <c r="AP976" i="30" s="1"/>
  <c r="AR976" i="30"/>
  <c r="AO976" i="30"/>
  <c r="AQ976" i="30"/>
  <c r="AT976" i="30"/>
  <c r="AM976" i="30"/>
  <c r="AT1265" i="30"/>
  <c r="AO1265" i="30"/>
  <c r="AN1265" i="30"/>
  <c r="AP1265" i="30" s="1"/>
  <c r="AQ1265" i="30"/>
  <c r="AM1265" i="30"/>
  <c r="AR1265" i="30"/>
  <c r="AM182" i="30"/>
  <c r="AT182" i="30"/>
  <c r="AO182" i="30"/>
  <c r="AR182" i="30"/>
  <c r="AN182" i="30"/>
  <c r="AP182" i="30" s="1"/>
  <c r="AQ182" i="30"/>
  <c r="AM212" i="30"/>
  <c r="AQ212" i="30"/>
  <c r="AN212" i="30"/>
  <c r="AP212" i="30" s="1"/>
  <c r="AR212" i="30"/>
  <c r="AT212" i="30"/>
  <c r="AO212" i="30"/>
  <c r="AN1259" i="30"/>
  <c r="AP1259" i="30" s="1"/>
  <c r="AQ1259" i="30"/>
  <c r="AR1259" i="30"/>
  <c r="AT1259" i="30"/>
  <c r="AO1259" i="30"/>
  <c r="AM1259" i="30"/>
  <c r="AN1011" i="30"/>
  <c r="AP1011" i="30" s="1"/>
  <c r="AQ1011" i="30"/>
  <c r="AM1011" i="30"/>
  <c r="AR1011" i="30"/>
  <c r="AT1011" i="30"/>
  <c r="AO1011" i="30"/>
  <c r="AO134" i="30"/>
  <c r="AT134" i="30"/>
  <c r="AQ134" i="30"/>
  <c r="AR134" i="30"/>
  <c r="AN134" i="30"/>
  <c r="AP134" i="30" s="1"/>
  <c r="AM134" i="30"/>
  <c r="AQ6" i="30"/>
  <c r="AR6" i="30"/>
  <c r="AT6" i="30"/>
  <c r="AO6" i="30"/>
  <c r="AM6" i="30"/>
  <c r="AN6" i="30"/>
  <c r="AP6" i="30" s="1"/>
  <c r="AN1229" i="30"/>
  <c r="AP1229" i="30" s="1"/>
  <c r="AQ1229" i="30"/>
  <c r="AR1229" i="30"/>
  <c r="AT1229" i="30"/>
  <c r="AO1229" i="30"/>
  <c r="AM1229" i="30"/>
  <c r="AO1041" i="30"/>
  <c r="AN1041" i="30"/>
  <c r="AP1041" i="30" s="1"/>
  <c r="AQ1041" i="30"/>
  <c r="AR1041" i="30"/>
  <c r="AT1041" i="30"/>
  <c r="AM1041" i="30"/>
  <c r="AN1221" i="30"/>
  <c r="AP1221" i="30" s="1"/>
  <c r="AQ1221" i="30"/>
  <c r="AR1221" i="30"/>
  <c r="AT1221" i="30"/>
  <c r="AO1221" i="30"/>
  <c r="AM1221" i="30"/>
  <c r="AM1094" i="30"/>
  <c r="AR1094" i="30"/>
  <c r="AO1094" i="30"/>
  <c r="AQ1094" i="30"/>
  <c r="AT1094" i="30"/>
  <c r="AN1094" i="30"/>
  <c r="AP1094" i="30" s="1"/>
  <c r="AM262" i="30"/>
  <c r="AT262" i="30"/>
  <c r="AO262" i="30"/>
  <c r="AN262" i="30"/>
  <c r="AP262" i="30" s="1"/>
  <c r="AQ262" i="30"/>
  <c r="AR262" i="30"/>
  <c r="AN18" i="30"/>
  <c r="AP18" i="30" s="1"/>
  <c r="AM18" i="30"/>
  <c r="AO18" i="30"/>
  <c r="AQ18" i="30"/>
  <c r="AR18" i="30"/>
  <c r="AT18" i="30"/>
  <c r="AQ1105" i="30"/>
  <c r="AT1105" i="30"/>
  <c r="AN1105" i="30"/>
  <c r="AP1105" i="30" s="1"/>
  <c r="AR1105" i="30"/>
  <c r="AM1105" i="30"/>
  <c r="AO1105" i="30"/>
  <c r="AN1048" i="30"/>
  <c r="AP1048" i="30" s="1"/>
  <c r="AQ1048" i="30"/>
  <c r="AR1048" i="30"/>
  <c r="AT1048" i="30"/>
  <c r="AM1048" i="30"/>
  <c r="AO1048" i="30"/>
  <c r="AM841" i="30"/>
  <c r="AN841" i="30"/>
  <c r="AP841" i="30" s="1"/>
  <c r="AO841" i="30"/>
  <c r="AR841" i="30"/>
  <c r="AT841" i="30"/>
  <c r="AQ841" i="30"/>
  <c r="AT482" i="30"/>
  <c r="AQ482" i="30"/>
  <c r="AN482" i="30"/>
  <c r="AP482" i="30" s="1"/>
  <c r="AO482" i="30"/>
  <c r="AM482" i="30"/>
  <c r="AR482" i="30"/>
  <c r="AN526" i="30"/>
  <c r="AP526" i="30" s="1"/>
  <c r="AM526" i="30"/>
  <c r="AR526" i="30"/>
  <c r="AO526" i="30"/>
  <c r="AQ526" i="30"/>
  <c r="AT526" i="30"/>
  <c r="AN431" i="30"/>
  <c r="AP431" i="30" s="1"/>
  <c r="AR431" i="30"/>
  <c r="AO431" i="30"/>
  <c r="AT431" i="30"/>
  <c r="AQ431" i="30"/>
  <c r="AM431" i="30"/>
  <c r="AM1156" i="30"/>
  <c r="AQ1156" i="30"/>
  <c r="AN1156" i="30"/>
  <c r="AP1156" i="30" s="1"/>
  <c r="AO1156" i="30"/>
  <c r="AR1156" i="30"/>
  <c r="AT1156" i="30"/>
  <c r="AN762" i="30"/>
  <c r="AP762" i="30" s="1"/>
  <c r="AT762" i="30"/>
  <c r="AO762" i="30"/>
  <c r="AQ762" i="30"/>
  <c r="AR762" i="30"/>
  <c r="AM762" i="30"/>
  <c r="AM835" i="30"/>
  <c r="AO835" i="30"/>
  <c r="AR835" i="30"/>
  <c r="AN835" i="30"/>
  <c r="AP835" i="30" s="1"/>
  <c r="AT835" i="30"/>
  <c r="AQ835" i="30"/>
  <c r="AN772" i="30"/>
  <c r="AP772" i="30" s="1"/>
  <c r="AR772" i="30"/>
  <c r="AT772" i="30"/>
  <c r="AO772" i="30"/>
  <c r="AQ772" i="30"/>
  <c r="AM772" i="30"/>
  <c r="AR514" i="30"/>
  <c r="AO514" i="30"/>
  <c r="AQ514" i="30"/>
  <c r="AT514" i="30"/>
  <c r="AM514" i="30"/>
  <c r="AN514" i="30"/>
  <c r="AP514" i="30" s="1"/>
  <c r="AQ1189" i="30"/>
  <c r="AN1189" i="30"/>
  <c r="AP1189" i="30" s="1"/>
  <c r="AO1189" i="30"/>
  <c r="AR1189" i="30"/>
  <c r="AT1189" i="30"/>
  <c r="AM1189" i="30"/>
  <c r="AQ846" i="30"/>
  <c r="AM846" i="30"/>
  <c r="AO846" i="30"/>
  <c r="AT846" i="30"/>
  <c r="AR846" i="30"/>
  <c r="AN846" i="30"/>
  <c r="AP846" i="30" s="1"/>
  <c r="AM513" i="30"/>
  <c r="AN513" i="30"/>
  <c r="AP513" i="30" s="1"/>
  <c r="AR513" i="30"/>
  <c r="AO513" i="30"/>
  <c r="AQ513" i="30"/>
  <c r="AT513" i="30"/>
  <c r="AN540" i="30"/>
  <c r="AP540" i="30" s="1"/>
  <c r="AM540" i="30"/>
  <c r="AQ540" i="30"/>
  <c r="AR540" i="30"/>
  <c r="AO540" i="30"/>
  <c r="AT540" i="30"/>
  <c r="AM463" i="30"/>
  <c r="AN463" i="30"/>
  <c r="AP463" i="30" s="1"/>
  <c r="AQ463" i="30"/>
  <c r="AR463" i="30"/>
  <c r="AO463" i="30"/>
  <c r="AT463" i="30"/>
  <c r="AT1283" i="30"/>
  <c r="AR1283" i="30"/>
  <c r="AN1283" i="30"/>
  <c r="AP1283" i="30" s="1"/>
  <c r="AM1283" i="30"/>
  <c r="AO1283" i="30"/>
  <c r="AQ1283" i="30"/>
  <c r="AR1242" i="30"/>
  <c r="AM1242" i="30"/>
  <c r="AO1242" i="30"/>
  <c r="AQ1242" i="30"/>
  <c r="AN1242" i="30"/>
  <c r="AP1242" i="30" s="1"/>
  <c r="AT1242" i="30"/>
  <c r="AM828" i="30"/>
  <c r="AT828" i="30"/>
  <c r="AR828" i="30"/>
  <c r="AQ828" i="30"/>
  <c r="AN828" i="30"/>
  <c r="AP828" i="30" s="1"/>
  <c r="AO828" i="30"/>
  <c r="AT481" i="30"/>
  <c r="AO481" i="30"/>
  <c r="AN481" i="30"/>
  <c r="AP481" i="30" s="1"/>
  <c r="AQ481" i="30"/>
  <c r="AM481" i="30"/>
  <c r="AR481" i="30"/>
  <c r="AO641" i="30"/>
  <c r="AM641" i="30"/>
  <c r="AT641" i="30"/>
  <c r="AQ641" i="30"/>
  <c r="AR641" i="30"/>
  <c r="AN641" i="30"/>
  <c r="AP641" i="30" s="1"/>
  <c r="AM386" i="30"/>
  <c r="AO386" i="30"/>
  <c r="AQ386" i="30"/>
  <c r="AT386" i="30"/>
  <c r="AR386" i="30"/>
  <c r="AN386" i="30"/>
  <c r="AP386" i="30" s="1"/>
  <c r="AR912" i="30"/>
  <c r="AO912" i="30"/>
  <c r="AT912" i="30"/>
  <c r="AN912" i="30"/>
  <c r="AP912" i="30" s="1"/>
  <c r="AQ912" i="30"/>
  <c r="AM912" i="30"/>
  <c r="AM748" i="30"/>
  <c r="AT748" i="30"/>
  <c r="AR748" i="30"/>
  <c r="AO748" i="30"/>
  <c r="AQ748" i="30"/>
  <c r="AN748" i="30"/>
  <c r="AP748" i="30" s="1"/>
  <c r="AO1028" i="30"/>
  <c r="AT1028" i="30"/>
  <c r="AN1028" i="30"/>
  <c r="AP1028" i="30" s="1"/>
  <c r="AQ1028" i="30"/>
  <c r="AR1028" i="30"/>
  <c r="AM1028" i="30"/>
  <c r="AN805" i="30"/>
  <c r="AP805" i="30" s="1"/>
  <c r="AT805" i="30"/>
  <c r="AR805" i="30"/>
  <c r="AQ805" i="30"/>
  <c r="AO805" i="30"/>
  <c r="AM805" i="30"/>
  <c r="AT581" i="30"/>
  <c r="AQ581" i="30"/>
  <c r="AN581" i="30"/>
  <c r="AP581" i="30" s="1"/>
  <c r="AO581" i="30"/>
  <c r="AR581" i="30"/>
  <c r="AM581" i="30"/>
  <c r="AN807" i="30"/>
  <c r="AP807" i="30" s="1"/>
  <c r="AT807" i="30"/>
  <c r="AR807" i="30"/>
  <c r="AM807" i="30"/>
  <c r="AQ807" i="30"/>
  <c r="AO807" i="30"/>
  <c r="AN501" i="30"/>
  <c r="AP501" i="30" s="1"/>
  <c r="AO501" i="30"/>
  <c r="AM501" i="30"/>
  <c r="AT501" i="30"/>
  <c r="AQ501" i="30"/>
  <c r="AR501" i="30"/>
  <c r="AM870" i="30"/>
  <c r="AT870" i="30"/>
  <c r="AO870" i="30"/>
  <c r="AR870" i="30"/>
  <c r="AN870" i="30"/>
  <c r="AP870" i="30" s="1"/>
  <c r="AQ870" i="30"/>
  <c r="AM502" i="30"/>
  <c r="AT502" i="30"/>
  <c r="AQ502" i="30"/>
  <c r="AR502" i="30"/>
  <c r="AN502" i="30"/>
  <c r="AP502" i="30" s="1"/>
  <c r="AO502" i="30"/>
  <c r="AO507" i="30"/>
  <c r="AT507" i="30"/>
  <c r="AQ507" i="30"/>
  <c r="AR507" i="30"/>
  <c r="AN507" i="30"/>
  <c r="AP507" i="30" s="1"/>
  <c r="AM507" i="30"/>
  <c r="AR289" i="30"/>
  <c r="AM289" i="30"/>
  <c r="AT289" i="30"/>
  <c r="AN289" i="30"/>
  <c r="AP289" i="30" s="1"/>
  <c r="AQ289" i="30"/>
  <c r="AO289" i="30"/>
  <c r="AQ239" i="30"/>
  <c r="AO239" i="30"/>
  <c r="AT239" i="30"/>
  <c r="AN239" i="30"/>
  <c r="AP239" i="30" s="1"/>
  <c r="AM239" i="30"/>
  <c r="AR239" i="30"/>
  <c r="AN403" i="30"/>
  <c r="AP403" i="30" s="1"/>
  <c r="AQ403" i="30"/>
  <c r="AR403" i="30"/>
  <c r="AT403" i="30"/>
  <c r="AO403" i="30"/>
  <c r="AM403" i="30"/>
  <c r="AT199" i="30"/>
  <c r="AO199" i="30"/>
  <c r="AN199" i="30"/>
  <c r="AP199" i="30" s="1"/>
  <c r="AM199" i="30"/>
  <c r="AR199" i="30"/>
  <c r="AQ199" i="30"/>
  <c r="AO462" i="30"/>
  <c r="AT462" i="30"/>
  <c r="AN462" i="30"/>
  <c r="AP462" i="30" s="1"/>
  <c r="AQ462" i="30"/>
  <c r="AR462" i="30"/>
  <c r="AM462" i="30"/>
  <c r="AR83" i="30"/>
  <c r="AM83" i="30"/>
  <c r="AT83" i="30"/>
  <c r="AN83" i="30"/>
  <c r="AP83" i="30" s="1"/>
  <c r="AO83" i="30"/>
  <c r="AQ83" i="30"/>
  <c r="AR325" i="30"/>
  <c r="AM325" i="30"/>
  <c r="AN325" i="30"/>
  <c r="AP325" i="30" s="1"/>
  <c r="AO325" i="30"/>
  <c r="AT325" i="30"/>
  <c r="AQ325" i="30"/>
  <c r="AM52" i="30"/>
  <c r="AN52" i="30"/>
  <c r="AP52" i="30" s="1"/>
  <c r="AT52" i="30"/>
  <c r="AQ52" i="30"/>
  <c r="AR52" i="30"/>
  <c r="AO52" i="30"/>
  <c r="AR97" i="30"/>
  <c r="AN97" i="30"/>
  <c r="AP97" i="30" s="1"/>
  <c r="AT97" i="30"/>
  <c r="AQ97" i="30"/>
  <c r="AO97" i="30"/>
  <c r="AM97" i="30"/>
  <c r="AM232" i="30"/>
  <c r="AN232" i="30"/>
  <c r="AP232" i="30" s="1"/>
  <c r="AR232" i="30"/>
  <c r="AO232" i="30"/>
  <c r="AT232" i="30"/>
  <c r="AQ232" i="30"/>
  <c r="AR300" i="30"/>
  <c r="AN300" i="30"/>
  <c r="AP300" i="30" s="1"/>
  <c r="AT300" i="30"/>
  <c r="AQ300" i="30"/>
  <c r="AO300" i="30"/>
  <c r="AM300" i="30"/>
  <c r="AM303" i="30"/>
  <c r="AN303" i="30"/>
  <c r="AP303" i="30" s="1"/>
  <c r="AO303" i="30"/>
  <c r="AR303" i="30"/>
  <c r="AT303" i="30"/>
  <c r="AQ303" i="30"/>
  <c r="AR312" i="30"/>
  <c r="AN312" i="30"/>
  <c r="AP312" i="30" s="1"/>
  <c r="AO312" i="30"/>
  <c r="AM312" i="30"/>
  <c r="AT312" i="30"/>
  <c r="AQ312" i="30"/>
  <c r="N3" i="48"/>
  <c r="P6" i="31" s="1"/>
  <c r="AM331" i="30"/>
  <c r="AO331" i="30"/>
  <c r="AT331" i="30"/>
  <c r="AQ331" i="30"/>
  <c r="AN331" i="30"/>
  <c r="AP331" i="30" s="1"/>
  <c r="AR331" i="30"/>
  <c r="AM295" i="30"/>
  <c r="AT295" i="30"/>
  <c r="AQ295" i="30"/>
  <c r="AR295" i="30"/>
  <c r="AO295" i="30"/>
  <c r="AN295" i="30"/>
  <c r="AP295" i="30" s="1"/>
  <c r="AM290" i="30"/>
  <c r="AR290" i="30"/>
  <c r="AN290" i="30"/>
  <c r="AP290" i="30" s="1"/>
  <c r="AQ290" i="30"/>
  <c r="AO290" i="30"/>
  <c r="AT290" i="30"/>
  <c r="AO103" i="30"/>
  <c r="AQ103" i="30"/>
  <c r="AT103" i="30"/>
  <c r="AM103" i="30"/>
  <c r="AN103" i="30"/>
  <c r="AP103" i="30" s="1"/>
  <c r="AR103" i="30"/>
  <c r="AQ123" i="30"/>
  <c r="AT123" i="30"/>
  <c r="AM123" i="30"/>
  <c r="AR123" i="30"/>
  <c r="AN123" i="30"/>
  <c r="AP123" i="30" s="1"/>
  <c r="AO123" i="30"/>
  <c r="AT617" i="30"/>
  <c r="AR617" i="30"/>
  <c r="AO617" i="30"/>
  <c r="AN617" i="30"/>
  <c r="AP617" i="30" s="1"/>
  <c r="AQ617" i="30"/>
  <c r="AM617" i="30"/>
  <c r="AT458" i="30"/>
  <c r="AM458" i="30"/>
  <c r="AN458" i="30"/>
  <c r="AP458" i="30" s="1"/>
  <c r="AQ458" i="30"/>
  <c r="AR458" i="30"/>
  <c r="AO458" i="30"/>
  <c r="AN755" i="30"/>
  <c r="AP755" i="30" s="1"/>
  <c r="AT755" i="30"/>
  <c r="AO755" i="30"/>
  <c r="AQ755" i="30"/>
  <c r="AM755" i="30"/>
  <c r="AR755" i="30"/>
  <c r="AT608" i="30"/>
  <c r="AN608" i="30"/>
  <c r="AP608" i="30" s="1"/>
  <c r="AO608" i="30"/>
  <c r="AQ608" i="30"/>
  <c r="AR608" i="30"/>
  <c r="AM608" i="30"/>
  <c r="AN889" i="30"/>
  <c r="AP889" i="30" s="1"/>
  <c r="AT889" i="30"/>
  <c r="AO889" i="30"/>
  <c r="AQ889" i="30"/>
  <c r="AM889" i="30"/>
  <c r="AR889" i="30"/>
  <c r="AQ621" i="30"/>
  <c r="AM621" i="30"/>
  <c r="AT621" i="30"/>
  <c r="AR621" i="30"/>
  <c r="AO621" i="30"/>
  <c r="AN621" i="30"/>
  <c r="AP621" i="30" s="1"/>
  <c r="AN949" i="30"/>
  <c r="AP949" i="30" s="1"/>
  <c r="AT949" i="30"/>
  <c r="AQ949" i="30"/>
  <c r="AM949" i="30"/>
  <c r="AR949" i="30"/>
  <c r="AO949" i="30"/>
  <c r="AR965" i="30"/>
  <c r="AT965" i="30"/>
  <c r="AM965" i="30"/>
  <c r="AQ965" i="30"/>
  <c r="AN965" i="30"/>
  <c r="AP965" i="30" s="1"/>
  <c r="AO965" i="30"/>
  <c r="AO981" i="30"/>
  <c r="AT981" i="30"/>
  <c r="AQ981" i="30"/>
  <c r="AN981" i="30"/>
  <c r="AP981" i="30" s="1"/>
  <c r="AM981" i="30"/>
  <c r="AR981" i="30"/>
  <c r="AT88" i="30"/>
  <c r="AM88" i="30"/>
  <c r="AO88" i="30"/>
  <c r="AN88" i="30"/>
  <c r="AP88" i="30" s="1"/>
  <c r="AQ88" i="30"/>
  <c r="AR88" i="30"/>
  <c r="AQ204" i="30"/>
  <c r="AM204" i="30"/>
  <c r="AR204" i="30"/>
  <c r="AT204" i="30"/>
  <c r="AN204" i="30"/>
  <c r="AP204" i="30" s="1"/>
  <c r="AO204" i="30"/>
  <c r="AR143" i="30"/>
  <c r="AO143" i="30"/>
  <c r="AN143" i="30"/>
  <c r="AP143" i="30" s="1"/>
  <c r="AT143" i="30"/>
  <c r="AQ143" i="30"/>
  <c r="AM143" i="30"/>
  <c r="AT1194" i="30"/>
  <c r="AQ1194" i="30"/>
  <c r="AN1194" i="30"/>
  <c r="AP1194" i="30" s="1"/>
  <c r="AO1194" i="30"/>
  <c r="AM1194" i="30"/>
  <c r="AR1194" i="30"/>
  <c r="AN1007" i="30"/>
  <c r="AP1007" i="30" s="1"/>
  <c r="AQ1007" i="30"/>
  <c r="AR1007" i="30"/>
  <c r="AO1007" i="30"/>
  <c r="AT1007" i="30"/>
  <c r="AM1007" i="30"/>
  <c r="AR79" i="30"/>
  <c r="AM79" i="30"/>
  <c r="AO79" i="30"/>
  <c r="AT79" i="30"/>
  <c r="AN79" i="30"/>
  <c r="AP79" i="30" s="1"/>
  <c r="AQ79" i="30"/>
  <c r="AM1096" i="30"/>
  <c r="AO1096" i="30"/>
  <c r="AQ1096" i="30"/>
  <c r="AT1096" i="30"/>
  <c r="AN1096" i="30"/>
  <c r="AP1096" i="30" s="1"/>
  <c r="AR1096" i="30"/>
  <c r="AN1098" i="30"/>
  <c r="AP1098" i="30" s="1"/>
  <c r="AR1098" i="30"/>
  <c r="AO1098" i="30"/>
  <c r="AM1098" i="30"/>
  <c r="AQ1098" i="30"/>
  <c r="AT1098" i="30"/>
  <c r="AN252" i="30"/>
  <c r="AP252" i="30" s="1"/>
  <c r="AM252" i="30"/>
  <c r="AR252" i="30"/>
  <c r="AO252" i="30"/>
  <c r="AT252" i="30"/>
  <c r="AQ252" i="30"/>
  <c r="AO71" i="30"/>
  <c r="AM71" i="30"/>
  <c r="AT71" i="30"/>
  <c r="AN71" i="30"/>
  <c r="AP71" i="30" s="1"/>
  <c r="AQ71" i="30"/>
  <c r="AR71" i="30"/>
  <c r="AO1093" i="30"/>
  <c r="AQ1093" i="30"/>
  <c r="AT1093" i="30"/>
  <c r="AN1093" i="30"/>
  <c r="AP1093" i="30" s="1"/>
  <c r="AM1093" i="30"/>
  <c r="AR1093" i="30"/>
  <c r="AM158" i="30"/>
  <c r="AT158" i="30"/>
  <c r="AO158" i="30"/>
  <c r="AN158" i="30"/>
  <c r="AP158" i="30" s="1"/>
  <c r="AQ158" i="30"/>
  <c r="AR158" i="30"/>
  <c r="AT258" i="30"/>
  <c r="AO258" i="30"/>
  <c r="AN258" i="30"/>
  <c r="AP258" i="30" s="1"/>
  <c r="AQ258" i="30"/>
  <c r="AR258" i="30"/>
  <c r="AM258" i="30"/>
  <c r="AN1183" i="30"/>
  <c r="AP1183" i="30" s="1"/>
  <c r="AO1183" i="30"/>
  <c r="AR1183" i="30"/>
  <c r="AT1183" i="30"/>
  <c r="AQ1183" i="30"/>
  <c r="AM1183" i="30"/>
  <c r="AT1038" i="30"/>
  <c r="AQ1038" i="30"/>
  <c r="AR1038" i="30"/>
  <c r="AM1038" i="30"/>
  <c r="AO1038" i="30"/>
  <c r="AN1038" i="30"/>
  <c r="AP1038" i="30" s="1"/>
  <c r="AM825" i="30"/>
  <c r="AT825" i="30"/>
  <c r="AR825" i="30"/>
  <c r="AQ825" i="30"/>
  <c r="AN825" i="30"/>
  <c r="AP825" i="30" s="1"/>
  <c r="AO825" i="30"/>
  <c r="AQ824" i="30"/>
  <c r="AM824" i="30"/>
  <c r="AN824" i="30"/>
  <c r="AP824" i="30" s="1"/>
  <c r="AT824" i="30"/>
  <c r="AO824" i="30"/>
  <c r="AR824" i="30"/>
  <c r="AT385" i="30"/>
  <c r="AN385" i="30"/>
  <c r="AP385" i="30" s="1"/>
  <c r="AQ385" i="30"/>
  <c r="AO385" i="30"/>
  <c r="AR385" i="30"/>
  <c r="AM385" i="30"/>
  <c r="AM527" i="30"/>
  <c r="AQ527" i="30"/>
  <c r="AT527" i="30"/>
  <c r="AN527" i="30"/>
  <c r="AP527" i="30" s="1"/>
  <c r="AR527" i="30"/>
  <c r="AO527" i="30"/>
  <c r="AR1204" i="30"/>
  <c r="AM1204" i="30"/>
  <c r="AQ1204" i="30"/>
  <c r="AO1204" i="30"/>
  <c r="AN1204" i="30"/>
  <c r="AP1204" i="30" s="1"/>
  <c r="AT1204" i="30"/>
  <c r="AM1019" i="30"/>
  <c r="AO1019" i="30"/>
  <c r="AT1019" i="30"/>
  <c r="AN1019" i="30"/>
  <c r="AP1019" i="30" s="1"/>
  <c r="AR1019" i="30"/>
  <c r="AQ1019" i="30"/>
  <c r="AM760" i="30"/>
  <c r="AR760" i="30"/>
  <c r="AN760" i="30"/>
  <c r="AP760" i="30" s="1"/>
  <c r="AT760" i="30"/>
  <c r="AQ760" i="30"/>
  <c r="AO760" i="30"/>
  <c r="AO384" i="30"/>
  <c r="AN384" i="30"/>
  <c r="AP384" i="30" s="1"/>
  <c r="AM384" i="30"/>
  <c r="AR384" i="30"/>
  <c r="AT384" i="30"/>
  <c r="AQ384" i="30"/>
  <c r="AN1171" i="30"/>
  <c r="AP1171" i="30" s="1"/>
  <c r="AO1171" i="30"/>
  <c r="AQ1171" i="30"/>
  <c r="AM1171" i="30"/>
  <c r="AR1171" i="30"/>
  <c r="AT1171" i="30"/>
  <c r="AM1009" i="30"/>
  <c r="AN1009" i="30"/>
  <c r="AP1009" i="30" s="1"/>
  <c r="AQ1009" i="30"/>
  <c r="AR1009" i="30"/>
  <c r="AO1009" i="30"/>
  <c r="AT1009" i="30"/>
  <c r="AN383" i="30"/>
  <c r="AP383" i="30" s="1"/>
  <c r="AQ383" i="30"/>
  <c r="AR383" i="30"/>
  <c r="AO383" i="30"/>
  <c r="AT383" i="30"/>
  <c r="AM383" i="30"/>
  <c r="AN394" i="30"/>
  <c r="AP394" i="30" s="1"/>
  <c r="AO394" i="30"/>
  <c r="AQ394" i="30"/>
  <c r="AT394" i="30"/>
  <c r="AR394" i="30"/>
  <c r="AM394" i="30"/>
  <c r="AR429" i="30"/>
  <c r="AO429" i="30"/>
  <c r="AT429" i="30"/>
  <c r="AQ429" i="30"/>
  <c r="AN429" i="30"/>
  <c r="AP429" i="30" s="1"/>
  <c r="AM429" i="30"/>
  <c r="AM819" i="30"/>
  <c r="AO819" i="30"/>
  <c r="AR819" i="30"/>
  <c r="AT819" i="30"/>
  <c r="AQ819" i="30"/>
  <c r="AN819" i="30"/>
  <c r="AP819" i="30" s="1"/>
  <c r="AO700" i="30"/>
  <c r="AT700" i="30"/>
  <c r="AQ700" i="30"/>
  <c r="AR700" i="30"/>
  <c r="AN700" i="30"/>
  <c r="AP700" i="30" s="1"/>
  <c r="AM700" i="30"/>
  <c r="AM412" i="30"/>
  <c r="AQ412" i="30"/>
  <c r="AN412" i="30"/>
  <c r="AP412" i="30" s="1"/>
  <c r="AO412" i="30"/>
  <c r="AT412" i="30"/>
  <c r="AR412" i="30"/>
  <c r="AQ862" i="30"/>
  <c r="AR862" i="30"/>
  <c r="AN862" i="30"/>
  <c r="AP862" i="30" s="1"/>
  <c r="AT862" i="30"/>
  <c r="AO862" i="30"/>
  <c r="AM862" i="30"/>
  <c r="AR480" i="30"/>
  <c r="AM480" i="30"/>
  <c r="AT480" i="30"/>
  <c r="AO480" i="30"/>
  <c r="AN480" i="30"/>
  <c r="AP480" i="30" s="1"/>
  <c r="AQ480" i="30"/>
  <c r="AM904" i="30"/>
  <c r="AT904" i="30"/>
  <c r="AN904" i="30"/>
  <c r="AP904" i="30" s="1"/>
  <c r="AR904" i="30"/>
  <c r="AO904" i="30"/>
  <c r="AQ904" i="30"/>
  <c r="AR719" i="30"/>
  <c r="AM719" i="30"/>
  <c r="AT719" i="30"/>
  <c r="AQ719" i="30"/>
  <c r="AO719" i="30"/>
  <c r="AN719" i="30"/>
  <c r="AP719" i="30" s="1"/>
  <c r="AT1024" i="30"/>
  <c r="AN1024" i="30"/>
  <c r="AP1024" i="30" s="1"/>
  <c r="AQ1024" i="30"/>
  <c r="AR1024" i="30"/>
  <c r="AO1024" i="30"/>
  <c r="AM1024" i="30"/>
  <c r="AO74" i="30"/>
  <c r="AM74" i="30"/>
  <c r="AT74" i="30"/>
  <c r="AN74" i="30"/>
  <c r="AP74" i="30" s="1"/>
  <c r="AQ74" i="30"/>
  <c r="AR74" i="30"/>
  <c r="AO70" i="30"/>
  <c r="AT70" i="30"/>
  <c r="AM70" i="30"/>
  <c r="AR70" i="30"/>
  <c r="AN70" i="30"/>
  <c r="AP70" i="30" s="1"/>
  <c r="AQ70" i="30"/>
  <c r="AT179" i="30"/>
  <c r="AO179" i="30"/>
  <c r="AN179" i="30"/>
  <c r="AP179" i="30" s="1"/>
  <c r="AM179" i="30"/>
  <c r="AR179" i="30"/>
  <c r="AQ179" i="30"/>
  <c r="AO725" i="30"/>
  <c r="AT725" i="30"/>
  <c r="AQ725" i="30"/>
  <c r="AN725" i="30"/>
  <c r="AP725" i="30" s="1"/>
  <c r="AM725" i="30"/>
  <c r="AR725" i="30"/>
  <c r="AO459" i="30"/>
  <c r="AT459" i="30"/>
  <c r="AM459" i="30"/>
  <c r="AN459" i="30"/>
  <c r="AP459" i="30" s="1"/>
  <c r="AQ459" i="30"/>
  <c r="AR459" i="30"/>
  <c r="AQ763" i="30"/>
  <c r="AR763" i="30"/>
  <c r="AN763" i="30"/>
  <c r="AP763" i="30" s="1"/>
  <c r="AT763" i="30"/>
  <c r="AO763" i="30"/>
  <c r="AM763" i="30"/>
  <c r="AO493" i="30"/>
  <c r="AN493" i="30"/>
  <c r="AP493" i="30" s="1"/>
  <c r="AQ493" i="30"/>
  <c r="AR493" i="30"/>
  <c r="AM493" i="30"/>
  <c r="AT493" i="30"/>
  <c r="AQ890" i="30"/>
  <c r="AO890" i="30"/>
  <c r="AT890" i="30"/>
  <c r="AR890" i="30"/>
  <c r="AM890" i="30"/>
  <c r="AN890" i="30"/>
  <c r="AP890" i="30" s="1"/>
  <c r="AT1046" i="30"/>
  <c r="AQ1046" i="30"/>
  <c r="AO1046" i="30"/>
  <c r="AN1046" i="30"/>
  <c r="AP1046" i="30" s="1"/>
  <c r="AR1046" i="30"/>
  <c r="AM1046" i="30"/>
  <c r="AR1225" i="30"/>
  <c r="AM1225" i="30"/>
  <c r="AT1225" i="30"/>
  <c r="AO1225" i="30"/>
  <c r="AQ1225" i="30"/>
  <c r="AN1225" i="30"/>
  <c r="AP1225" i="30" s="1"/>
  <c r="AN1237" i="30"/>
  <c r="AP1237" i="30" s="1"/>
  <c r="AQ1237" i="30"/>
  <c r="AM1237" i="30"/>
  <c r="AR1237" i="30"/>
  <c r="AT1237" i="30"/>
  <c r="AO1237" i="30"/>
  <c r="AT174" i="30"/>
  <c r="AO174" i="30"/>
  <c r="AN174" i="30"/>
  <c r="AP174" i="30" s="1"/>
  <c r="AM174" i="30"/>
  <c r="AQ174" i="30"/>
  <c r="AR174" i="30"/>
  <c r="AO244" i="30"/>
  <c r="AT244" i="30"/>
  <c r="AQ244" i="30"/>
  <c r="AN244" i="30"/>
  <c r="AP244" i="30" s="1"/>
  <c r="AM244" i="30"/>
  <c r="AR244" i="30"/>
  <c r="AN1178" i="30"/>
  <c r="AP1178" i="30" s="1"/>
  <c r="AO1178" i="30"/>
  <c r="AM1178" i="30"/>
  <c r="AR1178" i="30"/>
  <c r="AT1178" i="30"/>
  <c r="AQ1178" i="30"/>
  <c r="AM1151" i="30"/>
  <c r="AQ1151" i="30"/>
  <c r="AO1151" i="30"/>
  <c r="AN1151" i="30"/>
  <c r="AP1151" i="30" s="1"/>
  <c r="AR1151" i="30"/>
  <c r="AT1151" i="30"/>
  <c r="AO342" i="30"/>
  <c r="AM342" i="30"/>
  <c r="AT342" i="30"/>
  <c r="AN342" i="30"/>
  <c r="AP342" i="30" s="1"/>
  <c r="AQ342" i="30"/>
  <c r="AR342" i="30"/>
  <c r="AT1164" i="30"/>
  <c r="AO1164" i="30"/>
  <c r="AN1164" i="30"/>
  <c r="AP1164" i="30" s="1"/>
  <c r="AM1164" i="30"/>
  <c r="AR1164" i="30"/>
  <c r="AQ1164" i="30"/>
  <c r="AR1097" i="30"/>
  <c r="AO1097" i="30"/>
  <c r="AM1097" i="30"/>
  <c r="AQ1097" i="30"/>
  <c r="AT1097" i="30"/>
  <c r="AN1097" i="30"/>
  <c r="AP1097" i="30" s="1"/>
  <c r="AR1129" i="30"/>
  <c r="AO1129" i="30"/>
  <c r="AM1129" i="30"/>
  <c r="AQ1129" i="30"/>
  <c r="AT1129" i="30"/>
  <c r="AN1129" i="30"/>
  <c r="AP1129" i="30" s="1"/>
  <c r="AR81" i="30"/>
  <c r="AO81" i="30"/>
  <c r="AM81" i="30"/>
  <c r="AT81" i="30"/>
  <c r="AN81" i="30"/>
  <c r="AP81" i="30" s="1"/>
  <c r="AQ81" i="30"/>
  <c r="AO3" i="30"/>
  <c r="AN3" i="30"/>
  <c r="AP3" i="30" s="1"/>
  <c r="AQ3" i="30"/>
  <c r="AT3" i="30"/>
  <c r="AM3" i="30"/>
  <c r="AR3" i="30"/>
  <c r="AM1147" i="30"/>
  <c r="AN1147" i="30"/>
  <c r="AP1147" i="30" s="1"/>
  <c r="AR1147" i="30"/>
  <c r="AT1147" i="30"/>
  <c r="AQ1147" i="30"/>
  <c r="AO1147" i="30"/>
  <c r="AM147" i="30"/>
  <c r="AN147" i="30"/>
  <c r="AP147" i="30" s="1"/>
  <c r="AR147" i="30"/>
  <c r="AT147" i="30"/>
  <c r="AO147" i="30"/>
  <c r="AQ147" i="30"/>
  <c r="AT1141" i="30"/>
  <c r="AQ1141" i="30"/>
  <c r="AO1141" i="30"/>
  <c r="AN1141" i="30"/>
  <c r="AP1141" i="30" s="1"/>
  <c r="AM1141" i="30"/>
  <c r="AR1141" i="30"/>
  <c r="AM1027" i="30"/>
  <c r="AN1027" i="30"/>
  <c r="AP1027" i="30" s="1"/>
  <c r="AQ1027" i="30"/>
  <c r="AR1027" i="30"/>
  <c r="AO1027" i="30"/>
  <c r="AT1027" i="30"/>
  <c r="AQ629" i="30"/>
  <c r="AR629" i="30"/>
  <c r="AT629" i="30"/>
  <c r="AM629" i="30"/>
  <c r="AO629" i="30"/>
  <c r="AN629" i="30"/>
  <c r="AP629" i="30" s="1"/>
  <c r="AO537" i="30"/>
  <c r="AQ537" i="30"/>
  <c r="AM537" i="30"/>
  <c r="AN537" i="30"/>
  <c r="AP537" i="30" s="1"/>
  <c r="AR537" i="30"/>
  <c r="AT537" i="30"/>
  <c r="AO396" i="30"/>
  <c r="AR396" i="30"/>
  <c r="AT396" i="30"/>
  <c r="AN396" i="30"/>
  <c r="AP396" i="30" s="1"/>
  <c r="AQ396" i="30"/>
  <c r="AM396" i="30"/>
  <c r="AR644" i="30"/>
  <c r="AM644" i="30"/>
  <c r="AN644" i="30"/>
  <c r="AP644" i="30" s="1"/>
  <c r="AO644" i="30"/>
  <c r="AQ644" i="30"/>
  <c r="AT644" i="30"/>
  <c r="AR411" i="30"/>
  <c r="AN411" i="30"/>
  <c r="AP411" i="30" s="1"/>
  <c r="AM411" i="30"/>
  <c r="AT411" i="30"/>
  <c r="AO411" i="30"/>
  <c r="AQ411" i="30"/>
  <c r="AM716" i="30"/>
  <c r="AT716" i="30"/>
  <c r="AQ716" i="30"/>
  <c r="AO716" i="30"/>
  <c r="AN716" i="30"/>
  <c r="AP716" i="30" s="1"/>
  <c r="AR716" i="30"/>
  <c r="AM704" i="30"/>
  <c r="AR704" i="30"/>
  <c r="AT704" i="30"/>
  <c r="AO704" i="30"/>
  <c r="AQ704" i="30"/>
  <c r="AN704" i="30"/>
  <c r="AP704" i="30" s="1"/>
  <c r="AN1274" i="30"/>
  <c r="AP1274" i="30" s="1"/>
  <c r="AT1274" i="30"/>
  <c r="AM1274" i="30"/>
  <c r="AQ1274" i="30"/>
  <c r="AR1274" i="30"/>
  <c r="AO1274" i="30"/>
  <c r="AT1057" i="30"/>
  <c r="AO1057" i="30"/>
  <c r="AM1057" i="30"/>
  <c r="AN1057" i="30"/>
  <c r="AP1057" i="30" s="1"/>
  <c r="AQ1057" i="30"/>
  <c r="AR1057" i="30"/>
  <c r="AT604" i="30"/>
  <c r="AR604" i="30"/>
  <c r="AM604" i="30"/>
  <c r="AN604" i="30"/>
  <c r="AP604" i="30" s="1"/>
  <c r="AO604" i="30"/>
  <c r="AQ604" i="30"/>
  <c r="AM634" i="30"/>
  <c r="AT634" i="30"/>
  <c r="AQ634" i="30"/>
  <c r="AO634" i="30"/>
  <c r="AR634" i="30"/>
  <c r="AN634" i="30"/>
  <c r="AP634" i="30" s="1"/>
  <c r="AR534" i="30"/>
  <c r="AO534" i="30"/>
  <c r="AM534" i="30"/>
  <c r="AQ534" i="30"/>
  <c r="AT534" i="30"/>
  <c r="AN534" i="30"/>
  <c r="AP534" i="30" s="1"/>
  <c r="AN442" i="30"/>
  <c r="AP442" i="30" s="1"/>
  <c r="AT442" i="30"/>
  <c r="AM442" i="30"/>
  <c r="AR442" i="30"/>
  <c r="AQ442" i="30"/>
  <c r="AO442" i="30"/>
  <c r="AM575" i="30"/>
  <c r="AQ575" i="30"/>
  <c r="AT575" i="30"/>
  <c r="AN575" i="30"/>
  <c r="AP575" i="30" s="1"/>
  <c r="AO575" i="30"/>
  <c r="AR575" i="30"/>
  <c r="AR605" i="30"/>
  <c r="AN605" i="30"/>
  <c r="AP605" i="30" s="1"/>
  <c r="AO605" i="30"/>
  <c r="AT605" i="30"/>
  <c r="AM605" i="30"/>
  <c r="AQ605" i="30"/>
  <c r="AM606" i="30"/>
  <c r="AT606" i="30"/>
  <c r="AN606" i="30"/>
  <c r="AP606" i="30" s="1"/>
  <c r="AQ606" i="30"/>
  <c r="AR606" i="30"/>
  <c r="AO606" i="30"/>
  <c r="AN1047" i="30"/>
  <c r="AP1047" i="30" s="1"/>
  <c r="AQ1047" i="30"/>
  <c r="AM1047" i="30"/>
  <c r="AR1047" i="30"/>
  <c r="AO1047" i="30"/>
  <c r="AT1047" i="30"/>
  <c r="AT892" i="30"/>
  <c r="AN892" i="30"/>
  <c r="AP892" i="30" s="1"/>
  <c r="AO892" i="30"/>
  <c r="AM892" i="30"/>
  <c r="AQ892" i="30"/>
  <c r="AR892" i="30"/>
  <c r="AN731" i="30"/>
  <c r="AP731" i="30" s="1"/>
  <c r="AO731" i="30"/>
  <c r="AT731" i="30"/>
  <c r="AQ731" i="30"/>
  <c r="AM731" i="30"/>
  <c r="AR731" i="30"/>
  <c r="AN500" i="30"/>
  <c r="AP500" i="30" s="1"/>
  <c r="AO500" i="30"/>
  <c r="AT500" i="30"/>
  <c r="AQ500" i="30"/>
  <c r="AR500" i="30"/>
  <c r="AM500" i="30"/>
  <c r="AR231" i="30"/>
  <c r="AQ231" i="30"/>
  <c r="AN231" i="30"/>
  <c r="AP231" i="30" s="1"/>
  <c r="AT231" i="30"/>
  <c r="AO231" i="30"/>
  <c r="AM231" i="30"/>
  <c r="AM364" i="30"/>
  <c r="AR364" i="30"/>
  <c r="AN364" i="30"/>
  <c r="AP364" i="30" s="1"/>
  <c r="AO364" i="30"/>
  <c r="AT364" i="30"/>
  <c r="AQ364" i="30"/>
  <c r="AN366" i="30"/>
  <c r="AP366" i="30" s="1"/>
  <c r="AO366" i="30"/>
  <c r="AT366" i="30"/>
  <c r="AQ366" i="30"/>
  <c r="AR366" i="30"/>
  <c r="AM366" i="30"/>
  <c r="AT625" i="30"/>
  <c r="AM625" i="30"/>
  <c r="AO625" i="30"/>
  <c r="AN625" i="30"/>
  <c r="AP625" i="30" s="1"/>
  <c r="AQ625" i="30"/>
  <c r="AR625" i="30"/>
  <c r="AR753" i="30"/>
  <c r="AT753" i="30"/>
  <c r="AN753" i="30"/>
  <c r="AP753" i="30" s="1"/>
  <c r="AQ753" i="30"/>
  <c r="AO753" i="30"/>
  <c r="AM753" i="30"/>
  <c r="AN742" i="30"/>
  <c r="AP742" i="30" s="1"/>
  <c r="AQ742" i="30"/>
  <c r="AM742" i="30"/>
  <c r="AR742" i="30"/>
  <c r="AT742" i="30"/>
  <c r="AO742" i="30"/>
  <c r="AR885" i="30"/>
  <c r="AN885" i="30"/>
  <c r="AP885" i="30" s="1"/>
  <c r="AT885" i="30"/>
  <c r="AO885" i="30"/>
  <c r="AQ885" i="30"/>
  <c r="AM885" i="30"/>
  <c r="AO1053" i="30"/>
  <c r="AR1053" i="30"/>
  <c r="AT1053" i="30"/>
  <c r="AQ1053" i="30"/>
  <c r="AM1053" i="30"/>
  <c r="AN1053" i="30"/>
  <c r="AP1053" i="30" s="1"/>
  <c r="AM943" i="30"/>
  <c r="AR943" i="30"/>
  <c r="AO943" i="30"/>
  <c r="AQ943" i="30"/>
  <c r="AT943" i="30"/>
  <c r="AN943" i="30"/>
  <c r="AP943" i="30" s="1"/>
  <c r="AM959" i="30"/>
  <c r="AO959" i="30"/>
  <c r="AQ959" i="30"/>
  <c r="AT959" i="30"/>
  <c r="AN959" i="30"/>
  <c r="AP959" i="30" s="1"/>
  <c r="AR959" i="30"/>
  <c r="AM975" i="30"/>
  <c r="AQ975" i="30"/>
  <c r="AT975" i="30"/>
  <c r="AN975" i="30"/>
  <c r="AP975" i="30" s="1"/>
  <c r="AR975" i="30"/>
  <c r="AO975" i="30"/>
  <c r="AN1037" i="30"/>
  <c r="AP1037" i="30" s="1"/>
  <c r="AQ1037" i="30"/>
  <c r="AR1037" i="30"/>
  <c r="AM1037" i="30"/>
  <c r="AT1037" i="30"/>
  <c r="AO1037" i="30"/>
  <c r="AN41" i="30"/>
  <c r="AP41" i="30" s="1"/>
  <c r="AO41" i="30"/>
  <c r="AR41" i="30"/>
  <c r="AT41" i="30"/>
  <c r="AQ41" i="30"/>
  <c r="AM41" i="30"/>
  <c r="AT217" i="30"/>
  <c r="AO217" i="30"/>
  <c r="AQ217" i="30"/>
  <c r="AN217" i="30"/>
  <c r="AP217" i="30" s="1"/>
  <c r="AR217" i="30"/>
  <c r="AM217" i="30"/>
  <c r="AR144" i="30"/>
  <c r="AO144" i="30"/>
  <c r="AN144" i="30"/>
  <c r="AP144" i="30" s="1"/>
  <c r="AT144" i="30"/>
  <c r="AQ144" i="30"/>
  <c r="AM144" i="30"/>
  <c r="AM347" i="30"/>
  <c r="AO347" i="30"/>
  <c r="AT347" i="30"/>
  <c r="AN347" i="30"/>
  <c r="AP347" i="30" s="1"/>
  <c r="AQ347" i="30"/>
  <c r="AR347" i="30"/>
  <c r="AR1161" i="30"/>
  <c r="AQ1161" i="30"/>
  <c r="AM1161" i="30"/>
  <c r="AN1161" i="30"/>
  <c r="AP1161" i="30" s="1"/>
  <c r="AT1161" i="30"/>
  <c r="AO1161" i="30"/>
  <c r="AN1034" i="30"/>
  <c r="AP1034" i="30" s="1"/>
  <c r="AM1034" i="30"/>
  <c r="AR1034" i="30"/>
  <c r="AO1034" i="30"/>
  <c r="AT1034" i="30"/>
  <c r="AQ1034" i="30"/>
  <c r="AM141" i="30"/>
  <c r="AQ141" i="30"/>
  <c r="AN141" i="30"/>
  <c r="AP141" i="30" s="1"/>
  <c r="AR141" i="30"/>
  <c r="AT141" i="30"/>
  <c r="AO141" i="30"/>
  <c r="AN154" i="30"/>
  <c r="AP154" i="30" s="1"/>
  <c r="AR154" i="30"/>
  <c r="AM154" i="30"/>
  <c r="AT154" i="30"/>
  <c r="AO154" i="30"/>
  <c r="AQ154" i="30"/>
  <c r="AM1110" i="30"/>
  <c r="AR1110" i="30"/>
  <c r="AO1110" i="30"/>
  <c r="AQ1110" i="30"/>
  <c r="AT1110" i="30"/>
  <c r="AN1110" i="30"/>
  <c r="AP1110" i="30" s="1"/>
  <c r="AT218" i="30"/>
  <c r="AO218" i="30"/>
  <c r="AQ218" i="30"/>
  <c r="AM218" i="30"/>
  <c r="AN218" i="30"/>
  <c r="AP218" i="30" s="1"/>
  <c r="AR218" i="30"/>
  <c r="AR485" i="30"/>
  <c r="AM485" i="30"/>
  <c r="AT485" i="30"/>
  <c r="AO485" i="30"/>
  <c r="AN485" i="30"/>
  <c r="AP485" i="30" s="1"/>
  <c r="AQ485" i="30"/>
  <c r="AM656" i="30"/>
  <c r="AO656" i="30"/>
  <c r="AT656" i="30"/>
  <c r="AQ656" i="30"/>
  <c r="AR656" i="30"/>
  <c r="AN656" i="30"/>
  <c r="AP656" i="30" s="1"/>
  <c r="AO1258" i="30"/>
  <c r="AR1258" i="30"/>
  <c r="AT1258" i="30"/>
  <c r="AQ1258" i="30"/>
  <c r="AN1258" i="30"/>
  <c r="AP1258" i="30" s="1"/>
  <c r="AM1258" i="30"/>
  <c r="AN708" i="30"/>
  <c r="AP708" i="30" s="1"/>
  <c r="AR708" i="30"/>
  <c r="AM708" i="30"/>
  <c r="AQ708" i="30"/>
  <c r="AT708" i="30"/>
  <c r="AO708" i="30"/>
  <c r="AM531" i="30"/>
  <c r="AO531" i="30"/>
  <c r="AQ531" i="30"/>
  <c r="AT531" i="30"/>
  <c r="AN531" i="30"/>
  <c r="AP531" i="30" s="1"/>
  <c r="AR531" i="30"/>
  <c r="AR428" i="30"/>
  <c r="AO428" i="30"/>
  <c r="AT428" i="30"/>
  <c r="AQ428" i="30"/>
  <c r="AN428" i="30"/>
  <c r="AP428" i="30" s="1"/>
  <c r="AM428" i="30"/>
  <c r="AR533" i="30"/>
  <c r="AN533" i="30"/>
  <c r="AP533" i="30" s="1"/>
  <c r="AO533" i="30"/>
  <c r="AT533" i="30"/>
  <c r="AM533" i="30"/>
  <c r="AQ533" i="30"/>
  <c r="AO1285" i="30"/>
  <c r="AQ1285" i="30"/>
  <c r="AN1285" i="30"/>
  <c r="AP1285" i="30" s="1"/>
  <c r="AT1285" i="30"/>
  <c r="AR1285" i="30"/>
  <c r="AM1285" i="30"/>
  <c r="AM720" i="30"/>
  <c r="AR720" i="30"/>
  <c r="AT720" i="30"/>
  <c r="AO720" i="30"/>
  <c r="AQ720" i="30"/>
  <c r="AN720" i="30"/>
  <c r="AP720" i="30" s="1"/>
  <c r="AQ373" i="30"/>
  <c r="AT373" i="30"/>
  <c r="AM373" i="30"/>
  <c r="AN373" i="30"/>
  <c r="AP373" i="30" s="1"/>
  <c r="AR373" i="30"/>
  <c r="AO373" i="30"/>
  <c r="AM696" i="30"/>
  <c r="AQ696" i="30"/>
  <c r="AR696" i="30"/>
  <c r="AO696" i="30"/>
  <c r="AN696" i="30"/>
  <c r="AP696" i="30" s="1"/>
  <c r="AT696" i="30"/>
  <c r="AN886" i="30"/>
  <c r="AP886" i="30" s="1"/>
  <c r="AM886" i="30"/>
  <c r="AT886" i="30"/>
  <c r="AO886" i="30"/>
  <c r="AQ886" i="30"/>
  <c r="AR886" i="30"/>
  <c r="AR600" i="30"/>
  <c r="AN600" i="30"/>
  <c r="AP600" i="30" s="1"/>
  <c r="AO600" i="30"/>
  <c r="AQ600" i="30"/>
  <c r="AT600" i="30"/>
  <c r="AM600" i="30"/>
  <c r="AQ948" i="30"/>
  <c r="AT948" i="30"/>
  <c r="AN948" i="30"/>
  <c r="AP948" i="30" s="1"/>
  <c r="AR948" i="30"/>
  <c r="AO948" i="30"/>
  <c r="AM948" i="30"/>
  <c r="AQ964" i="30"/>
  <c r="AT964" i="30"/>
  <c r="AN964" i="30"/>
  <c r="AP964" i="30" s="1"/>
  <c r="AR964" i="30"/>
  <c r="AO964" i="30"/>
  <c r="AM964" i="30"/>
  <c r="AQ980" i="30"/>
  <c r="AT980" i="30"/>
  <c r="AN980" i="30"/>
  <c r="AP980" i="30" s="1"/>
  <c r="AR980" i="30"/>
  <c r="AO980" i="30"/>
  <c r="AM980" i="30"/>
  <c r="AN90" i="30"/>
  <c r="AP90" i="30" s="1"/>
  <c r="AO90" i="30"/>
  <c r="AR90" i="30"/>
  <c r="AQ90" i="30"/>
  <c r="AT90" i="30"/>
  <c r="AM90" i="30"/>
  <c r="AN250" i="30"/>
  <c r="AP250" i="30" s="1"/>
  <c r="AQ250" i="30"/>
  <c r="AR250" i="30"/>
  <c r="AM250" i="30"/>
  <c r="AT250" i="30"/>
  <c r="AO250" i="30"/>
  <c r="AT284" i="30"/>
  <c r="AQ284" i="30"/>
  <c r="AN284" i="30"/>
  <c r="AP284" i="30" s="1"/>
  <c r="AR284" i="30"/>
  <c r="AM284" i="30"/>
  <c r="AO284" i="30"/>
  <c r="AR1143" i="30"/>
  <c r="AT1143" i="30"/>
  <c r="AQ1143" i="30"/>
  <c r="AO1143" i="30"/>
  <c r="AN1143" i="30"/>
  <c r="AP1143" i="30" s="1"/>
  <c r="AM1143" i="30"/>
  <c r="AM234" i="30"/>
  <c r="AT234" i="30"/>
  <c r="AO234" i="30"/>
  <c r="AN234" i="30"/>
  <c r="AP234" i="30" s="1"/>
  <c r="AQ234" i="30"/>
  <c r="AR234" i="30"/>
  <c r="AM35" i="30"/>
  <c r="AR35" i="30"/>
  <c r="AQ35" i="30"/>
  <c r="AT35" i="30"/>
  <c r="AN35" i="30"/>
  <c r="AP35" i="30" s="1"/>
  <c r="AO35" i="30"/>
  <c r="AM1112" i="30"/>
  <c r="AO1112" i="30"/>
  <c r="AN1112" i="30"/>
  <c r="AP1112" i="30" s="1"/>
  <c r="AR1112" i="30"/>
  <c r="AT1112" i="30"/>
  <c r="AQ1112" i="30"/>
  <c r="AN1176" i="30"/>
  <c r="AP1176" i="30" s="1"/>
  <c r="AO1176" i="30"/>
  <c r="AQ1176" i="30"/>
  <c r="AM1176" i="30"/>
  <c r="AR1176" i="30"/>
  <c r="AT1176" i="30"/>
  <c r="AM1003" i="30"/>
  <c r="AO1003" i="30"/>
  <c r="AT1003" i="30"/>
  <c r="AR1003" i="30"/>
  <c r="AQ1003" i="30"/>
  <c r="AN1003" i="30"/>
  <c r="AP1003" i="30" s="1"/>
  <c r="AR132" i="30"/>
  <c r="AN132" i="30"/>
  <c r="AP132" i="30" s="1"/>
  <c r="AT132" i="30"/>
  <c r="AM132" i="30"/>
  <c r="AQ132" i="30"/>
  <c r="AO132" i="30"/>
  <c r="AO1082" i="30"/>
  <c r="AQ1082" i="30"/>
  <c r="AM1082" i="30"/>
  <c r="AR1082" i="30"/>
  <c r="AT1082" i="30"/>
  <c r="AN1082" i="30"/>
  <c r="AP1082" i="30" s="1"/>
  <c r="AR190" i="30"/>
  <c r="AM190" i="30"/>
  <c r="AT190" i="30"/>
  <c r="AO190" i="30"/>
  <c r="AN190" i="30"/>
  <c r="AP190" i="30" s="1"/>
  <c r="AQ190" i="30"/>
  <c r="AM15" i="30"/>
  <c r="AR15" i="30"/>
  <c r="AN15" i="30"/>
  <c r="AP15" i="30" s="1"/>
  <c r="AO15" i="30"/>
  <c r="AQ15" i="30"/>
  <c r="AT15" i="30"/>
  <c r="AN1149" i="30"/>
  <c r="AP1149" i="30" s="1"/>
  <c r="AR1149" i="30"/>
  <c r="AT1149" i="30"/>
  <c r="AQ1149" i="30"/>
  <c r="AO1149" i="30"/>
  <c r="AM1149" i="30"/>
  <c r="AM1071" i="30"/>
  <c r="AN1071" i="30"/>
  <c r="AP1071" i="30" s="1"/>
  <c r="AO1071" i="30"/>
  <c r="AR1071" i="30"/>
  <c r="AT1071" i="30"/>
  <c r="AQ1071" i="30"/>
  <c r="AN788" i="30"/>
  <c r="AP788" i="30" s="1"/>
  <c r="AR788" i="30"/>
  <c r="AT788" i="30"/>
  <c r="AO788" i="30"/>
  <c r="AQ788" i="30"/>
  <c r="AM788" i="30"/>
  <c r="AO623" i="30"/>
  <c r="AR623" i="30"/>
  <c r="AQ623" i="30"/>
  <c r="AM623" i="30"/>
  <c r="AT623" i="30"/>
  <c r="AN623" i="30"/>
  <c r="AP623" i="30" s="1"/>
  <c r="AO683" i="30"/>
  <c r="AR683" i="30"/>
  <c r="AQ683" i="30"/>
  <c r="AN683" i="30"/>
  <c r="AP683" i="30" s="1"/>
  <c r="AM683" i="30"/>
  <c r="AT683" i="30"/>
  <c r="AQ1270" i="30"/>
  <c r="AR1270" i="30"/>
  <c r="AT1270" i="30"/>
  <c r="AO1270" i="30"/>
  <c r="AN1270" i="30"/>
  <c r="AP1270" i="30" s="1"/>
  <c r="AM1270" i="30"/>
  <c r="AN1132" i="30"/>
  <c r="AP1132" i="30" s="1"/>
  <c r="AM1132" i="30"/>
  <c r="AR1132" i="30"/>
  <c r="AT1132" i="30"/>
  <c r="AQ1132" i="30"/>
  <c r="AO1132" i="30"/>
  <c r="AR461" i="30"/>
  <c r="AO461" i="30"/>
  <c r="AT461" i="30"/>
  <c r="AM461" i="30"/>
  <c r="AN461" i="30"/>
  <c r="AP461" i="30" s="1"/>
  <c r="AQ461" i="30"/>
  <c r="AQ541" i="30"/>
  <c r="AT541" i="30"/>
  <c r="AR541" i="30"/>
  <c r="AO541" i="30"/>
  <c r="AM541" i="30"/>
  <c r="AN541" i="30"/>
  <c r="AP541" i="30" s="1"/>
  <c r="AO678" i="30"/>
  <c r="AN678" i="30"/>
  <c r="AP678" i="30" s="1"/>
  <c r="AT678" i="30"/>
  <c r="AQ678" i="30"/>
  <c r="AR678" i="30"/>
  <c r="AM678" i="30"/>
  <c r="AN685" i="30"/>
  <c r="AP685" i="30" s="1"/>
  <c r="AT685" i="30"/>
  <c r="AO685" i="30"/>
  <c r="AR685" i="30"/>
  <c r="AQ685" i="30"/>
  <c r="AM685" i="30"/>
  <c r="AQ814" i="30"/>
  <c r="AM814" i="30"/>
  <c r="AN814" i="30"/>
  <c r="AP814" i="30" s="1"/>
  <c r="AO814" i="30"/>
  <c r="AT814" i="30"/>
  <c r="AR814" i="30"/>
  <c r="AM423" i="30"/>
  <c r="AO423" i="30"/>
  <c r="AQ423" i="30"/>
  <c r="AN423" i="30"/>
  <c r="AP423" i="30" s="1"/>
  <c r="AT423" i="30"/>
  <c r="AR423" i="30"/>
  <c r="AT359" i="30"/>
  <c r="AO359" i="30"/>
  <c r="AN359" i="30"/>
  <c r="AP359" i="30" s="1"/>
  <c r="AQ359" i="30"/>
  <c r="AR359" i="30"/>
  <c r="AM359" i="30"/>
  <c r="AN1243" i="30"/>
  <c r="AP1243" i="30" s="1"/>
  <c r="AQ1243" i="30"/>
  <c r="AR1243" i="30"/>
  <c r="AM1243" i="30"/>
  <c r="AT1243" i="30"/>
  <c r="AO1243" i="30"/>
  <c r="AN1210" i="30"/>
  <c r="AP1210" i="30" s="1"/>
  <c r="AQ1210" i="30"/>
  <c r="AR1210" i="30"/>
  <c r="AT1210" i="30"/>
  <c r="AO1210" i="30"/>
  <c r="AM1210" i="30"/>
  <c r="AR1065" i="30"/>
  <c r="AM1065" i="30"/>
  <c r="AO1065" i="30"/>
  <c r="AQ1065" i="30"/>
  <c r="AN1065" i="30"/>
  <c r="AP1065" i="30" s="1"/>
  <c r="AT1065" i="30"/>
  <c r="AR850" i="30"/>
  <c r="AN850" i="30"/>
  <c r="AP850" i="30" s="1"/>
  <c r="AT850" i="30"/>
  <c r="AM850" i="30"/>
  <c r="AO850" i="30"/>
  <c r="AQ850" i="30"/>
  <c r="AM538" i="30"/>
  <c r="AO538" i="30"/>
  <c r="AQ538" i="30"/>
  <c r="AT538" i="30"/>
  <c r="AN538" i="30"/>
  <c r="AP538" i="30" s="1"/>
  <c r="AR538" i="30"/>
  <c r="AQ378" i="30"/>
  <c r="AM378" i="30"/>
  <c r="AT378" i="30"/>
  <c r="AR378" i="30"/>
  <c r="AN378" i="30"/>
  <c r="AP378" i="30" s="1"/>
  <c r="AO378" i="30"/>
  <c r="AO1281" i="30"/>
  <c r="AM1281" i="30"/>
  <c r="AN1281" i="30"/>
  <c r="AP1281" i="30" s="1"/>
  <c r="AR1281" i="30"/>
  <c r="AT1281" i="30"/>
  <c r="AQ1281" i="30"/>
  <c r="AT884" i="30"/>
  <c r="AN884" i="30"/>
  <c r="AP884" i="30" s="1"/>
  <c r="AQ884" i="30"/>
  <c r="AR884" i="30"/>
  <c r="AO884" i="30"/>
  <c r="AM884" i="30"/>
  <c r="AQ579" i="30"/>
  <c r="AT579" i="30"/>
  <c r="AO579" i="30"/>
  <c r="AM579" i="30"/>
  <c r="AR579" i="30"/>
  <c r="AN579" i="30"/>
  <c r="AP579" i="30" s="1"/>
  <c r="AT1014" i="30"/>
  <c r="AN1014" i="30"/>
  <c r="AP1014" i="30" s="1"/>
  <c r="AQ1014" i="30"/>
  <c r="AR1014" i="30"/>
  <c r="AO1014" i="30"/>
  <c r="AM1014" i="30"/>
  <c r="AO699" i="30"/>
  <c r="AQ699" i="30"/>
  <c r="AR699" i="30"/>
  <c r="AM699" i="30"/>
  <c r="AN699" i="30"/>
  <c r="AP699" i="30" s="1"/>
  <c r="AT699" i="30"/>
  <c r="AQ852" i="30"/>
  <c r="AR852" i="30"/>
  <c r="AN852" i="30"/>
  <c r="AP852" i="30" s="1"/>
  <c r="AT852" i="30"/>
  <c r="AO852" i="30"/>
  <c r="AM852" i="30"/>
  <c r="AM740" i="30"/>
  <c r="AT740" i="30"/>
  <c r="AN740" i="30"/>
  <c r="AP740" i="30" s="1"/>
  <c r="AR740" i="30"/>
  <c r="AO740" i="30"/>
  <c r="AQ740" i="30"/>
  <c r="AN873" i="30"/>
  <c r="AP873" i="30" s="1"/>
  <c r="AT873" i="30"/>
  <c r="AQ873" i="30"/>
  <c r="AM873" i="30"/>
  <c r="AR873" i="30"/>
  <c r="AO873" i="30"/>
  <c r="AN674" i="30"/>
  <c r="AP674" i="30" s="1"/>
  <c r="AT674" i="30"/>
  <c r="AQ674" i="30"/>
  <c r="AR674" i="30"/>
  <c r="AO674" i="30"/>
  <c r="AM674" i="30"/>
  <c r="AQ561" i="30"/>
  <c r="AN561" i="30"/>
  <c r="AP561" i="30" s="1"/>
  <c r="AO561" i="30"/>
  <c r="AR561" i="30"/>
  <c r="AT561" i="30"/>
  <c r="AM561" i="30"/>
  <c r="AN357" i="30"/>
  <c r="AP357" i="30" s="1"/>
  <c r="AQ357" i="30"/>
  <c r="AR357" i="30"/>
  <c r="AT357" i="30"/>
  <c r="AO357" i="30"/>
  <c r="AM357" i="30"/>
  <c r="AQ287" i="30"/>
  <c r="AT287" i="30"/>
  <c r="AO287" i="30"/>
  <c r="AN287" i="30"/>
  <c r="AP287" i="30" s="1"/>
  <c r="AM287" i="30"/>
  <c r="AR287" i="30"/>
  <c r="AR98" i="30"/>
  <c r="AO98" i="30"/>
  <c r="AQ98" i="30"/>
  <c r="AT98" i="30"/>
  <c r="AM98" i="30"/>
  <c r="AN98" i="30"/>
  <c r="AP98" i="30" s="1"/>
  <c r="AR277" i="30"/>
  <c r="AO277" i="30"/>
  <c r="AM277" i="30"/>
  <c r="AT277" i="30"/>
  <c r="AQ277" i="30"/>
  <c r="AN277" i="30"/>
  <c r="AP277" i="30" s="1"/>
  <c r="AN183" i="30"/>
  <c r="AP183" i="30" s="1"/>
  <c r="AM183" i="30"/>
  <c r="AR183" i="30"/>
  <c r="AQ183" i="30"/>
  <c r="AT183" i="30"/>
  <c r="AO183" i="30"/>
  <c r="AM368" i="30"/>
  <c r="AN368" i="30"/>
  <c r="AP368" i="30" s="1"/>
  <c r="AT368" i="30"/>
  <c r="AR368" i="30"/>
  <c r="AO368" i="30"/>
  <c r="AQ368" i="30"/>
  <c r="AO293" i="30"/>
  <c r="AQ293" i="30"/>
  <c r="AT293" i="30"/>
  <c r="AR293" i="30"/>
  <c r="AM293" i="30"/>
  <c r="AN293" i="30"/>
  <c r="AP293" i="30" s="1"/>
  <c r="AM59" i="30"/>
  <c r="AO59" i="30"/>
  <c r="AR59" i="30"/>
  <c r="AT59" i="30"/>
  <c r="AN59" i="30"/>
  <c r="AP59" i="30" s="1"/>
  <c r="AQ59" i="30"/>
  <c r="AO104" i="30"/>
  <c r="AT104" i="30"/>
  <c r="AM104" i="30"/>
  <c r="AQ104" i="30"/>
  <c r="AR104" i="30"/>
  <c r="AN104" i="30"/>
  <c r="AP104" i="30" s="1"/>
  <c r="AN67" i="30"/>
  <c r="AP67" i="30" s="1"/>
  <c r="AO67" i="30"/>
  <c r="AQ67" i="30"/>
  <c r="AT67" i="30"/>
  <c r="AM67" i="30"/>
  <c r="AR67" i="30"/>
  <c r="AN109" i="30"/>
  <c r="AP109" i="30" s="1"/>
  <c r="AR109" i="30"/>
  <c r="AQ109" i="30"/>
  <c r="AO109" i="30"/>
  <c r="AM109" i="30"/>
  <c r="AT109" i="30"/>
  <c r="AM121" i="30"/>
  <c r="AN121" i="30"/>
  <c r="AP121" i="30" s="1"/>
  <c r="AT121" i="30"/>
  <c r="AO121" i="30"/>
  <c r="AQ121" i="30"/>
  <c r="AR121" i="30"/>
  <c r="AT337" i="30"/>
  <c r="AQ337" i="30"/>
  <c r="AM337" i="30"/>
  <c r="AR337" i="30"/>
  <c r="AN337" i="30"/>
  <c r="AP337" i="30" s="1"/>
  <c r="AO337" i="30"/>
  <c r="AM68" i="30"/>
  <c r="AT68" i="30"/>
  <c r="AN68" i="30"/>
  <c r="AP68" i="30" s="1"/>
  <c r="AQ68" i="30"/>
  <c r="AO68" i="30"/>
  <c r="AR68" i="30"/>
  <c r="AM106" i="30"/>
  <c r="AQ106" i="30"/>
  <c r="AT106" i="30"/>
  <c r="AN106" i="30"/>
  <c r="AP106" i="30" s="1"/>
  <c r="AO106" i="30"/>
  <c r="AR106" i="30"/>
  <c r="AQ49" i="30"/>
  <c r="AT49" i="30"/>
  <c r="AM49" i="30"/>
  <c r="AO49" i="30"/>
  <c r="AN49" i="30"/>
  <c r="AP49" i="30" s="1"/>
  <c r="AR49" i="30"/>
  <c r="AQ446" i="30"/>
  <c r="AT446" i="30"/>
  <c r="AN446" i="30"/>
  <c r="AP446" i="30" s="1"/>
  <c r="AR446" i="30"/>
  <c r="AM446" i="30"/>
  <c r="AO446" i="30"/>
  <c r="AM353" i="30"/>
  <c r="AR353" i="30"/>
  <c r="AN353" i="30"/>
  <c r="AP353" i="30" s="1"/>
  <c r="AO353" i="30"/>
  <c r="AT353" i="30"/>
  <c r="AQ353" i="30"/>
  <c r="AN421" i="30"/>
  <c r="AP421" i="30" s="1"/>
  <c r="AT421" i="30"/>
  <c r="AO421" i="30"/>
  <c r="AM421" i="30"/>
  <c r="AQ421" i="30"/>
  <c r="AR421" i="30"/>
  <c r="AN358" i="30"/>
  <c r="AP358" i="30" s="1"/>
  <c r="AO358" i="30"/>
  <c r="AR358" i="30"/>
  <c r="AM358" i="30"/>
  <c r="AT358" i="30"/>
  <c r="AQ358" i="30"/>
  <c r="AR897" i="30"/>
  <c r="AN897" i="30"/>
  <c r="AP897" i="30" s="1"/>
  <c r="AT897" i="30"/>
  <c r="AO897" i="30"/>
  <c r="AQ897" i="30"/>
  <c r="AM897" i="30"/>
  <c r="AN1029" i="30"/>
  <c r="AP1029" i="30" s="1"/>
  <c r="AQ1029" i="30"/>
  <c r="AR1029" i="30"/>
  <c r="AO1029" i="30"/>
  <c r="AT1029" i="30"/>
  <c r="AM1029" i="30"/>
  <c r="AM953" i="30"/>
  <c r="AN953" i="30"/>
  <c r="AP953" i="30" s="1"/>
  <c r="AO953" i="30"/>
  <c r="AT953" i="30"/>
  <c r="AQ953" i="30"/>
  <c r="AR953" i="30"/>
  <c r="AM969" i="30"/>
  <c r="AR969" i="30"/>
  <c r="AO969" i="30"/>
  <c r="AT969" i="30"/>
  <c r="AQ969" i="30"/>
  <c r="AN969" i="30"/>
  <c r="AP969" i="30" s="1"/>
  <c r="AM985" i="30"/>
  <c r="AO985" i="30"/>
  <c r="AR985" i="30"/>
  <c r="AT985" i="30"/>
  <c r="AQ985" i="30"/>
  <c r="AN985" i="30"/>
  <c r="AP985" i="30" s="1"/>
  <c r="AN94" i="30"/>
  <c r="AP94" i="30" s="1"/>
  <c r="AO94" i="30"/>
  <c r="AR94" i="30"/>
  <c r="AQ94" i="30"/>
  <c r="AT94" i="30"/>
  <c r="AM94" i="30"/>
  <c r="AT213" i="30"/>
  <c r="AO213" i="30"/>
  <c r="AM213" i="30"/>
  <c r="AQ213" i="30"/>
  <c r="AN213" i="30"/>
  <c r="AP213" i="30" s="1"/>
  <c r="AR213" i="30"/>
  <c r="AT226" i="30"/>
  <c r="AQ226" i="30"/>
  <c r="AN226" i="30"/>
  <c r="AP226" i="30" s="1"/>
  <c r="AR226" i="30"/>
  <c r="AM226" i="30"/>
  <c r="AO226" i="30"/>
  <c r="AM1115" i="30"/>
  <c r="AN1115" i="30"/>
  <c r="AP1115" i="30" s="1"/>
  <c r="AR1115" i="30"/>
  <c r="AO1115" i="30"/>
  <c r="AQ1115" i="30"/>
  <c r="AT1115" i="30"/>
  <c r="AQ210" i="30"/>
  <c r="AM210" i="30"/>
  <c r="AN210" i="30"/>
  <c r="AP210" i="30" s="1"/>
  <c r="AR210" i="30"/>
  <c r="AT210" i="30"/>
  <c r="AO210" i="30"/>
  <c r="AR146" i="30"/>
  <c r="AM146" i="30"/>
  <c r="AT146" i="30"/>
  <c r="AO146" i="30"/>
  <c r="AQ146" i="30"/>
  <c r="AN146" i="30"/>
  <c r="AP146" i="30" s="1"/>
  <c r="AO1033" i="30"/>
  <c r="AT1033" i="30"/>
  <c r="AQ1033" i="30"/>
  <c r="AN1033" i="30"/>
  <c r="AP1033" i="30" s="1"/>
  <c r="AM1033" i="30"/>
  <c r="AR1033" i="30"/>
  <c r="AM202" i="30"/>
  <c r="AT202" i="30"/>
  <c r="AR202" i="30"/>
  <c r="AO202" i="30"/>
  <c r="AN202" i="30"/>
  <c r="AP202" i="30" s="1"/>
  <c r="AQ202" i="30"/>
  <c r="AM130" i="30"/>
  <c r="AN130" i="30"/>
  <c r="AP130" i="30" s="1"/>
  <c r="AO130" i="30"/>
  <c r="AT130" i="30"/>
  <c r="AQ130" i="30"/>
  <c r="AR130" i="30"/>
  <c r="AQ1186" i="30"/>
  <c r="AR1186" i="30"/>
  <c r="AT1186" i="30"/>
  <c r="AO1186" i="30"/>
  <c r="AN1186" i="30"/>
  <c r="AP1186" i="30" s="1"/>
  <c r="AM1186" i="30"/>
  <c r="AO1124" i="30"/>
  <c r="AQ1124" i="30"/>
  <c r="AT1124" i="30"/>
  <c r="AN1124" i="30"/>
  <c r="AP1124" i="30" s="1"/>
  <c r="AR1124" i="30"/>
  <c r="AM1124" i="30"/>
  <c r="AM1089" i="30"/>
  <c r="AT1089" i="30"/>
  <c r="AR1089" i="30"/>
  <c r="AN1089" i="30"/>
  <c r="AP1089" i="30" s="1"/>
  <c r="AO1089" i="30"/>
  <c r="AQ1089" i="30"/>
  <c r="AT172" i="30"/>
  <c r="AQ172" i="30"/>
  <c r="AN172" i="30"/>
  <c r="AP172" i="30" s="1"/>
  <c r="AM172" i="30"/>
  <c r="AR172" i="30"/>
  <c r="AO172" i="30"/>
  <c r="AT152" i="30"/>
  <c r="AO152" i="30"/>
  <c r="AM152" i="30"/>
  <c r="AQ152" i="30"/>
  <c r="AN152" i="30"/>
  <c r="AP152" i="30" s="1"/>
  <c r="AR152" i="30"/>
  <c r="AR1158" i="30"/>
  <c r="AM1158" i="30"/>
  <c r="AQ1158" i="30"/>
  <c r="AO1158" i="30"/>
  <c r="AN1158" i="30"/>
  <c r="AP1158" i="30" s="1"/>
  <c r="AT1158" i="30"/>
  <c r="AO1106" i="30"/>
  <c r="AQ1106" i="30"/>
  <c r="AT1106" i="30"/>
  <c r="AN1106" i="30"/>
  <c r="AP1106" i="30" s="1"/>
  <c r="AR1106" i="30"/>
  <c r="AM1106" i="30"/>
  <c r="AT784" i="30"/>
  <c r="AO784" i="30"/>
  <c r="AQ784" i="30"/>
  <c r="AN784" i="30"/>
  <c r="AP784" i="30" s="1"/>
  <c r="AR784" i="30"/>
  <c r="AM784" i="30"/>
  <c r="AO836" i="30"/>
  <c r="AT836" i="30"/>
  <c r="AR836" i="30"/>
  <c r="AM836" i="30"/>
  <c r="AQ836" i="30"/>
  <c r="AN836" i="30"/>
  <c r="AP836" i="30" s="1"/>
  <c r="AN607" i="30"/>
  <c r="AP607" i="30" s="1"/>
  <c r="AQ607" i="30"/>
  <c r="AO607" i="30"/>
  <c r="AR607" i="30"/>
  <c r="AT607" i="30"/>
  <c r="AM607" i="30"/>
  <c r="AT419" i="30"/>
  <c r="AQ419" i="30"/>
  <c r="AR419" i="30"/>
  <c r="AN419" i="30"/>
  <c r="AP419" i="30" s="1"/>
  <c r="AO419" i="30"/>
  <c r="AM419" i="30"/>
  <c r="AQ1284" i="30"/>
  <c r="AT1284" i="30"/>
  <c r="AM1284" i="30"/>
  <c r="AO1284" i="30"/>
  <c r="AN1284" i="30"/>
  <c r="AP1284" i="30" s="1"/>
  <c r="AR1284" i="30"/>
  <c r="AM847" i="30"/>
  <c r="AR847" i="30"/>
  <c r="AT847" i="30"/>
  <c r="AN847" i="30"/>
  <c r="AP847" i="30" s="1"/>
  <c r="AQ847" i="30"/>
  <c r="AO847" i="30"/>
  <c r="AQ891" i="30"/>
  <c r="AR891" i="30"/>
  <c r="AN891" i="30"/>
  <c r="AP891" i="30" s="1"/>
  <c r="AT891" i="30"/>
  <c r="AO891" i="30"/>
  <c r="AM891" i="30"/>
  <c r="AT415" i="30"/>
  <c r="AO415" i="30"/>
  <c r="AQ415" i="30"/>
  <c r="AR415" i="30"/>
  <c r="AN415" i="30"/>
  <c r="AP415" i="30" s="1"/>
  <c r="AM415" i="30"/>
  <c r="AM761" i="30"/>
  <c r="AN761" i="30"/>
  <c r="AP761" i="30" s="1"/>
  <c r="AT761" i="30"/>
  <c r="AQ761" i="30"/>
  <c r="AR761" i="30"/>
  <c r="AO761" i="30"/>
  <c r="AM535" i="30"/>
  <c r="AR535" i="30"/>
  <c r="AO535" i="30"/>
  <c r="AQ535" i="30"/>
  <c r="AT535" i="30"/>
  <c r="AN535" i="30"/>
  <c r="AP535" i="30" s="1"/>
  <c r="AO991" i="30"/>
  <c r="AT991" i="30"/>
  <c r="AN991" i="30"/>
  <c r="AP991" i="30" s="1"/>
  <c r="AQ991" i="30"/>
  <c r="AR991" i="30"/>
  <c r="AM991" i="30"/>
  <c r="AN933" i="30"/>
  <c r="AP933" i="30" s="1"/>
  <c r="AT933" i="30"/>
  <c r="AR933" i="30"/>
  <c r="AQ933" i="30"/>
  <c r="AO933" i="30"/>
  <c r="AM933" i="30"/>
  <c r="AQ517" i="30"/>
  <c r="AT517" i="30"/>
  <c r="AN517" i="30"/>
  <c r="AP517" i="30" s="1"/>
  <c r="AR517" i="30"/>
  <c r="AO517" i="30"/>
  <c r="AM517" i="30"/>
  <c r="AO528" i="30"/>
  <c r="AQ528" i="30"/>
  <c r="AM528" i="30"/>
  <c r="AN528" i="30"/>
  <c r="AP528" i="30" s="1"/>
  <c r="AR528" i="30"/>
  <c r="AT528" i="30"/>
  <c r="AR684" i="30"/>
  <c r="AN684" i="30"/>
  <c r="AP684" i="30" s="1"/>
  <c r="AO684" i="30"/>
  <c r="AT684" i="30"/>
  <c r="AQ684" i="30"/>
  <c r="AM684" i="30"/>
  <c r="AM539" i="30"/>
  <c r="AN539" i="30"/>
  <c r="AP539" i="30" s="1"/>
  <c r="AR539" i="30"/>
  <c r="AO539" i="30"/>
  <c r="AQ539" i="30"/>
  <c r="AT539" i="30"/>
  <c r="AT1252" i="30"/>
  <c r="AN1252" i="30"/>
  <c r="AP1252" i="30" s="1"/>
  <c r="AM1252" i="30"/>
  <c r="AR1252" i="30"/>
  <c r="AQ1252" i="30"/>
  <c r="AO1252" i="30"/>
  <c r="AR851" i="30"/>
  <c r="AN851" i="30"/>
  <c r="AP851" i="30" s="1"/>
  <c r="AT851" i="30"/>
  <c r="AO851" i="30"/>
  <c r="AQ851" i="30"/>
  <c r="AM851" i="30"/>
  <c r="AQ864" i="30"/>
  <c r="AR864" i="30"/>
  <c r="AN864" i="30"/>
  <c r="AP864" i="30" s="1"/>
  <c r="AT864" i="30"/>
  <c r="AO864" i="30"/>
  <c r="AM864" i="30"/>
  <c r="AT804" i="30"/>
  <c r="AR804" i="30"/>
  <c r="AM804" i="30"/>
  <c r="AQ804" i="30"/>
  <c r="AO804" i="30"/>
  <c r="AN804" i="30"/>
  <c r="AP804" i="30" s="1"/>
  <c r="AQ872" i="30"/>
  <c r="AR872" i="30"/>
  <c r="AN872" i="30"/>
  <c r="AP872" i="30" s="1"/>
  <c r="AT872" i="30"/>
  <c r="AO872" i="30"/>
  <c r="AM872" i="30"/>
  <c r="AR869" i="30"/>
  <c r="AO869" i="30"/>
  <c r="AT869" i="30"/>
  <c r="AQ869" i="30"/>
  <c r="AN869" i="30"/>
  <c r="AP869" i="30" s="1"/>
  <c r="AM869" i="30"/>
  <c r="AR470" i="30"/>
  <c r="AT470" i="30"/>
  <c r="AO470" i="30"/>
  <c r="AM470" i="30"/>
  <c r="AQ470" i="30"/>
  <c r="AN470" i="30"/>
  <c r="AP470" i="30" s="1"/>
  <c r="AM229" i="30"/>
  <c r="AR229" i="30"/>
  <c r="AO229" i="30"/>
  <c r="AN229" i="30"/>
  <c r="AP229" i="30" s="1"/>
  <c r="AT229" i="30"/>
  <c r="AQ229" i="30"/>
  <c r="AN335" i="30"/>
  <c r="AP335" i="30" s="1"/>
  <c r="AM335" i="30"/>
  <c r="AO335" i="30"/>
  <c r="AT335" i="30"/>
  <c r="AQ335" i="30"/>
  <c r="AR335" i="30"/>
  <c r="AO27" i="30"/>
  <c r="AM27" i="30"/>
  <c r="AQ27" i="30"/>
  <c r="AT27" i="30"/>
  <c r="AR27" i="30"/>
  <c r="AN27" i="30"/>
  <c r="AP27" i="30" s="1"/>
  <c r="AO437" i="30"/>
  <c r="AT437" i="30"/>
  <c r="AQ437" i="30"/>
  <c r="AN437" i="30"/>
  <c r="AP437" i="30" s="1"/>
  <c r="AR437" i="30"/>
  <c r="AM437" i="30"/>
  <c r="AQ350" i="30"/>
  <c r="AT350" i="30"/>
  <c r="AR350" i="30"/>
  <c r="AN350" i="30"/>
  <c r="AP350" i="30" s="1"/>
  <c r="AO350" i="30"/>
  <c r="AM350" i="30"/>
  <c r="AQ478" i="30"/>
  <c r="AM478" i="30"/>
  <c r="AN478" i="30"/>
  <c r="AP478" i="30" s="1"/>
  <c r="AO478" i="30"/>
  <c r="AR478" i="30"/>
  <c r="AT478" i="30"/>
  <c r="AN717" i="30"/>
  <c r="AP717" i="30" s="1"/>
  <c r="AQ717" i="30"/>
  <c r="AM717" i="30"/>
  <c r="AR717" i="30"/>
  <c r="AT717" i="30"/>
  <c r="AO717" i="30"/>
  <c r="AQ898" i="30"/>
  <c r="AR898" i="30"/>
  <c r="AN898" i="30"/>
  <c r="AP898" i="30" s="1"/>
  <c r="AT898" i="30"/>
  <c r="AO898" i="30"/>
  <c r="AM898" i="30"/>
  <c r="AR924" i="30"/>
  <c r="AQ924" i="30"/>
  <c r="AO924" i="30"/>
  <c r="AN924" i="30"/>
  <c r="AP924" i="30" s="1"/>
  <c r="AT924" i="30"/>
  <c r="AM924" i="30"/>
  <c r="AM1253" i="30"/>
  <c r="AR1253" i="30"/>
  <c r="AT1253" i="30"/>
  <c r="AO1253" i="30"/>
  <c r="AN1253" i="30"/>
  <c r="AP1253" i="30" s="1"/>
  <c r="AQ1253" i="30"/>
  <c r="AM1257" i="30"/>
  <c r="AN1257" i="30"/>
  <c r="AP1257" i="30" s="1"/>
  <c r="AO1257" i="30"/>
  <c r="AR1257" i="30"/>
  <c r="AT1257" i="30"/>
  <c r="AQ1257" i="30"/>
  <c r="AR268" i="30"/>
  <c r="AO268" i="30"/>
  <c r="AT268" i="30"/>
  <c r="AQ268" i="30"/>
  <c r="AN268" i="30"/>
  <c r="AP268" i="30" s="1"/>
  <c r="AM268" i="30"/>
  <c r="AR77" i="30"/>
  <c r="AO77" i="30"/>
  <c r="AT77" i="30"/>
  <c r="AN77" i="30"/>
  <c r="AP77" i="30" s="1"/>
  <c r="AQ77" i="30"/>
  <c r="AM77" i="30"/>
  <c r="AM1099" i="30"/>
  <c r="AN1099" i="30"/>
  <c r="AP1099" i="30" s="1"/>
  <c r="AR1099" i="30"/>
  <c r="AO1099" i="30"/>
  <c r="AQ1099" i="30"/>
  <c r="AT1099" i="30"/>
  <c r="AM1135" i="30"/>
  <c r="AQ1135" i="30"/>
  <c r="AO1135" i="30"/>
  <c r="AN1135" i="30"/>
  <c r="AP1135" i="30" s="1"/>
  <c r="AR1135" i="30"/>
  <c r="AT1135" i="30"/>
  <c r="AN166" i="30"/>
  <c r="AP166" i="30" s="1"/>
  <c r="AQ166" i="30"/>
  <c r="AR166" i="30"/>
  <c r="AM166" i="30"/>
  <c r="AT166" i="30"/>
  <c r="AO166" i="30"/>
  <c r="AM1261" i="30"/>
  <c r="AO1261" i="30"/>
  <c r="AN1261" i="30"/>
  <c r="AP1261" i="30" s="1"/>
  <c r="AQ1261" i="30"/>
  <c r="AR1261" i="30"/>
  <c r="AT1261" i="30"/>
  <c r="AT1155" i="30"/>
  <c r="AQ1155" i="30"/>
  <c r="AO1155" i="30"/>
  <c r="AN1155" i="30"/>
  <c r="AP1155" i="30" s="1"/>
  <c r="AM1155" i="30"/>
  <c r="AR1155" i="30"/>
  <c r="AQ822" i="30"/>
  <c r="AM822" i="30"/>
  <c r="AN822" i="30"/>
  <c r="AP822" i="30" s="1"/>
  <c r="AO822" i="30"/>
  <c r="AT822" i="30"/>
  <c r="AR822" i="30"/>
  <c r="AR13" i="30"/>
  <c r="AM13" i="30"/>
  <c r="AQ13" i="30"/>
  <c r="AT13" i="30"/>
  <c r="AO13" i="30"/>
  <c r="AN13" i="30"/>
  <c r="AP13" i="30" s="1"/>
  <c r="AM1126" i="30"/>
  <c r="AR1126" i="30"/>
  <c r="AO1126" i="30"/>
  <c r="AQ1126" i="30"/>
  <c r="AT1126" i="30"/>
  <c r="AN1126" i="30"/>
  <c r="AP1126" i="30" s="1"/>
  <c r="AR1198" i="30"/>
  <c r="AN1198" i="30"/>
  <c r="AP1198" i="30" s="1"/>
  <c r="AT1198" i="30"/>
  <c r="AO1198" i="30"/>
  <c r="AQ1198" i="30"/>
  <c r="AM1198" i="30"/>
  <c r="AM1120" i="30"/>
  <c r="AQ1120" i="30"/>
  <c r="AT1120" i="30"/>
  <c r="AN1120" i="30"/>
  <c r="AP1120" i="30" s="1"/>
  <c r="AR1120" i="30"/>
  <c r="AO1120" i="30"/>
  <c r="AM849" i="30"/>
  <c r="AQ849" i="30"/>
  <c r="AN849" i="30"/>
  <c r="AP849" i="30" s="1"/>
  <c r="AT849" i="30"/>
  <c r="AO849" i="30"/>
  <c r="AR849" i="30"/>
  <c r="AO1084" i="30"/>
  <c r="AT1084" i="30"/>
  <c r="AR1084" i="30"/>
  <c r="AQ1084" i="30"/>
  <c r="AN1084" i="30"/>
  <c r="AP1084" i="30" s="1"/>
  <c r="AM1084" i="30"/>
  <c r="AN911" i="30"/>
  <c r="AP911" i="30" s="1"/>
  <c r="AT911" i="30"/>
  <c r="AM911" i="30"/>
  <c r="AQ911" i="30"/>
  <c r="AR911" i="30"/>
  <c r="AO911" i="30"/>
  <c r="AR516" i="30"/>
  <c r="AQ516" i="30"/>
  <c r="AM516" i="30"/>
  <c r="AN516" i="30"/>
  <c r="AP516" i="30" s="1"/>
  <c r="AO516" i="30"/>
  <c r="AT516" i="30"/>
  <c r="AT395" i="30"/>
  <c r="AM395" i="30"/>
  <c r="AQ395" i="30"/>
  <c r="AR395" i="30"/>
  <c r="AO395" i="30"/>
  <c r="AN395" i="30"/>
  <c r="AP395" i="30" s="1"/>
  <c r="AO928" i="30"/>
  <c r="AN928" i="30"/>
  <c r="AP928" i="30" s="1"/>
  <c r="AT928" i="30"/>
  <c r="AR928" i="30"/>
  <c r="AQ928" i="30"/>
  <c r="AM928" i="30"/>
  <c r="AM757" i="30"/>
  <c r="AQ757" i="30"/>
  <c r="AR757" i="30"/>
  <c r="AN757" i="30"/>
  <c r="AP757" i="30" s="1"/>
  <c r="AO757" i="30"/>
  <c r="AT757" i="30"/>
  <c r="AR536" i="30"/>
  <c r="AO536" i="30"/>
  <c r="AQ536" i="30"/>
  <c r="AT536" i="30"/>
  <c r="AN536" i="30"/>
  <c r="AP536" i="30" s="1"/>
  <c r="AM536" i="30"/>
  <c r="AM632" i="30"/>
  <c r="AO632" i="30"/>
  <c r="AR632" i="30"/>
  <c r="AN632" i="30"/>
  <c r="AP632" i="30" s="1"/>
  <c r="AT632" i="30"/>
  <c r="AQ632" i="30"/>
  <c r="AT1238" i="30"/>
  <c r="AN1238" i="30"/>
  <c r="AP1238" i="30" s="1"/>
  <c r="AM1238" i="30"/>
  <c r="AR1238" i="30"/>
  <c r="AO1238" i="30"/>
  <c r="AQ1238" i="30"/>
  <c r="AM1075" i="30"/>
  <c r="AQ1075" i="30"/>
  <c r="AT1075" i="30"/>
  <c r="AR1075" i="30"/>
  <c r="AO1075" i="30"/>
  <c r="AN1075" i="30"/>
  <c r="AP1075" i="30" s="1"/>
  <c r="AN830" i="30"/>
  <c r="AP830" i="30" s="1"/>
  <c r="AO830" i="30"/>
  <c r="AT830" i="30"/>
  <c r="AM830" i="30"/>
  <c r="AQ830" i="30"/>
  <c r="AR830" i="30"/>
  <c r="AT903" i="30"/>
  <c r="AO903" i="30"/>
  <c r="AQ903" i="30"/>
  <c r="AR903" i="30"/>
  <c r="AN903" i="30"/>
  <c r="AP903" i="30" s="1"/>
  <c r="AM903" i="30"/>
  <c r="AO529" i="30"/>
  <c r="AQ529" i="30"/>
  <c r="AM529" i="30"/>
  <c r="AN529" i="30"/>
  <c r="AP529" i="30" s="1"/>
  <c r="AR529" i="30"/>
  <c r="AT529" i="30"/>
  <c r="AM745" i="30"/>
  <c r="AT745" i="30"/>
  <c r="AO745" i="30"/>
  <c r="AN745" i="30"/>
  <c r="AP745" i="30" s="1"/>
  <c r="AR745" i="30"/>
  <c r="AQ745" i="30"/>
  <c r="AO524" i="30"/>
  <c r="AQ524" i="30"/>
  <c r="AM524" i="30"/>
  <c r="AN524" i="30"/>
  <c r="AP524" i="30" s="1"/>
  <c r="AR524" i="30"/>
  <c r="AT524" i="30"/>
  <c r="AN439" i="30"/>
  <c r="AP439" i="30" s="1"/>
  <c r="AQ439" i="30"/>
  <c r="AR439" i="30"/>
  <c r="AO439" i="30"/>
  <c r="AT439" i="30"/>
  <c r="AM439" i="30"/>
  <c r="AM630" i="30"/>
  <c r="AO630" i="30"/>
  <c r="AQ630" i="30"/>
  <c r="AN630" i="30"/>
  <c r="AP630" i="30" s="1"/>
  <c r="AT630" i="30"/>
  <c r="AR630" i="30"/>
  <c r="AR432" i="30"/>
  <c r="AO432" i="30"/>
  <c r="AT432" i="30"/>
  <c r="AQ432" i="30"/>
  <c r="AN432" i="30"/>
  <c r="AP432" i="30" s="1"/>
  <c r="AM432" i="30"/>
  <c r="AQ555" i="30"/>
  <c r="AT555" i="30"/>
  <c r="AO555" i="30"/>
  <c r="AR555" i="30"/>
  <c r="AN555" i="30"/>
  <c r="AP555" i="30" s="1"/>
  <c r="AM555" i="30"/>
  <c r="AO509" i="30"/>
  <c r="AT509" i="30"/>
  <c r="AQ509" i="30"/>
  <c r="AR509" i="30"/>
  <c r="AN509" i="30"/>
  <c r="AP509" i="30" s="1"/>
  <c r="AM509" i="30"/>
  <c r="AO996" i="30"/>
  <c r="AT996" i="30"/>
  <c r="AN996" i="30"/>
  <c r="AP996" i="30" s="1"/>
  <c r="AQ996" i="30"/>
  <c r="AR996" i="30"/>
  <c r="AM996" i="30"/>
  <c r="AT573" i="30"/>
  <c r="AQ573" i="30"/>
  <c r="AN573" i="30"/>
  <c r="AP573" i="30" s="1"/>
  <c r="AM573" i="30"/>
  <c r="AO573" i="30"/>
  <c r="AR573" i="30"/>
  <c r="AQ596" i="30"/>
  <c r="AO596" i="30"/>
  <c r="AR596" i="30"/>
  <c r="AN596" i="30"/>
  <c r="AP596" i="30" s="1"/>
  <c r="AT596" i="30"/>
  <c r="AM596" i="30"/>
  <c r="AQ279" i="30"/>
  <c r="AO279" i="30"/>
  <c r="AT279" i="30"/>
  <c r="AN279" i="30"/>
  <c r="AP279" i="30" s="1"/>
  <c r="AM279" i="30"/>
  <c r="AR279" i="30"/>
  <c r="AM185" i="30"/>
  <c r="AN185" i="30"/>
  <c r="AP185" i="30" s="1"/>
  <c r="AR185" i="30"/>
  <c r="AT185" i="30"/>
  <c r="AO185" i="30"/>
  <c r="AQ185" i="30"/>
  <c r="AM351" i="30"/>
  <c r="AQ351" i="30"/>
  <c r="AT351" i="30"/>
  <c r="AO351" i="30"/>
  <c r="AN351" i="30"/>
  <c r="AP351" i="30" s="1"/>
  <c r="AR351" i="30"/>
  <c r="AT767" i="30"/>
  <c r="AO767" i="30"/>
  <c r="AQ767" i="30"/>
  <c r="AR767" i="30"/>
  <c r="AN767" i="30"/>
  <c r="AP767" i="30" s="1"/>
  <c r="AM767" i="30"/>
  <c r="AT758" i="30"/>
  <c r="AO758" i="30"/>
  <c r="AQ758" i="30"/>
  <c r="AR758" i="30"/>
  <c r="AN758" i="30"/>
  <c r="AP758" i="30" s="1"/>
  <c r="AM758" i="30"/>
  <c r="AR893" i="30"/>
  <c r="AN893" i="30"/>
  <c r="AP893" i="30" s="1"/>
  <c r="AT893" i="30"/>
  <c r="AO893" i="30"/>
  <c r="AQ893" i="30"/>
  <c r="AM893" i="30"/>
  <c r="AR1005" i="30"/>
  <c r="AM1005" i="30"/>
  <c r="AO1005" i="30"/>
  <c r="AT1005" i="30"/>
  <c r="AN1005" i="30"/>
  <c r="AP1005" i="30" s="1"/>
  <c r="AQ1005" i="30"/>
  <c r="AM947" i="30"/>
  <c r="AQ947" i="30"/>
  <c r="AT947" i="30"/>
  <c r="AO947" i="30"/>
  <c r="AN947" i="30"/>
  <c r="AP947" i="30" s="1"/>
  <c r="AR947" i="30"/>
  <c r="AM963" i="30"/>
  <c r="AN963" i="30"/>
  <c r="AP963" i="30" s="1"/>
  <c r="AO963" i="30"/>
  <c r="AT963" i="30"/>
  <c r="AQ963" i="30"/>
  <c r="AR963" i="30"/>
  <c r="AM979" i="30"/>
  <c r="AR979" i="30"/>
  <c r="AO979" i="30"/>
  <c r="AT979" i="30"/>
  <c r="AQ979" i="30"/>
  <c r="AN979" i="30"/>
  <c r="AP979" i="30" s="1"/>
  <c r="AQ1241" i="30"/>
  <c r="AT1241" i="30"/>
  <c r="AO1241" i="30"/>
  <c r="AN1241" i="30"/>
  <c r="AP1241" i="30" s="1"/>
  <c r="AM1241" i="30"/>
  <c r="AR1241" i="30"/>
  <c r="AT148" i="30"/>
  <c r="AO148" i="30"/>
  <c r="AR148" i="30"/>
  <c r="AQ148" i="30"/>
  <c r="AM148" i="30"/>
  <c r="AN148" i="30"/>
  <c r="AP148" i="30" s="1"/>
  <c r="AN236" i="30"/>
  <c r="AP236" i="30" s="1"/>
  <c r="AM236" i="30"/>
  <c r="AR236" i="30"/>
  <c r="AO236" i="30"/>
  <c r="AT236" i="30"/>
  <c r="AQ236" i="30"/>
  <c r="AR170" i="30"/>
  <c r="AM170" i="30"/>
  <c r="AT170" i="30"/>
  <c r="AO170" i="30"/>
  <c r="AN170" i="30"/>
  <c r="AP170" i="30" s="1"/>
  <c r="AQ170" i="30"/>
  <c r="AN12" i="30"/>
  <c r="AP12" i="30" s="1"/>
  <c r="AO12" i="30"/>
  <c r="AQ12" i="30"/>
  <c r="AT12" i="30"/>
  <c r="AM12" i="30"/>
  <c r="AR12" i="30"/>
  <c r="AN1101" i="30"/>
  <c r="AP1101" i="30" s="1"/>
  <c r="AR1101" i="30"/>
  <c r="AO1101" i="30"/>
  <c r="AQ1101" i="30"/>
  <c r="AT1101" i="30"/>
  <c r="AM1101" i="30"/>
  <c r="AR1190" i="30"/>
  <c r="AM1190" i="30"/>
  <c r="AO1190" i="30"/>
  <c r="AN1190" i="30"/>
  <c r="AP1190" i="30" s="1"/>
  <c r="AT1190" i="30"/>
  <c r="AQ1190" i="30"/>
  <c r="AM1086" i="30"/>
  <c r="AO1086" i="30"/>
  <c r="AQ1086" i="30"/>
  <c r="AT1086" i="30"/>
  <c r="AR1086" i="30"/>
  <c r="AN1086" i="30"/>
  <c r="AP1086" i="30" s="1"/>
  <c r="AN343" i="30"/>
  <c r="AP343" i="30" s="1"/>
  <c r="AQ343" i="30"/>
  <c r="AM343" i="30"/>
  <c r="AR343" i="30"/>
  <c r="AO343" i="30"/>
  <c r="AT343" i="30"/>
  <c r="AQ1092" i="30"/>
  <c r="AT1092" i="30"/>
  <c r="AN1092" i="30"/>
  <c r="AP1092" i="30" s="1"/>
  <c r="AR1092" i="30"/>
  <c r="AO1092" i="30"/>
  <c r="AM1092" i="30"/>
  <c r="AN198" i="30"/>
  <c r="AP198" i="30" s="1"/>
  <c r="AQ198" i="30"/>
  <c r="AO198" i="30"/>
  <c r="AR198" i="30"/>
  <c r="AM198" i="30"/>
  <c r="AT198" i="30"/>
  <c r="AO44" i="30"/>
  <c r="AQ44" i="30"/>
  <c r="AT44" i="30"/>
  <c r="AN44" i="30"/>
  <c r="AP44" i="30" s="1"/>
  <c r="AM44" i="30"/>
  <c r="AR44" i="30"/>
  <c r="AM1104" i="30"/>
  <c r="AN1104" i="30"/>
  <c r="AP1104" i="30" s="1"/>
  <c r="AQ1104" i="30"/>
  <c r="AR1104" i="30"/>
  <c r="AO1104" i="30"/>
  <c r="AT1104" i="30"/>
  <c r="AT792" i="30"/>
  <c r="AO792" i="30"/>
  <c r="AQ792" i="30"/>
  <c r="AN792" i="30"/>
  <c r="AP792" i="30" s="1"/>
  <c r="AR792" i="30"/>
  <c r="AM792" i="30"/>
  <c r="AM895" i="30"/>
  <c r="AT895" i="30"/>
  <c r="AO895" i="30"/>
  <c r="AQ895" i="30"/>
  <c r="AR895" i="30"/>
  <c r="AN895" i="30"/>
  <c r="AP895" i="30" s="1"/>
  <c r="AO375" i="30"/>
  <c r="AQ375" i="30"/>
  <c r="AM375" i="30"/>
  <c r="AT375" i="30"/>
  <c r="AR375" i="30"/>
  <c r="AN375" i="30"/>
  <c r="AP375" i="30" s="1"/>
  <c r="AQ1272" i="30"/>
  <c r="AM1272" i="30"/>
  <c r="AO1272" i="30"/>
  <c r="AT1272" i="30"/>
  <c r="AR1272" i="30"/>
  <c r="AN1272" i="30"/>
  <c r="AP1272" i="30" s="1"/>
  <c r="AN838" i="30"/>
  <c r="AP838" i="30" s="1"/>
  <c r="AO838" i="30"/>
  <c r="AT838" i="30"/>
  <c r="AM838" i="30"/>
  <c r="AQ838" i="30"/>
  <c r="AR838" i="30"/>
  <c r="AR759" i="30"/>
  <c r="AN759" i="30"/>
  <c r="AP759" i="30" s="1"/>
  <c r="AT759" i="30"/>
  <c r="AO759" i="30"/>
  <c r="AQ759" i="30"/>
  <c r="AM759" i="30"/>
  <c r="AM519" i="30"/>
  <c r="AR519" i="30"/>
  <c r="AO519" i="30"/>
  <c r="AQ519" i="30"/>
  <c r="AT519" i="30"/>
  <c r="AN519" i="30"/>
  <c r="AP519" i="30" s="1"/>
  <c r="AM839" i="30"/>
  <c r="AQ839" i="30"/>
  <c r="AO839" i="30"/>
  <c r="AT839" i="30"/>
  <c r="AR839" i="30"/>
  <c r="AN839" i="30"/>
  <c r="AP839" i="30" s="1"/>
  <c r="AN661" i="30"/>
  <c r="AP661" i="30" s="1"/>
  <c r="AO661" i="30"/>
  <c r="AM661" i="30"/>
  <c r="AT661" i="30"/>
  <c r="AQ661" i="30"/>
  <c r="AR661" i="30"/>
  <c r="AR860" i="30"/>
  <c r="AN860" i="30"/>
  <c r="AP860" i="30" s="1"/>
  <c r="AT860" i="30"/>
  <c r="AO860" i="30"/>
  <c r="AQ860" i="30"/>
  <c r="AM860" i="30"/>
  <c r="AR449" i="30"/>
  <c r="AO449" i="30"/>
  <c r="AQ449" i="30"/>
  <c r="AT449" i="30"/>
  <c r="AN449" i="30"/>
  <c r="AP449" i="30" s="1"/>
  <c r="AM449" i="30"/>
  <c r="AR771" i="30"/>
  <c r="AT771" i="30"/>
  <c r="AO771" i="30"/>
  <c r="AQ771" i="30"/>
  <c r="AM771" i="30"/>
  <c r="AN771" i="30"/>
  <c r="AP771" i="30" s="1"/>
  <c r="AR894" i="30"/>
  <c r="AN894" i="30"/>
  <c r="AP894" i="30" s="1"/>
  <c r="AT894" i="30"/>
  <c r="AO894" i="30"/>
  <c r="AQ894" i="30"/>
  <c r="AM894" i="30"/>
  <c r="AN997" i="30"/>
  <c r="AP997" i="30" s="1"/>
  <c r="AQ997" i="30"/>
  <c r="AR997" i="30"/>
  <c r="AO997" i="30"/>
  <c r="AT997" i="30"/>
  <c r="AM997" i="30"/>
  <c r="AO952" i="30"/>
  <c r="AQ952" i="30"/>
  <c r="AT952" i="30"/>
  <c r="AN952" i="30"/>
  <c r="AP952" i="30" s="1"/>
  <c r="AR952" i="30"/>
  <c r="AM952" i="30"/>
  <c r="AO968" i="30"/>
  <c r="AQ968" i="30"/>
  <c r="AT968" i="30"/>
  <c r="AN968" i="30"/>
  <c r="AP968" i="30" s="1"/>
  <c r="AR968" i="30"/>
  <c r="AM968" i="30"/>
  <c r="AO984" i="30"/>
  <c r="AQ984" i="30"/>
  <c r="AT984" i="30"/>
  <c r="AN984" i="30"/>
  <c r="AP984" i="30" s="1"/>
  <c r="AR984" i="30"/>
  <c r="AM984" i="30"/>
  <c r="AM348" i="30"/>
  <c r="AT348" i="30"/>
  <c r="AQ348" i="30"/>
  <c r="AN348" i="30"/>
  <c r="AP348" i="30" s="1"/>
  <c r="AO348" i="30"/>
  <c r="AR348" i="30"/>
  <c r="AT286" i="30"/>
  <c r="AO286" i="30"/>
  <c r="AN286" i="30"/>
  <c r="AP286" i="30" s="1"/>
  <c r="AQ286" i="30"/>
  <c r="AR286" i="30"/>
  <c r="AM286" i="30"/>
  <c r="AR151" i="30"/>
  <c r="AT151" i="30"/>
  <c r="AO151" i="30"/>
  <c r="AQ151" i="30"/>
  <c r="AM151" i="30"/>
  <c r="AN151" i="30"/>
  <c r="AP151" i="30" s="1"/>
  <c r="AM1102" i="30"/>
  <c r="AQ1102" i="30"/>
  <c r="AT1102" i="30"/>
  <c r="AN1102" i="30"/>
  <c r="AP1102" i="30" s="1"/>
  <c r="AR1102" i="30"/>
  <c r="AO1102" i="30"/>
  <c r="AN242" i="30"/>
  <c r="AP242" i="30" s="1"/>
  <c r="AQ242" i="30"/>
  <c r="AR242" i="30"/>
  <c r="AM242" i="30"/>
  <c r="AT242" i="30"/>
  <c r="AO242" i="30"/>
  <c r="AQ1174" i="30"/>
  <c r="AO1174" i="30"/>
  <c r="AN1174" i="30"/>
  <c r="AP1174" i="30" s="1"/>
  <c r="AM1174" i="30"/>
  <c r="AR1174" i="30"/>
  <c r="AT1174" i="30"/>
  <c r="AT40" i="30"/>
  <c r="AN40" i="30"/>
  <c r="AP40" i="30" s="1"/>
  <c r="AQ40" i="30"/>
  <c r="AR40" i="30"/>
  <c r="AM40" i="30"/>
  <c r="AO40" i="30"/>
  <c r="AM1152" i="30"/>
  <c r="AQ1152" i="30"/>
  <c r="AO1152" i="30"/>
  <c r="AN1152" i="30"/>
  <c r="AP1152" i="30" s="1"/>
  <c r="AR1152" i="30"/>
  <c r="AT1152" i="30"/>
  <c r="AR1145" i="30"/>
  <c r="AT1145" i="30"/>
  <c r="AQ1145" i="30"/>
  <c r="AO1145" i="30"/>
  <c r="AN1145" i="30"/>
  <c r="AP1145" i="30" s="1"/>
  <c r="AM1145" i="30"/>
  <c r="AM220" i="30"/>
  <c r="AT220" i="30"/>
  <c r="AO220" i="30"/>
  <c r="AQ220" i="30"/>
  <c r="AN220" i="30"/>
  <c r="AP220" i="30" s="1"/>
  <c r="AR220" i="30"/>
  <c r="AO1109" i="30"/>
  <c r="AM1109" i="30"/>
  <c r="AQ1109" i="30"/>
  <c r="AT1109" i="30"/>
  <c r="AN1109" i="30"/>
  <c r="AP1109" i="30" s="1"/>
  <c r="AR1109" i="30"/>
  <c r="AT993" i="30"/>
  <c r="AN993" i="30"/>
  <c r="AP993" i="30" s="1"/>
  <c r="AR993" i="30"/>
  <c r="AO993" i="30"/>
  <c r="AQ993" i="30"/>
  <c r="AM993" i="30"/>
  <c r="AM1233" i="30"/>
  <c r="AO1233" i="30"/>
  <c r="AN1233" i="30"/>
  <c r="AP1233" i="30" s="1"/>
  <c r="AQ1233" i="30"/>
  <c r="AR1233" i="30"/>
  <c r="AT1233" i="30"/>
  <c r="AT1196" i="30"/>
  <c r="AN1196" i="30"/>
  <c r="AP1196" i="30" s="1"/>
  <c r="AM1196" i="30"/>
  <c r="AR1196" i="30"/>
  <c r="AQ1196" i="30"/>
  <c r="AO1196" i="30"/>
  <c r="AO1122" i="30"/>
  <c r="AQ1122" i="30"/>
  <c r="AT1122" i="30"/>
  <c r="AM1122" i="30"/>
  <c r="AN1122" i="30"/>
  <c r="AP1122" i="30" s="1"/>
  <c r="AR1122" i="30"/>
  <c r="AM1142" i="30"/>
  <c r="AR1142" i="30"/>
  <c r="AT1142" i="30"/>
  <c r="AQ1142" i="30"/>
  <c r="AO1142" i="30"/>
  <c r="AN1142" i="30"/>
  <c r="AP1142" i="30" s="1"/>
  <c r="AM840" i="30"/>
  <c r="AT840" i="30"/>
  <c r="AR840" i="30"/>
  <c r="AQ840" i="30"/>
  <c r="AN840" i="30"/>
  <c r="AP840" i="30" s="1"/>
  <c r="AO840" i="30"/>
  <c r="AQ532" i="30"/>
  <c r="AT532" i="30"/>
  <c r="AN532" i="30"/>
  <c r="AP532" i="30" s="1"/>
  <c r="AR532" i="30"/>
  <c r="AO532" i="30"/>
  <c r="AM532" i="30"/>
  <c r="AM652" i="30"/>
  <c r="AR652" i="30"/>
  <c r="AN652" i="30"/>
  <c r="AP652" i="30" s="1"/>
  <c r="AQ652" i="30"/>
  <c r="AT652" i="30"/>
  <c r="AO652" i="30"/>
  <c r="AN1254" i="30"/>
  <c r="AP1254" i="30" s="1"/>
  <c r="AQ1254" i="30"/>
  <c r="AR1254" i="30"/>
  <c r="AT1254" i="30"/>
  <c r="AO1254" i="30"/>
  <c r="AM1254" i="30"/>
  <c r="AN1050" i="30"/>
  <c r="AP1050" i="30" s="1"/>
  <c r="AM1050" i="30"/>
  <c r="AR1050" i="30"/>
  <c r="AO1050" i="30"/>
  <c r="AT1050" i="30"/>
  <c r="AQ1050" i="30"/>
  <c r="AQ610" i="30"/>
  <c r="AM610" i="30"/>
  <c r="AT610" i="30"/>
  <c r="AR610" i="30"/>
  <c r="AO610" i="30"/>
  <c r="AN610" i="30"/>
  <c r="AP610" i="30" s="1"/>
  <c r="AN388" i="30"/>
  <c r="AP388" i="30" s="1"/>
  <c r="AQ388" i="30"/>
  <c r="AO388" i="30"/>
  <c r="AR388" i="30"/>
  <c r="AT388" i="30"/>
  <c r="AM388" i="30"/>
  <c r="AQ520" i="30"/>
  <c r="AT520" i="30"/>
  <c r="AN520" i="30"/>
  <c r="AP520" i="30" s="1"/>
  <c r="AM520" i="30"/>
  <c r="AR520" i="30"/>
  <c r="AO520" i="30"/>
  <c r="AQ1288" i="30"/>
  <c r="AO1288" i="30"/>
  <c r="AN1288" i="30"/>
  <c r="AP1288" i="30" s="1"/>
  <c r="AR1288" i="30"/>
  <c r="AT1288" i="30"/>
  <c r="AM1288" i="30"/>
  <c r="AN1072" i="30"/>
  <c r="AP1072" i="30" s="1"/>
  <c r="AQ1072" i="30"/>
  <c r="AT1072" i="30"/>
  <c r="AO1072" i="30"/>
  <c r="AR1072" i="30"/>
  <c r="AM1072" i="30"/>
  <c r="AQ782" i="30"/>
  <c r="AN782" i="30"/>
  <c r="AP782" i="30" s="1"/>
  <c r="AR782" i="30"/>
  <c r="AT782" i="30"/>
  <c r="AO782" i="30"/>
  <c r="AM782" i="30"/>
  <c r="AM821" i="30"/>
  <c r="AO821" i="30"/>
  <c r="AT821" i="30"/>
  <c r="AR821" i="30"/>
  <c r="AQ821" i="30"/>
  <c r="AN821" i="30"/>
  <c r="AP821" i="30" s="1"/>
  <c r="AM518" i="30"/>
  <c r="AN518" i="30"/>
  <c r="AP518" i="30" s="1"/>
  <c r="AR518" i="30"/>
  <c r="AO518" i="30"/>
  <c r="AQ518" i="30"/>
  <c r="AT518" i="30"/>
  <c r="AR1211" i="30"/>
  <c r="AM1211" i="30"/>
  <c r="AT1211" i="30"/>
  <c r="AO1211" i="30"/>
  <c r="AQ1211" i="30"/>
  <c r="AN1211" i="30"/>
  <c r="AP1211" i="30" s="1"/>
  <c r="AN1244" i="30"/>
  <c r="AP1244" i="30" s="1"/>
  <c r="AO1244" i="30"/>
  <c r="AR1244" i="30"/>
  <c r="AT1244" i="30"/>
  <c r="AQ1244" i="30"/>
  <c r="AM1244" i="30"/>
  <c r="AO676" i="30"/>
  <c r="AN676" i="30"/>
  <c r="AP676" i="30" s="1"/>
  <c r="AM676" i="30"/>
  <c r="AT676" i="30"/>
  <c r="AQ676" i="30"/>
  <c r="AR676" i="30"/>
  <c r="AR494" i="30"/>
  <c r="AT494" i="30"/>
  <c r="AQ494" i="30"/>
  <c r="AM494" i="30"/>
  <c r="AN494" i="30"/>
  <c r="AP494" i="30" s="1"/>
  <c r="AO494" i="30"/>
  <c r="AO438" i="30"/>
  <c r="AN438" i="30"/>
  <c r="AP438" i="30" s="1"/>
  <c r="AQ438" i="30"/>
  <c r="AM438" i="30"/>
  <c r="AT438" i="30"/>
  <c r="AR438" i="30"/>
  <c r="AT1277" i="30"/>
  <c r="AO1277" i="30"/>
  <c r="AQ1277" i="30"/>
  <c r="AR1277" i="30"/>
  <c r="AN1277" i="30"/>
  <c r="AP1277" i="30" s="1"/>
  <c r="AM1277" i="30"/>
  <c r="AM866" i="30"/>
  <c r="AQ866" i="30"/>
  <c r="AR866" i="30"/>
  <c r="AN866" i="30"/>
  <c r="AP866" i="30" s="1"/>
  <c r="AT866" i="30"/>
  <c r="AO866" i="30"/>
  <c r="AM640" i="30"/>
  <c r="AO640" i="30"/>
  <c r="AT640" i="30"/>
  <c r="AQ640" i="30"/>
  <c r="AR640" i="30"/>
  <c r="AN640" i="30"/>
  <c r="AP640" i="30" s="1"/>
  <c r="AO1000" i="30"/>
  <c r="AT1000" i="30"/>
  <c r="AN1000" i="30"/>
  <c r="AP1000" i="30" s="1"/>
  <c r="AQ1000" i="30"/>
  <c r="AR1000" i="30"/>
  <c r="AM1000" i="30"/>
  <c r="AT639" i="30"/>
  <c r="AQ639" i="30"/>
  <c r="AN639" i="30"/>
  <c r="AP639" i="30" s="1"/>
  <c r="AO639" i="30"/>
  <c r="AM639" i="30"/>
  <c r="AR639" i="30"/>
  <c r="AO900" i="30"/>
  <c r="AT900" i="30"/>
  <c r="AN900" i="30"/>
  <c r="AP900" i="30" s="1"/>
  <c r="AQ900" i="30"/>
  <c r="AR900" i="30"/>
  <c r="AM900" i="30"/>
  <c r="AR739" i="30"/>
  <c r="AM739" i="30"/>
  <c r="AN739" i="30"/>
  <c r="AP739" i="30" s="1"/>
  <c r="AT739" i="30"/>
  <c r="AQ739" i="30"/>
  <c r="AO739" i="30"/>
  <c r="AR857" i="30"/>
  <c r="AT857" i="30"/>
  <c r="AQ857" i="30"/>
  <c r="AN857" i="30"/>
  <c r="AP857" i="30" s="1"/>
  <c r="AM857" i="30"/>
  <c r="AO857" i="30"/>
  <c r="AN687" i="30"/>
  <c r="AP687" i="30" s="1"/>
  <c r="AM687" i="30"/>
  <c r="AT687" i="30"/>
  <c r="AO687" i="30"/>
  <c r="AQ687" i="30"/>
  <c r="AR687" i="30"/>
  <c r="AM505" i="30"/>
  <c r="AN505" i="30"/>
  <c r="AP505" i="30" s="1"/>
  <c r="AO505" i="30"/>
  <c r="AT505" i="30"/>
  <c r="AQ505" i="30"/>
  <c r="AR505" i="30"/>
  <c r="AR315" i="30"/>
  <c r="AN315" i="30"/>
  <c r="AP315" i="30" s="1"/>
  <c r="AO315" i="30"/>
  <c r="AT315" i="30"/>
  <c r="AQ315" i="30"/>
  <c r="AM315" i="30"/>
  <c r="AN271" i="30"/>
  <c r="AP271" i="30" s="1"/>
  <c r="AM271" i="30"/>
  <c r="AR271" i="30"/>
  <c r="AT271" i="30"/>
  <c r="AQ271" i="30"/>
  <c r="AO271" i="30"/>
  <c r="AO113" i="30"/>
  <c r="AM113" i="30"/>
  <c r="AN113" i="30"/>
  <c r="AP113" i="30" s="1"/>
  <c r="AT113" i="30"/>
  <c r="AQ113" i="30"/>
  <c r="AR113" i="30"/>
  <c r="AT460" i="30"/>
  <c r="AN460" i="30"/>
  <c r="AP460" i="30" s="1"/>
  <c r="AQ460" i="30"/>
  <c r="AR460" i="30"/>
  <c r="AO460" i="30"/>
  <c r="AM460" i="30"/>
  <c r="AQ127" i="30"/>
  <c r="AT127" i="30"/>
  <c r="AR127" i="30"/>
  <c r="AN127" i="30"/>
  <c r="AP127" i="30" s="1"/>
  <c r="AM127" i="30"/>
  <c r="AO127" i="30"/>
  <c r="AR167" i="30"/>
  <c r="AQ167" i="30"/>
  <c r="AN167" i="30"/>
  <c r="AP167" i="30" s="1"/>
  <c r="AT167" i="30"/>
  <c r="AO167" i="30"/>
  <c r="AM167" i="30"/>
  <c r="AM245" i="30"/>
  <c r="AO245" i="30"/>
  <c r="AQ245" i="30"/>
  <c r="AT245" i="30"/>
  <c r="AN245" i="30"/>
  <c r="AP245" i="30" s="1"/>
  <c r="AR245" i="30"/>
  <c r="AN336" i="30"/>
  <c r="AP336" i="30" s="1"/>
  <c r="AO336" i="30"/>
  <c r="AT336" i="30"/>
  <c r="AQ336" i="30"/>
  <c r="AM336" i="30"/>
  <c r="AR336" i="30"/>
  <c r="AQ120" i="30"/>
  <c r="AT120" i="30"/>
  <c r="AM120" i="30"/>
  <c r="AO120" i="30"/>
  <c r="AR120" i="30"/>
  <c r="AN120" i="30"/>
  <c r="AP120" i="30" s="1"/>
  <c r="AQ111" i="30"/>
  <c r="AR111" i="30"/>
  <c r="AM111" i="30"/>
  <c r="AO111" i="30"/>
  <c r="AN111" i="30"/>
  <c r="AP111" i="30" s="1"/>
  <c r="AT111" i="30"/>
  <c r="AT95" i="30"/>
  <c r="AQ95" i="30"/>
  <c r="AR95" i="30"/>
  <c r="AN95" i="30"/>
  <c r="AP95" i="30" s="1"/>
  <c r="AO95" i="30"/>
  <c r="AM95" i="30"/>
  <c r="AM48" i="30"/>
  <c r="AN48" i="30"/>
  <c r="AP48" i="30" s="1"/>
  <c r="AT48" i="30"/>
  <c r="AO48" i="30"/>
  <c r="AQ48" i="30"/>
  <c r="AR48" i="30"/>
  <c r="AR334" i="30"/>
  <c r="AM334" i="30"/>
  <c r="AN334" i="30"/>
  <c r="AP334" i="30" s="1"/>
  <c r="AO334" i="30"/>
  <c r="AQ334" i="30"/>
  <c r="AT334" i="30"/>
  <c r="AM568" i="30"/>
  <c r="AO568" i="30"/>
  <c r="AR568" i="30"/>
  <c r="AQ568" i="30"/>
  <c r="AN568" i="30"/>
  <c r="AP568" i="30" s="1"/>
  <c r="AT568" i="30"/>
  <c r="AN305" i="30"/>
  <c r="AP305" i="30" s="1"/>
  <c r="AO305" i="30"/>
  <c r="AM305" i="30"/>
  <c r="AT305" i="30"/>
  <c r="AQ305" i="30"/>
  <c r="AR305" i="30"/>
  <c r="AO78" i="30"/>
  <c r="AM78" i="30"/>
  <c r="AT78" i="30"/>
  <c r="AN78" i="30"/>
  <c r="AP78" i="30" s="1"/>
  <c r="AQ78" i="30"/>
  <c r="AR78" i="30"/>
  <c r="AM19" i="30"/>
  <c r="AO19" i="30"/>
  <c r="AT19" i="30"/>
  <c r="AQ19" i="30"/>
  <c r="AR19" i="30"/>
  <c r="AN19" i="30"/>
  <c r="AP19" i="30" s="1"/>
  <c r="BS2" i="30"/>
  <c r="N12" i="48" l="1"/>
  <c r="P15" i="31" s="1"/>
  <c r="P24" i="48"/>
  <c r="R28" i="31" s="1"/>
  <c r="CB6" i="30"/>
  <c r="CB2" i="30"/>
  <c r="CB10" i="30"/>
  <c r="P18" i="48"/>
  <c r="R22" i="31" s="1"/>
  <c r="CF7" i="30"/>
  <c r="CB3" i="30"/>
  <c r="N11" i="48"/>
  <c r="P14" i="31" s="1"/>
  <c r="N23" i="48"/>
  <c r="P27" i="31" s="1"/>
  <c r="CF12" i="30"/>
  <c r="P33" i="48"/>
  <c r="R10" i="31" s="1"/>
  <c r="P35" i="48"/>
  <c r="R12" i="31" s="1"/>
  <c r="P37" i="48"/>
  <c r="R14" i="31" s="1"/>
  <c r="P39" i="48"/>
  <c r="R16" i="31" s="1"/>
  <c r="P29" i="48"/>
  <c r="R6" i="31" s="1"/>
  <c r="P30" i="48"/>
  <c r="R7" i="31" s="1"/>
  <c r="P34" i="48"/>
  <c r="R11" i="31" s="1"/>
  <c r="P36" i="48"/>
  <c r="R13" i="31" s="1"/>
  <c r="P38" i="48"/>
  <c r="R15" i="31" s="1"/>
  <c r="P40" i="48"/>
  <c r="R17" i="31" s="1"/>
  <c r="P28" i="48"/>
  <c r="R5" i="31" s="1"/>
  <c r="P31" i="48"/>
  <c r="R8" i="31" s="1"/>
  <c r="P32" i="48"/>
  <c r="R9" i="31" s="1"/>
  <c r="CF9" i="30"/>
  <c r="CF2" i="30"/>
  <c r="CF10" i="30"/>
  <c r="P27" i="48"/>
  <c r="R31" i="31" s="1"/>
  <c r="CF8" i="30"/>
  <c r="CB11" i="30"/>
  <c r="P21" i="48"/>
  <c r="R25" i="31" s="1"/>
  <c r="CB9" i="30"/>
  <c r="CB12" i="30"/>
  <c r="CB13" i="30"/>
  <c r="CB4" i="30"/>
  <c r="CB7" i="30"/>
  <c r="CB8" i="30"/>
  <c r="P25" i="48"/>
  <c r="R29" i="31" s="1"/>
  <c r="N13" i="48"/>
  <c r="P16" i="31" s="1"/>
  <c r="N24" i="48"/>
  <c r="P28" i="31" s="1"/>
  <c r="N4" i="48"/>
  <c r="P7" i="31" s="1"/>
  <c r="P23" i="48"/>
  <c r="R27" i="31" s="1"/>
  <c r="P20" i="48"/>
  <c r="R24" i="31" s="1"/>
  <c r="P22" i="48"/>
  <c r="R26" i="31" s="1"/>
  <c r="N26" i="48"/>
  <c r="P30" i="31" s="1"/>
  <c r="N16" i="48"/>
  <c r="P19" i="31" s="1"/>
  <c r="N9" i="48"/>
  <c r="P12" i="31" s="1"/>
  <c r="Q29" i="48"/>
  <c r="S6" i="31" s="1"/>
  <c r="Q39" i="48"/>
  <c r="S16" i="31" s="1"/>
  <c r="Q36" i="48"/>
  <c r="S13" i="31" s="1"/>
  <c r="Q35" i="48"/>
  <c r="S12" i="31" s="1"/>
  <c r="Q33" i="48"/>
  <c r="S10" i="31" s="1"/>
  <c r="Q34" i="48"/>
  <c r="S11" i="31" s="1"/>
  <c r="Q32" i="48"/>
  <c r="S9" i="31" s="1"/>
  <c r="CC12" i="30"/>
  <c r="Q40" i="48"/>
  <c r="S17" i="31" s="1"/>
  <c r="Q38" i="48"/>
  <c r="S15" i="31" s="1"/>
  <c r="Q28" i="48"/>
  <c r="S5" i="31" s="1"/>
  <c r="Q37" i="48"/>
  <c r="S14" i="31" s="1"/>
  <c r="Q31" i="48"/>
  <c r="S8" i="31" s="1"/>
  <c r="Q30" i="48"/>
  <c r="S7" i="31" s="1"/>
  <c r="BJ74" i="30"/>
  <c r="BK74" i="30" s="1"/>
  <c r="A6" i="31" s="1"/>
  <c r="N19" i="48"/>
  <c r="P23" i="31" s="1"/>
  <c r="N5" i="48"/>
  <c r="P8" i="31" s="1"/>
  <c r="BV2" i="30"/>
  <c r="CB5" i="30"/>
  <c r="CF11" i="30"/>
  <c r="CF4" i="30"/>
  <c r="CF3" i="30"/>
  <c r="Q23" i="48"/>
  <c r="S27" i="31" s="1"/>
  <c r="BI2" i="30"/>
  <c r="BM2" i="30"/>
  <c r="Q24" i="48"/>
  <c r="S28" i="31" s="1"/>
  <c r="CF6" i="30"/>
  <c r="Q25" i="48"/>
  <c r="S29" i="31" s="1"/>
  <c r="P19" i="48"/>
  <c r="R23" i="31" s="1"/>
  <c r="N6" i="48"/>
  <c r="P9" i="31" s="1"/>
  <c r="N20" i="48"/>
  <c r="P24" i="31" s="1"/>
  <c r="CF13" i="30"/>
  <c r="P26" i="48"/>
  <c r="R30" i="31" s="1"/>
  <c r="BW2" i="30"/>
  <c r="CF5" i="30"/>
  <c r="Q18" i="48"/>
  <c r="S22" i="31" s="1"/>
  <c r="Q27" i="48"/>
  <c r="Q26" i="48"/>
  <c r="S30" i="31" s="1"/>
  <c r="Q22" i="48"/>
  <c r="S26" i="31" s="1"/>
  <c r="Q19" i="48"/>
  <c r="S23" i="31" s="1"/>
  <c r="Q20" i="48"/>
  <c r="S24" i="31" s="1"/>
  <c r="Q21" i="48"/>
  <c r="S25" i="31" s="1"/>
  <c r="BT2" i="30"/>
  <c r="CC10" i="30"/>
  <c r="CC5" i="30"/>
  <c r="CC13" i="30"/>
  <c r="CC6" i="30"/>
  <c r="CC8" i="30"/>
  <c r="CC2" i="30"/>
  <c r="CC4" i="30"/>
  <c r="CC11" i="30"/>
  <c r="CC7" i="30"/>
  <c r="CC9" i="30"/>
  <c r="CC3" i="30"/>
  <c r="R32" i="31" l="1"/>
  <c r="S32" i="31"/>
  <c r="S31" i="31"/>
</calcChain>
</file>

<file path=xl/comments1.xml><?xml version="1.0" encoding="utf-8"?>
<comments xmlns="http://schemas.openxmlformats.org/spreadsheetml/2006/main">
  <authors>
    <author>Khalil, Mohamad (GE Healthcare)</author>
  </authors>
  <commentList>
    <comment ref="A7" authorId="0" shapeId="0">
      <text>
        <r>
          <rPr>
            <b/>
            <sz val="9"/>
            <color indexed="81"/>
            <rFont val="Tahoma"/>
            <family val="2"/>
          </rPr>
          <t>OR Waiting Time Score</t>
        </r>
        <r>
          <rPr>
            <sz val="9"/>
            <color indexed="81"/>
            <rFont val="Tahoma"/>
            <family val="2"/>
          </rPr>
          <t xml:space="preserve">
</t>
        </r>
      </text>
    </comment>
  </commentList>
</comments>
</file>

<file path=xl/comments2.xml><?xml version="1.0" encoding="utf-8"?>
<comments xmlns="http://schemas.openxmlformats.org/spreadsheetml/2006/main">
  <authors>
    <author>Colquhoun, William (GE Healthcare)</author>
    <author>Coke, Jason (GE Healthcare)</author>
    <author>Khalil, Mohamad (GE Healthcare)</author>
  </authors>
  <commentList>
    <comment ref="N1" authorId="0" shapeId="0">
      <text>
        <r>
          <rPr>
            <sz val="9"/>
            <color indexed="81"/>
            <rFont val="Tahoma"/>
            <family val="2"/>
          </rPr>
          <t xml:space="preserve">Select "Other" if procedure is not on Day Surgery List
</t>
        </r>
      </text>
    </comment>
    <comment ref="Q1" authorId="1" shapeId="0">
      <text>
        <r>
          <rPr>
            <b/>
            <sz val="8"/>
            <color indexed="81"/>
            <rFont val="Tahoma"/>
            <family val="2"/>
          </rPr>
          <t>If the time crosses midnight between  Patient Closing Time and Knife on Skin time, enter "1". Otherwise, enter 0</t>
        </r>
      </text>
    </comment>
    <comment ref="S1" authorId="1" shapeId="0">
      <text>
        <r>
          <rPr>
            <b/>
            <sz val="8"/>
            <color indexed="81"/>
            <rFont val="Tahoma"/>
            <family val="2"/>
          </rPr>
          <t>If the time crosses midnight between Knife on Skin time and Patient Closing Time , enter "1". Otherwise, enter 0</t>
        </r>
      </text>
    </comment>
    <comment ref="U1" authorId="1" shapeId="0">
      <text>
        <r>
          <rPr>
            <b/>
            <sz val="8"/>
            <color indexed="81"/>
            <rFont val="Tahoma"/>
            <family val="2"/>
          </rPr>
          <t>If the time crosses midnight between Patient Closing Time and Time patient out of OR , enter "1". Otherwise, enter 0</t>
        </r>
      </text>
    </comment>
    <comment ref="W1" authorId="1" shapeId="0">
      <text>
        <r>
          <rPr>
            <b/>
            <sz val="8"/>
            <color indexed="81"/>
            <rFont val="Tahoma"/>
            <family val="2"/>
          </rPr>
          <t>If the time crosses midnight between Time of patient out of OR and Start cleaning Time , enter "1". Otherwise, enter 0</t>
        </r>
      </text>
    </comment>
    <comment ref="Y1" authorId="1" shapeId="0">
      <text>
        <r>
          <rPr>
            <b/>
            <sz val="8"/>
            <color indexed="81"/>
            <rFont val="Tahoma"/>
            <family val="2"/>
          </rPr>
          <t>If the time crosses midnight between Start Cleaning Time and End Cleaning Time , enter "1". Otherwise, enter 0</t>
        </r>
      </text>
    </comment>
    <comment ref="BO1" authorId="2" shapeId="0">
      <text>
        <r>
          <rPr>
            <b/>
            <sz val="9"/>
            <color indexed="81"/>
            <rFont val="Tahoma"/>
            <family val="2"/>
          </rPr>
          <t>Enter the scheduled OR Start Time in hh:mm format</t>
        </r>
      </text>
    </comment>
    <comment ref="BP1" authorId="2" shapeId="0">
      <text>
        <r>
          <rPr>
            <sz val="9"/>
            <color indexed="81"/>
            <rFont val="Tahoma"/>
            <family val="2"/>
          </rPr>
          <t xml:space="preserve">If the time crosses midnight between OR start and End Time , enter "1". Otherwise, enter 0.
</t>
        </r>
      </text>
    </comment>
    <comment ref="BQ1" authorId="2" shapeId="0">
      <text>
        <r>
          <rPr>
            <b/>
            <sz val="9"/>
            <color indexed="81"/>
            <rFont val="Tahoma"/>
            <family val="2"/>
          </rPr>
          <t xml:space="preserve">Enter the scheduled OR end time in hh:mm format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<sst xmlns="http://schemas.openxmlformats.org/spreadsheetml/2006/main" count="3517" uniqueCount="1241">
  <si>
    <t>Domain: OR</t>
  </si>
  <si>
    <t xml:space="preserve">File ready to submit? </t>
  </si>
  <si>
    <t>Manual</t>
  </si>
  <si>
    <t>IT</t>
  </si>
  <si>
    <t>OR Room</t>
  </si>
  <si>
    <t>KPI 1: % Elective OR Utilization</t>
  </si>
  <si>
    <t>KPI 1.1: % Elective OR Utilization (Overall)</t>
  </si>
  <si>
    <t>OR Volume</t>
  </si>
  <si>
    <t># of ORs</t>
  </si>
  <si>
    <t>KPI 2: % Surgical Cancellation Rate</t>
  </si>
  <si>
    <t>OR Surgery Specialty</t>
  </si>
  <si>
    <t>Surgery Volume</t>
  </si>
  <si>
    <t>KPI 4: Day of Adm to Surg in Days</t>
  </si>
  <si>
    <t>Surgery name</t>
  </si>
  <si>
    <t>KPI 6.1: % Total Day Surgery</t>
  </si>
  <si>
    <t>KPI 6.2: % Unplanned admission following discharge</t>
  </si>
  <si>
    <t>KPI 6.3: Day Surgery Cancellation Rate</t>
  </si>
  <si>
    <t>KPI 6.3: Day Surgery Conversion to Admission</t>
  </si>
  <si>
    <t>%Emergency</t>
  </si>
  <si>
    <t>Name of Lead Data Collector:</t>
  </si>
  <si>
    <t>Bariatric</t>
  </si>
  <si>
    <t>Phone Number:</t>
  </si>
  <si>
    <t>Cardiothoracic</t>
  </si>
  <si>
    <t xml:space="preserve">Email Address: </t>
  </si>
  <si>
    <t>Dentistry</t>
  </si>
  <si>
    <t>Data for the month of:</t>
  </si>
  <si>
    <t>January</t>
  </si>
  <si>
    <t>General</t>
  </si>
  <si>
    <t>Year:</t>
  </si>
  <si>
    <t>Gynecology</t>
  </si>
  <si>
    <t>Hospital:</t>
  </si>
  <si>
    <t>Maxillofacial</t>
  </si>
  <si>
    <t>Facility Name:</t>
  </si>
  <si>
    <t>Neurosurgery</t>
  </si>
  <si>
    <t>Data entered is Complete and Consistent?</t>
  </si>
  <si>
    <t>Obstetrics</t>
  </si>
  <si>
    <t>Attention: Prior to submitting this data file, it must undergo a review with the</t>
  </si>
  <si>
    <t>Ophthalmology</t>
  </si>
  <si>
    <t>data collector, with the Change Agent or Domain Leader, and with the PIU Agent</t>
  </si>
  <si>
    <t>Orthopedics</t>
  </si>
  <si>
    <t>Note that the Change Agent, PIU Agent and Data Collector cannot be the same person.</t>
  </si>
  <si>
    <t>Otolaryngology_Head_Neck</t>
  </si>
  <si>
    <t>Pediatric</t>
  </si>
  <si>
    <t>Data Review Prior to Submission</t>
  </si>
  <si>
    <t>Plastic</t>
  </si>
  <si>
    <t>Reviewed by Data Collector?</t>
  </si>
  <si>
    <t>Transplant</t>
  </si>
  <si>
    <t>Reviewed by Change Agent or Domain Leader?</t>
  </si>
  <si>
    <t>Urology</t>
  </si>
  <si>
    <t>Name of Change Agent or Domain Leader:</t>
  </si>
  <si>
    <t>Vascular</t>
  </si>
  <si>
    <t>Reviewed by PIU Agent?</t>
  </si>
  <si>
    <t>MOH Day Surgery Specialty</t>
  </si>
  <si>
    <t>One Day Surgery</t>
  </si>
  <si>
    <t>Name of PIU Agent:</t>
  </si>
  <si>
    <t>ENT</t>
  </si>
  <si>
    <t>Oral</t>
  </si>
  <si>
    <t>days in month</t>
  </si>
  <si>
    <t># working days</t>
  </si>
  <si>
    <t>April</t>
  </si>
  <si>
    <t>August</t>
  </si>
  <si>
    <t>December</t>
  </si>
  <si>
    <t>February</t>
  </si>
  <si>
    <t>July</t>
  </si>
  <si>
    <t>June</t>
  </si>
  <si>
    <t>March</t>
  </si>
  <si>
    <t>May</t>
  </si>
  <si>
    <t>November</t>
  </si>
  <si>
    <t>October</t>
  </si>
  <si>
    <t>September</t>
  </si>
  <si>
    <t>yes</t>
  </si>
  <si>
    <t>no</t>
  </si>
  <si>
    <t>Maternity</t>
  </si>
  <si>
    <t># Sundays</t>
  </si>
  <si>
    <t># Mondays</t>
  </si>
  <si>
    <t># Tuesday</t>
  </si>
  <si>
    <t># Wednesday</t>
  </si>
  <si>
    <t>#Thursdays</t>
  </si>
  <si>
    <t>AA-GEN-1</t>
  </si>
  <si>
    <t>King Fahad Central Hospital In Hafouf</t>
  </si>
  <si>
    <t>AA-GEN-2</t>
  </si>
  <si>
    <t>Prince Saud Bin Jalloway Hospital</t>
  </si>
  <si>
    <t>AA-GEN-3</t>
  </si>
  <si>
    <t>Al-Jabr ENT and Eye Hospital</t>
  </si>
  <si>
    <t>AA-MCH-1</t>
  </si>
  <si>
    <t>Maternity &amp; Children Hospital in Hassa</t>
  </si>
  <si>
    <t>AS-GEN-1</t>
  </si>
  <si>
    <t>Asir Central Hospital</t>
  </si>
  <si>
    <t>AS-GEN-10</t>
  </si>
  <si>
    <t>Uhod Rafidah General Hospital</t>
  </si>
  <si>
    <t>AS-GEN-2</t>
  </si>
  <si>
    <t>Mahayel General Hospital</t>
  </si>
  <si>
    <t>AS-GEN-3</t>
  </si>
  <si>
    <t>Khamis Mushayt General Hospital</t>
  </si>
  <si>
    <t>AS-GEN-4</t>
  </si>
  <si>
    <t>Sarat Ubaida General Hospital</t>
  </si>
  <si>
    <t>AS-GEN-5</t>
  </si>
  <si>
    <t>Dhahran Al-JaNoab General Hospital</t>
  </si>
  <si>
    <t>AS-GEN-6</t>
  </si>
  <si>
    <t>Al-Namas General Hospital</t>
  </si>
  <si>
    <t>AS-GEN-7</t>
  </si>
  <si>
    <t>Bllsamar General Hospital</t>
  </si>
  <si>
    <t>AS-GEN-8</t>
  </si>
  <si>
    <t>Al-Majardah General Hospital</t>
  </si>
  <si>
    <t>AS-GEN-9</t>
  </si>
  <si>
    <t>Rejal Almaa General Hospital</t>
  </si>
  <si>
    <t>AS-MCH-1</t>
  </si>
  <si>
    <t xml:space="preserve">Khamis Mushayt Maternity Hospital </t>
  </si>
  <si>
    <t>AS-MCH-2</t>
  </si>
  <si>
    <t>Maternity &amp; Children's Hospital in Abha</t>
  </si>
  <si>
    <t>BA-GEN-1</t>
  </si>
  <si>
    <t>Prince Meshari Bin Saud General Hospital</t>
  </si>
  <si>
    <t>BA-GEN-2</t>
  </si>
  <si>
    <t>King Fahad Hospital in Al-Bahah</t>
  </si>
  <si>
    <t>BH-GEN-1</t>
  </si>
  <si>
    <t>King Abdullah Hospital in Beshah</t>
  </si>
  <si>
    <t>BH-GEN-2</t>
  </si>
  <si>
    <t>Tathleeth General Hospital</t>
  </si>
  <si>
    <t>C1-GEN-1</t>
  </si>
  <si>
    <t>King Salman Bin Abdulaziz Hospital</t>
  </si>
  <si>
    <t>C1-GEN-2</t>
  </si>
  <si>
    <t>Al Iman General Hospital</t>
  </si>
  <si>
    <t>C1-GEN-3</t>
  </si>
  <si>
    <t>Al Imam Abdul Rahman Al Faisal Hospital</t>
  </si>
  <si>
    <t>C1-MDC-1</t>
  </si>
  <si>
    <t>General Hospital King Saud Medical City</t>
  </si>
  <si>
    <t>C2-GEN-1</t>
  </si>
  <si>
    <t>Prince Mohammed bin Abdul Aziz Hospital</t>
  </si>
  <si>
    <t>C2-MCH-1</t>
  </si>
  <si>
    <t>Al Yamamah Hospital</t>
  </si>
  <si>
    <t>C2-MDC-1</t>
  </si>
  <si>
    <t>King Fahad Medical City</t>
  </si>
  <si>
    <t>C3-GEN-1</t>
  </si>
  <si>
    <t>Buraydah Central Hospital</t>
  </si>
  <si>
    <t>C3-GEN-2</t>
  </si>
  <si>
    <t>King Saud Hospital in Oniazah</t>
  </si>
  <si>
    <t>C3-GEN-3</t>
  </si>
  <si>
    <t>Al-Rass General Hospital</t>
  </si>
  <si>
    <t>C3-GEN-4</t>
  </si>
  <si>
    <t>Al-Bikeriah General Hospital</t>
  </si>
  <si>
    <t>C3-GEN-5</t>
  </si>
  <si>
    <t>Al-Mothneb General Hospital</t>
  </si>
  <si>
    <t>C3-GEN-6</t>
  </si>
  <si>
    <t>Al-Badaa General Hospital</t>
  </si>
  <si>
    <t>C3-GEN-7</t>
  </si>
  <si>
    <t>King Fahd Specialist Hospital in Buraydah</t>
  </si>
  <si>
    <t>C3-MCH-1</t>
  </si>
  <si>
    <t>Maternity and Children Hospital in Qassim</t>
  </si>
  <si>
    <t>E1-GEN-1</t>
  </si>
  <si>
    <t>Dammam Medical Complex</t>
  </si>
  <si>
    <t>E1-GEN-2</t>
  </si>
  <si>
    <t>Al Qatif Central Hospital</t>
  </si>
  <si>
    <t>E1-GEN-3</t>
  </si>
  <si>
    <t>Al-Jubail General Hospital</t>
  </si>
  <si>
    <t>E1-GEN-4</t>
  </si>
  <si>
    <t>Al Khafji General Hospital</t>
  </si>
  <si>
    <t>E1-MCH-1</t>
  </si>
  <si>
    <t>Maternity and Children Hospital in Dammam</t>
  </si>
  <si>
    <t>E1-MDC-1</t>
  </si>
  <si>
    <t>King Fahad Specialist Hospital in Dammam (KFSH-D)</t>
  </si>
  <si>
    <t>HA-GEN-1</t>
  </si>
  <si>
    <t>King Khaled Hospital in Hail</t>
  </si>
  <si>
    <t>HA-GEN-2</t>
  </si>
  <si>
    <t>Hail General Hospital</t>
  </si>
  <si>
    <t>HA-GEN-3</t>
  </si>
  <si>
    <t>King Salman Specialized hospital</t>
  </si>
  <si>
    <t>HA-MCH-1</t>
  </si>
  <si>
    <t>Maternity and Children Hospital in Hail</t>
  </si>
  <si>
    <t>HB-GEN-1</t>
  </si>
  <si>
    <t>King Khaled Hospital in Hafer Al-Baten</t>
  </si>
  <si>
    <t>HB-GEN-2</t>
  </si>
  <si>
    <t>Hafer Al Batin Central hospital</t>
  </si>
  <si>
    <t>HB-MCH-1</t>
  </si>
  <si>
    <t>Maternity and Children Hospital in Hafer Al Batin</t>
  </si>
  <si>
    <t>JD-GEN-1</t>
  </si>
  <si>
    <t>King Fahad Hospital in Jeddah</t>
  </si>
  <si>
    <t>JD-GEN-2</t>
  </si>
  <si>
    <t>King Abdullah Medical Complex (Northern Jeddah)</t>
  </si>
  <si>
    <t>JD-GEN-3</t>
  </si>
  <si>
    <t>Rabigh General Hospital</t>
  </si>
  <si>
    <t>JD-GEN-4</t>
  </si>
  <si>
    <t>East Jeddah Hospital</t>
  </si>
  <si>
    <t>JD-GEN-5</t>
  </si>
  <si>
    <t>Al-Thagher General Hospital</t>
  </si>
  <si>
    <t>JD-GEN-6</t>
  </si>
  <si>
    <t>King Abdul Aziz Hospital and Oncology Center in Jeddah</t>
  </si>
  <si>
    <t>JD-GEN-7</t>
  </si>
  <si>
    <t>Adhom General Hospital</t>
  </si>
  <si>
    <t>JD-MCH-2</t>
  </si>
  <si>
    <t>Children and Maternity Hospital in Aziziyah</t>
  </si>
  <si>
    <t>JF-GEN-1</t>
  </si>
  <si>
    <t>Prince Moteb bin Abdulaziz Hospital</t>
  </si>
  <si>
    <t>JF-GEN-2</t>
  </si>
  <si>
    <t>Tabarjal General Hospital</t>
  </si>
  <si>
    <t>JF-GEN-3</t>
  </si>
  <si>
    <t>Domat Al-Jandal General Hospital</t>
  </si>
  <si>
    <t>JF-GEN-4</t>
  </si>
  <si>
    <t>King Abdulaziz Specialist Hospital in Jouf</t>
  </si>
  <si>
    <t>JF-MCH-1</t>
  </si>
  <si>
    <t>Maternity &amp; Children Hospital in Skaka Jouf</t>
  </si>
  <si>
    <t>JZ-GEN-1</t>
  </si>
  <si>
    <t>Prince Mohammed bin Nasser Hospital</t>
  </si>
  <si>
    <t>JZ-GEN-2</t>
  </si>
  <si>
    <t>Sametah General Hospital</t>
  </si>
  <si>
    <t>JZ-GEN-3</t>
  </si>
  <si>
    <t>Sabya General Hospital</t>
  </si>
  <si>
    <t>JZ-GEN-4</t>
  </si>
  <si>
    <t>Abu Arish General Hospital</t>
  </si>
  <si>
    <t>JZ-GEN-5</t>
  </si>
  <si>
    <t>Besh General Hospital</t>
  </si>
  <si>
    <t>JZ-GEN-6</t>
  </si>
  <si>
    <t>King Fahd Central Hospital in Jazan</t>
  </si>
  <si>
    <t>JZ-GEN-7</t>
  </si>
  <si>
    <t>Jazan General Hospital</t>
  </si>
  <si>
    <t>MD-GEN-1</t>
  </si>
  <si>
    <t>King Fahad Hospital in Madinah</t>
  </si>
  <si>
    <t>MD-GEN-2</t>
  </si>
  <si>
    <t>Yanbu General Hospital</t>
  </si>
  <si>
    <t>MD-GEN-3</t>
  </si>
  <si>
    <t>Uhod General Hospital</t>
  </si>
  <si>
    <t>MD-GEN-4</t>
  </si>
  <si>
    <t>Prince Abdul Mohsen Hospital Al-Ola</t>
  </si>
  <si>
    <t>MD-GEN-6</t>
  </si>
  <si>
    <t>Khayber General Hospital</t>
  </si>
  <si>
    <t>NB-GEN-1</t>
  </si>
  <si>
    <t>Arar Central Hospital</t>
  </si>
  <si>
    <t>NB-GEN-2</t>
  </si>
  <si>
    <t>Tarif General Hospital</t>
  </si>
  <si>
    <t>NB-GEN-3</t>
  </si>
  <si>
    <t>Prince Abdulaziz Bin Mosaad Bin Jalloway Hospital</t>
  </si>
  <si>
    <t>NB-GEN-4</t>
  </si>
  <si>
    <t>Rafha General Hospital</t>
  </si>
  <si>
    <t>NB-MCH-1</t>
  </si>
  <si>
    <t>Maternity &amp; Children Hospital in Arar</t>
  </si>
  <si>
    <t>NJ-GEN-1</t>
  </si>
  <si>
    <t>King Khaled Hospital in Najran</t>
  </si>
  <si>
    <t>NJ-GEN-2</t>
  </si>
  <si>
    <t>Najran General Hospital</t>
  </si>
  <si>
    <t>NJ-GEN-3</t>
  </si>
  <si>
    <t>Sharorah General Hospital</t>
  </si>
  <si>
    <t>NJ-MCH-1</t>
  </si>
  <si>
    <t>Maternity and Children Hospital in Najran</t>
  </si>
  <si>
    <t>QN-GEN-1</t>
  </si>
  <si>
    <t>Al-Qunfudah General Hospital</t>
  </si>
  <si>
    <t>QN-GEN-2</t>
  </si>
  <si>
    <t>South Qunfudah Hospital</t>
  </si>
  <si>
    <t>QR-GEN-1</t>
  </si>
  <si>
    <t>Al-Qrayat General Hospital</t>
  </si>
  <si>
    <t>RH-GEN-1</t>
  </si>
  <si>
    <t>King Khalid Hospital Kharj</t>
  </si>
  <si>
    <t>RH-GEN-10</t>
  </si>
  <si>
    <t>Dawadmi Hospital</t>
  </si>
  <si>
    <t>RH-GEN-11</t>
  </si>
  <si>
    <t>Shaqraa Hospital</t>
  </si>
  <si>
    <t>RH-GEN-12</t>
  </si>
  <si>
    <t>Afif Hospital</t>
  </si>
  <si>
    <t>RH-GEN-13</t>
  </si>
  <si>
    <t>Hemaymlah Hospital</t>
  </si>
  <si>
    <t>RH-GEN-14</t>
  </si>
  <si>
    <t>Hotat Sedir Hospital</t>
  </si>
  <si>
    <t>RH-GEN-2</t>
  </si>
  <si>
    <t>King Khalid Hospital Magmah</t>
  </si>
  <si>
    <t>RH-GEN-3</t>
  </si>
  <si>
    <t>Zulfi Hospital</t>
  </si>
  <si>
    <t>RH-GEN-5</t>
  </si>
  <si>
    <t>Goeyah Hospital</t>
  </si>
  <si>
    <t>RH-GEN-6</t>
  </si>
  <si>
    <t>Wadi Adwaser Hospital</t>
  </si>
  <si>
    <t>RH-GEN-7</t>
  </si>
  <si>
    <t>Aflaj Hospital</t>
  </si>
  <si>
    <t>RH-GEN-9</t>
  </si>
  <si>
    <t>Hotat Tamem Hospital</t>
  </si>
  <si>
    <t>RH-MCH-1</t>
  </si>
  <si>
    <t>Children and Delivery Hospital Kharj</t>
  </si>
  <si>
    <t>TB-GEN-1</t>
  </si>
  <si>
    <t>King Khalid Hospital in Tabuk</t>
  </si>
  <si>
    <t>TB-GEN-2</t>
  </si>
  <si>
    <t>Alwagh</t>
  </si>
  <si>
    <t>TB-GEN-3</t>
  </si>
  <si>
    <t>Temaa General Hospital</t>
  </si>
  <si>
    <t>TB-GEN-4</t>
  </si>
  <si>
    <t>Hagh General Hospital</t>
  </si>
  <si>
    <t>TB-GEN-5</t>
  </si>
  <si>
    <t>Omlog General Hospital</t>
  </si>
  <si>
    <t>TB-GEN-6</t>
  </si>
  <si>
    <t>Dubaa General Hospital</t>
  </si>
  <si>
    <t>TB-GEN-7</t>
  </si>
  <si>
    <t>King Fahad Specialized Hospital in Tabuk</t>
  </si>
  <si>
    <t>TB-MCH-1</t>
  </si>
  <si>
    <t>Children &amp; Delivery Hospital in Tabuk</t>
  </si>
  <si>
    <t>TF-GEN-1</t>
  </si>
  <si>
    <t>King Faisal Hospital in Taif</t>
  </si>
  <si>
    <t>TF-GEN-2</t>
  </si>
  <si>
    <t>King Abdulaziz Specialist Hospital in Taif</t>
  </si>
  <si>
    <t>TF-MCH-1</t>
  </si>
  <si>
    <t>Maternity Hospital in Taif</t>
  </si>
  <si>
    <t>TF-PED-1</t>
  </si>
  <si>
    <t>Children's Hospital in Taif</t>
  </si>
  <si>
    <t>W1-GEN-1</t>
  </si>
  <si>
    <t>King Abdulaziz Hospital in Makkah</t>
  </si>
  <si>
    <t>W1-GEN-2</t>
  </si>
  <si>
    <t>King Faisal Hospital in Makkah</t>
  </si>
  <si>
    <t>W1-GEN-3</t>
  </si>
  <si>
    <t>Hera General Hospital</t>
  </si>
  <si>
    <t>W1-GEN-4</t>
  </si>
  <si>
    <t>Al-Noor Specialist Hospital</t>
  </si>
  <si>
    <t>W1-MCH-1</t>
  </si>
  <si>
    <t>Maternity &amp; Children's Hospital in Makkah</t>
  </si>
  <si>
    <t>W1-MDC-1</t>
  </si>
  <si>
    <t xml:space="preserve">King Abdullah Medical City </t>
  </si>
  <si>
    <r>
      <t xml:space="preserve">Patient ID
</t>
    </r>
    <r>
      <rPr>
        <b/>
        <sz val="10"/>
        <color theme="1"/>
        <rFont val="Calibri"/>
        <family val="2"/>
        <scheme val="minor"/>
      </rPr>
      <t>Mandatory</t>
    </r>
  </si>
  <si>
    <t>Date of Surgery
(DD-MMM-YYYY)</t>
  </si>
  <si>
    <t>Surgery Scheduled Time 
(hh:mm)</t>
  </si>
  <si>
    <t>Date of patient admission to hospital
(DD-MMM-YYYY)</t>
  </si>
  <si>
    <t>Operating Theater Number</t>
  </si>
  <si>
    <t>Surgery Cancelled? 
(Yes / No)</t>
  </si>
  <si>
    <t>Reason for Cancellation</t>
  </si>
  <si>
    <t>On MOH Day Surgery list?
(Yes / No)</t>
  </si>
  <si>
    <t>Day Surgery Specialty</t>
  </si>
  <si>
    <t>Day Surgery
Procedure</t>
  </si>
  <si>
    <t>Day Surgery Procedure (if "other")</t>
  </si>
  <si>
    <t>Elective Specialty</t>
  </si>
  <si>
    <t>Elective Procedure</t>
  </si>
  <si>
    <t>Procedure Name 
(if "other")</t>
  </si>
  <si>
    <t>Patient in Operating Theater time
(hh:mm)</t>
  </si>
  <si>
    <t>Calendar Days later for Knife on Skin time
(Enter if &gt; 0)</t>
  </si>
  <si>
    <t>Knife on Skin time
(hh:mm)</t>
  </si>
  <si>
    <t>Calendar Days later for Patient Closing time
(Enter if &gt; 0)</t>
  </si>
  <si>
    <t>Patient Closing time
(hh:mm)</t>
  </si>
  <si>
    <t>Calendar Days later for Time Patient out of OR
(Enter if &gt; 0)</t>
  </si>
  <si>
    <t>Time Patient out of OR (hh:mm)</t>
  </si>
  <si>
    <t>Calendar Days later for Start Cleaning time
(Enter if &gt; 0)</t>
  </si>
  <si>
    <t>Start Cleaning time
(hh:mm)</t>
  </si>
  <si>
    <t>Calendar Days later for End Cleaning time
(Enter if &gt; 0)</t>
  </si>
  <si>
    <t>End Cleaning time
(hh:mm)</t>
  </si>
  <si>
    <t>Patient Discharged?
(Yes/No)</t>
  </si>
  <si>
    <t>Date of Patient Discharge Home
(DD-MMM-YYYY)</t>
  </si>
  <si>
    <t>Patient readmitted?
(Yes/No)</t>
  </si>
  <si>
    <t>Date of Patient readmit to hospital
(DD-MMM-YYYY)</t>
  </si>
  <si>
    <t>IN_ROOM_MINUTES</t>
  </si>
  <si>
    <t>OUT_ROOM_MINUTES</t>
  </si>
  <si>
    <t>ROOM_MINUTES</t>
  </si>
  <si>
    <t>ALL_PRIME</t>
  </si>
  <si>
    <t>IN_EARLY</t>
  </si>
  <si>
    <t>OUT_LATE</t>
  </si>
  <si>
    <t>Prime (In Early, Out_Late)</t>
  </si>
  <si>
    <t>OR Use
(min)</t>
  </si>
  <si>
    <t>OR Use after working hours
(min)</t>
  </si>
  <si>
    <t>Planned to Actual Start Time
(h:mm)</t>
  </si>
  <si>
    <t>Day of Admission to Day of Surgery</t>
  </si>
  <si>
    <t xml:space="preserve">On-time start? </t>
  </si>
  <si>
    <t>Turnaround Time
(h:mm)</t>
  </si>
  <si>
    <t>Day Surgery
as Day Surgery</t>
  </si>
  <si>
    <t>Day Surgery Conversion</t>
  </si>
  <si>
    <t>Unplanned admission following Discharge</t>
  </si>
  <si>
    <t>List of Non-functioning and Emergency ORs</t>
  </si>
  <si>
    <t>Reason</t>
  </si>
  <si>
    <t>OR Prime Time Hours</t>
  </si>
  <si>
    <t>Waiting Time Date of Collection 
(DD-MMM-YYYY)</t>
  </si>
  <si>
    <t>Date of 2nd next available block/session
(DD-MMM-YYYY)</t>
  </si>
  <si>
    <t>Volume of Waiting List</t>
  </si>
  <si>
    <t>Duration of the Session
(hours)</t>
  </si>
  <si>
    <t>Total Elective Surgeries performed during the week</t>
  </si>
  <si>
    <t>Waiting Time for Elective Surgery</t>
  </si>
  <si>
    <t xml:space="preserve">KPI 3: % of Elective Surgeries </t>
  </si>
  <si>
    <t>Elective Surgery Volume</t>
  </si>
  <si>
    <t>Turnaround Time as % of total</t>
  </si>
  <si>
    <t>Emergency Surgery Volume</t>
  </si>
  <si>
    <t>Scheduled OR Start Time
(hh:mm)</t>
  </si>
  <si>
    <t>Calendar Days later for End OR Time
(Enter if &gt; 0)</t>
  </si>
  <si>
    <t>Scheduled OR End Time
(hh:mm)</t>
  </si>
  <si>
    <t>Number of Surgeries Started after working hours</t>
  </si>
  <si>
    <t>% Emergency Surgeries</t>
  </si>
  <si>
    <t>5. Waiting Time for Elective Surgeries</t>
  </si>
  <si>
    <t>KPI 6.4: Day Surgery Conversion to Admission</t>
  </si>
  <si>
    <t>Surgery Performed</t>
  </si>
  <si>
    <t>KPI 7: % of Day Sugery (Speciality Scorring)</t>
  </si>
  <si>
    <t>Time Match 1. Into Theatre &amp; Knife to Skin</t>
  </si>
  <si>
    <t>Time Match 2. Knife to Skin &amp; Closure</t>
  </si>
  <si>
    <t>Time Match 3. Closure &amp; Time Out</t>
  </si>
  <si>
    <t>Time Match 4. Time Out &amp; Clean Start</t>
  </si>
  <si>
    <t>Time Match 5. Clean Start &amp; Clean Stop</t>
  </si>
  <si>
    <t>Time Match 6. 2+ Matching Times</t>
  </si>
  <si>
    <t>Sequencing 1. Knife to Skin &lt; Into Theatre</t>
  </si>
  <si>
    <t>Sequencing 2. Closure &lt; Knife to Skin</t>
  </si>
  <si>
    <t>Sequencing 3. Time out &lt; Closure</t>
  </si>
  <si>
    <t>Sequencing 4. Clean Start &lt; Time Out</t>
  </si>
  <si>
    <t>Sequencing 5. Clean Stop &lt; Clean Start</t>
  </si>
  <si>
    <t>Sequencing 6. Any Time out of sequence</t>
  </si>
  <si>
    <t>Duplicate 1: Date / Patient ID / Elective specialty / Day surgery specialty</t>
  </si>
  <si>
    <t>Duplicate 1: Patient ID/ Date / Theatre</t>
  </si>
  <si>
    <t>Duplicate 3: Theater Time /Knife to Skin Time</t>
  </si>
  <si>
    <t>Duplicate 2: Into Theatre Time / Knife on Skin Time / Closing Time</t>
  </si>
  <si>
    <t>Duplicate 2: Into Theatre Time / Closing Time / Patient out Time / Cleaning Time</t>
  </si>
  <si>
    <t xml:space="preserve">Date of Surgery Format Check </t>
  </si>
  <si>
    <t>Date of patient admission to hospital format check</t>
  </si>
  <si>
    <t>Date of Patient Discharge Home format check</t>
  </si>
  <si>
    <t>Date of Patient readmit to hospital</t>
  </si>
  <si>
    <t>Not Allowable Day Surgery Specialty</t>
  </si>
  <si>
    <t>Not Allowable Day Surgery Sub Specialty</t>
  </si>
  <si>
    <t>Not Allowable Elective Specialty</t>
  </si>
  <si>
    <t>Not Allowable Elective Sub Specialty</t>
  </si>
  <si>
    <t>Anal Surgery</t>
  </si>
  <si>
    <t>Arthroscopy</t>
  </si>
  <si>
    <t>Total Number of NON Emergency Functioning ORs</t>
  </si>
  <si>
    <r>
      <rPr>
        <b/>
        <sz val="10"/>
        <color theme="1"/>
        <rFont val="Calibri"/>
        <family val="2"/>
        <scheme val="minor"/>
      </rPr>
      <t xml:space="preserve">Instructions: </t>
    </r>
    <r>
      <rPr>
        <sz val="10"/>
        <color theme="1"/>
        <rFont val="Calibri"/>
        <family val="2"/>
        <scheme val="minor"/>
      </rPr>
      <t xml:space="preserve">
Complete this slide if your OR data is collected manually</t>
    </r>
  </si>
  <si>
    <t>Cataract Surgery</t>
  </si>
  <si>
    <t>Cholecystectomy</t>
  </si>
  <si>
    <t>Excission of Benign Breast Lump</t>
  </si>
  <si>
    <t>Hernia Repair</t>
  </si>
  <si>
    <t>Orchidopexy</t>
  </si>
  <si>
    <t>Data Quality Check</t>
  </si>
  <si>
    <t>Septoplasty</t>
  </si>
  <si>
    <t>Completeness</t>
  </si>
  <si>
    <t>Squint Surgery</t>
  </si>
  <si>
    <t>Patient IDs</t>
  </si>
  <si>
    <t>Actual Count:</t>
  </si>
  <si>
    <t>Tonsillectomy</t>
  </si>
  <si>
    <t>Date of Surgery</t>
  </si>
  <si>
    <t xml:space="preserve">Surgery Scheduled Time </t>
  </si>
  <si>
    <t>Other</t>
  </si>
  <si>
    <t>Surgery Cancelled? (YES)</t>
  </si>
  <si>
    <t>Surgery Cancelled? (NO)</t>
  </si>
  <si>
    <t>Reason for Cancellation (Patient No Show)</t>
  </si>
  <si>
    <t>On MOH Day Surgery list?</t>
  </si>
  <si>
    <t>On MOH Day Surgery list? (Yes)</t>
  </si>
  <si>
    <t>On MOH Day Surgery list? (No)</t>
  </si>
  <si>
    <t>Day SurgeryProcedure (Other)</t>
  </si>
  <si>
    <t>Day Surgery Procedure (Other)</t>
  </si>
  <si>
    <t>Total number of non-functioning ORs</t>
  </si>
  <si>
    <t>Total number of Emergency ORs</t>
  </si>
  <si>
    <t>Elective Procedure (Other)</t>
  </si>
  <si>
    <t>Equipment</t>
  </si>
  <si>
    <t xml:space="preserve">Procedure Name </t>
  </si>
  <si>
    <t>Infection Control</t>
  </si>
  <si>
    <t>Patient in Operating Theater time</t>
  </si>
  <si>
    <t>No Budget</t>
  </si>
  <si>
    <t>Knife on Skin time</t>
  </si>
  <si>
    <t>Renovation</t>
  </si>
  <si>
    <t>Patient Closing time</t>
  </si>
  <si>
    <t>No Staff</t>
  </si>
  <si>
    <t>Time Patient out of OR</t>
  </si>
  <si>
    <t>Emergency</t>
  </si>
  <si>
    <t>Start Cleaning time</t>
  </si>
  <si>
    <t>End Cleaning time</t>
  </si>
  <si>
    <t>Patient Discharged? (Yes)</t>
  </si>
  <si>
    <t>Patient Discharged? (No)</t>
  </si>
  <si>
    <t>Patient Discharged?</t>
  </si>
  <si>
    <t>Date of Patient Discharge Home</t>
  </si>
  <si>
    <t>Patient readmitted? (Yes)</t>
  </si>
  <si>
    <t>Patient readmitted? (No)</t>
  </si>
  <si>
    <t xml:space="preserve">Patient readmitted? </t>
  </si>
  <si>
    <t>Scheduled OR Start Time</t>
  </si>
  <si>
    <t>Scheduled OR End Time</t>
  </si>
  <si>
    <t># of functioning Ors</t>
  </si>
  <si>
    <t>Consistency</t>
  </si>
  <si>
    <t>Date (Collected Month)?</t>
  </si>
  <si>
    <t>Date (Collected Year)?</t>
  </si>
  <si>
    <t>Number of used Ors greater than the total NON-EM functioning ORs</t>
  </si>
  <si>
    <t>Valididty</t>
  </si>
  <si>
    <t>Duplicate 1: Patient ID/ Date / Theatre / Elective / day surgery specialty</t>
  </si>
  <si>
    <t>Default</t>
  </si>
  <si>
    <t>Used the correct monthly data sheet version?</t>
  </si>
  <si>
    <t>Coverage</t>
  </si>
  <si>
    <t>Was data entered in all required cells?</t>
  </si>
  <si>
    <t>x</t>
  </si>
  <si>
    <t>equipment</t>
  </si>
  <si>
    <t>infection control</t>
  </si>
  <si>
    <t>no budget</t>
  </si>
  <si>
    <t>rennovation</t>
  </si>
  <si>
    <t>no staff</t>
  </si>
  <si>
    <t>Anesthesia</t>
  </si>
  <si>
    <t>correction of nasal fractures</t>
  </si>
  <si>
    <t>anal dilation</t>
  </si>
  <si>
    <t>D&amp;C</t>
  </si>
  <si>
    <t>child - teeth managed under GA</t>
  </si>
  <si>
    <t>cataract surgery</t>
  </si>
  <si>
    <t>arthroscopy of knee, elbow or shoulder</t>
  </si>
  <si>
    <t>baby hernia</t>
  </si>
  <si>
    <t>amniotic bands surgery</t>
  </si>
  <si>
    <t>ESWL</t>
  </si>
  <si>
    <t>Bed</t>
  </si>
  <si>
    <t>correction of nasal septum</t>
  </si>
  <si>
    <t>AV graft for dialysis</t>
  </si>
  <si>
    <t>endometrial ablation</t>
  </si>
  <si>
    <t>conservative dental treatment</t>
  </si>
  <si>
    <t>correction of deformed eyelids</t>
  </si>
  <si>
    <t>bone or muscle biopsy</t>
  </si>
  <si>
    <t>Circumcision</t>
  </si>
  <si>
    <t>amputation of fingers and toes</t>
  </si>
  <si>
    <t>(URS) and stone disintegration</t>
  </si>
  <si>
    <t>evacuation of hematomas from ear pinna or nasal septum</t>
  </si>
  <si>
    <t>constuction of AV fistula complications</t>
  </si>
  <si>
    <t>labial procedures eg Bartholin's cysts</t>
  </si>
  <si>
    <t>extraction of deciduous and wisdom teeth</t>
  </si>
  <si>
    <t>excision of small tumors from eyelid</t>
  </si>
  <si>
    <t>examination under general anesthesia (EUA) and POP application in pediatrics</t>
  </si>
  <si>
    <t>hydrocele</t>
  </si>
  <si>
    <t>augmentation mammoplasty</t>
  </si>
  <si>
    <t>aspiration of hyrocele</t>
  </si>
  <si>
    <t>Medical Indication</t>
  </si>
  <si>
    <t>excision of lymph nodes from the neck</t>
  </si>
  <si>
    <t>diagnositc laparoscopy</t>
  </si>
  <si>
    <t>laproscopy for investigation, sterilization and excision of oarian cysts</t>
  </si>
  <si>
    <t>odontegenic cyst surgery</t>
  </si>
  <si>
    <t>eyelid and lacrimal duct surgery</t>
  </si>
  <si>
    <t>injection of bone cysts in pediatrics</t>
  </si>
  <si>
    <t>lymph node biopsy</t>
  </si>
  <si>
    <t>blepharoplasty</t>
  </si>
  <si>
    <t>chemotherapy instillation for urinary bladder</t>
  </si>
  <si>
    <t>Patient No Show</t>
  </si>
  <si>
    <t>excision of nodules on vocal cords and benign tumors</t>
  </si>
  <si>
    <t>drainage of subcutaneous abscess</t>
  </si>
  <si>
    <t>termination of pregnancy</t>
  </si>
  <si>
    <t>orthodontic treatment</t>
  </si>
  <si>
    <t>ptyregium</t>
  </si>
  <si>
    <t>manipulation under GA (MUA) for fractures and POP application</t>
  </si>
  <si>
    <t>some rectal surgery</t>
  </si>
  <si>
    <t>de quervain's release</t>
  </si>
  <si>
    <t>circumcision</t>
  </si>
  <si>
    <t>excision of retro auricular fistula</t>
  </si>
  <si>
    <t>excision of a lymph node</t>
  </si>
  <si>
    <t>squint surgery</t>
  </si>
  <si>
    <t>removal of ankle screws</t>
  </si>
  <si>
    <t>some skin lesion</t>
  </si>
  <si>
    <t>excision of ganglions</t>
  </si>
  <si>
    <t>eatotomy</t>
  </si>
  <si>
    <t>Lack of Supply</t>
  </si>
  <si>
    <t>foreign bodies from nose, ears and throats</t>
  </si>
  <si>
    <t>excision of ingrowing nails</t>
  </si>
  <si>
    <t>strabismus correction</t>
  </si>
  <si>
    <t>removal of intramedullary nail or plates for fixation of the fractures</t>
  </si>
  <si>
    <t>Some soft tissue masses excision</t>
  </si>
  <si>
    <t>excision of skin lesions (with or without skin grafts or local flaps)</t>
  </si>
  <si>
    <t>excision of spermatocele</t>
  </si>
  <si>
    <t>Blood Shortages</t>
  </si>
  <si>
    <t>myingotomy and grommets</t>
  </si>
  <si>
    <t>excision of pilonidal sinus</t>
  </si>
  <si>
    <t>superficial corneal biopsy</t>
  </si>
  <si>
    <t>removal of synovial cyst</t>
  </si>
  <si>
    <t>undescended testes (Palpable)</t>
  </si>
  <si>
    <t>excision of tattoos with skin grafting</t>
  </si>
  <si>
    <t>hydrocelectomy</t>
  </si>
  <si>
    <t>myrinoplasty</t>
  </si>
  <si>
    <t>excision of skin and subcutaneous lesions</t>
  </si>
  <si>
    <t>surgery for haemangiomas in the eyelid</t>
  </si>
  <si>
    <t>wires removal after operation for CDH</t>
  </si>
  <si>
    <t>urethral dilatation</t>
  </si>
  <si>
    <t>incomplete cleft lip</t>
  </si>
  <si>
    <t>J (Double J)  insertion</t>
  </si>
  <si>
    <t>psomnoplasty</t>
  </si>
  <si>
    <t>excision/laser/stripping of varicose veins</t>
  </si>
  <si>
    <t>trabeculectomy</t>
  </si>
  <si>
    <t>Correction of foot deviations in pediatrics by POP</t>
  </si>
  <si>
    <t>insertion of tissue expaders</t>
  </si>
  <si>
    <t>J removal</t>
  </si>
  <si>
    <t>septoplasty</t>
  </si>
  <si>
    <t>excision/trucut biopsy of a breast lump</t>
  </si>
  <si>
    <t>vision correction by laser</t>
  </si>
  <si>
    <t>Correction of CDH in pediatrics by POP</t>
  </si>
  <si>
    <t>limited liposuction</t>
  </si>
  <si>
    <t>prostatic biopsy</t>
  </si>
  <si>
    <t>SMD</t>
  </si>
  <si>
    <t>insertion and removal of tenchoff's catheter</t>
  </si>
  <si>
    <t>vitro-retinal surgery</t>
  </si>
  <si>
    <t>Tendon achilles elongation in pediatrics</t>
  </si>
  <si>
    <t>minor hand surgery: synovectomy, duputrens contracture, carpal tunnel decompressions and release of trigger finger</t>
  </si>
  <si>
    <t>suprapubic catheter insertion</t>
  </si>
  <si>
    <t>tonsillectonmy and adenoidectomy</t>
  </si>
  <si>
    <t>laparoscopic assisted feeding jejunostomy/gastrostomy tubes</t>
  </si>
  <si>
    <t>operations of axillary hyperhydrosis</t>
  </si>
  <si>
    <t>testicular biopsy</t>
  </si>
  <si>
    <t>tympanoplasty</t>
  </si>
  <si>
    <t>laparoscopic cholecystectomy</t>
  </si>
  <si>
    <t>otoplasty</t>
  </si>
  <si>
    <t>urethral dilation</t>
  </si>
  <si>
    <t>lateral sphincterotomy for anal fissure</t>
  </si>
  <si>
    <t>placing tedon spacers as first stage tendon repair</t>
  </si>
  <si>
    <t>urinary bladder biopsy</t>
  </si>
  <si>
    <t>muscle biopsy</t>
  </si>
  <si>
    <t>polydactly surgery</t>
  </si>
  <si>
    <t>varicocelectomy</t>
  </si>
  <si>
    <t>percutaneous angioplasty</t>
  </si>
  <si>
    <t>release of tongue tie</t>
  </si>
  <si>
    <t>vasectomy</t>
  </si>
  <si>
    <t>removal and insertion of permanent catheter</t>
  </si>
  <si>
    <t>removal of foreign bodies from face and hands</t>
  </si>
  <si>
    <t>visual internal urethrotomy</t>
  </si>
  <si>
    <t>repair of abdomnial wall hernia</t>
  </si>
  <si>
    <t>revision of flaps</t>
  </si>
  <si>
    <t>some anal surgeries e.g. anal polyp, skin tags and some hemorrhoids and low perianal fistulae</t>
  </si>
  <si>
    <t>scar revision under general anesthesia with or without Z-plasties</t>
  </si>
  <si>
    <t>thoracoscopic sympathectomy for palmer hyperhydrosis</t>
  </si>
  <si>
    <t>some case of gynaecomastia</t>
  </si>
  <si>
    <t>thrombectomy</t>
  </si>
  <si>
    <t>some cases of rhinoplasty</t>
  </si>
  <si>
    <t>Treatment of AV fistula complications</t>
  </si>
  <si>
    <t>wound debrodement</t>
  </si>
  <si>
    <t>Specialty</t>
  </si>
  <si>
    <t>Specialty available?
(On Hold, Available, N/A)</t>
  </si>
  <si>
    <t>Total volume of patients on waiting list
(any number or ND "No Demand")
Don't write 0 or zero</t>
  </si>
  <si>
    <t>Volume of new patients added to the list
(any number or ND "No Demand")
Don't write 0 or zero</t>
  </si>
  <si>
    <t xml:space="preserve">Volume of patients with booked surgeries within the next 36 days
(any number or ND "No Demand")
</t>
  </si>
  <si>
    <t xml:space="preserve">Number of non scheduled cases due to shortage of supply
(any number or ND "No Demand")
</t>
  </si>
  <si>
    <t>Volume of patients without booked surgeries within the next 36 days
(any number or ND "No Demand")
Don't write 0 or zero</t>
  </si>
  <si>
    <t>OR session per week
(per specialty)</t>
  </si>
  <si>
    <t>Average duration of the session (hours)
 ( 2, 4 , 6, 8) hours</t>
  </si>
  <si>
    <t>Total of Elective surgeries performed during this week</t>
  </si>
  <si>
    <t>Total Number of one day Surgeries performed during this week (According to MoH one day surgries list)</t>
  </si>
  <si>
    <t>Total of surgeries performed during this week</t>
  </si>
  <si>
    <t>Snapshot capture date "Thursday"
(DD-MMM-YYYY)</t>
  </si>
  <si>
    <t>Date of 2nd next available slot appointment
(DD-MMM-YYYY)</t>
  </si>
  <si>
    <t>Calculated days until 2nd Next available appointment</t>
  </si>
  <si>
    <t>Number of Non-Emergency Functioning ORs</t>
  </si>
  <si>
    <t>Number of Non-Functioning ORs</t>
  </si>
  <si>
    <t>Number of Emergency Ors</t>
  </si>
  <si>
    <t>Bariatric Surgery</t>
  </si>
  <si>
    <t>Cardiothoracic Surgery</t>
  </si>
  <si>
    <r>
      <rPr>
        <b/>
        <sz val="10"/>
        <color theme="1"/>
        <rFont val="Calibri"/>
        <family val="2"/>
        <scheme val="minor"/>
      </rPr>
      <t xml:space="preserve">Instructions: </t>
    </r>
    <r>
      <rPr>
        <sz val="10"/>
        <color theme="1"/>
        <rFont val="Calibri"/>
        <family val="2"/>
        <scheme val="minor"/>
      </rPr>
      <t xml:space="preserve">
Complete this slide if your OR data is collected manually and IT</t>
    </r>
  </si>
  <si>
    <t>ENT Surgery - Otolaryngology</t>
  </si>
  <si>
    <t>General Surgery</t>
  </si>
  <si>
    <t>Obstetrics &amp; Gynecology</t>
  </si>
  <si>
    <t>Orthopedics Surgery</t>
  </si>
  <si>
    <t>Pediatrics Surgery</t>
  </si>
  <si>
    <t>Specialty available? N/A</t>
  </si>
  <si>
    <t>Plastic Surgery</t>
  </si>
  <si>
    <t>Specialty available? Available</t>
  </si>
  <si>
    <t>Specialty available? On Hold</t>
  </si>
  <si>
    <t>Vascular Surgery</t>
  </si>
  <si>
    <t>Specialty available?</t>
  </si>
  <si>
    <t>Total volume of patients on waiting list</t>
  </si>
  <si>
    <t>Volume of new patients added to the list</t>
  </si>
  <si>
    <t>Volume of patients with booked surgeries within the next 36 days</t>
  </si>
  <si>
    <t>Number of non scheduled cases due to shortage of supply</t>
  </si>
  <si>
    <t>OR session per week</t>
  </si>
  <si>
    <t>OR session per week (0)</t>
  </si>
  <si>
    <t>Average duration of the session (hours)</t>
  </si>
  <si>
    <t>Total Number of one day Surgeries performed during this week</t>
  </si>
  <si>
    <r>
      <t>Snapshot capture date "</t>
    </r>
    <r>
      <rPr>
        <b/>
        <sz val="12"/>
        <color rgb="FFFF0000"/>
        <rFont val="Calibri"/>
        <family val="2"/>
        <scheme val="minor"/>
      </rPr>
      <t>Thursday</t>
    </r>
    <r>
      <rPr>
        <sz val="12"/>
        <color theme="1"/>
        <rFont val="Calibri"/>
        <family val="2"/>
        <scheme val="minor"/>
      </rPr>
      <t>"</t>
    </r>
  </si>
  <si>
    <t>Date of 2nd next available slot appointment</t>
  </si>
  <si>
    <t>Total Number of functioning ORs:</t>
  </si>
  <si>
    <t>Number of Emergency ORs:</t>
  </si>
  <si>
    <t>Number of Non-functioning ORs:</t>
  </si>
  <si>
    <t>Validity</t>
  </si>
  <si>
    <t>Patients within 36 days greater than total patients</t>
  </si>
  <si>
    <t>Patients within 36 days is ND while the total patients is not</t>
  </si>
  <si>
    <t>The total patients is ND while Patients within 36 days is not</t>
  </si>
  <si>
    <t>KPI 1: OR Utilization</t>
  </si>
  <si>
    <t>Surgery Volume
by Operating Room</t>
  </si>
  <si>
    <t>KPI 2: Cancellation Rate</t>
  </si>
  <si>
    <t>Total Surgery Volume by Specialty</t>
  </si>
  <si>
    <t>KPI 4: Day of Admission to Day of Surgery</t>
  </si>
  <si>
    <t>Type</t>
  </si>
  <si>
    <t>KPI 6.4a: Total Number of procedures performed as Day Surgery</t>
  </si>
  <si>
    <t>KPI 6.4b: Total Number of procedures performed as Elective Surgery</t>
  </si>
  <si>
    <t>KPI 3: Ratio of elective to emergency surgeries:</t>
  </si>
  <si>
    <t>OR Name</t>
  </si>
  <si>
    <t>OR Use (hours)</t>
  </si>
  <si>
    <t>Utilization %</t>
  </si>
  <si>
    <t>Volume</t>
  </si>
  <si>
    <t>Cancellation %</t>
  </si>
  <si>
    <t>Length (in days)</t>
  </si>
  <si>
    <t>Elective</t>
  </si>
  <si>
    <t/>
  </si>
  <si>
    <t>Elective Surgery</t>
  </si>
  <si>
    <t>Procedure</t>
  </si>
  <si>
    <t>Emergency Procedures Number</t>
  </si>
  <si>
    <t>Total Number of functioning Ors</t>
  </si>
  <si>
    <t>Cataract</t>
  </si>
  <si>
    <t>Hernia</t>
  </si>
  <si>
    <t>Squint</t>
  </si>
  <si>
    <t>Adenoidectomy</t>
  </si>
  <si>
    <t>KPI</t>
  </si>
  <si>
    <t>Definition</t>
  </si>
  <si>
    <t>General Inclusions &amp; Exclusions</t>
  </si>
  <si>
    <r>
      <t>Include all surgeries in all functional rooms
Include all functional operating rooms even if dedicated for emergency surgeries only
Exclude emergency surgeries, which are defined as any surgeries that are not scheduled (</t>
    </r>
    <r>
      <rPr>
        <sz val="11.2"/>
        <color rgb="FFFF0000"/>
        <rFont val="Calibri"/>
        <family val="2"/>
      </rPr>
      <t>Emergency surgeries are surgeries that are not scheduled and are performed in the OR</t>
    </r>
    <r>
      <rPr>
        <sz val="14"/>
        <color rgb="FF575757"/>
        <rFont val="Calibri"/>
        <family val="2"/>
      </rPr>
      <t>).</t>
    </r>
  </si>
  <si>
    <t>World Class</t>
  </si>
  <si>
    <t>Acceptable</t>
  </si>
  <si>
    <t>Needs Improvement</t>
  </si>
  <si>
    <t>Unacceptable</t>
  </si>
  <si>
    <t>Sample Size</t>
  </si>
  <si>
    <t>1. Elective OR Utilization</t>
  </si>
  <si>
    <t>Numerator: Sum of hours rooms are occupied "wheels in" to "wheels out" within standard working hours
Denominator: Sum of hours available (Total number of functional rooms x 8 working hours a day x number of working days a week)
Calculation: [Numerator / Denominator]  x  100
Inclusions: Includes only elective surgeries performed within " standard hours" . Also includes  surgeries that start within standard hours but overrun
Exclusions: All emergency surgeries</t>
  </si>
  <si>
    <t>More than 75%</t>
  </si>
  <si>
    <t>62.5%-75%</t>
  </si>
  <si>
    <t>50.1%-62.5%</t>
  </si>
  <si>
    <t>&lt;50%</t>
  </si>
  <si>
    <t>2. Surgical Cancellation Rate</t>
  </si>
  <si>
    <t>Numerator: The total number of cancelled elective cases due to any reason during the month
Denominator: The total number of scheduled cases during the month
Calculation: [Numerator / Denominator]  x  100
Include only elective surgeries. All surgeries cancelled after 3 PM of previous working day are to be considered as cancellation.
Exclude emergency surgeries</t>
  </si>
  <si>
    <t>Less than 10%</t>
  </si>
  <si>
    <t>10%-24.9%</t>
  </si>
  <si>
    <t>25%-39.9%</t>
  </si>
  <si>
    <t>More than 40%</t>
  </si>
  <si>
    <t xml:space="preserve">3. Percentage of Elective Surgeries </t>
  </si>
  <si>
    <t>Numerator: Total number of Elective Cases
Denominator: Total number of Elective &amp; Emergency Case
Calculation = [Numerator / Denominator]  x  100
Inclusions: All elective and emergency surgeries</t>
  </si>
  <si>
    <t>NA</t>
  </si>
  <si>
    <t>4. Day of Admission to Day of Surgery</t>
  </si>
  <si>
    <t>Starting time: Day of Admission
Ending point: Day of Surgery
Calculation = [Ending point] – [Starting point]
Inclusions: All inpatient elective surgeries
Exclusions: Day Surgeries</t>
  </si>
  <si>
    <t>Less than 1. 5 days</t>
  </si>
  <si>
    <t>1.5 - 1.75 days</t>
  </si>
  <si>
    <t>1.75 - 2 days</t>
  </si>
  <si>
    <t>More than 2 days</t>
  </si>
  <si>
    <t>Elective surgery includes elective One Day Surgery
Elective surgery: is a term used for non-emergency surgery which is medically necessary. Patients requiring emergency surgery will not be placed on the elective surgery list. Surgery requires Surgeon, Anesthesia, &amp; OR .
The Snapshot capture date: at which date you are calculating the second available appointment. Preferably every Thursday of the week
The second next available appointment: The second empty slot for the specialty in the OR.
Volume of waiting list : Number of patients waiting to be operated either scheduled or not scheduled yet (any number or ND "No Demand: There is no patients waiting for surgery")
Volume of New Patients: Number of patients who attended the surgical clinics and added to the list weather scheduled or not scheduled yet (any number or ND "No Demand", Please donnot type Zero (0))
Volume of patients with booked surgeries within the next 36 days: Number of patients who are scheduled within the next 36 days (any number or ND "No Demand" if Volume of waiting list is ND, Please put 0 if no surgery is scheduled)
Number of non scheduled cases due to shortage of supply: Number of patients who could not be scheduled due to shortage of supply (any number or ND "No Demand" if Volume of waiting list is ND, Please put 0 if no surgery could not be scheduled)
Number of sessions: number of blocks dedicated for the specialty every week regardless number of cases.
Duration of the session: The period in hours per specialty. (1, 2, 3, 4, 5, 6, 7, 8) hours
Total of Elective surgeries performed during the week (Non one day surgeries): Number of patients operated during the week.
Total of One day surgeries performed during the week (According to the MOH list): Number of patients operated during the week.
Specialty available? : Are all the requirements available to perform surgery? 
On Hold: This type of surgeries could not be performed this week due to unavailability of the surgeon, the OR, required equipment... etc. 
Available: availability of all requirements to perform surgery.
N/A: This type of surgery is not in the hospital’s scope.</t>
  </si>
  <si>
    <t>&lt;36</t>
  </si>
  <si>
    <t>36-59</t>
  </si>
  <si>
    <t>More than 59</t>
  </si>
  <si>
    <t>6.1  Total Day Surgery percentage</t>
  </si>
  <si>
    <t>Numerator: Total number of day surgeries
Denominator: The sum of elective surgeries
Calculation = [Numerator / Denominator]  x  100
The list of Surgeries includes the following:
ANAL SURGERY, ARTHROSCOPY, CATARACT, CHOLECYSTECTOMY, EXCISSION OF BENIGN BREAST LUMP, HERNIA, ORCHIDOPEXY, SEPTOPLASTY, SQUINT, TONSILLECTOMY &amp; ADENOIDECTOMY 
Any other surgeries must coded as OTHER</t>
  </si>
  <si>
    <t>75%-50%</t>
  </si>
  <si>
    <t>Less than 50%</t>
  </si>
  <si>
    <t>6.2 Unplanned admission following discharge</t>
  </si>
  <si>
    <t>Numerator: Total number of patients admitted as inpatient within 24 hours of being discharged from day surgery
Denominator: Total number of day surgeries 
Calculation = [Numerator / Denominator]  x  100
Inclusions: includes all patients  returning for admission following discharge from Day Surgery</t>
  </si>
  <si>
    <t>Less than 2%</t>
  </si>
  <si>
    <t>2% - 5%</t>
  </si>
  <si>
    <t>More than 5%</t>
  </si>
  <si>
    <t>6.3 Day Surgery Cancellation Rate</t>
  </si>
  <si>
    <t xml:space="preserve">Numerator: Total number of cancelled  day surgeries due to any reason during the month
Denominator: The total number of scheduled day surgeries during the month
Calculation: [Numerator / Denominator]  x  100
Include only day surgeries. 
All surgeries cancelled after 3 PM of previous working day are to be considered as cancellation.  </t>
  </si>
  <si>
    <t>Less than 5%</t>
  </si>
  <si>
    <t>5%-10%</t>
  </si>
  <si>
    <t>More than 10%</t>
  </si>
  <si>
    <t>6.4 Day Surgery Conversion to Admission</t>
  </si>
  <si>
    <t>Numerator: Total number of patients staying until the next calendar day or more following day surgery
Denominator: Total number of day surgeries
Calculation: [Numerator / Denominator]  x  100</t>
  </si>
  <si>
    <t>Hospital</t>
  </si>
  <si>
    <t>Date</t>
  </si>
  <si>
    <t>DataCollector</t>
  </si>
  <si>
    <t>PhoneNumber</t>
  </si>
  <si>
    <t>Email</t>
  </si>
  <si>
    <t>KPI 1.1: % Elective OR Utilization (After working hours)</t>
  </si>
  <si>
    <t>Surgeon Name</t>
  </si>
  <si>
    <t>AA-LTC-1</t>
  </si>
  <si>
    <t>Al Afalaq Recovery Hospital</t>
  </si>
  <si>
    <t>AA-MEN-1</t>
  </si>
  <si>
    <t>Mental Health Hospital in Hassa</t>
  </si>
  <si>
    <t>AA-NPH-1</t>
  </si>
  <si>
    <t>AlJabr Nephrology Center in AlHassa</t>
  </si>
  <si>
    <t>AA-GEN-4</t>
  </si>
  <si>
    <t>Prince Sultan Center</t>
  </si>
  <si>
    <t>AA-GEN-5</t>
  </si>
  <si>
    <t>King Faisal Hospital in Hassa</t>
  </si>
  <si>
    <t>AA-GEN-6</t>
  </si>
  <si>
    <t>Alamraan Hospital in Hassa</t>
  </si>
  <si>
    <t>AA-GEN-7</t>
  </si>
  <si>
    <t>Aljaffar General Hospital</t>
  </si>
  <si>
    <t>AA-GEN-8</t>
  </si>
  <si>
    <t>Madinat Alayon General Hospital</t>
  </si>
  <si>
    <t>AS-MEN-1</t>
  </si>
  <si>
    <t>Mental Health Hospital in Asir</t>
  </si>
  <si>
    <t>Albark General Hospital</t>
  </si>
  <si>
    <t>AS-GEN-11</t>
  </si>
  <si>
    <t>Alkahma General Hospital</t>
  </si>
  <si>
    <t>AS-GEN-12</t>
  </si>
  <si>
    <t>Alfarsha Hospital</t>
  </si>
  <si>
    <t>AS-GEN-13</t>
  </si>
  <si>
    <t>Ballahmar Hospita</t>
  </si>
  <si>
    <t>AS-GEN-14</t>
  </si>
  <si>
    <t>Almaddah Hospital</t>
  </si>
  <si>
    <t>AS-GEN-15</t>
  </si>
  <si>
    <t>Alharja Hospital</t>
  </si>
  <si>
    <t>AS-GEN-16</t>
  </si>
  <si>
    <t>Tanoma Hoapital</t>
  </si>
  <si>
    <t>AS-GEN-17</t>
  </si>
  <si>
    <t>Prince Faisal Bin Khalid Center</t>
  </si>
  <si>
    <t>BA-LTC-1</t>
  </si>
  <si>
    <t>Bahah Recovery Hospital</t>
  </si>
  <si>
    <t>BA-MEN-1</t>
  </si>
  <si>
    <t>Mental Health Hospital in Bahah</t>
  </si>
  <si>
    <t>BA-GEN-3</t>
  </si>
  <si>
    <t>Almakhawa General Hospital</t>
  </si>
  <si>
    <t>BA-GEN-4</t>
  </si>
  <si>
    <t>Qlwa General Hospital</t>
  </si>
  <si>
    <t>BA-GEN-5</t>
  </si>
  <si>
    <t>Almndiq General Hospital</t>
  </si>
  <si>
    <t>BA-GEN-6</t>
  </si>
  <si>
    <t>Alhjra Hospital</t>
  </si>
  <si>
    <t>BA-GEN-7</t>
  </si>
  <si>
    <t>Alaqiq General Hospital</t>
  </si>
  <si>
    <t>BA-GEN-8</t>
  </si>
  <si>
    <t>Alqraa Hospital</t>
  </si>
  <si>
    <t>BH-LTC-1</t>
  </si>
  <si>
    <t>Bisha Recovery Hospital</t>
  </si>
  <si>
    <t>BH-GEN-3</t>
  </si>
  <si>
    <t>Tabalah General Hospital</t>
  </si>
  <si>
    <t>BH-GEN-4</t>
  </si>
  <si>
    <t>Sabt Alalaya General Hospital</t>
  </si>
  <si>
    <t>BH-GEN-5</t>
  </si>
  <si>
    <t>Basher General Hospital</t>
  </si>
  <si>
    <t>BH-GEN-6</t>
  </si>
  <si>
    <t>Wadi Trj Hospital</t>
  </si>
  <si>
    <t>BH-MCH-1</t>
  </si>
  <si>
    <t>Maternity &amp; Children's Hospital in Bishah</t>
  </si>
  <si>
    <t>C1-GEN-4</t>
  </si>
  <si>
    <t xml:space="preserve">Alsuliel Hospital </t>
  </si>
  <si>
    <t>C1-GEN-5</t>
  </si>
  <si>
    <t>Rweidha Alaard Hospital</t>
  </si>
  <si>
    <t>C1-GEN-6</t>
  </si>
  <si>
    <t xml:space="preserve">Almuzahmiyah Hospital </t>
  </si>
  <si>
    <t>C1-GEN-7</t>
  </si>
  <si>
    <t>Prince Salman bin Mohammed Hospital (Aldlim)</t>
  </si>
  <si>
    <t>C1-GEN-8</t>
  </si>
  <si>
    <t xml:space="preserve">Alhuraig Hospital </t>
  </si>
  <si>
    <t>C1-GEN-9</t>
  </si>
  <si>
    <t xml:space="preserve">Alkhaseira Hospital </t>
  </si>
  <si>
    <t>C1-GEN-10</t>
  </si>
  <si>
    <t xml:space="preserve">Alrein Hospital </t>
  </si>
  <si>
    <t>C1-LTC-1</t>
  </si>
  <si>
    <t>Riyadh LTC Recovery Hospital</t>
  </si>
  <si>
    <t>C2-GEN-2</t>
  </si>
  <si>
    <t>Alrumah Hospital</t>
  </si>
  <si>
    <t>C2-GEN-3</t>
  </si>
  <si>
    <t>Tumeir Hospital</t>
  </si>
  <si>
    <t>C2-GEN-4</t>
  </si>
  <si>
    <t>Alghat Hospital</t>
  </si>
  <si>
    <t>C2-GEN-5</t>
  </si>
  <si>
    <t>Alartauya Hospital</t>
  </si>
  <si>
    <t>C3-LTC-1</t>
  </si>
  <si>
    <t>Recovery Hospital in Oniazah (Qassim Recovery Hospital)</t>
  </si>
  <si>
    <t>C3-MEN-1</t>
  </si>
  <si>
    <t>Mental Health Hospital in Qassim</t>
  </si>
  <si>
    <t>C3-GEN-8</t>
  </si>
  <si>
    <t>Cardiology Hospital</t>
  </si>
  <si>
    <t>C3-GEN-9</t>
  </si>
  <si>
    <t>Gaseba General Hospital</t>
  </si>
  <si>
    <t>C3-GEN-10</t>
  </si>
  <si>
    <t>Gabba General Hospital</t>
  </si>
  <si>
    <t>C3-GEN-11</t>
  </si>
  <si>
    <t>Ayoon Aljwaa General Hospital</t>
  </si>
  <si>
    <t>C3-GEN-12</t>
  </si>
  <si>
    <t>Ryad alkhubraa General Hospital</t>
  </si>
  <si>
    <t>C3-GEN-13</t>
  </si>
  <si>
    <t>Akla alsagoor General Hospital</t>
  </si>
  <si>
    <t>C3-GEN-14</t>
  </si>
  <si>
    <t>darba General Hospital</t>
  </si>
  <si>
    <t>C3-GEN-15</t>
  </si>
  <si>
    <t>Alasyah Hospital</t>
  </si>
  <si>
    <t>C3-GEN-16</t>
  </si>
  <si>
    <t>Alnabhaniya Hospital</t>
  </si>
  <si>
    <t>C3-GEN-17</t>
  </si>
  <si>
    <t>Alqwara Hospital</t>
  </si>
  <si>
    <t>E1-LTC-1</t>
  </si>
  <si>
    <t>Dhahran Recovery Hospital</t>
  </si>
  <si>
    <t>E1-MEN-1</t>
  </si>
  <si>
    <t>Amal Mental Health Complex in Dammam</t>
  </si>
  <si>
    <t>KaNo Center</t>
  </si>
  <si>
    <t>E1-GEN-5</t>
  </si>
  <si>
    <t>Babtin Hospital</t>
  </si>
  <si>
    <t>E1-GEN-6</t>
  </si>
  <si>
    <t>Prince Mohammed bin Fahad General Hospital</t>
  </si>
  <si>
    <t>E1-GEN-7</t>
  </si>
  <si>
    <t>Althahran Altkhasusi Hospital</t>
  </si>
  <si>
    <t>E1-GEN-8</t>
  </si>
  <si>
    <t>Alnaariyah General Hospital</t>
  </si>
  <si>
    <t>E1-GEN-9</t>
  </si>
  <si>
    <t>Albakek General Hospital</t>
  </si>
  <si>
    <t>E1-GEN-10</t>
  </si>
  <si>
    <t>Alrafyie General Hospital</t>
  </si>
  <si>
    <t>E1-GEN-11</t>
  </si>
  <si>
    <t>Aank General Hospital</t>
  </si>
  <si>
    <t>E1-GEN-12</t>
  </si>
  <si>
    <t>Alsafwa General Hospital</t>
  </si>
  <si>
    <t>E1-GEN-13</t>
  </si>
  <si>
    <t>Prince Sultan Hospial in Bmleja</t>
  </si>
  <si>
    <t>E1-GEN-14</t>
  </si>
  <si>
    <t>Prince Sultan Hospital in Bariera</t>
  </si>
  <si>
    <t>E1-GEN-15</t>
  </si>
  <si>
    <t>Alqarya alalya Hospital</t>
  </si>
  <si>
    <t>E1-GEN-16</t>
  </si>
  <si>
    <t>Ras Tanoura Hospital</t>
  </si>
  <si>
    <t>E1-GEN-17</t>
  </si>
  <si>
    <t>Albathaa Hospital</t>
  </si>
  <si>
    <t>E1-GEN-18</t>
  </si>
  <si>
    <t>Salwa Hospital</t>
  </si>
  <si>
    <t>HA-LTC-1</t>
  </si>
  <si>
    <t>Hail LTC Center</t>
  </si>
  <si>
    <t>HA-MEN-1</t>
  </si>
  <si>
    <t>Mental Health Hospital in Hail</t>
  </si>
  <si>
    <t>HA-GEN-4</t>
  </si>
  <si>
    <t>Alsleimi General Hospital</t>
  </si>
  <si>
    <t>HA-GEN-5</t>
  </si>
  <si>
    <t>Alshamly General Hospital</t>
  </si>
  <si>
    <t>HA-GEN-6</t>
  </si>
  <si>
    <t>Muqaq General Hospital</t>
  </si>
  <si>
    <t>HA-GEN-7</t>
  </si>
  <si>
    <t>Albaqa'a General Hospital</t>
  </si>
  <si>
    <t>HA-GEN-8</t>
  </si>
  <si>
    <t>Sameraa General Hospital</t>
  </si>
  <si>
    <t>HA-GEN-9</t>
  </si>
  <si>
    <t>Alghazalah Hospital</t>
  </si>
  <si>
    <t>HA-GEN-10</t>
  </si>
  <si>
    <t>Alshnan General Hospital</t>
  </si>
  <si>
    <t>HA-GEN-11</t>
  </si>
  <si>
    <t>Alhaeit Hospital</t>
  </si>
  <si>
    <t>HB-LTC-1</t>
  </si>
  <si>
    <t>Hafer Al Batin Recovery Hospital</t>
  </si>
  <si>
    <t>HB-MEN-1</t>
  </si>
  <si>
    <t>Mental Health Hospital in Hafer Al Batin</t>
  </si>
  <si>
    <t>HB-GEN-3</t>
  </si>
  <si>
    <t>Alqesymiyah General Hospital</t>
  </si>
  <si>
    <t>HB-GEN-4</t>
  </si>
  <si>
    <t>Alsaeira Hospital</t>
  </si>
  <si>
    <t>JD-GEN-8</t>
  </si>
  <si>
    <t>Eye Hospital in Jeddah</t>
  </si>
  <si>
    <t>JD-GEN-9</t>
  </si>
  <si>
    <t>Al-leith Hospital</t>
  </si>
  <si>
    <t>JD-MEN-1</t>
  </si>
  <si>
    <t>Al-Amal Hospital in Jeddah</t>
  </si>
  <si>
    <t>JD-MEN-2</t>
  </si>
  <si>
    <t>Mental Health Hospital in Jeddah</t>
  </si>
  <si>
    <t>JF-MEN-1</t>
  </si>
  <si>
    <t>Mental Health and Recovery in Jouf</t>
  </si>
  <si>
    <t>JF-GEN-5</t>
  </si>
  <si>
    <t>Soder General Hospital</t>
  </si>
  <si>
    <t>JF-GEN-6</t>
  </si>
  <si>
    <t>Abu Ajram Hospital</t>
  </si>
  <si>
    <t>JF-GEN-7</t>
  </si>
  <si>
    <t>Meiqoo Hospital</t>
  </si>
  <si>
    <t>JF-GEN-8</t>
  </si>
  <si>
    <t>JZ-MEN-1</t>
  </si>
  <si>
    <t>Mental Health Hospital In Jazan</t>
  </si>
  <si>
    <t>JZ-GEN-8</t>
  </si>
  <si>
    <t>Alfursan General Hospital</t>
  </si>
  <si>
    <t>JZ-GEN-9</t>
  </si>
  <si>
    <t>Fefa General Hospital</t>
  </si>
  <si>
    <t>JZ-GEN-10</t>
  </si>
  <si>
    <t>Alaarda General Hospital</t>
  </si>
  <si>
    <t>JZ-GEN-11</t>
  </si>
  <si>
    <t>Chest Diseases Hospital in Jazan</t>
  </si>
  <si>
    <t>JZ-GEN-12</t>
  </si>
  <si>
    <t xml:space="preserve">Aldarb General Hospital </t>
  </si>
  <si>
    <t>JZ-GEN-13</t>
  </si>
  <si>
    <t>Altawal General Hospital</t>
  </si>
  <si>
    <t>JZ-GEN-14</t>
  </si>
  <si>
    <t>Ahad Almassarha General Hospital</t>
  </si>
  <si>
    <t>JZ-GEN-15</t>
  </si>
  <si>
    <t>Almossem General Hospital</t>
  </si>
  <si>
    <t>JZ-GEN-16</t>
  </si>
  <si>
    <t>Bani Malik Hospital</t>
  </si>
  <si>
    <t>JZ-GEN-17</t>
  </si>
  <si>
    <t>Damad General Hospital</t>
  </si>
  <si>
    <t>JZ-GEN-18</t>
  </si>
  <si>
    <t>Alradeth General Hospital</t>
  </si>
  <si>
    <t>JZ-GEN-19</t>
  </si>
  <si>
    <t>Alkhobah Hospital (Alharth)</t>
  </si>
  <si>
    <t>JZ-GEN-20</t>
  </si>
  <si>
    <t>Aledabi Hospital</t>
  </si>
  <si>
    <t>MD-HHC-1</t>
  </si>
  <si>
    <t>Home Care Center Madinah</t>
  </si>
  <si>
    <t>MD-MDC-1</t>
  </si>
  <si>
    <t>MD-NPH-1</t>
  </si>
  <si>
    <t>King Abdulaziz Nephrology Center in Madinah</t>
  </si>
  <si>
    <t>MD-REH-1</t>
  </si>
  <si>
    <t>Al Madinah Rehab Hospital</t>
  </si>
  <si>
    <t>MD-GEN-7</t>
  </si>
  <si>
    <t xml:space="preserve">Almadinah Almanwra Genral and Maternity and Children l in King Salman Bin Abdulaziz Medical City </t>
  </si>
  <si>
    <t>MD-GEN-8</t>
  </si>
  <si>
    <t>Almiqat General Hospital</t>
  </si>
  <si>
    <t>MD-GEN-9</t>
  </si>
  <si>
    <t>Almahd General Hospital</t>
  </si>
  <si>
    <t>MD-GEN-10</t>
  </si>
  <si>
    <t>Bader General Hospital</t>
  </si>
  <si>
    <t>MD-GEN-11</t>
  </si>
  <si>
    <t>Alhnakiyah General Hospital</t>
  </si>
  <si>
    <t>MD-GEN-12</t>
  </si>
  <si>
    <t>Alaeis General Hospital</t>
  </si>
  <si>
    <t>MD-GEN-13</t>
  </si>
  <si>
    <t>Wadi Alfarie General Hospital</t>
  </si>
  <si>
    <t>MD-GEN-14</t>
  </si>
  <si>
    <t>Alhmnah Hospital</t>
  </si>
  <si>
    <t>MD-GEN-15</t>
  </si>
  <si>
    <t>Alhasso Hospital</t>
  </si>
  <si>
    <t>MD-GEN-16</t>
  </si>
  <si>
    <t>Yanbu Alnakhel Hospital</t>
  </si>
  <si>
    <t>NB-LTC-1</t>
  </si>
  <si>
    <t>Arar LTC Hospital</t>
  </si>
  <si>
    <t>NB-MEN-1</t>
  </si>
  <si>
    <t>Mental Health Hospital in Arar</t>
  </si>
  <si>
    <t>NJ-MEN-1</t>
  </si>
  <si>
    <t>Mental Health Hospital in Najran</t>
  </si>
  <si>
    <t>NJ-GEN-4</t>
  </si>
  <si>
    <t>Habona General Hospital</t>
  </si>
  <si>
    <t>NJ-GEN-5</t>
  </si>
  <si>
    <t>Ydmah Hospital</t>
  </si>
  <si>
    <t>NJ-GEN-6</t>
  </si>
  <si>
    <t>Thar Hospital</t>
  </si>
  <si>
    <t>NJ-GEN-7</t>
  </si>
  <si>
    <t>Bader Aljanoub Hospital</t>
  </si>
  <si>
    <t>NJ-GEN-8</t>
  </si>
  <si>
    <t>Khabash Hospital</t>
  </si>
  <si>
    <t>QN-GEN-3</t>
  </si>
  <si>
    <t>QN-GEN-4</t>
  </si>
  <si>
    <t>QN-GEN-5</t>
  </si>
  <si>
    <t>QR-MEN-1</t>
  </si>
  <si>
    <t>Mental Health Hospital in Al-Qrayat</t>
  </si>
  <si>
    <t>QR-GEN-2</t>
  </si>
  <si>
    <t>Aleisawi Hospital</t>
  </si>
  <si>
    <t>QR-GEN-3</t>
  </si>
  <si>
    <t>Alhadeitha Hospital</t>
  </si>
  <si>
    <t>RH-MEN-1</t>
  </si>
  <si>
    <t>Psychological Health Hospital in Kharj</t>
  </si>
  <si>
    <t>RH-MEN-2</t>
  </si>
  <si>
    <t>Amal Hospital for Psychological Health Riyadh</t>
  </si>
  <si>
    <t>RH-GEN-15</t>
  </si>
  <si>
    <t>Alderiyadh Hospital</t>
  </si>
  <si>
    <t>RH-GEN-16</t>
  </si>
  <si>
    <t>Althadek Hospital</t>
  </si>
  <si>
    <t>RH-GEN-17</t>
  </si>
  <si>
    <t>Alsajer Hospital</t>
  </si>
  <si>
    <t>RH-GEN-18</t>
  </si>
  <si>
    <t>Alnafee Hospital</t>
  </si>
  <si>
    <t>RH-GEN-19</t>
  </si>
  <si>
    <t>Alwathlyan Hospital</t>
  </si>
  <si>
    <t>RH-GEN-20</t>
  </si>
  <si>
    <t>Alrafyie Hospital in Jamash</t>
  </si>
  <si>
    <t>RH-GEN-21</t>
  </si>
  <si>
    <t>Albagdiyah Hospital</t>
  </si>
  <si>
    <t>RH-GEN-22</t>
  </si>
  <si>
    <t>Aldrma Hospital</t>
  </si>
  <si>
    <t>RH-GEN-23</t>
  </si>
  <si>
    <t>Mrat Hospital</t>
  </si>
  <si>
    <t>TB-MEN-1</t>
  </si>
  <si>
    <t>Mental Health Hospital in Tabuk</t>
  </si>
  <si>
    <t>TB-GEN-8</t>
  </si>
  <si>
    <t>Albadda General Hospital</t>
  </si>
  <si>
    <t>TB-GEN-9</t>
  </si>
  <si>
    <t>Ashwag Hospital</t>
  </si>
  <si>
    <t>TB-GEN-10</t>
  </si>
  <si>
    <t>Abu Raka Hospital</t>
  </si>
  <si>
    <t>TF-MEN-1</t>
  </si>
  <si>
    <t>Mental Health Hospital in Taif</t>
  </si>
  <si>
    <t>TF-GEN-3</t>
  </si>
  <si>
    <t>Alkhurma General Hospital</t>
  </si>
  <si>
    <t>TF-GEN-4</t>
  </si>
  <si>
    <t>Meisan Balhareth General Hospital</t>
  </si>
  <si>
    <t>TF-GEN-5</t>
  </si>
  <si>
    <t>Rnyah General Hospital</t>
  </si>
  <si>
    <t>TF-GEN-6</t>
  </si>
  <si>
    <t>Turba General Hospital</t>
  </si>
  <si>
    <t>TF-GEN-7</t>
  </si>
  <si>
    <t>Alkhurei Bni Malik General Hospital</t>
  </si>
  <si>
    <t>TF-GEN-8</t>
  </si>
  <si>
    <t>Slsahin Bin Saad General Hospital</t>
  </si>
  <si>
    <t>TF-GEN-9</t>
  </si>
  <si>
    <t>Almoya Hospital</t>
  </si>
  <si>
    <t>TF-GEN-10</t>
  </si>
  <si>
    <t>Thelim Hospital</t>
  </si>
  <si>
    <t>TF-GEN-11</t>
  </si>
  <si>
    <t>Qiya Balhareth Hospital</t>
  </si>
  <si>
    <t>TF-GEN-12</t>
  </si>
  <si>
    <t>Um Aldoum Hospital</t>
  </si>
  <si>
    <t>TF-GEN-13</t>
  </si>
  <si>
    <t>Almahani Hospital</t>
  </si>
  <si>
    <t>W1-GEN-5</t>
  </si>
  <si>
    <t>Alkhulais Hospital</t>
  </si>
  <si>
    <t>W1-GEN-6</t>
  </si>
  <si>
    <t>Alkamel Hospital</t>
  </si>
  <si>
    <t>W1-GEN-7</t>
  </si>
  <si>
    <t>Ajyad Hospital</t>
  </si>
  <si>
    <t>W1-LTC-1</t>
  </si>
  <si>
    <t>Ibn Sina Recovery Hospital</t>
  </si>
  <si>
    <t xml:space="preserve">Week Number </t>
  </si>
  <si>
    <t>Available</t>
  </si>
  <si>
    <t>Ensure filling Week number every week</t>
  </si>
  <si>
    <t>X</t>
  </si>
  <si>
    <t>AS-GEN-18</t>
  </si>
  <si>
    <t>Tripan Hospital</t>
  </si>
  <si>
    <t>AL-Mezailef General Hospital</t>
  </si>
  <si>
    <t>Namirah General Hospital</t>
  </si>
  <si>
    <t xml:space="preserve">King Salman Bin Abdulaziz Medical City </t>
  </si>
  <si>
    <t>NB-MCH-2</t>
  </si>
  <si>
    <t>Maternity &amp; Children Hospital in Rafha</t>
  </si>
  <si>
    <t>NB-GEN-5</t>
  </si>
  <si>
    <t>Alaoiqilh Hospital</t>
  </si>
  <si>
    <t>NB-GEN-6</t>
  </si>
  <si>
    <t>Sho'bah General Hospital</t>
  </si>
  <si>
    <t>NB-GEN-7</t>
  </si>
  <si>
    <t>Jadidah Arar Hospital</t>
  </si>
  <si>
    <t>BA-MEN-2</t>
  </si>
  <si>
    <t>Alerada and Seha Mental Hospital</t>
  </si>
  <si>
    <t>Damam Central Hospital</t>
  </si>
  <si>
    <t>Althahran General Hospital</t>
  </si>
  <si>
    <t>E1-GEN-19</t>
  </si>
  <si>
    <t>E1-GEN-20</t>
  </si>
  <si>
    <t>Haqel General Hospital</t>
  </si>
  <si>
    <t>TB-GEN-11</t>
  </si>
  <si>
    <t>Facility Code</t>
  </si>
  <si>
    <t>Facility Name</t>
  </si>
  <si>
    <t>RH-LTC-1</t>
  </si>
  <si>
    <t>Oral Maxillofacial</t>
  </si>
  <si>
    <t>Pediatric Dentistry</t>
  </si>
  <si>
    <t>Special needs dentistry</t>
  </si>
  <si>
    <t>CSSD-related issue</t>
  </si>
  <si>
    <t>Special Needs Dentistry</t>
  </si>
  <si>
    <t>HA-GEN-12</t>
  </si>
  <si>
    <t>Cardiac center in hail</t>
  </si>
  <si>
    <t>Carpal tunnel</t>
  </si>
  <si>
    <t>Insurance - not paid</t>
  </si>
  <si>
    <t>Disaster management</t>
  </si>
  <si>
    <t>Surgeon not Available</t>
  </si>
  <si>
    <t>Re-Scheduling</t>
  </si>
  <si>
    <t>Out of order medical devices</t>
  </si>
  <si>
    <t>Children and Maternity Hospital in North</t>
  </si>
  <si>
    <t>JD-MCH-1</t>
  </si>
  <si>
    <t>QR-GEN-4</t>
  </si>
  <si>
    <t>King Faisal Hospital in Qurayyat</t>
  </si>
  <si>
    <t>Swyer General Hospital</t>
  </si>
  <si>
    <t>Version: 2025 January</t>
  </si>
  <si>
    <t>N/A</t>
  </si>
  <si>
    <t>ND</t>
  </si>
  <si>
    <t>Ghada Talal Aldomyati</t>
  </si>
  <si>
    <t>No</t>
  </si>
  <si>
    <t>CS</t>
  </si>
  <si>
    <t>Ruwaida Mohammed Mishiddi</t>
  </si>
  <si>
    <t>TAHBSO</t>
  </si>
  <si>
    <t>Amani Yousef Mahboob</t>
  </si>
  <si>
    <t>Aishah Mohammed Abdulrahman</t>
  </si>
  <si>
    <t xml:space="preserve">INTESTINE RESECTION WITH POSSIBL STOMA CREATION </t>
  </si>
  <si>
    <t>DEBRIDEMENT</t>
  </si>
  <si>
    <t>Ahmad Omer Edrees</t>
  </si>
  <si>
    <t>CM NAIL</t>
  </si>
  <si>
    <t xml:space="preserve">ORIF </t>
  </si>
  <si>
    <t>Bader Abdulmohsen Alqahtani</t>
  </si>
  <si>
    <t>I &amp; D AND CLOSURE</t>
  </si>
  <si>
    <t>CRIF</t>
  </si>
  <si>
    <t>Abdullah Ahmed Alshareef</t>
  </si>
  <si>
    <t>I &amp; D</t>
  </si>
  <si>
    <t xml:space="preserve"> Abdulqader Kamal Alitani</t>
  </si>
  <si>
    <t>OPEN REPAIR</t>
  </si>
  <si>
    <t>Mazin Adel Alsarraj</t>
  </si>
  <si>
    <t>Yes</t>
  </si>
  <si>
    <t>Mohammed Abdulaziz Alshanbari</t>
  </si>
  <si>
    <t>MASS BIOPSY</t>
  </si>
  <si>
    <t>HAEMORRHOIDECTOMY</t>
  </si>
  <si>
    <t>Abdulkareem Saleh Bajafar</t>
  </si>
  <si>
    <t xml:space="preserve">EXCISION </t>
  </si>
  <si>
    <t>SETON INSERTION</t>
  </si>
  <si>
    <t xml:space="preserve">LT PROCEDURE </t>
  </si>
  <si>
    <t xml:space="preserve">CIRCUMCISION </t>
  </si>
  <si>
    <t>LAP REPAIR</t>
  </si>
  <si>
    <t>Shahirah Khalid Azzuz</t>
  </si>
  <si>
    <t>RT URS</t>
  </si>
  <si>
    <t xml:space="preserve">LT URS </t>
  </si>
  <si>
    <t xml:space="preserve">CHECK CYSTOSCOPY </t>
  </si>
  <si>
    <t xml:space="preserve">TRACHEOSTOMY </t>
  </si>
  <si>
    <t>FESS</t>
  </si>
  <si>
    <t>Khalid Mahmoud Jawad</t>
  </si>
  <si>
    <t>LT IM NAIL</t>
  </si>
  <si>
    <t>Omer Meaiti Albeladi</t>
  </si>
  <si>
    <t xml:space="preserve">GAMMA NAIL </t>
  </si>
  <si>
    <t>I&amp;D WITH WOUND EXPLORATION +CLOSURE</t>
  </si>
  <si>
    <t>I&amp;D WITH +VAC APPLICATION</t>
  </si>
  <si>
    <t>Amirah Ibrahim Amer</t>
  </si>
  <si>
    <t>Mounir Taieb Bin Ismaiel</t>
  </si>
  <si>
    <t>STEROID INJECTION</t>
  </si>
  <si>
    <t>RECONSTRUCTION LT KNEE</t>
  </si>
  <si>
    <t>RT KNEE SCOPE</t>
  </si>
  <si>
    <t>Ahmed Fahad Asur</t>
  </si>
  <si>
    <t>I AND D</t>
  </si>
  <si>
    <t>Eman Ibrahim Alnahari</t>
  </si>
  <si>
    <t>D&amp;C AND PAP SMEAR</t>
  </si>
  <si>
    <t>Alaa Khalid Raes</t>
  </si>
  <si>
    <t>Fatimah Yaqoub Namankani</t>
  </si>
  <si>
    <t xml:space="preserve">LAP HERNIA  REPAIR </t>
  </si>
  <si>
    <t xml:space="preserve">LAP REPAIR </t>
  </si>
  <si>
    <t>Saud Ibrahim Almuslemani</t>
  </si>
  <si>
    <t>RT KNEE REVISION TKR</t>
  </si>
  <si>
    <t>RT LEG EX FIX +DEBRIDEMENT</t>
  </si>
  <si>
    <t xml:space="preserve">REMOVAL OF IM NAIL </t>
  </si>
  <si>
    <t>WIDE LOCAL EXCISION + PAROTIDECTOMY +  NECK DISSECTION + MUCUCUTANOUS FLAP</t>
  </si>
  <si>
    <t>Roa Mohammed Dumyati</t>
  </si>
  <si>
    <t>TONGUE RELEASE</t>
  </si>
  <si>
    <t>LT LAP ORCHIDOPEXY</t>
  </si>
  <si>
    <t>Abeer Sulaiman Riri</t>
  </si>
  <si>
    <t xml:space="preserve">Yosra Yehea Bureik </t>
  </si>
  <si>
    <t>DIAGNOSTIC D&amp;C</t>
  </si>
  <si>
    <t>D &amp; C</t>
  </si>
  <si>
    <t xml:space="preserve">LT FURS </t>
  </si>
  <si>
    <t>CHECK CYSTOSCOPY + TURBT</t>
  </si>
  <si>
    <t xml:space="preserve">CRIF </t>
  </si>
  <si>
    <t>Dhafer Ali AlShehri</t>
  </si>
  <si>
    <t xml:space="preserve">REMOVAL </t>
  </si>
  <si>
    <t xml:space="preserve">I&amp;D +REMOVAL OF IMPLANT </t>
  </si>
  <si>
    <t>AS TS</t>
  </si>
  <si>
    <t>TRACHEOSTOMY</t>
  </si>
  <si>
    <t xml:space="preserve"> CS</t>
  </si>
  <si>
    <t>CIRCUMCISION</t>
  </si>
  <si>
    <t>NASAL BONE REDUCTION</t>
  </si>
  <si>
    <t>EAR FOREIGN REMOVAL</t>
  </si>
  <si>
    <t>Mohammed Tariq Hafiz</t>
  </si>
  <si>
    <t>Balsam Alaaddin Alturki</t>
  </si>
  <si>
    <t>Omer Mohammed Bahathq</t>
  </si>
  <si>
    <t>Samia Hassan Mahsani</t>
  </si>
  <si>
    <t>Omer Ehsan Refaie</t>
  </si>
  <si>
    <t>Khaled Mohammed Sonbol</t>
  </si>
  <si>
    <t>Ahmed Salem Alnajrani</t>
  </si>
  <si>
    <t>Mohammed Hasanin Mohammed</t>
  </si>
  <si>
    <t>Mohammed Abdin</t>
  </si>
  <si>
    <t>Mutaz Abdulraoof Sait</t>
  </si>
  <si>
    <t>Mohammed Adnan Abuzenadah</t>
  </si>
  <si>
    <t>Fahad Ahmed Alzahrani</t>
  </si>
  <si>
    <t>Abdullah Bakolka</t>
  </si>
  <si>
    <t>Hisham Fathi Desoky</t>
  </si>
  <si>
    <t>Islam Moheb Ibrahim</t>
  </si>
  <si>
    <t>Omar Abdullah Alzahrani</t>
  </si>
  <si>
    <t>Hani Abdulmoneim Hanafi</t>
  </si>
  <si>
    <t>Waheed Faisal Bajnaid</t>
  </si>
  <si>
    <t>Murad Osman Alsaegh</t>
  </si>
  <si>
    <t>Khaled Ali Eibani</t>
  </si>
  <si>
    <t>Arwa Mohammed Alreqay</t>
  </si>
  <si>
    <t>Khalid Eid Alahmadi</t>
  </si>
  <si>
    <t>Yasmin Hadeed Aljadaani</t>
  </si>
  <si>
    <t>Ashraf Abdulaziz Abduljabbar</t>
  </si>
  <si>
    <t>Mohammed Abdullah Basurrah</t>
  </si>
  <si>
    <t>Amal Ahmed Alkhotani</t>
  </si>
  <si>
    <t>Ebtihal Abdulfattah Sindy</t>
  </si>
  <si>
    <t>Raed Bakri Shata</t>
  </si>
  <si>
    <t>Rania Omer Gusti</t>
  </si>
  <si>
    <t>Sara Abdullah Batwa</t>
  </si>
  <si>
    <t>Nadia Mohanna Alhazmi</t>
  </si>
  <si>
    <t>Buthaina Mohammed Alwafi</t>
  </si>
  <si>
    <t>Amal Abdu Dahab</t>
  </si>
  <si>
    <t>Juhaina Abdulmajeed Abuljadayel</t>
  </si>
  <si>
    <t>Yosra Yehea Bureik</t>
  </si>
  <si>
    <t>Reem Hassan Jambi</t>
  </si>
  <si>
    <t xml:space="preserve"> Jalal Samir Ahmed Aganah</t>
  </si>
  <si>
    <t>Abdulmajeed AlHarbi</t>
  </si>
  <si>
    <t>Ahmed abdullah Bafaraj</t>
  </si>
  <si>
    <t>YASMIN MOHAMED</t>
  </si>
  <si>
    <t>YBUHASSN</t>
  </si>
  <si>
    <t>dr:fahad bamehrez</t>
  </si>
  <si>
    <t>ALI DEERI</t>
  </si>
  <si>
    <t>RT HERNIOPTOMY</t>
  </si>
  <si>
    <t>AS TS + BIL GROMMETS</t>
  </si>
  <si>
    <t>SEPTORHINOPLASTY</t>
  </si>
  <si>
    <t>ORIF</t>
  </si>
  <si>
    <t xml:space="preserve">I&amp;D </t>
  </si>
  <si>
    <t xml:space="preserve">REVISION OF SURGERY </t>
  </si>
  <si>
    <t>B/L GROMMETS</t>
  </si>
  <si>
    <t xml:space="preserve">FISTULOTOMY +SETON </t>
  </si>
  <si>
    <t xml:space="preserve">SETON INSERTION </t>
  </si>
  <si>
    <t>FISTULOTOMY + SETON</t>
  </si>
  <si>
    <t xml:space="preserve">FISTULOTOMY + SETON </t>
  </si>
  <si>
    <t xml:space="preserve">CS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</si>
</sst>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h]:mm"/>
    <numFmt numFmtId="165" formatCode="[$-409]d\-mmm\-yyyy;@"/>
    <numFmt numFmtId="166" formatCode="0.0"/>
    <numFmt numFmtId="167" formatCode="dd\-mmm\-yyyy"/>
    <numFmt numFmtId="168" formatCode="0.0%"/>
    <numFmt numFmtId="169" formatCode="h:mm;@"/>
  </numFmts>
  <fonts count="38" x14ac:knownFonts="1">
    <font>
      <sz val="11"/>
      <color theme="1"/>
      <name val="Calibri"/>
      <family val="2"/>
      <charset val="178"/>
      <scheme val="minor"/>
    </font>
    <font>
      <sz val="12"/>
      <color theme="1"/>
      <name val="Calibri"/>
      <family val="2"/>
      <scheme val="minor"/>
    </font>
    <font>
      <sz val="11"/>
      <color theme="1"/>
      <name val="Calibri"/>
      <family val="2"/>
      <scheme val="minor"/>
    </font>
    <font>
      <sz val="11"/>
      <color theme="1"/>
      <name val="Calibri"/>
      <family val="2"/>
      <scheme val="minor"/>
    </font>
    <font>
      <b/>
      <sz val="10"/>
      <color theme="1"/>
      <name val="Calibri"/>
      <family val="2"/>
      <scheme val="minor"/>
    </font>
    <font>
      <sz val="10"/>
      <color theme="1"/>
      <name val="Calibri"/>
      <family val="2"/>
      <scheme val="minor"/>
    </font>
    <font>
      <sz val="11"/>
      <color theme="1"/>
      <name val="Calibri"/>
      <family val="2"/>
      <charset val="178"/>
      <scheme val="minor"/>
    </font>
    <font>
      <u/>
      <sz val="11"/>
      <color theme="10"/>
      <name val="Calibri"/>
      <family val="2"/>
      <charset val="178"/>
      <scheme val="minor"/>
    </font>
    <font>
      <sz val="11"/>
      <color theme="4" tint="0.59999389629810485"/>
      <name val="Calibri"/>
      <family val="2"/>
      <charset val="178"/>
      <scheme val="minor"/>
    </font>
    <font>
      <sz val="10"/>
      <color theme="1"/>
      <name val="Calibri"/>
      <family val="2"/>
      <charset val="178"/>
      <scheme val="minor"/>
    </font>
    <font>
      <sz val="10"/>
      <color rgb="FF000000"/>
      <name val="Calibri"/>
      <family val="2"/>
    </font>
    <font>
      <sz val="11"/>
      <name val="Calibri"/>
      <family val="2"/>
      <charset val="178"/>
      <scheme val="minor"/>
    </font>
    <font>
      <sz val="10"/>
      <name val="Calibri"/>
      <family val="2"/>
      <scheme val="minor"/>
    </font>
    <font>
      <sz val="10"/>
      <color theme="2" tint="-0.249977111117893"/>
      <name val="Calibri"/>
      <family val="2"/>
      <scheme val="minor"/>
    </font>
    <font>
      <sz val="11"/>
      <color theme="4"/>
      <name val="Calibri"/>
      <family val="2"/>
      <charset val="178"/>
      <scheme val="minor"/>
    </font>
    <font>
      <sz val="14"/>
      <color theme="1"/>
      <name val="Calibri"/>
      <family val="2"/>
      <charset val="178"/>
      <scheme val="minor"/>
    </font>
    <font>
      <b/>
      <sz val="14"/>
      <color rgb="FFFFFFFF"/>
      <name val="Calibri"/>
      <family val="2"/>
    </font>
    <font>
      <sz val="14"/>
      <color rgb="FF575757"/>
      <name val="Calibri"/>
      <family val="2"/>
    </font>
    <font>
      <sz val="11"/>
      <color rgb="FFFF0000"/>
      <name val="Calibri"/>
      <family val="2"/>
      <charset val="178"/>
      <scheme val="minor"/>
    </font>
    <font>
      <b/>
      <sz val="11"/>
      <color theme="0"/>
      <name val="Calibri"/>
      <family val="2"/>
      <scheme val="minor"/>
    </font>
    <font>
      <sz val="11"/>
      <color theme="0"/>
      <name val="Calibri"/>
      <family val="2"/>
      <scheme val="minor"/>
    </font>
    <font>
      <sz val="8"/>
      <color theme="1"/>
      <name val="Calibri"/>
      <family val="2"/>
      <scheme val="minor"/>
    </font>
    <font>
      <sz val="9"/>
      <color indexed="81"/>
      <name val="Tahoma"/>
      <family val="2"/>
    </font>
    <font>
      <b/>
      <sz val="8"/>
      <color indexed="81"/>
      <name val="Tahoma"/>
      <family val="2"/>
    </font>
    <font>
      <b/>
      <sz val="9"/>
      <color indexed="81"/>
      <name val="Tahoma"/>
      <family val="2"/>
    </font>
    <font>
      <sz val="12"/>
      <name val="Calibri"/>
      <family val="2"/>
      <scheme val="minor"/>
    </font>
    <font>
      <sz val="11"/>
      <name val="Calibri"/>
      <family val="2"/>
      <scheme val="minor"/>
    </font>
    <font>
      <sz val="12"/>
      <color rgb="FF000000"/>
      <name val="Calibri"/>
      <family val="2"/>
    </font>
    <font>
      <sz val="11"/>
      <color theme="2" tint="-0.249977111117893"/>
      <name val="Calibri"/>
      <family val="2"/>
      <scheme val="minor"/>
    </font>
    <font>
      <b/>
      <sz val="12"/>
      <color rgb="FFFF0000"/>
      <name val="Calibri"/>
      <family val="2"/>
      <scheme val="minor"/>
    </font>
    <font>
      <sz val="10"/>
      <color theme="0"/>
      <name val="Calibri"/>
      <family val="2"/>
      <scheme val="minor"/>
    </font>
    <font>
      <sz val="10"/>
      <color theme="0" tint="-0.499984740745262"/>
      <name val="Calibri"/>
      <family val="2"/>
      <scheme val="minor"/>
    </font>
    <font>
      <sz val="11.2"/>
      <color rgb="FFFF0000"/>
      <name val="Calibri"/>
      <family val="2"/>
    </font>
    <font>
      <sz val="14"/>
      <color rgb="FF000000"/>
      <name val="Calibri"/>
      <family val="2"/>
    </font>
    <font>
      <b/>
      <sz val="14"/>
      <color theme="0"/>
      <name val="Calibri"/>
      <family val="2"/>
    </font>
    <font>
      <sz val="11"/>
      <color theme="2" tint="-0.249977111117893"/>
      <name val="Calibri"/>
      <family val="2"/>
      <charset val="178"/>
      <scheme val="minor"/>
    </font>
    <font>
      <sz val="10"/>
      <name val="Arial"/>
      <family val="2"/>
    </font>
    <font>
      <sz val="8"/>
      <color theme="1"/>
      <name val="Calibri"/>
      <family val="2"/>
      <charset val="178"/>
      <scheme val="minor"/>
    </font>
  </fonts>
  <fills count="30">
    <fill>
      <patternFill patternType="none"/>
    </fill>
    <fill>
      <patternFill patternType="gray125"/>
    </fill>
    <fill>
      <patternFill patternType="solid">
        <fgColor theme="6" tint="0.59999389629810485"/>
        <bgColor indexed="64"/>
      </patternFill>
    </fill>
    <fill>
      <patternFill patternType="solid">
        <fgColor rgb="FFFFFF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0"/>
        <bgColor indexed="64"/>
      </patternFill>
    </fill>
    <fill>
      <patternFill patternType="solid">
        <fgColor theme="3" tint="0.79998168889431442"/>
        <bgColor indexed="64"/>
      </patternFill>
    </fill>
    <fill>
      <patternFill patternType="solid">
        <fgColor rgb="FFFF33CC"/>
        <bgColor indexed="64"/>
      </patternFill>
    </fill>
    <fill>
      <patternFill patternType="solid">
        <fgColor rgb="FFC4D79B"/>
        <bgColor rgb="FF000000"/>
      </patternFill>
    </fill>
    <fill>
      <patternFill patternType="solid">
        <fgColor rgb="FF1D5F11"/>
        <bgColor indexed="64"/>
      </patternFill>
    </fill>
    <fill>
      <patternFill patternType="solid">
        <fgColor rgb="FFCCD2CC"/>
        <bgColor indexed="64"/>
      </patternFill>
    </fill>
    <fill>
      <patternFill patternType="solid">
        <fgColor rgb="FFE7EAE7"/>
        <bgColor indexed="64"/>
      </patternFill>
    </fill>
    <fill>
      <patternFill patternType="solid">
        <fgColor theme="1"/>
        <bgColor indexed="64"/>
      </patternFill>
    </fill>
    <fill>
      <patternFill patternType="solid">
        <fgColor theme="4" tint="0.79998168889431442"/>
        <bgColor rgb="FF000000"/>
      </patternFill>
    </fill>
    <fill>
      <patternFill patternType="solid">
        <fgColor theme="2"/>
        <bgColor indexed="64"/>
      </patternFill>
    </fill>
    <fill>
      <patternFill patternType="solid">
        <fgColor theme="0" tint="-0.249977111117893"/>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rgb="FFE7E7E7"/>
        <bgColor indexed="64"/>
      </patternFill>
    </fill>
    <fill>
      <patternFill patternType="solid">
        <fgColor rgb="FFFFFFFF"/>
        <bgColor indexed="64"/>
      </patternFill>
    </fill>
  </fills>
  <borders count="3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
      <left style="thin">
        <color auto="1"/>
      </left>
      <right/>
      <top style="thin">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right/>
      <top style="thin">
        <color auto="1"/>
      </top>
      <bottom/>
      <diagonal/>
    </border>
    <border>
      <left/>
      <right style="thin">
        <color auto="1"/>
      </right>
      <top style="thin">
        <color auto="1"/>
      </top>
      <bottom style="thin">
        <color auto="1"/>
      </bottom>
      <diagonal/>
    </border>
    <border>
      <left style="thin">
        <color auto="1"/>
      </left>
      <right/>
      <top/>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style="medium">
        <color rgb="FFFFFFFF"/>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indexed="64"/>
      </left>
      <right/>
      <top style="thin">
        <color indexed="64"/>
      </top>
      <bottom style="thin">
        <color theme="0"/>
      </bottom>
      <diagonal/>
    </border>
    <border>
      <left style="thin">
        <color auto="1"/>
      </left>
      <right style="thin">
        <color theme="0"/>
      </right>
      <top style="thin">
        <color theme="0"/>
      </top>
      <bottom style="thin">
        <color indexed="64"/>
      </bottom>
      <diagonal/>
    </border>
    <border>
      <left style="thin">
        <color theme="0"/>
      </left>
      <right style="thin">
        <color theme="0"/>
      </right>
      <top style="thin">
        <color theme="0"/>
      </top>
      <bottom style="thin">
        <color indexed="64"/>
      </bottom>
      <diagonal/>
    </border>
    <border>
      <left/>
      <right/>
      <top style="thin">
        <color theme="0" tint="-4.9989318521683403E-2"/>
      </top>
      <bottom style="thin">
        <color theme="0" tint="-4.9989318521683403E-2"/>
      </bottom>
      <diagonal/>
    </border>
    <border>
      <left/>
      <right/>
      <top style="thin">
        <color auto="1"/>
      </top>
      <bottom style="thin">
        <color auto="1"/>
      </bottom>
      <diagonal/>
    </border>
    <border>
      <left style="medium">
        <color rgb="FFFFFFFF"/>
      </left>
      <right/>
      <top/>
      <bottom/>
      <diagonal/>
    </border>
    <border>
      <left style="medium">
        <color theme="0"/>
      </left>
      <right style="medium">
        <color theme="0"/>
      </right>
      <top style="medium">
        <color theme="0"/>
      </top>
      <bottom style="medium">
        <color theme="0"/>
      </bottom>
      <diagonal/>
    </border>
    <border>
      <left/>
      <right style="medium">
        <color rgb="FFFFFFFF"/>
      </right>
      <top style="medium">
        <color rgb="FFFFFFFF"/>
      </top>
      <bottom/>
      <diagonal/>
    </border>
    <border>
      <left style="medium">
        <color rgb="FFFFFFFF"/>
      </left>
      <right/>
      <top style="medium">
        <color rgb="FFFFFFFF"/>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indexed="64"/>
      </left>
      <right style="medium">
        <color rgb="FFFFFFFF"/>
      </right>
      <top style="medium">
        <color indexed="64"/>
      </top>
      <bottom/>
      <diagonal/>
    </border>
    <border>
      <left style="medium">
        <color indexed="64"/>
      </left>
      <right style="thin">
        <color theme="0"/>
      </right>
      <top style="medium">
        <color theme="0"/>
      </top>
      <bottom style="medium">
        <color indexed="64"/>
      </bottom>
      <diagonal/>
    </border>
    <border>
      <left/>
      <right/>
      <top style="medium">
        <color indexed="64"/>
      </top>
      <bottom/>
      <diagonal/>
    </border>
    <border>
      <left style="thin">
        <color theme="0"/>
      </left>
      <right/>
      <top style="medium">
        <color indexed="64"/>
      </top>
      <bottom style="medium">
        <color theme="0"/>
      </bottom>
      <diagonal/>
    </border>
    <border>
      <left style="thin">
        <color auto="1"/>
      </left>
      <right style="thin">
        <color auto="1"/>
      </right>
      <top style="thin">
        <color theme="0"/>
      </top>
      <bottom/>
      <diagonal/>
    </border>
    <border>
      <left style="medium">
        <color indexed="64"/>
      </left>
      <right/>
      <top style="medium">
        <color indexed="64"/>
      </top>
      <bottom/>
      <diagonal/>
    </border>
    <border>
      <left style="medium">
        <color rgb="FFFFFFFF"/>
      </left>
      <right style="medium">
        <color rgb="FFFFFFFF"/>
      </right>
      <top style="thin">
        <color theme="0"/>
      </top>
      <bottom style="medium">
        <color rgb="FFFFFFFF"/>
      </bottom>
      <diagonal/>
    </border>
    <border>
      <left style="medium">
        <color indexed="64"/>
      </left>
      <right/>
      <top/>
      <bottom/>
      <diagonal/>
    </border>
    <border>
      <left style="thin">
        <color auto="1"/>
      </left>
      <right style="thin">
        <color indexed="64"/>
      </right>
      <top style="thin">
        <color auto="1"/>
      </top>
      <bottom/>
      <diagonal/>
    </border>
    <border>
      <left style="thin">
        <color auto="1"/>
      </left>
      <right style="thin">
        <color auto="1"/>
      </right>
      <top/>
      <bottom style="thin">
        <color auto="1"/>
      </bottom>
      <diagonal/>
    </border>
  </borders>
  <cellStyleXfs count="7">
    <xf numFmtId="0" fontId="0" fillId="0" borderId="0"/>
    <xf numFmtId="0" fontId="3" fillId="0" borderId="0"/>
    <xf numFmtId="0" fontId="6" fillId="0" borderId="0"/>
    <xf numFmtId="0" fontId="7" fillId="0" borderId="0" applyNumberFormat="0" applyFill="0" applyBorder="0" applyAlignment="0" applyProtection="0"/>
    <xf numFmtId="0" fontId="2" fillId="0" borderId="0"/>
    <xf numFmtId="9" fontId="6" fillId="0" borderId="0" applyFont="0" applyFill="0" applyBorder="0" applyAlignment="0" applyProtection="0"/>
    <xf numFmtId="0" fontId="36" fillId="0" borderId="0"/>
  </cellStyleXfs>
  <cellXfs count="175">
    <xf numFmtId="0" fontId="0" fillId="0" borderId="0" xfId="0"/>
    <xf numFmtId="0" fontId="8" fillId="8" borderId="1" xfId="0" applyFont="1" applyFill="1" applyBorder="1"/>
    <xf numFmtId="0" fontId="0" fillId="7" borderId="0" xfId="0" applyFill="1"/>
    <xf numFmtId="0" fontId="5" fillId="7" borderId="0" xfId="0" applyFont="1" applyFill="1"/>
    <xf numFmtId="0" fontId="5" fillId="0" borderId="0" xfId="0" applyFont="1"/>
    <xf numFmtId="0" fontId="5" fillId="7" borderId="0" xfId="0" applyFont="1" applyFill="1" applyAlignment="1">
      <alignment horizontal="center"/>
    </xf>
    <xf numFmtId="0" fontId="5" fillId="6" borderId="0" xfId="0" applyFont="1" applyFill="1"/>
    <xf numFmtId="0" fontId="5" fillId="5" borderId="0" xfId="0" applyFont="1" applyFill="1" applyAlignment="1">
      <alignment horizontal="center" vertical="center"/>
    </xf>
    <xf numFmtId="0" fontId="9" fillId="9" borderId="1" xfId="0" applyFont="1" applyFill="1" applyBorder="1"/>
    <xf numFmtId="0" fontId="9" fillId="0" borderId="1" xfId="0" applyFont="1" applyBorder="1" applyAlignment="1" applyProtection="1">
      <alignment horizontal="left"/>
      <protection locked="0"/>
    </xf>
    <xf numFmtId="0" fontId="7" fillId="0" borderId="1" xfId="3" applyFill="1" applyBorder="1" applyAlignment="1" applyProtection="1">
      <alignment horizontal="left"/>
      <protection locked="0"/>
    </xf>
    <xf numFmtId="0" fontId="0" fillId="12" borderId="0" xfId="0" applyFill="1"/>
    <xf numFmtId="0" fontId="0" fillId="13" borderId="0" xfId="0" applyFill="1"/>
    <xf numFmtId="0" fontId="12" fillId="0" borderId="1" xfId="0" applyFont="1" applyBorder="1" applyAlignment="1" applyProtection="1">
      <alignment horizontal="left" vertical="center"/>
      <protection locked="0"/>
    </xf>
    <xf numFmtId="9" fontId="12" fillId="0" borderId="1" xfId="0" applyNumberFormat="1" applyFont="1" applyBorder="1" applyAlignment="1" applyProtection="1">
      <alignment horizontal="left" vertical="center"/>
      <protection locked="0"/>
    </xf>
    <xf numFmtId="9" fontId="0" fillId="0" borderId="0" xfId="0" applyNumberFormat="1"/>
    <xf numFmtId="0" fontId="0" fillId="0" borderId="0" xfId="0" applyProtection="1">
      <protection locked="0"/>
    </xf>
    <xf numFmtId="0" fontId="5" fillId="7" borderId="0" xfId="0" applyFont="1" applyFill="1" applyAlignment="1">
      <alignment horizontal="center" vertical="center"/>
    </xf>
    <xf numFmtId="20" fontId="5" fillId="0" borderId="1" xfId="0" applyNumberFormat="1" applyFont="1" applyBorder="1" applyAlignment="1" applyProtection="1">
      <alignment horizontal="center" vertical="center"/>
      <protection locked="0"/>
    </xf>
    <xf numFmtId="165" fontId="5" fillId="0" borderId="1" xfId="0" applyNumberFormat="1"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0" fontId="11" fillId="7" borderId="0" xfId="0" applyFont="1" applyFill="1"/>
    <xf numFmtId="0" fontId="5" fillId="0" borderId="0" xfId="0" applyFont="1" applyAlignment="1">
      <alignment horizontal="center" vertical="center"/>
    </xf>
    <xf numFmtId="0" fontId="14" fillId="15" borderId="0" xfId="0" applyFont="1" applyFill="1"/>
    <xf numFmtId="0" fontId="0" fillId="15" borderId="0" xfId="0" applyFill="1"/>
    <xf numFmtId="4" fontId="0" fillId="0" borderId="0" xfId="0" applyNumberFormat="1"/>
    <xf numFmtId="3" fontId="0" fillId="0" borderId="0" xfId="0" applyNumberFormat="1"/>
    <xf numFmtId="0" fontId="0" fillId="3" borderId="0" xfId="0" applyFill="1"/>
    <xf numFmtId="3" fontId="12" fillId="0" borderId="1" xfId="0" applyNumberFormat="1" applyFont="1" applyBorder="1" applyAlignment="1" applyProtection="1">
      <alignment horizontal="left" vertical="center"/>
      <protection locked="0"/>
    </xf>
    <xf numFmtId="0" fontId="16" fillId="17" borderId="10" xfId="0" applyFont="1" applyFill="1" applyBorder="1" applyAlignment="1">
      <alignment horizontal="center" vertical="center" wrapText="1" readingOrder="1"/>
    </xf>
    <xf numFmtId="0" fontId="17" fillId="18" borderId="11" xfId="0" applyFont="1" applyFill="1" applyBorder="1" applyAlignment="1">
      <alignment horizontal="left" vertical="center" wrapText="1" readingOrder="1"/>
    </xf>
    <xf numFmtId="0" fontId="17" fillId="19" borderId="12" xfId="0" applyFont="1" applyFill="1" applyBorder="1" applyAlignment="1">
      <alignment horizontal="left" vertical="center" wrapText="1" readingOrder="1"/>
    </xf>
    <xf numFmtId="0" fontId="17" fillId="18" borderId="12" xfId="0" applyFont="1" applyFill="1" applyBorder="1" applyAlignment="1">
      <alignment horizontal="left" vertical="center" wrapText="1" readingOrder="1"/>
    </xf>
    <xf numFmtId="0" fontId="5" fillId="0" borderId="1" xfId="0" applyFont="1" applyBorder="1" applyAlignment="1" applyProtection="1">
      <alignment horizontal="left"/>
      <protection locked="0"/>
    </xf>
    <xf numFmtId="0" fontId="18" fillId="7" borderId="0" xfId="0" applyFont="1" applyFill="1"/>
    <xf numFmtId="9" fontId="18" fillId="7" borderId="0" xfId="5" applyFont="1" applyFill="1" applyAlignment="1">
      <alignment horizontal="center" vertical="center"/>
    </xf>
    <xf numFmtId="1" fontId="5" fillId="6" borderId="1" xfId="0" quotePrefix="1" applyNumberFormat="1" applyFont="1" applyFill="1" applyBorder="1" applyAlignment="1">
      <alignment horizontal="left" vertical="center"/>
    </xf>
    <xf numFmtId="0" fontId="5" fillId="2" borderId="1" xfId="0" applyFont="1" applyFill="1" applyBorder="1" applyAlignment="1">
      <alignment horizontal="center" vertical="center" wrapText="1"/>
    </xf>
    <xf numFmtId="0" fontId="5" fillId="11" borderId="1" xfId="0" applyFont="1" applyFill="1" applyBorder="1" applyAlignment="1">
      <alignment horizontal="center" vertical="center" wrapText="1"/>
    </xf>
    <xf numFmtId="0" fontId="5" fillId="9" borderId="1" xfId="0" applyFont="1" applyFill="1" applyBorder="1" applyAlignment="1">
      <alignment horizontal="center" vertical="center" wrapText="1"/>
    </xf>
    <xf numFmtId="2" fontId="5" fillId="2" borderId="1" xfId="0" applyNumberFormat="1" applyFont="1" applyFill="1" applyBorder="1" applyAlignment="1">
      <alignment horizontal="center" vertical="center" wrapText="1"/>
    </xf>
    <xf numFmtId="164" fontId="13" fillId="7" borderId="0" xfId="0" applyNumberFormat="1" applyFont="1" applyFill="1" applyAlignment="1">
      <alignment horizontal="center" vertical="center"/>
    </xf>
    <xf numFmtId="0" fontId="21" fillId="2" borderId="1" xfId="0" applyFont="1" applyFill="1" applyBorder="1" applyAlignment="1">
      <alignment horizontal="center" vertical="center" wrapText="1"/>
    </xf>
    <xf numFmtId="20" fontId="13" fillId="7" borderId="0" xfId="0" applyNumberFormat="1" applyFont="1" applyFill="1" applyAlignment="1">
      <alignment horizontal="center"/>
    </xf>
    <xf numFmtId="0" fontId="5" fillId="2" borderId="1" xfId="0" applyFont="1" applyFill="1" applyBorder="1" applyAlignment="1">
      <alignment horizontal="left" vertical="center" wrapText="1"/>
    </xf>
    <xf numFmtId="1" fontId="5" fillId="4" borderId="1" xfId="0" applyNumberFormat="1" applyFont="1" applyFill="1" applyBorder="1" applyAlignment="1">
      <alignment horizontal="center" vertical="center"/>
    </xf>
    <xf numFmtId="167" fontId="5" fillId="0" borderId="1" xfId="0" applyNumberFormat="1" applyFont="1" applyBorder="1" applyAlignment="1" applyProtection="1">
      <alignment horizontal="center" vertical="center"/>
      <protection locked="0"/>
    </xf>
    <xf numFmtId="166" fontId="5" fillId="4" borderId="1" xfId="0" applyNumberFormat="1" applyFont="1" applyFill="1" applyBorder="1" applyAlignment="1">
      <alignment horizontal="center" vertical="center"/>
    </xf>
    <xf numFmtId="0" fontId="13" fillId="7" borderId="0" xfId="0" applyFont="1" applyFill="1"/>
    <xf numFmtId="2" fontId="5" fillId="7" borderId="0" xfId="0" applyNumberFormat="1" applyFont="1" applyFill="1"/>
    <xf numFmtId="0" fontId="25" fillId="14" borderId="5" xfId="0" applyFont="1" applyFill="1" applyBorder="1" applyAlignment="1">
      <alignment horizontal="left" vertical="center"/>
    </xf>
    <xf numFmtId="0" fontId="25" fillId="14" borderId="8" xfId="0" applyFont="1" applyFill="1" applyBorder="1" applyAlignment="1" applyProtection="1">
      <alignment horizontal="left" vertical="center"/>
      <protection locked="0"/>
    </xf>
    <xf numFmtId="3" fontId="26" fillId="0" borderId="1" xfId="0" applyNumberFormat="1" applyFont="1" applyBorder="1" applyAlignment="1" applyProtection="1">
      <alignment horizontal="center" vertical="center"/>
      <protection locked="0"/>
    </xf>
    <xf numFmtId="1" fontId="27" fillId="21" borderId="1" xfId="0" applyNumberFormat="1" applyFont="1" applyFill="1" applyBorder="1" applyAlignment="1">
      <alignment horizontal="center" wrapText="1"/>
    </xf>
    <xf numFmtId="0" fontId="0" fillId="22" borderId="13" xfId="0" applyFill="1" applyBorder="1" applyAlignment="1" applyProtection="1">
      <alignment horizontal="center" vertical="center"/>
      <protection locked="0"/>
    </xf>
    <xf numFmtId="0" fontId="0" fillId="22" borderId="14" xfId="0" applyFill="1" applyBorder="1" applyAlignment="1" applyProtection="1">
      <alignment horizontal="center" vertical="center"/>
      <protection locked="0"/>
    </xf>
    <xf numFmtId="2" fontId="13" fillId="7" borderId="0" xfId="0" applyNumberFormat="1" applyFont="1" applyFill="1"/>
    <xf numFmtId="0" fontId="5" fillId="9" borderId="4" xfId="0" applyFont="1" applyFill="1" applyBorder="1" applyAlignment="1">
      <alignment horizontal="left" vertical="center"/>
    </xf>
    <xf numFmtId="0" fontId="28" fillId="7" borderId="0" xfId="0" applyFont="1" applyFill="1" applyAlignment="1">
      <alignment horizontal="center"/>
    </xf>
    <xf numFmtId="0" fontId="25" fillId="14" borderId="6" xfId="0" applyFont="1" applyFill="1" applyBorder="1" applyAlignment="1">
      <alignment horizontal="left" vertical="center"/>
    </xf>
    <xf numFmtId="0" fontId="0" fillId="22" borderId="16" xfId="0" applyFill="1" applyBorder="1" applyAlignment="1" applyProtection="1">
      <alignment horizontal="center" vertical="center"/>
      <protection locked="0"/>
    </xf>
    <xf numFmtId="0" fontId="0" fillId="22" borderId="17" xfId="0" applyFill="1" applyBorder="1" applyAlignment="1" applyProtection="1">
      <alignment horizontal="center" vertical="center"/>
      <protection locked="0"/>
    </xf>
    <xf numFmtId="0" fontId="28" fillId="7" borderId="0" xfId="0" applyFont="1" applyFill="1"/>
    <xf numFmtId="9" fontId="5" fillId="4" borderId="1" xfId="5" applyFont="1" applyFill="1" applyBorder="1" applyAlignment="1">
      <alignment horizontal="center" vertical="center"/>
    </xf>
    <xf numFmtId="20" fontId="5" fillId="0" borderId="4" xfId="0" applyNumberFormat="1" applyFont="1" applyBorder="1" applyAlignment="1" applyProtection="1">
      <alignment horizontal="center" vertical="center"/>
      <protection locked="0"/>
    </xf>
    <xf numFmtId="20" fontId="5" fillId="0" borderId="4" xfId="0" applyNumberFormat="1" applyFont="1" applyBorder="1" applyAlignment="1" applyProtection="1">
      <alignment horizontal="left" vertical="center"/>
      <protection locked="0"/>
    </xf>
    <xf numFmtId="20" fontId="5" fillId="0" borderId="1" xfId="0" applyNumberFormat="1" applyFont="1" applyBorder="1" applyAlignment="1" applyProtection="1">
      <alignment horizontal="left" vertical="center"/>
      <protection locked="0"/>
    </xf>
    <xf numFmtId="20" fontId="5" fillId="20" borderId="1" xfId="0" applyNumberFormat="1" applyFont="1" applyFill="1" applyBorder="1" applyAlignment="1" applyProtection="1">
      <alignment horizontal="left" vertical="center"/>
      <protection locked="0"/>
    </xf>
    <xf numFmtId="0" fontId="5" fillId="0" borderId="1" xfId="0" applyFont="1" applyBorder="1" applyAlignment="1" applyProtection="1">
      <alignment horizontal="left" vertical="center"/>
      <protection locked="0"/>
    </xf>
    <xf numFmtId="0" fontId="5" fillId="20" borderId="1" xfId="0" applyFont="1" applyFill="1" applyBorder="1" applyAlignment="1" applyProtection="1">
      <alignment horizontal="left" vertical="center"/>
      <protection locked="0"/>
    </xf>
    <xf numFmtId="0" fontId="5" fillId="0" borderId="4" xfId="0" applyFont="1" applyBorder="1" applyAlignment="1" applyProtection="1">
      <alignment horizontal="center" vertical="center"/>
      <protection locked="0"/>
    </xf>
    <xf numFmtId="2" fontId="5" fillId="4" borderId="1" xfId="0" applyNumberFormat="1" applyFont="1" applyFill="1" applyBorder="1" applyAlignment="1">
      <alignment horizontal="center" vertical="center"/>
    </xf>
    <xf numFmtId="164" fontId="5" fillId="4" borderId="1" xfId="0" applyNumberFormat="1" applyFont="1" applyFill="1" applyBorder="1" applyAlignment="1">
      <alignment horizontal="center" vertical="center"/>
    </xf>
    <xf numFmtId="0" fontId="5" fillId="4" borderId="1" xfId="0" applyFont="1" applyFill="1" applyBorder="1" applyAlignment="1">
      <alignment horizontal="center" vertical="center"/>
    </xf>
    <xf numFmtId="168" fontId="5" fillId="4" borderId="1" xfId="5" applyNumberFormat="1" applyFont="1" applyFill="1" applyBorder="1" applyAlignment="1" applyProtection="1">
      <alignment horizontal="center" vertical="center"/>
    </xf>
    <xf numFmtId="9" fontId="5" fillId="4" borderId="1" xfId="0" applyNumberFormat="1" applyFont="1" applyFill="1" applyBorder="1" applyAlignment="1">
      <alignment horizontal="center" vertical="center"/>
    </xf>
    <xf numFmtId="3" fontId="5" fillId="0" borderId="1" xfId="0" applyNumberFormat="1" applyFont="1" applyBorder="1" applyAlignment="1" applyProtection="1">
      <alignment horizontal="center" vertical="center"/>
      <protection locked="0"/>
    </xf>
    <xf numFmtId="169" fontId="5" fillId="4" borderId="1" xfId="0" applyNumberFormat="1" applyFont="1" applyFill="1" applyBorder="1" applyAlignment="1">
      <alignment horizontal="center" vertical="center"/>
    </xf>
    <xf numFmtId="0" fontId="30" fillId="23" borderId="18" xfId="0" applyFont="1" applyFill="1" applyBorder="1" applyAlignment="1">
      <alignment vertical="center"/>
    </xf>
    <xf numFmtId="0" fontId="31" fillId="5" borderId="18" xfId="0" applyFont="1" applyFill="1" applyBorder="1" applyAlignment="1">
      <alignment vertical="center"/>
    </xf>
    <xf numFmtId="0" fontId="5" fillId="7" borderId="0" xfId="0" applyFont="1" applyFill="1" applyAlignment="1">
      <alignment horizontal="left"/>
    </xf>
    <xf numFmtId="0" fontId="5" fillId="9" borderId="4" xfId="0" applyFont="1" applyFill="1" applyBorder="1" applyAlignment="1">
      <alignment horizontal="left" vertical="center" wrapText="1"/>
    </xf>
    <xf numFmtId="0" fontId="5" fillId="9" borderId="3" xfId="0" applyFont="1" applyFill="1" applyBorder="1" applyAlignment="1">
      <alignment horizontal="left" vertical="center"/>
    </xf>
    <xf numFmtId="0" fontId="5" fillId="0" borderId="0" xfId="0" applyFont="1" applyAlignment="1" applyProtection="1">
      <alignment horizontal="center" vertical="center"/>
      <protection locked="0"/>
    </xf>
    <xf numFmtId="0" fontId="5" fillId="10" borderId="1" xfId="0" applyFont="1" applyFill="1" applyBorder="1" applyAlignment="1">
      <alignment horizontal="center" vertical="center" wrapText="1"/>
    </xf>
    <xf numFmtId="0" fontId="5" fillId="2" borderId="1" xfId="0" applyFont="1" applyFill="1" applyBorder="1" applyAlignment="1">
      <alignment horizontal="center" vertical="center"/>
    </xf>
    <xf numFmtId="0" fontId="5" fillId="10" borderId="2" xfId="0" applyFont="1" applyFill="1" applyBorder="1" applyAlignment="1">
      <alignment horizontal="center" vertical="center" wrapText="1"/>
    </xf>
    <xf numFmtId="0" fontId="12" fillId="14" borderId="1" xfId="0" applyFont="1" applyFill="1" applyBorder="1" applyAlignment="1">
      <alignment horizontal="left" vertical="center"/>
    </xf>
    <xf numFmtId="2" fontId="12" fillId="0" borderId="1" xfId="0" applyNumberFormat="1" applyFont="1" applyBorder="1" applyAlignment="1" applyProtection="1">
      <alignment horizontal="left" vertical="center"/>
      <protection locked="0"/>
    </xf>
    <xf numFmtId="3" fontId="12" fillId="0" borderId="1" xfId="0" applyNumberFormat="1" applyFont="1" applyBorder="1" applyAlignment="1" applyProtection="1">
      <alignment horizontal="right" vertical="center"/>
      <protection locked="0"/>
    </xf>
    <xf numFmtId="166" fontId="12" fillId="0" borderId="1" xfId="0" applyNumberFormat="1" applyFont="1" applyBorder="1" applyAlignment="1" applyProtection="1">
      <alignment horizontal="center" vertical="center"/>
      <protection locked="0"/>
    </xf>
    <xf numFmtId="3" fontId="12" fillId="14" borderId="1" xfId="0" applyNumberFormat="1" applyFont="1" applyFill="1" applyBorder="1" applyAlignment="1">
      <alignment horizontal="center" vertical="center"/>
    </xf>
    <xf numFmtId="0" fontId="12" fillId="0" borderId="1" xfId="0" applyFont="1" applyBorder="1" applyAlignment="1" applyProtection="1">
      <alignment horizontal="center" vertical="center"/>
      <protection locked="0"/>
    </xf>
    <xf numFmtId="9" fontId="12" fillId="14" borderId="1" xfId="5" applyFont="1" applyFill="1" applyBorder="1" applyAlignment="1">
      <alignment horizontal="center" vertical="center"/>
    </xf>
    <xf numFmtId="0" fontId="16" fillId="17" borderId="11" xfId="0" applyFont="1" applyFill="1" applyBorder="1" applyAlignment="1">
      <alignment vertical="center" wrapText="1" readingOrder="1"/>
    </xf>
    <xf numFmtId="0" fontId="19" fillId="24" borderId="21" xfId="0" applyFont="1" applyFill="1" applyBorder="1" applyAlignment="1">
      <alignment horizontal="center" vertical="center" wrapText="1"/>
    </xf>
    <xf numFmtId="0" fontId="19" fillId="25" borderId="21" xfId="0" applyFont="1" applyFill="1" applyBorder="1" applyAlignment="1">
      <alignment horizontal="center" vertical="center" wrapText="1"/>
    </xf>
    <xf numFmtId="0" fontId="20" fillId="26" borderId="21" xfId="0" applyFont="1" applyFill="1" applyBorder="1" applyAlignment="1">
      <alignment horizontal="center" vertical="center" wrapText="1"/>
    </xf>
    <xf numFmtId="0" fontId="19" fillId="27" borderId="21" xfId="0" applyFont="1" applyFill="1" applyBorder="1" applyAlignment="1">
      <alignment horizontal="center" vertical="center" wrapText="1"/>
    </xf>
    <xf numFmtId="0" fontId="16" fillId="17" borderId="12" xfId="0" applyFont="1" applyFill="1" applyBorder="1" applyAlignment="1">
      <alignment vertical="center" wrapText="1" readingOrder="1"/>
    </xf>
    <xf numFmtId="9" fontId="17" fillId="19" borderId="22" xfId="0" applyNumberFormat="1" applyFont="1" applyFill="1" applyBorder="1" applyAlignment="1">
      <alignment horizontal="left" vertical="center" wrapText="1" readingOrder="1"/>
    </xf>
    <xf numFmtId="9" fontId="19" fillId="24" borderId="21" xfId="5" applyFont="1" applyFill="1" applyBorder="1" applyAlignment="1">
      <alignment horizontal="center" vertical="center"/>
    </xf>
    <xf numFmtId="9" fontId="19" fillId="25" borderId="21" xfId="5" applyFont="1" applyFill="1" applyBorder="1" applyAlignment="1">
      <alignment horizontal="center" vertical="center"/>
    </xf>
    <xf numFmtId="9" fontId="20" fillId="26" borderId="21" xfId="5" applyFont="1" applyFill="1" applyBorder="1" applyAlignment="1">
      <alignment horizontal="center" vertical="center"/>
    </xf>
    <xf numFmtId="9" fontId="19" fillId="27" borderId="21" xfId="5" applyFont="1" applyFill="1" applyBorder="1" applyAlignment="1">
      <alignment horizontal="center" vertical="center"/>
    </xf>
    <xf numFmtId="9" fontId="19" fillId="24" borderId="21" xfId="5" applyFont="1" applyFill="1" applyBorder="1" applyAlignment="1">
      <alignment horizontal="center" vertical="center" wrapText="1"/>
    </xf>
    <xf numFmtId="0" fontId="19" fillId="20" borderId="21" xfId="0" applyFont="1" applyFill="1" applyBorder="1" applyAlignment="1">
      <alignment horizontal="center" vertical="center"/>
    </xf>
    <xf numFmtId="0" fontId="16" fillId="17" borderId="23" xfId="0" applyFont="1" applyFill="1" applyBorder="1" applyAlignment="1">
      <alignment horizontal="left" vertical="center" wrapText="1" readingOrder="1"/>
    </xf>
    <xf numFmtId="0" fontId="17" fillId="19" borderId="14" xfId="0" applyFont="1" applyFill="1" applyBorder="1" applyAlignment="1">
      <alignment horizontal="left" vertical="center" wrapText="1" readingOrder="1"/>
    </xf>
    <xf numFmtId="0" fontId="19" fillId="24" borderId="24" xfId="0" applyFont="1" applyFill="1" applyBorder="1" applyAlignment="1">
      <alignment horizontal="center" vertical="center"/>
    </xf>
    <xf numFmtId="0" fontId="19" fillId="25" borderId="25" xfId="0" applyFont="1" applyFill="1" applyBorder="1" applyAlignment="1">
      <alignment horizontal="center" vertical="center"/>
    </xf>
    <xf numFmtId="0" fontId="20" fillId="26" borderId="25" xfId="0" applyFont="1" applyFill="1" applyBorder="1" applyAlignment="1">
      <alignment horizontal="center" vertical="center"/>
    </xf>
    <xf numFmtId="0" fontId="19" fillId="27" borderId="25" xfId="0" applyFont="1" applyFill="1" applyBorder="1" applyAlignment="1">
      <alignment horizontal="center" vertical="center"/>
    </xf>
    <xf numFmtId="0" fontId="16" fillId="17" borderId="26" xfId="0" applyFont="1" applyFill="1" applyBorder="1" applyAlignment="1">
      <alignment vertical="center" wrapText="1" readingOrder="1"/>
    </xf>
    <xf numFmtId="0" fontId="33" fillId="28" borderId="0" xfId="0" applyFont="1" applyFill="1" applyAlignment="1">
      <alignment horizontal="left" vertical="center" wrapText="1" readingOrder="1"/>
    </xf>
    <xf numFmtId="0" fontId="19" fillId="20" borderId="27" xfId="0" applyFont="1" applyFill="1" applyBorder="1" applyAlignment="1">
      <alignment horizontal="center" vertical="center"/>
    </xf>
    <xf numFmtId="0" fontId="19" fillId="25" borderId="28" xfId="0" applyFont="1" applyFill="1" applyBorder="1" applyAlignment="1">
      <alignment horizontal="center" vertical="center"/>
    </xf>
    <xf numFmtId="0" fontId="20" fillId="26" borderId="29" xfId="0" applyFont="1" applyFill="1" applyBorder="1" applyAlignment="1">
      <alignment horizontal="center" vertical="center"/>
    </xf>
    <xf numFmtId="0" fontId="19" fillId="27" borderId="29" xfId="0" applyFont="1" applyFill="1" applyBorder="1" applyAlignment="1">
      <alignment horizontal="center" vertical="center"/>
    </xf>
    <xf numFmtId="0" fontId="34" fillId="17" borderId="30" xfId="0" applyFont="1" applyFill="1" applyBorder="1" applyAlignment="1">
      <alignment vertical="center" wrapText="1" readingOrder="1"/>
    </xf>
    <xf numFmtId="0" fontId="16" fillId="17" borderId="32" xfId="0" applyFont="1" applyFill="1" applyBorder="1" applyAlignment="1">
      <alignment vertical="center" wrapText="1" readingOrder="1"/>
    </xf>
    <xf numFmtId="0" fontId="33" fillId="29" borderId="20" xfId="0" applyFont="1" applyFill="1" applyBorder="1" applyAlignment="1">
      <alignment horizontal="left" vertical="center" wrapText="1" readingOrder="1"/>
    </xf>
    <xf numFmtId="0" fontId="33" fillId="28" borderId="20" xfId="0" applyFont="1" applyFill="1" applyBorder="1" applyAlignment="1">
      <alignment horizontal="left" vertical="center" wrapText="1" readingOrder="1"/>
    </xf>
    <xf numFmtId="0" fontId="33" fillId="29" borderId="0" xfId="0" applyFont="1" applyFill="1" applyAlignment="1">
      <alignment horizontal="left" vertical="center" wrapText="1" readingOrder="1"/>
    </xf>
    <xf numFmtId="0" fontId="10" fillId="16" borderId="1" xfId="0" applyFont="1" applyFill="1" applyBorder="1" applyAlignment="1">
      <alignment horizontal="center" vertical="center" wrapText="1"/>
    </xf>
    <xf numFmtId="1" fontId="0" fillId="0" borderId="0" xfId="0" applyNumberFormat="1"/>
    <xf numFmtId="9" fontId="0" fillId="0" borderId="0" xfId="5" applyFont="1" applyProtection="1"/>
    <xf numFmtId="166" fontId="0" fillId="0" borderId="0" xfId="0" applyNumberFormat="1"/>
    <xf numFmtId="0" fontId="0" fillId="4" borderId="1" xfId="0" applyFill="1" applyBorder="1"/>
    <xf numFmtId="9" fontId="0" fillId="4" borderId="1" xfId="5" applyFont="1" applyFill="1" applyBorder="1" applyProtection="1"/>
    <xf numFmtId="9" fontId="0" fillId="4" borderId="1" xfId="5" applyFont="1" applyFill="1" applyBorder="1" applyAlignment="1" applyProtection="1">
      <alignment horizontal="center"/>
    </xf>
    <xf numFmtId="0" fontId="0" fillId="4" borderId="34" xfId="0" applyFill="1" applyBorder="1"/>
    <xf numFmtId="1" fontId="0" fillId="4" borderId="1" xfId="0" applyNumberFormat="1" applyFill="1" applyBorder="1"/>
    <xf numFmtId="0" fontId="9" fillId="0" borderId="1" xfId="0" applyFont="1" applyBorder="1" applyAlignment="1">
      <alignment horizontal="left"/>
    </xf>
    <xf numFmtId="169" fontId="5" fillId="0" borderId="4" xfId="0" applyNumberFormat="1" applyFont="1" applyBorder="1" applyAlignment="1" applyProtection="1">
      <alignment horizontal="center" vertical="center"/>
      <protection locked="0"/>
    </xf>
    <xf numFmtId="169" fontId="5" fillId="0" borderId="1" xfId="0" applyNumberFormat="1" applyFont="1" applyBorder="1" applyAlignment="1" applyProtection="1">
      <alignment horizontal="center" vertical="center"/>
      <protection locked="0"/>
    </xf>
    <xf numFmtId="165" fontId="5" fillId="0" borderId="4" xfId="0" applyNumberFormat="1" applyFont="1" applyBorder="1" applyAlignment="1" applyProtection="1">
      <alignment horizontal="center" vertical="center"/>
      <protection locked="0"/>
    </xf>
    <xf numFmtId="0" fontId="26" fillId="0" borderId="1" xfId="0" applyFont="1" applyBorder="1" applyAlignment="1" applyProtection="1">
      <alignment horizontal="center" vertical="center"/>
      <protection locked="0"/>
    </xf>
    <xf numFmtId="0" fontId="27" fillId="21" borderId="15" xfId="0" applyFont="1" applyFill="1" applyBorder="1" applyAlignment="1">
      <alignment horizontal="center" wrapText="1"/>
    </xf>
    <xf numFmtId="165" fontId="10" fillId="0" borderId="1" xfId="0" applyNumberFormat="1" applyFont="1" applyBorder="1" applyAlignment="1" applyProtection="1">
      <alignment horizontal="center" vertical="center"/>
      <protection locked="0"/>
    </xf>
    <xf numFmtId="10" fontId="12" fillId="0" borderId="1" xfId="0" applyNumberFormat="1" applyFont="1" applyBorder="1" applyAlignment="1" applyProtection="1">
      <alignment horizontal="left" vertical="center"/>
      <protection locked="0"/>
    </xf>
    <xf numFmtId="10" fontId="12" fillId="0" borderId="1" xfId="0" applyNumberFormat="1" applyFont="1" applyBorder="1" applyAlignment="1" applyProtection="1">
      <alignment horizontal="center" vertical="center"/>
      <protection locked="0"/>
    </xf>
    <xf numFmtId="0" fontId="5" fillId="7" borderId="0" xfId="0" applyFont="1" applyFill="1" applyAlignment="1">
      <alignment horizontal="left" vertical="center"/>
    </xf>
    <xf numFmtId="1" fontId="5" fillId="7" borderId="0" xfId="0" applyNumberFormat="1" applyFont="1" applyFill="1" applyAlignment="1">
      <alignment horizontal="center" vertical="center"/>
    </xf>
    <xf numFmtId="0" fontId="35" fillId="7" borderId="0" xfId="0" applyFont="1" applyFill="1"/>
    <xf numFmtId="11" fontId="5" fillId="0" borderId="1" xfId="0" applyNumberFormat="1" applyFont="1" applyBorder="1" applyAlignment="1" applyProtection="1">
      <alignment horizontal="center" vertical="center"/>
      <protection locked="0"/>
    </xf>
    <xf numFmtId="20" fontId="13" fillId="7" borderId="0" xfId="0" applyNumberFormat="1" applyFont="1" applyFill="1"/>
    <xf numFmtId="0" fontId="9" fillId="9" borderId="1" xfId="0" applyFont="1" applyFill="1" applyBorder="1" applyAlignment="1">
      <alignment vertical="center"/>
    </xf>
    <xf numFmtId="0" fontId="1" fillId="2" borderId="1" xfId="0" applyFont="1" applyFill="1" applyBorder="1" applyAlignment="1">
      <alignment horizontal="center" vertical="center" wrapText="1"/>
    </xf>
    <xf numFmtId="0" fontId="15" fillId="7" borderId="0" xfId="0" applyFont="1" applyFill="1" applyAlignment="1">
      <alignment horizontal="center" vertical="center"/>
    </xf>
    <xf numFmtId="0" fontId="4" fillId="9" borderId="1" xfId="0" applyFont="1" applyFill="1" applyBorder="1" applyAlignment="1">
      <alignment horizontal="center"/>
    </xf>
    <xf numFmtId="0" fontId="37" fillId="3" borderId="9" xfId="0" applyFont="1" applyFill="1" applyBorder="1" applyAlignment="1">
      <alignment horizontal="center" vertical="center" wrapText="1"/>
    </xf>
    <xf numFmtId="0" fontId="37" fillId="3" borderId="0" xfId="0" applyFont="1" applyFill="1" applyAlignment="1">
      <alignment horizontal="center" vertical="center" wrapText="1"/>
    </xf>
    <xf numFmtId="0" fontId="4" fillId="3" borderId="3" xfId="0" applyFont="1" applyFill="1" applyBorder="1" applyAlignment="1">
      <alignment horizontal="center" vertical="center" wrapText="1"/>
    </xf>
    <xf numFmtId="0" fontId="0" fillId="0" borderId="7" xfId="0" applyBorder="1" applyAlignment="1">
      <alignment horizontal="center" vertical="center" wrapText="1"/>
    </xf>
    <xf numFmtId="0" fontId="5" fillId="9" borderId="4" xfId="0" applyFont="1" applyFill="1" applyBorder="1" applyAlignment="1">
      <alignment horizontal="left" vertical="center"/>
    </xf>
    <xf numFmtId="0" fontId="0" fillId="0" borderId="8" xfId="0" applyBorder="1" applyAlignment="1">
      <alignment horizontal="left" vertical="center"/>
    </xf>
    <xf numFmtId="0" fontId="0" fillId="0" borderId="19" xfId="0" applyBorder="1" applyAlignment="1">
      <alignment horizontal="left" vertical="center"/>
    </xf>
    <xf numFmtId="0" fontId="5" fillId="3" borderId="9" xfId="0" applyFont="1" applyFill="1" applyBorder="1" applyAlignment="1">
      <alignment horizontal="center" vertical="center" wrapText="1"/>
    </xf>
    <xf numFmtId="0" fontId="5" fillId="3" borderId="0" xfId="0" applyFont="1" applyFill="1" applyAlignment="1">
      <alignment horizontal="center" vertical="center" wrapText="1"/>
    </xf>
    <xf numFmtId="0" fontId="5" fillId="10" borderId="34" xfId="0" applyFont="1" applyFill="1" applyBorder="1" applyAlignment="1">
      <alignment horizontal="center" vertical="center" wrapText="1"/>
    </xf>
    <xf numFmtId="0" fontId="5" fillId="10" borderId="35"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0" fillId="0" borderId="1" xfId="0" applyBorder="1" applyAlignment="1">
      <alignment horizontal="center" vertical="center" wrapText="1"/>
    </xf>
    <xf numFmtId="0" fontId="5" fillId="9" borderId="1" xfId="0" applyFont="1" applyFill="1" applyBorder="1" applyAlignment="1">
      <alignment horizontal="left" vertical="center"/>
    </xf>
    <xf numFmtId="0" fontId="0" fillId="0" borderId="1" xfId="0" applyBorder="1" applyAlignment="1">
      <alignment horizontal="left" vertical="center"/>
    </xf>
    <xf numFmtId="0" fontId="5" fillId="10" borderId="1" xfId="0" applyFont="1" applyFill="1" applyBorder="1" applyAlignment="1">
      <alignment horizontal="center" vertical="center" wrapText="1"/>
    </xf>
    <xf numFmtId="0" fontId="5" fillId="2" borderId="4" xfId="0" applyFont="1" applyFill="1" applyBorder="1" applyAlignment="1">
      <alignment horizontal="center" vertical="center" wrapText="1"/>
    </xf>
    <xf numFmtId="0" fontId="5" fillId="2" borderId="19"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10" borderId="4" xfId="0" applyFont="1" applyFill="1" applyBorder="1" applyAlignment="1">
      <alignment horizontal="center" vertical="center" wrapText="1"/>
    </xf>
    <xf numFmtId="0" fontId="5" fillId="10" borderId="19" xfId="0" applyFont="1" applyFill="1" applyBorder="1" applyAlignment="1">
      <alignment horizontal="center" vertical="center" wrapText="1"/>
    </xf>
    <xf numFmtId="0" fontId="5" fillId="10" borderId="8" xfId="0" applyFont="1" applyFill="1" applyBorder="1" applyAlignment="1">
      <alignment horizontal="center" vertical="center" wrapText="1"/>
    </xf>
    <xf numFmtId="0" fontId="19" fillId="20" borderId="31" xfId="0" applyFont="1" applyFill="1" applyBorder="1" applyAlignment="1">
      <alignment horizontal="center" vertical="center"/>
    </xf>
    <xf numFmtId="0" fontId="19" fillId="20" borderId="33" xfId="0" applyFont="1" applyFill="1" applyBorder="1" applyAlignment="1">
      <alignment horizontal="center" vertical="center"/>
    </xf>
  </cellXfs>
  <cellStyles count="7">
    <cellStyle name="Hyperlink" xfId="3" builtinId="8"/>
    <cellStyle name="Normal" xfId="0" builtinId="0"/>
    <cellStyle name="Normal 2" xfId="1"/>
    <cellStyle name="Normal 2 2" xfId="2"/>
    <cellStyle name="Normal 2 3" xfId="4"/>
    <cellStyle name="Normal 3" xfId="6"/>
    <cellStyle name="Percent" xfId="5" builtinId="5"/>
  </cellStyles>
  <dxfs count="45">
    <dxf>
      <font>
        <color rgb="FF9C0006"/>
      </font>
      <fill>
        <patternFill>
          <bgColor rgb="FFFFC7CE"/>
        </patternFill>
      </fill>
    </dxf>
    <dxf>
      <font>
        <color rgb="FF9C0006"/>
      </font>
      <fill>
        <patternFill>
          <bgColor rgb="FFFFC7CE"/>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9C0006"/>
      </font>
      <fill>
        <patternFill>
          <bgColor rgb="FFFFC7CE"/>
        </patternFill>
      </fill>
    </dxf>
    <dxf>
      <font>
        <color rgb="FF9C0006"/>
      </font>
      <fill>
        <patternFill>
          <bgColor rgb="FFFFC7CE"/>
        </patternFill>
      </fill>
    </dxf>
    <dxf>
      <font>
        <color rgb="FFFF0000"/>
      </font>
      <fill>
        <patternFill>
          <bgColor theme="1"/>
        </patternFill>
      </fill>
    </dxf>
    <dxf>
      <fill>
        <patternFill>
          <bgColor rgb="FFFFC7CE"/>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patternType="none">
          <bgColor auto="1"/>
        </patternFill>
      </fill>
    </dxf>
    <dxf>
      <font>
        <color rgb="FFFF0000"/>
      </font>
      <fill>
        <patternFill>
          <bgColor theme="1"/>
        </patternFill>
      </fill>
    </dxf>
    <dxf>
      <fill>
        <patternFill patternType="none">
          <bgColor auto="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006100"/>
      </font>
      <fill>
        <patternFill>
          <bgColor rgb="FFC6EFCE"/>
        </patternFill>
      </fill>
    </dxf>
    <dxf>
      <font>
        <color rgb="FF9C0006"/>
      </font>
      <fill>
        <patternFill>
          <bgColor rgb="FFFFC7CE"/>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3" defaultTableStyle="TableStyleMedium2" defaultPivotStyle="PivotStyleLight16">
    <tableStyle name="Invisible" pivot="0" table="0" count="0"/>
    <tableStyle name="PivotStyleLight16 2" table="0" count="11">
      <tableStyleElement type="headerRow" dxfId="44"/>
      <tableStyleElement type="totalRow" dxfId="43"/>
      <tableStyleElement type="firstRowStripe" dxfId="42"/>
      <tableStyleElement type="firstColumnStripe" dxfId="41"/>
      <tableStyleElement type="firstSubtotalColumn" dxfId="40"/>
      <tableStyleElement type="firstSubtotalRow" dxfId="39"/>
      <tableStyleElement type="secondSubtotalRow" dxfId="38"/>
      <tableStyleElement type="firstRowSubheading" dxfId="37"/>
      <tableStyleElement type="secondRowSubheading" dxfId="36"/>
      <tableStyleElement type="pageFieldLabels" dxfId="35"/>
      <tableStyleElement type="pageFieldValues" dxfId="34"/>
    </tableStyle>
    <tableStyle name="PivotStyleLight16 3" table="0" count="11">
      <tableStyleElement type="headerRow" dxfId="33"/>
      <tableStyleElement type="totalRow" dxfId="32"/>
      <tableStyleElement type="firstRowStripe" dxfId="31"/>
      <tableStyleElement type="firstColumnStripe" dxfId="30"/>
      <tableStyleElement type="firstSubtotalColumn" dxfId="29"/>
      <tableStyleElement type="firstSubtotalRow" dxfId="28"/>
      <tableStyleElement type="secondSubtotalRow" dxfId="27"/>
      <tableStyleElement type="firstRowSubheading" dxfId="26"/>
      <tableStyleElement type="secondRowSubheading" dxfId="25"/>
      <tableStyleElement type="pageFieldLabels" dxfId="24"/>
      <tableStyleElement type="pageFieldValues" dxfId="23"/>
    </tableStyle>
  </tableStyles>
  <colors>
    <mruColors>
      <color rgb="FFFF33CC"/>
      <color rgb="FFFF0066"/>
      <color rgb="FFF8F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4590</xdr:colOff>
      <xdr:row>34</xdr:row>
      <xdr:rowOff>56333</xdr:rowOff>
    </xdr:to>
    <xdr:pic>
      <xdr:nvPicPr>
        <xdr:cNvPr id="11" name="Picture 10">
          <a:extLst>
            <a:ext uri="{FF2B5EF4-FFF2-40B4-BE49-F238E27FC236}">
              <a16:creationId xmlns:a16="http://schemas.microsoft.com/office/drawing/2014/main" id="{7AD70F52-4834-4F46-B7D3-6D38CD2F0693}"/>
            </a:ext>
          </a:extLst>
        </xdr:cNvPr>
        <xdr:cNvPicPr>
          <a:picLocks noChangeAspect="1"/>
        </xdr:cNvPicPr>
      </xdr:nvPicPr>
      <xdr:blipFill>
        <a:blip xmlns:r="http://schemas.openxmlformats.org/officeDocument/2006/relationships" r:embed="rId1"/>
        <a:stretch>
          <a:fillRect/>
        </a:stretch>
      </xdr:blipFill>
      <xdr:spPr>
        <a:xfrm>
          <a:off x="0" y="0"/>
          <a:ext cx="4838095" cy="6533333"/>
        </a:xfrm>
        <a:prstGeom prst="rect">
          <a:avLst/>
        </a:prstGeom>
      </xdr:spPr>
    </xdr:pic>
    <xdr:clientData/>
  </xdr:twoCellAnchor>
  <xdr:twoCellAnchor editAs="oneCell">
    <xdr:from>
      <xdr:col>0</xdr:col>
      <xdr:colOff>0</xdr:colOff>
      <xdr:row>35</xdr:row>
      <xdr:rowOff>0</xdr:rowOff>
    </xdr:from>
    <xdr:to>
      <xdr:col>7</xdr:col>
      <xdr:colOff>280854</xdr:colOff>
      <xdr:row>69</xdr:row>
      <xdr:rowOff>94429</xdr:rowOff>
    </xdr:to>
    <xdr:pic>
      <xdr:nvPicPr>
        <xdr:cNvPr id="12" name="Picture 11">
          <a:extLst>
            <a:ext uri="{FF2B5EF4-FFF2-40B4-BE49-F238E27FC236}">
              <a16:creationId xmlns:a16="http://schemas.microsoft.com/office/drawing/2014/main" id="{FFFEE7B7-9A70-4F86-9E32-C197F1FEAB24}"/>
            </a:ext>
          </a:extLst>
        </xdr:cNvPr>
        <xdr:cNvPicPr>
          <a:picLocks noChangeAspect="1"/>
        </xdr:cNvPicPr>
      </xdr:nvPicPr>
      <xdr:blipFill>
        <a:blip xmlns:r="http://schemas.openxmlformats.org/officeDocument/2006/relationships" r:embed="rId2"/>
        <a:stretch>
          <a:fillRect/>
        </a:stretch>
      </xdr:blipFill>
      <xdr:spPr>
        <a:xfrm>
          <a:off x="0" y="6667500"/>
          <a:ext cx="4523809" cy="6571429"/>
        </a:xfrm>
        <a:prstGeom prst="rect">
          <a:avLst/>
        </a:prstGeom>
      </xdr:spPr>
    </xdr:pic>
    <xdr:clientData/>
  </xdr:twoCellAnchor>
  <xdr:twoCellAnchor editAs="oneCell">
    <xdr:from>
      <xdr:col>0</xdr:col>
      <xdr:colOff>0</xdr:colOff>
      <xdr:row>70</xdr:row>
      <xdr:rowOff>0</xdr:rowOff>
    </xdr:from>
    <xdr:to>
      <xdr:col>8</xdr:col>
      <xdr:colOff>27099</xdr:colOff>
      <xdr:row>105</xdr:row>
      <xdr:rowOff>170595</xdr:rowOff>
    </xdr:to>
    <xdr:pic>
      <xdr:nvPicPr>
        <xdr:cNvPr id="13" name="Picture 12">
          <a:extLst>
            <a:ext uri="{FF2B5EF4-FFF2-40B4-BE49-F238E27FC236}">
              <a16:creationId xmlns:a16="http://schemas.microsoft.com/office/drawing/2014/main" id="{2F6F3680-4AF6-41E9-8D8C-D0CB83619866}"/>
            </a:ext>
          </a:extLst>
        </xdr:cNvPr>
        <xdr:cNvPicPr>
          <a:picLocks noChangeAspect="1"/>
        </xdr:cNvPicPr>
      </xdr:nvPicPr>
      <xdr:blipFill>
        <a:blip xmlns:r="http://schemas.openxmlformats.org/officeDocument/2006/relationships" r:embed="rId3"/>
        <a:stretch>
          <a:fillRect/>
        </a:stretch>
      </xdr:blipFill>
      <xdr:spPr>
        <a:xfrm>
          <a:off x="0" y="13335000"/>
          <a:ext cx="4876190" cy="6838095"/>
        </a:xfrm>
        <a:prstGeom prst="rect">
          <a:avLst/>
        </a:prstGeom>
      </xdr:spPr>
    </xdr:pic>
    <xdr:clientData/>
  </xdr:twoCellAnchor>
  <xdr:twoCellAnchor editAs="oneCell">
    <xdr:from>
      <xdr:col>0</xdr:col>
      <xdr:colOff>0</xdr:colOff>
      <xdr:row>107</xdr:row>
      <xdr:rowOff>0</xdr:rowOff>
    </xdr:from>
    <xdr:to>
      <xdr:col>7</xdr:col>
      <xdr:colOff>252283</xdr:colOff>
      <xdr:row>141</xdr:row>
      <xdr:rowOff>94429</xdr:rowOff>
    </xdr:to>
    <xdr:pic>
      <xdr:nvPicPr>
        <xdr:cNvPr id="14" name="Picture 13">
          <a:extLst>
            <a:ext uri="{FF2B5EF4-FFF2-40B4-BE49-F238E27FC236}">
              <a16:creationId xmlns:a16="http://schemas.microsoft.com/office/drawing/2014/main" id="{CF7C6835-01A4-47D7-8B6B-8B1A5607B4FC}"/>
            </a:ext>
          </a:extLst>
        </xdr:cNvPr>
        <xdr:cNvPicPr>
          <a:picLocks noChangeAspect="1"/>
        </xdr:cNvPicPr>
      </xdr:nvPicPr>
      <xdr:blipFill>
        <a:blip xmlns:r="http://schemas.openxmlformats.org/officeDocument/2006/relationships" r:embed="rId4"/>
        <a:stretch>
          <a:fillRect/>
        </a:stretch>
      </xdr:blipFill>
      <xdr:spPr>
        <a:xfrm>
          <a:off x="0" y="20383500"/>
          <a:ext cx="4495238" cy="65714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V731"/>
  <sheetViews>
    <sheetView tabSelected="1" zoomScale="60" zoomScaleNormal="60" workbookViewId="0">
      <selection activeCell="C24" sqref="C24"/>
    </sheetView>
  </sheetViews>
  <sheetFormatPr defaultColWidth="8.85546875" defaultRowHeight="15" x14ac:dyDescent="0.25"/>
  <cols>
    <col min="1" max="1" width="8.85546875" style="2"/>
    <col min="2" max="2" width="36.42578125" style="2" customWidth="1"/>
    <col min="3" max="3" width="37.42578125" style="2" customWidth="1"/>
    <col min="4" max="4" width="2.85546875" style="2" customWidth="1"/>
    <col min="5" max="5" width="12.140625" style="2" customWidth="1"/>
    <col min="6" max="6" width="4.140625" style="2" customWidth="1"/>
    <col min="7" max="7" width="3.85546875" style="2" customWidth="1"/>
    <col min="8" max="8" width="8.85546875" style="2"/>
    <col min="9" max="9" width="10.42578125" style="2" customWidth="1"/>
    <col min="10" max="10" width="14.140625" style="2" customWidth="1"/>
    <col min="11" max="11" width="8.85546875" style="2"/>
    <col min="12" max="12" width="17.140625" style="2" customWidth="1"/>
    <col min="13" max="13" width="19.42578125" style="2" customWidth="1"/>
    <col min="14" max="14" width="31.42578125" style="2" customWidth="1"/>
    <col min="15" max="15" width="8.85546875" style="2"/>
    <col min="16" max="16" width="12.140625" style="2" customWidth="1"/>
    <col min="17" max="17" width="29.42578125" style="2" customWidth="1"/>
    <col min="18" max="18" width="10.85546875" style="2" customWidth="1"/>
    <col min="19" max="19" width="17.42578125" style="2" customWidth="1"/>
    <col min="20" max="20" width="15.140625" style="2" customWidth="1"/>
    <col min="21" max="21" width="14.85546875" style="2" customWidth="1"/>
    <col min="22" max="22" width="11" style="2" customWidth="1"/>
    <col min="23" max="16384" width="8.85546875" style="2"/>
  </cols>
  <sheetData>
    <row r="1" spans="1:22" x14ac:dyDescent="0.25">
      <c r="A1" s="23" t="s">
        <v>1104</v>
      </c>
      <c r="B1" s="24"/>
    </row>
    <row r="2" spans="1:22" x14ac:dyDescent="0.25">
      <c r="A2" s="144" t="s">
        <v>0</v>
      </c>
      <c r="C2" s="8" t="s">
        <v>1</v>
      </c>
      <c r="D2" s="1">
        <f>IF(SUM(D5:D24)&gt;=14,1,0)</f>
        <v>1</v>
      </c>
      <c r="E2" s="149" t="str">
        <f>IF(D2=1,"My file is ready to submit","My file is NOT ready to submit")</f>
        <v>My file is ready to submit</v>
      </c>
      <c r="F2" s="149"/>
      <c r="G2" s="149"/>
      <c r="H2" s="149"/>
    </row>
    <row r="3" spans="1:22" x14ac:dyDescent="0.25">
      <c r="A3" s="34" t="s">
        <v>2</v>
      </c>
      <c r="B3" s="34" t="str">
        <f>IF(('OR KPI 1-4 &amp; 6 manual'!BJ11)&gt;0,"Yes","No")</f>
        <v>Yes</v>
      </c>
      <c r="E3" s="149"/>
      <c r="F3" s="149"/>
      <c r="G3" s="149"/>
      <c r="H3" s="149"/>
    </row>
    <row r="4" spans="1:22" ht="45" customHeight="1" x14ac:dyDescent="0.25">
      <c r="A4" s="34" t="s">
        <v>3</v>
      </c>
      <c r="B4" s="34" t="str">
        <f>IF(SUM('OR KPI 1-4 &amp; 6 IT'!C3:C6)&gt;0,"Yes","No")</f>
        <v>No</v>
      </c>
      <c r="H4" s="124" t="s">
        <v>4</v>
      </c>
      <c r="I4" s="124" t="s">
        <v>5</v>
      </c>
      <c r="J4" s="124" t="s">
        <v>6</v>
      </c>
      <c r="K4" s="124" t="s">
        <v>7</v>
      </c>
      <c r="L4" s="124" t="s">
        <v>8</v>
      </c>
      <c r="M4" s="124" t="s">
        <v>9</v>
      </c>
      <c r="N4" s="124" t="s">
        <v>10</v>
      </c>
      <c r="O4" s="124" t="s">
        <v>11</v>
      </c>
      <c r="P4" s="124" t="s">
        <v>12</v>
      </c>
      <c r="Q4" s="124" t="s">
        <v>13</v>
      </c>
      <c r="R4" s="124" t="s">
        <v>14</v>
      </c>
      <c r="S4" s="124" t="s">
        <v>15</v>
      </c>
      <c r="T4" s="124" t="s">
        <v>16</v>
      </c>
      <c r="U4" s="124" t="s">
        <v>17</v>
      </c>
      <c r="V4" s="124" t="s">
        <v>18</v>
      </c>
    </row>
    <row r="5" spans="1:22" x14ac:dyDescent="0.25">
      <c r="A5" s="35">
        <f>IF('OR KPI 1-4 &amp; 6 manual'!BK51="NA",SUM('OR KPI 1-4 &amp; 6 manual'!$BK$11:$BK$53)/31,SUM('OR KPI 1-4 &amp; 6 manual'!$BK$11:$BK$53)/32)</f>
        <v>1</v>
      </c>
      <c r="B5" s="8" t="s">
        <v>19</v>
      </c>
      <c r="C5" s="9" t="s">
        <v>1225</v>
      </c>
      <c r="D5" s="1">
        <f>IF(ISTEXT(C5),1,0)</f>
        <v>1</v>
      </c>
      <c r="H5" s="128">
        <f>Script!F2</f>
        <v>1</v>
      </c>
      <c r="I5" s="129">
        <f>Script!G2</f>
        <v>0.20464015151515152</v>
      </c>
      <c r="J5" s="129">
        <f>Script!H2</f>
        <v>0.20464015151515152</v>
      </c>
      <c r="K5" s="132">
        <f>Script!I2</f>
        <v>13</v>
      </c>
      <c r="L5" s="128">
        <f>Script!J2</f>
        <v>6.9999999999999991</v>
      </c>
      <c r="M5" s="130" t="str">
        <f>Script!K2</f>
        <v/>
      </c>
      <c r="N5" s="128" t="s">
        <v>20</v>
      </c>
      <c r="O5" s="128">
        <f>Script!M2</f>
        <v>0</v>
      </c>
      <c r="P5" s="128" t="str">
        <f>Script!N2</f>
        <v/>
      </c>
      <c r="Q5" s="128" t="str">
        <f>Script!O28</f>
        <v>Anal Surgery</v>
      </c>
      <c r="R5" s="129" t="str">
        <f>Script!P28</f>
        <v/>
      </c>
      <c r="S5" s="129">
        <f>Script!Q28</f>
        <v>0</v>
      </c>
      <c r="T5" s="129">
        <f>Script!R28</f>
        <v>0</v>
      </c>
      <c r="U5" s="129">
        <f>Script!S28</f>
        <v>0</v>
      </c>
      <c r="V5" s="128"/>
    </row>
    <row r="6" spans="1:22" x14ac:dyDescent="0.25">
      <c r="A6" s="35">
        <f>IF('OR KPI 1-4 &amp; 6 manual'!BK51="NA",SUM('OR KPI 1-4 &amp; 6 manual'!$BK$11:$BK$77)/51,SUM('OR KPI 1-4 &amp; 6 manual'!$BK$11:$BK$77)/52)</f>
        <v>1.0192307692307692</v>
      </c>
      <c r="B6" s="8" t="s">
        <v>21</v>
      </c>
      <c r="C6" s="9">
        <v>557477765</v>
      </c>
      <c r="D6" s="1">
        <f>IF(COUNTA(C6)=1,1,0)</f>
        <v>1</v>
      </c>
      <c r="H6" s="128">
        <f>Script!F3</f>
        <v>2</v>
      </c>
      <c r="I6" s="129">
        <f>Script!G3</f>
        <v>0.18712121212121213</v>
      </c>
      <c r="J6" s="129">
        <f>Script!H3</f>
        <v>0.18712121212121213</v>
      </c>
      <c r="K6" s="132">
        <f>Script!I3</f>
        <v>25</v>
      </c>
      <c r="L6" s="128">
        <f>Script!J3</f>
        <v>0</v>
      </c>
      <c r="M6" s="130" t="str">
        <f>Script!K3</f>
        <v/>
      </c>
      <c r="N6" s="128" t="s">
        <v>22</v>
      </c>
      <c r="O6" s="128">
        <f>Script!M3</f>
        <v>0</v>
      </c>
      <c r="P6" s="128" t="str">
        <f>Script!N3</f>
        <v/>
      </c>
      <c r="Q6" s="128" t="str">
        <f>Script!O29</f>
        <v>Arthroscopy</v>
      </c>
      <c r="R6" s="129" t="str">
        <f>Script!P29</f>
        <v/>
      </c>
      <c r="S6" s="129">
        <f>Script!Q29</f>
        <v>0</v>
      </c>
      <c r="T6" s="129">
        <f>Script!R29</f>
        <v>0</v>
      </c>
      <c r="U6" s="129">
        <f>Script!S29</f>
        <v>0</v>
      </c>
      <c r="V6" s="128"/>
    </row>
    <row r="7" spans="1:22" x14ac:dyDescent="0.25">
      <c r="A7" s="35">
        <f>SUM('OR Waiting Time'!$T$11:$T$33)/17</f>
        <v>1</v>
      </c>
      <c r="B7" s="8" t="s">
        <v>23</v>
      </c>
      <c r="C7" s="10" t="s">
        <v>1226</v>
      </c>
      <c r="D7" s="1">
        <f>IF(ISTEXT(C7),1,0)</f>
        <v>1</v>
      </c>
      <c r="H7" s="128">
        <f>Script!F4</f>
        <v>3</v>
      </c>
      <c r="I7" s="129">
        <f>Script!G4</f>
        <v>0.18551136363636364</v>
      </c>
      <c r="J7" s="129">
        <f>Script!H4</f>
        <v>0.18551136363636364</v>
      </c>
      <c r="K7" s="132">
        <f>Script!I4</f>
        <v>27</v>
      </c>
      <c r="L7" s="128">
        <f>Script!J4</f>
        <v>0</v>
      </c>
      <c r="M7" s="130">
        <f>Script!K4</f>
        <v>0</v>
      </c>
      <c r="N7" s="128" t="s">
        <v>24</v>
      </c>
      <c r="O7" s="128">
        <f>Script!M4</f>
        <v>2</v>
      </c>
      <c r="P7" s="128">
        <f>Script!N4</f>
        <v>1</v>
      </c>
      <c r="Q7" s="128" t="str">
        <f>Script!O30</f>
        <v>Cataract Surgery</v>
      </c>
      <c r="R7" s="129" t="str">
        <f>Script!P30</f>
        <v/>
      </c>
      <c r="S7" s="129">
        <f>Script!Q30</f>
        <v>0</v>
      </c>
      <c r="T7" s="129">
        <f>Script!R30</f>
        <v>0</v>
      </c>
      <c r="U7" s="129">
        <f>Script!S30</f>
        <v>0</v>
      </c>
      <c r="V7" s="128"/>
    </row>
    <row r="8" spans="1:22" x14ac:dyDescent="0.25">
      <c r="A8" s="35">
        <f>SUM('OR KPI 1-4 &amp; 6 IT'!X11:X25)/14</f>
        <v>0.7857142857142857</v>
      </c>
      <c r="B8" s="8" t="s">
        <v>25</v>
      </c>
      <c r="C8" s="133" t="s">
        <v>26</v>
      </c>
      <c r="D8" s="1">
        <f>IF(ISTEXT(C8),1,0)</f>
        <v>1</v>
      </c>
      <c r="H8" s="128">
        <f>Script!F5</f>
        <v>4</v>
      </c>
      <c r="I8" s="129">
        <f>Script!G5</f>
        <v>0.20416666666666666</v>
      </c>
      <c r="J8" s="129">
        <f>Script!H5</f>
        <v>0.20416666666666666</v>
      </c>
      <c r="K8" s="132">
        <f>Script!I5</f>
        <v>15</v>
      </c>
      <c r="L8" s="128">
        <f>Script!J5</f>
        <v>0</v>
      </c>
      <c r="M8" s="130">
        <f>Script!K5</f>
        <v>0</v>
      </c>
      <c r="N8" s="128" t="s">
        <v>27</v>
      </c>
      <c r="O8" s="128">
        <f>Script!M5</f>
        <v>9</v>
      </c>
      <c r="P8" s="128">
        <f>Script!N5</f>
        <v>1.8888888888888888</v>
      </c>
      <c r="Q8" s="128" t="str">
        <f>Script!O31</f>
        <v>Cholecystectomy</v>
      </c>
      <c r="R8" s="129" t="str">
        <f>Script!P31</f>
        <v/>
      </c>
      <c r="S8" s="129">
        <f>Script!Q31</f>
        <v>0</v>
      </c>
      <c r="T8" s="129">
        <f>Script!R31</f>
        <v>0</v>
      </c>
      <c r="U8" s="129">
        <f>Script!S31</f>
        <v>0</v>
      </c>
      <c r="V8" s="128"/>
    </row>
    <row r="9" spans="1:22" x14ac:dyDescent="0.25">
      <c r="B9" s="8" t="s">
        <v>28</v>
      </c>
      <c r="C9" s="133">
        <v>2025</v>
      </c>
      <c r="D9" s="1">
        <f>IF(C9="",0,1)</f>
        <v>1</v>
      </c>
      <c r="H9" s="128">
        <f>Script!F6</f>
        <v>5</v>
      </c>
      <c r="I9" s="129">
        <f>Script!G6</f>
        <v>0.2106060606060606</v>
      </c>
      <c r="J9" s="129">
        <f>Script!H6</f>
        <v>0.2106060606060606</v>
      </c>
      <c r="K9" s="132">
        <f>Script!I6</f>
        <v>10</v>
      </c>
      <c r="L9" s="128">
        <f>Script!J6</f>
        <v>0</v>
      </c>
      <c r="M9" s="130">
        <f>Script!K6</f>
        <v>0</v>
      </c>
      <c r="N9" s="128" t="s">
        <v>29</v>
      </c>
      <c r="O9" s="128">
        <f>Script!M6</f>
        <v>6</v>
      </c>
      <c r="P9" s="128">
        <f>Script!N6</f>
        <v>1.1666666666666667</v>
      </c>
      <c r="Q9" s="128" t="str">
        <f>Script!O32</f>
        <v>Excission of Benign Breast Lump</v>
      </c>
      <c r="R9" s="129" t="str">
        <f>Script!P32</f>
        <v/>
      </c>
      <c r="S9" s="129">
        <f>Script!Q32</f>
        <v>0</v>
      </c>
      <c r="T9" s="129">
        <f>Script!R32</f>
        <v>0</v>
      </c>
      <c r="U9" s="129">
        <f>Script!S32</f>
        <v>0</v>
      </c>
      <c r="V9" s="128"/>
    </row>
    <row r="10" spans="1:22" x14ac:dyDescent="0.25">
      <c r="B10" s="8" t="s">
        <v>30</v>
      </c>
      <c r="C10" s="9" t="s">
        <v>180</v>
      </c>
      <c r="D10" s="1">
        <f>IF(C10="",0,1)</f>
        <v>1</v>
      </c>
      <c r="H10" s="128">
        <f>Script!F7</f>
        <v>6</v>
      </c>
      <c r="I10" s="129">
        <f>Script!G7</f>
        <v>0</v>
      </c>
      <c r="J10" s="129">
        <f>Script!H7</f>
        <v>0</v>
      </c>
      <c r="K10" s="132">
        <f>Script!I7</f>
        <v>0</v>
      </c>
      <c r="L10" s="128">
        <f>Script!J7</f>
        <v>0</v>
      </c>
      <c r="M10" s="130" t="str">
        <f>Script!K7</f>
        <v/>
      </c>
      <c r="N10" s="128" t="s">
        <v>31</v>
      </c>
      <c r="O10" s="128">
        <f>Script!M7</f>
        <v>0</v>
      </c>
      <c r="P10" s="128" t="str">
        <f>Script!N7</f>
        <v/>
      </c>
      <c r="Q10" s="128" t="str">
        <f>Script!O33</f>
        <v>Hernia Repair</v>
      </c>
      <c r="R10" s="129" t="str">
        <f>Script!P33</f>
        <v/>
      </c>
      <c r="S10" s="129">
        <f>Script!Q33</f>
        <v>0</v>
      </c>
      <c r="T10" s="129">
        <f>Script!R33</f>
        <v>0</v>
      </c>
      <c r="U10" s="129">
        <f>Script!S33</f>
        <v>0</v>
      </c>
      <c r="V10" s="128"/>
    </row>
    <row r="11" spans="1:22" x14ac:dyDescent="0.25">
      <c r="B11" s="8" t="s">
        <v>32</v>
      </c>
      <c r="C11" s="36" t="str">
        <f>IF(ISBLANK(C10),"",VLOOKUP(C10,$A$37:$B$352,2,FALSE))</f>
        <v>East Jeddah Hospital</v>
      </c>
      <c r="D11" s="1">
        <f>IF(C11="",0,1)</f>
        <v>1</v>
      </c>
      <c r="H11" s="128">
        <f>Script!F8</f>
        <v>7</v>
      </c>
      <c r="I11" s="129">
        <f>Script!G8</f>
        <v>0.20397727272727273</v>
      </c>
      <c r="J11" s="129">
        <f>Script!H8</f>
        <v>0.20397727272727273</v>
      </c>
      <c r="K11" s="132">
        <f>Script!I8</f>
        <v>16</v>
      </c>
      <c r="L11" s="128">
        <f>Script!J8</f>
        <v>0</v>
      </c>
      <c r="M11" s="130" t="str">
        <f>Script!K8</f>
        <v/>
      </c>
      <c r="N11" s="128" t="s">
        <v>33</v>
      </c>
      <c r="O11" s="128">
        <f>Script!M8</f>
        <v>0</v>
      </c>
      <c r="P11" s="128" t="str">
        <f>Script!N8</f>
        <v/>
      </c>
      <c r="Q11" s="128" t="str">
        <f>Script!O34</f>
        <v>Orchidopexy</v>
      </c>
      <c r="R11" s="129" t="str">
        <f>Script!P34</f>
        <v/>
      </c>
      <c r="S11" s="129">
        <f>Script!Q34</f>
        <v>0</v>
      </c>
      <c r="T11" s="129">
        <f>Script!R34</f>
        <v>0</v>
      </c>
      <c r="U11" s="129">
        <f>Script!S34</f>
        <v>0</v>
      </c>
      <c r="V11" s="128"/>
    </row>
    <row r="12" spans="1:22" x14ac:dyDescent="0.25">
      <c r="B12" s="8" t="s">
        <v>34</v>
      </c>
      <c r="C12" s="36" t="str">
        <f>IF(AND(B4="Yes",A8=1),"Yes",IF(B4="No",IF(A5+A7=2,"Yes","No"),"NA"))</f>
        <v>Yes</v>
      </c>
      <c r="D12" s="1">
        <f>IF(B4="No",IF(C12="yes",1,0),"")</f>
        <v>1</v>
      </c>
      <c r="H12" s="128">
        <f>Script!F9</f>
        <v>8</v>
      </c>
      <c r="I12" s="129">
        <f>Script!G9</f>
        <v>0</v>
      </c>
      <c r="J12" s="129">
        <f>Script!H9</f>
        <v>0</v>
      </c>
      <c r="K12" s="132">
        <f>Script!I9</f>
        <v>0</v>
      </c>
      <c r="L12" s="128">
        <f>Script!J9</f>
        <v>0</v>
      </c>
      <c r="M12" s="130">
        <f>Script!K9</f>
        <v>0</v>
      </c>
      <c r="N12" s="128" t="s">
        <v>35</v>
      </c>
      <c r="O12" s="128">
        <f>Script!M9</f>
        <v>9</v>
      </c>
      <c r="P12" s="128">
        <f>Script!N9</f>
        <v>0.77777777777777779</v>
      </c>
      <c r="Q12" s="128" t="str">
        <f>Script!O35</f>
        <v>Septoplasty</v>
      </c>
      <c r="R12" s="129" t="str">
        <f>Script!P35</f>
        <v/>
      </c>
      <c r="S12" s="129">
        <f>Script!Q35</f>
        <v>0</v>
      </c>
      <c r="T12" s="129">
        <f>Script!R35</f>
        <v>0</v>
      </c>
      <c r="U12" s="129">
        <f>Script!S35</f>
        <v>0</v>
      </c>
      <c r="V12" s="128"/>
    </row>
    <row r="13" spans="1:22" x14ac:dyDescent="0.25">
      <c r="B13" s="27" t="s">
        <v>36</v>
      </c>
      <c r="C13" s="27"/>
      <c r="D13" s="27"/>
      <c r="H13" s="128">
        <f>Script!F10</f>
        <v>9</v>
      </c>
      <c r="I13" s="129">
        <f>Script!G10</f>
        <v>0</v>
      </c>
      <c r="J13" s="129">
        <f>Script!H10</f>
        <v>0</v>
      </c>
      <c r="K13" s="132">
        <f>Script!I10</f>
        <v>0</v>
      </c>
      <c r="L13" s="128">
        <f>Script!J10</f>
        <v>0</v>
      </c>
      <c r="M13" s="130" t="str">
        <f>Script!K10</f>
        <v/>
      </c>
      <c r="N13" s="128" t="s">
        <v>37</v>
      </c>
      <c r="O13" s="128">
        <f>Script!M10</f>
        <v>0</v>
      </c>
      <c r="P13" s="128" t="str">
        <f>Script!N10</f>
        <v/>
      </c>
      <c r="Q13" s="128" t="str">
        <f>Script!O36</f>
        <v>Squint Surgery</v>
      </c>
      <c r="R13" s="129" t="str">
        <f>Script!P36</f>
        <v/>
      </c>
      <c r="S13" s="129">
        <f>Script!Q36</f>
        <v>0</v>
      </c>
      <c r="T13" s="129">
        <f>Script!R36</f>
        <v>0</v>
      </c>
      <c r="U13" s="129">
        <f>Script!S36</f>
        <v>0</v>
      </c>
      <c r="V13" s="128"/>
    </row>
    <row r="14" spans="1:22" x14ac:dyDescent="0.25">
      <c r="B14" s="27" t="s">
        <v>38</v>
      </c>
      <c r="C14" s="27"/>
      <c r="D14" s="27"/>
      <c r="H14" s="128">
        <f>Script!F11</f>
        <v>10</v>
      </c>
      <c r="I14" s="129">
        <f>Script!G11</f>
        <v>0</v>
      </c>
      <c r="J14" s="129">
        <f>Script!H11</f>
        <v>0</v>
      </c>
      <c r="K14" s="132">
        <f>Script!I11</f>
        <v>0</v>
      </c>
      <c r="L14" s="128">
        <f>Script!J11</f>
        <v>0</v>
      </c>
      <c r="M14" s="130">
        <f>Script!K11</f>
        <v>0</v>
      </c>
      <c r="N14" s="128" t="s">
        <v>39</v>
      </c>
      <c r="O14" s="128">
        <f>Script!M11</f>
        <v>27</v>
      </c>
      <c r="P14" s="128">
        <f>Script!N11</f>
        <v>4.1481481481481479</v>
      </c>
      <c r="Q14" s="128" t="str">
        <f>Script!O37</f>
        <v>Tonsillectomy</v>
      </c>
      <c r="R14" s="129" t="str">
        <f>Script!P37</f>
        <v/>
      </c>
      <c r="S14" s="129">
        <f>Script!Q37</f>
        <v>0</v>
      </c>
      <c r="T14" s="129">
        <f>Script!R37</f>
        <v>0</v>
      </c>
      <c r="U14" s="129">
        <f>Script!S37</f>
        <v>0</v>
      </c>
      <c r="V14" s="128"/>
    </row>
    <row r="15" spans="1:22" x14ac:dyDescent="0.25">
      <c r="B15" s="27" t="s">
        <v>40</v>
      </c>
      <c r="C15" s="27"/>
      <c r="D15" s="27"/>
      <c r="H15" s="128">
        <f>Script!F12</f>
        <v>11</v>
      </c>
      <c r="I15" s="129">
        <f>Script!G12</f>
        <v>0</v>
      </c>
      <c r="J15" s="129">
        <f>Script!H12</f>
        <v>0</v>
      </c>
      <c r="K15" s="132">
        <f>Script!I12</f>
        <v>0</v>
      </c>
      <c r="L15" s="128">
        <f>Script!J12</f>
        <v>0</v>
      </c>
      <c r="M15" s="130">
        <f>Script!K12</f>
        <v>0</v>
      </c>
      <c r="N15" s="128" t="s">
        <v>41</v>
      </c>
      <c r="O15" s="128">
        <f>Script!M12</f>
        <v>12</v>
      </c>
      <c r="P15" s="128">
        <f>Script!N12</f>
        <v>1.8333333333333333</v>
      </c>
      <c r="Q15" s="128" t="str">
        <f>Script!O38</f>
        <v>Adenoidectomy</v>
      </c>
      <c r="R15" s="129" t="str">
        <f>Script!P38</f>
        <v/>
      </c>
      <c r="S15" s="129">
        <f>Script!Q38</f>
        <v>0</v>
      </c>
      <c r="T15" s="129">
        <f>Script!R38</f>
        <v>0</v>
      </c>
      <c r="U15" s="129">
        <f>Script!S38</f>
        <v>0</v>
      </c>
      <c r="V15" s="128"/>
    </row>
    <row r="16" spans="1:22" ht="11.85" customHeight="1" x14ac:dyDescent="0.25">
      <c r="H16" s="128">
        <f>Script!F13</f>
        <v>12</v>
      </c>
      <c r="I16" s="129">
        <f>Script!G13</f>
        <v>0</v>
      </c>
      <c r="J16" s="129">
        <f>Script!H13</f>
        <v>0</v>
      </c>
      <c r="K16" s="132">
        <f>Script!I13</f>
        <v>0</v>
      </c>
      <c r="L16" s="128">
        <f>Script!J13</f>
        <v>0</v>
      </c>
      <c r="M16" s="130">
        <f>Script!K13</f>
        <v>0</v>
      </c>
      <c r="N16" s="128" t="s">
        <v>42</v>
      </c>
      <c r="O16" s="128">
        <f>Script!M13</f>
        <v>3</v>
      </c>
      <c r="P16" s="128">
        <f>Script!N13</f>
        <v>0.66666666666666663</v>
      </c>
      <c r="Q16" s="128" t="s">
        <v>1093</v>
      </c>
      <c r="R16" s="129" t="str">
        <f>Script!P39</f>
        <v/>
      </c>
      <c r="S16" s="129">
        <f>Script!Q39</f>
        <v>0</v>
      </c>
      <c r="T16" s="129">
        <f>Script!R39</f>
        <v>0</v>
      </c>
      <c r="U16" s="129">
        <f>Script!S39</f>
        <v>0</v>
      </c>
      <c r="V16" s="128"/>
    </row>
    <row r="17" spans="2:22" x14ac:dyDescent="0.25">
      <c r="B17" s="150" t="s">
        <v>43</v>
      </c>
      <c r="C17" s="150"/>
      <c r="H17" s="128">
        <f>Script!F14</f>
        <v>13</v>
      </c>
      <c r="I17" s="129">
        <f>Script!G14</f>
        <v>0.18494318181818181</v>
      </c>
      <c r="J17" s="129">
        <f>Script!H14</f>
        <v>0.18494318181818181</v>
      </c>
      <c r="K17" s="132">
        <f>Script!I14</f>
        <v>30</v>
      </c>
      <c r="L17" s="128">
        <f>Script!J14</f>
        <v>0</v>
      </c>
      <c r="M17" s="130" t="str">
        <f>Script!K14</f>
        <v/>
      </c>
      <c r="N17" s="128" t="s">
        <v>44</v>
      </c>
      <c r="O17" s="128">
        <f>Script!M14</f>
        <v>0</v>
      </c>
      <c r="P17" s="128" t="str">
        <f>Script!N14</f>
        <v/>
      </c>
      <c r="Q17" s="128" t="s">
        <v>420</v>
      </c>
      <c r="R17" s="129" t="str">
        <f>Script!P40</f>
        <v/>
      </c>
      <c r="S17" s="129">
        <f>Script!Q40</f>
        <v>0</v>
      </c>
      <c r="T17" s="129">
        <f>Script!R40</f>
        <v>0</v>
      </c>
      <c r="U17" s="129">
        <f>Script!S40</f>
        <v>3.0769230769230771E-2</v>
      </c>
      <c r="V17" s="128"/>
    </row>
    <row r="18" spans="2:22" x14ac:dyDescent="0.25">
      <c r="B18" s="8" t="s">
        <v>45</v>
      </c>
      <c r="C18" s="9" t="s">
        <v>70</v>
      </c>
      <c r="D18" s="1">
        <f>IF(C18="yes",1,0)</f>
        <v>1</v>
      </c>
      <c r="H18" s="128">
        <f>Script!F15</f>
        <v>14</v>
      </c>
      <c r="I18" s="129">
        <f>Script!G15</f>
        <v>0</v>
      </c>
      <c r="J18" s="129">
        <f>Script!H15</f>
        <v>0</v>
      </c>
      <c r="K18" s="132">
        <f>Script!I15</f>
        <v>0</v>
      </c>
      <c r="L18" s="128">
        <f>Script!J15</f>
        <v>0</v>
      </c>
      <c r="M18" s="130" t="str">
        <f>Script!K15</f>
        <v/>
      </c>
      <c r="N18" s="128" t="s">
        <v>46</v>
      </c>
      <c r="O18" s="128">
        <f>Script!M15</f>
        <v>0</v>
      </c>
      <c r="P18" s="128" t="str">
        <f>Script!N15</f>
        <v/>
      </c>
      <c r="Q18" s="131"/>
      <c r="R18" s="129"/>
      <c r="S18" s="129"/>
      <c r="T18" s="129"/>
      <c r="U18" s="129"/>
      <c r="V18" s="128"/>
    </row>
    <row r="19" spans="2:22" x14ac:dyDescent="0.25">
      <c r="B19" s="8" t="s">
        <v>47</v>
      </c>
      <c r="C19" s="9" t="s">
        <v>70</v>
      </c>
      <c r="D19" s="1">
        <f>IF(C19="yes",1,0)</f>
        <v>1</v>
      </c>
      <c r="H19" s="128">
        <f>Script!F16</f>
        <v>15</v>
      </c>
      <c r="I19" s="129">
        <f>Script!G16</f>
        <v>0</v>
      </c>
      <c r="J19" s="129">
        <f>Script!H16</f>
        <v>0</v>
      </c>
      <c r="K19" s="132">
        <f>Script!I16</f>
        <v>0</v>
      </c>
      <c r="L19" s="128">
        <f>Script!J16</f>
        <v>0</v>
      </c>
      <c r="M19" s="130">
        <f>Script!K16</f>
        <v>0</v>
      </c>
      <c r="N19" s="128" t="s">
        <v>48</v>
      </c>
      <c r="O19" s="128">
        <f>Script!M16</f>
        <v>3</v>
      </c>
      <c r="P19" s="128">
        <f>Script!N16</f>
        <v>1.3333333333333333</v>
      </c>
      <c r="Q19" s="131"/>
      <c r="R19" s="129"/>
      <c r="S19" s="129"/>
      <c r="T19" s="129"/>
      <c r="U19" s="129"/>
      <c r="V19" s="128"/>
    </row>
    <row r="20" spans="2:22" x14ac:dyDescent="0.25">
      <c r="B20" s="8" t="s">
        <v>49</v>
      </c>
      <c r="C20" s="33" t="s">
        <v>1227</v>
      </c>
      <c r="D20" s="1">
        <f>IF(ISTEXT(C20),1,0)</f>
        <v>1</v>
      </c>
      <c r="H20" s="128">
        <f>Script!F17</f>
        <v>16</v>
      </c>
      <c r="I20" s="129">
        <f>Script!G17</f>
        <v>0</v>
      </c>
      <c r="J20" s="129">
        <f>Script!H17</f>
        <v>0</v>
      </c>
      <c r="K20" s="132">
        <f>Script!I17</f>
        <v>0</v>
      </c>
      <c r="L20" s="128">
        <f>Script!J17</f>
        <v>0</v>
      </c>
      <c r="M20" s="130" t="str">
        <f>Script!K17</f>
        <v/>
      </c>
      <c r="N20" s="128" t="s">
        <v>50</v>
      </c>
      <c r="O20" s="128">
        <f>Script!M17</f>
        <v>0</v>
      </c>
      <c r="P20" s="128" t="str">
        <f>Script!N17</f>
        <v/>
      </c>
      <c r="Q20" s="131"/>
      <c r="R20" s="129"/>
      <c r="S20" s="129"/>
      <c r="T20" s="129"/>
      <c r="U20" s="129"/>
      <c r="V20" s="128"/>
    </row>
    <row r="21" spans="2:22" ht="51" x14ac:dyDescent="0.25">
      <c r="B21" s="8" t="s">
        <v>51</v>
      </c>
      <c r="C21" s="9" t="s">
        <v>70</v>
      </c>
      <c r="D21" s="1">
        <f>IF(C21="yes",1,0)</f>
        <v>1</v>
      </c>
      <c r="H21" s="128">
        <f>Script!F18</f>
        <v>17</v>
      </c>
      <c r="I21" s="129">
        <f>Script!G18</f>
        <v>0</v>
      </c>
      <c r="J21" s="129">
        <f>Script!H18</f>
        <v>0</v>
      </c>
      <c r="K21" s="132">
        <f>Script!I18</f>
        <v>0</v>
      </c>
      <c r="L21" s="128">
        <f>Script!J18</f>
        <v>0</v>
      </c>
      <c r="M21" s="130" t="str">
        <f>Script!K18</f>
        <v/>
      </c>
      <c r="N21" s="124" t="s">
        <v>52</v>
      </c>
      <c r="O21" s="124" t="s">
        <v>11</v>
      </c>
      <c r="P21" s="124" t="s">
        <v>12</v>
      </c>
      <c r="Q21" s="124" t="s">
        <v>53</v>
      </c>
      <c r="R21" s="124" t="s">
        <v>14</v>
      </c>
      <c r="S21" s="124" t="s">
        <v>15</v>
      </c>
      <c r="T21" s="124" t="s">
        <v>16</v>
      </c>
      <c r="U21" s="124" t="s">
        <v>17</v>
      </c>
      <c r="V21" s="124" t="s">
        <v>18</v>
      </c>
    </row>
    <row r="22" spans="2:22" x14ac:dyDescent="0.25">
      <c r="B22" s="8" t="s">
        <v>54</v>
      </c>
      <c r="C22" s="33" t="s">
        <v>1228</v>
      </c>
      <c r="D22" s="1">
        <f>IF(ISTEXT(C22),1,0)</f>
        <v>1</v>
      </c>
      <c r="H22" s="128">
        <f>Script!F19</f>
        <v>18</v>
      </c>
      <c r="I22" s="129">
        <f>Script!G19</f>
        <v>0</v>
      </c>
      <c r="J22" s="129">
        <f>Script!H19</f>
        <v>0</v>
      </c>
      <c r="K22" s="132">
        <f>Script!I19</f>
        <v>0</v>
      </c>
      <c r="L22" s="128">
        <f>Script!J19</f>
        <v>0</v>
      </c>
      <c r="M22" s="130">
        <f>Script!K19</f>
        <v>0</v>
      </c>
      <c r="N22" s="128" t="s">
        <v>55</v>
      </c>
      <c r="O22" s="128">
        <f>Script!M18</f>
        <v>0</v>
      </c>
      <c r="P22" s="128" t="str">
        <f>Script!N18</f>
        <v/>
      </c>
      <c r="Q22" s="129" t="s">
        <v>55</v>
      </c>
      <c r="R22" s="129">
        <f>Script!P18</f>
        <v>8.1481481481481488E-2</v>
      </c>
      <c r="S22" s="129">
        <f>Script!Q18</f>
        <v>0</v>
      </c>
      <c r="T22" s="129">
        <f>Script!R18</f>
        <v>0</v>
      </c>
      <c r="U22" s="129">
        <f>Script!S18</f>
        <v>0</v>
      </c>
      <c r="V22" s="128"/>
    </row>
    <row r="23" spans="2:22" ht="12.75" customHeight="1" x14ac:dyDescent="0.25">
      <c r="H23" s="128">
        <f>Script!F20</f>
        <v>19</v>
      </c>
      <c r="I23" s="129">
        <f>Script!G20</f>
        <v>0</v>
      </c>
      <c r="J23" s="129">
        <f>Script!H20</f>
        <v>0</v>
      </c>
      <c r="K23" s="132">
        <f>Script!I20</f>
        <v>0</v>
      </c>
      <c r="L23" s="128">
        <f>Script!J20</f>
        <v>0</v>
      </c>
      <c r="M23" s="130">
        <f>Script!K20</f>
        <v>0</v>
      </c>
      <c r="N23" s="128" t="s">
        <v>27</v>
      </c>
      <c r="O23" s="128">
        <f>Script!M19</f>
        <v>9</v>
      </c>
      <c r="P23" s="128">
        <f>Script!N19</f>
        <v>1.8888888888888888</v>
      </c>
      <c r="Q23" s="129" t="s">
        <v>27</v>
      </c>
      <c r="R23" s="129">
        <f>Script!P19</f>
        <v>8.8888888888888892E-2</v>
      </c>
      <c r="S23" s="129">
        <f>Script!Q19</f>
        <v>0</v>
      </c>
      <c r="T23" s="129">
        <f>Script!R19</f>
        <v>0</v>
      </c>
      <c r="U23" s="129">
        <f>Script!S19</f>
        <v>0</v>
      </c>
      <c r="V23" s="128"/>
    </row>
    <row r="24" spans="2:22" ht="20.85" customHeight="1" x14ac:dyDescent="0.25">
      <c r="B24" s="147" t="s">
        <v>1058</v>
      </c>
      <c r="C24" s="9">
        <v>1</v>
      </c>
      <c r="D24" s="1">
        <f>IF(COUNTA(C24)=1,1,0)</f>
        <v>1</v>
      </c>
      <c r="E24" s="151" t="s">
        <v>1060</v>
      </c>
      <c r="F24" s="152"/>
      <c r="H24" s="128">
        <f>Script!F21</f>
        <v>20</v>
      </c>
      <c r="I24" s="129">
        <f>Script!G21</f>
        <v>0</v>
      </c>
      <c r="J24" s="129">
        <f>Script!H21</f>
        <v>0</v>
      </c>
      <c r="K24" s="132">
        <f>Script!I21</f>
        <v>0</v>
      </c>
      <c r="L24" s="128">
        <f>Script!J21</f>
        <v>0</v>
      </c>
      <c r="M24" s="130" t="str">
        <f>Script!K21</f>
        <v/>
      </c>
      <c r="N24" s="128" t="s">
        <v>29</v>
      </c>
      <c r="O24" s="128">
        <f>Script!M20</f>
        <v>6</v>
      </c>
      <c r="P24" s="128">
        <f>Script!N20</f>
        <v>1.1666666666666667</v>
      </c>
      <c r="Q24" s="129" t="s">
        <v>29</v>
      </c>
      <c r="R24" s="129">
        <f>Script!P20</f>
        <v>7.4074074074074077E-3</v>
      </c>
      <c r="S24" s="129">
        <f>Script!Q20</f>
        <v>0</v>
      </c>
      <c r="T24" s="129">
        <f>Script!R20</f>
        <v>0</v>
      </c>
      <c r="U24" s="129">
        <f>Script!S20</f>
        <v>0</v>
      </c>
      <c r="V24" s="128"/>
    </row>
    <row r="25" spans="2:22" x14ac:dyDescent="0.25">
      <c r="H25" s="128">
        <f>Script!F22</f>
        <v>21</v>
      </c>
      <c r="I25" s="129">
        <f>Script!G22</f>
        <v>0</v>
      </c>
      <c r="J25" s="129">
        <f>Script!H22</f>
        <v>0</v>
      </c>
      <c r="K25" s="132">
        <f>Script!I22</f>
        <v>0</v>
      </c>
      <c r="L25" s="128">
        <f>Script!J22</f>
        <v>0</v>
      </c>
      <c r="M25" s="130" t="str">
        <f>Script!K22</f>
        <v/>
      </c>
      <c r="N25" s="128" t="s">
        <v>37</v>
      </c>
      <c r="O25" s="128">
        <f>Script!M21</f>
        <v>0</v>
      </c>
      <c r="P25" s="128" t="str">
        <f>Script!N21</f>
        <v/>
      </c>
      <c r="Q25" s="129" t="s">
        <v>37</v>
      </c>
      <c r="R25" s="129">
        <f>Script!P21</f>
        <v>0</v>
      </c>
      <c r="S25" s="129">
        <f>Script!Q21</f>
        <v>0</v>
      </c>
      <c r="T25" s="129">
        <f>Script!R21</f>
        <v>0</v>
      </c>
      <c r="U25" s="129">
        <f>Script!S21</f>
        <v>0</v>
      </c>
      <c r="V25" s="128"/>
    </row>
    <row r="26" spans="2:22" x14ac:dyDescent="0.25">
      <c r="H26" s="128">
        <f>Script!F23</f>
        <v>22</v>
      </c>
      <c r="I26" s="129">
        <f>Script!G23</f>
        <v>0</v>
      </c>
      <c r="J26" s="129">
        <f>Script!H23</f>
        <v>0</v>
      </c>
      <c r="K26" s="132">
        <f>Script!I23</f>
        <v>0</v>
      </c>
      <c r="L26" s="128">
        <f>Script!J23</f>
        <v>0</v>
      </c>
      <c r="M26" s="130">
        <f>Script!K23</f>
        <v>0</v>
      </c>
      <c r="N26" s="128" t="s">
        <v>56</v>
      </c>
      <c r="O26" s="128">
        <f>Script!M22</f>
        <v>0</v>
      </c>
      <c r="P26" s="128" t="str">
        <f>Script!N22</f>
        <v/>
      </c>
      <c r="Q26" s="129" t="s">
        <v>56</v>
      </c>
      <c r="R26" s="129">
        <f>Script!P22</f>
        <v>0</v>
      </c>
      <c r="S26" s="129">
        <f>Script!Q22</f>
        <v>0</v>
      </c>
      <c r="T26" s="129">
        <f>Script!R22</f>
        <v>0</v>
      </c>
      <c r="U26" s="129">
        <f>Script!S22</f>
        <v>0</v>
      </c>
      <c r="V26" s="128"/>
    </row>
    <row r="27" spans="2:22" x14ac:dyDescent="0.25">
      <c r="H27" s="128">
        <f>Script!F24</f>
        <v>23</v>
      </c>
      <c r="I27" s="129">
        <f>Script!G24</f>
        <v>0</v>
      </c>
      <c r="J27" s="129">
        <f>Script!H24</f>
        <v>0</v>
      </c>
      <c r="K27" s="132">
        <f>Script!I24</f>
        <v>0</v>
      </c>
      <c r="L27" s="128">
        <f>Script!J24</f>
        <v>0</v>
      </c>
      <c r="M27" s="130">
        <f>Script!K24</f>
        <v>0</v>
      </c>
      <c r="N27" s="128" t="s">
        <v>39</v>
      </c>
      <c r="O27" s="128">
        <f>Script!M23</f>
        <v>27</v>
      </c>
      <c r="P27" s="128">
        <f>Script!N23</f>
        <v>4.1481481481481479</v>
      </c>
      <c r="Q27" s="129" t="s">
        <v>39</v>
      </c>
      <c r="R27" s="129">
        <f>Script!P23</f>
        <v>1.4814814814814815E-2</v>
      </c>
      <c r="S27" s="129">
        <f>Script!Q23</f>
        <v>0</v>
      </c>
      <c r="T27" s="129">
        <f>Script!R23</f>
        <v>0</v>
      </c>
      <c r="U27" s="129">
        <f>Script!S23</f>
        <v>0</v>
      </c>
      <c r="V27" s="128"/>
    </row>
    <row r="28" spans="2:22" x14ac:dyDescent="0.25">
      <c r="H28" s="128">
        <f>Script!F25</f>
        <v>24</v>
      </c>
      <c r="I28" s="129">
        <f>Script!G25</f>
        <v>0</v>
      </c>
      <c r="J28" s="129">
        <f>Script!H25</f>
        <v>0</v>
      </c>
      <c r="K28" s="132">
        <f>Script!I25</f>
        <v>0</v>
      </c>
      <c r="L28" s="128">
        <f>Script!J25</f>
        <v>0</v>
      </c>
      <c r="M28" s="130" t="str">
        <f>Script!K25</f>
        <v/>
      </c>
      <c r="N28" s="128" t="s">
        <v>42</v>
      </c>
      <c r="O28" s="128">
        <f>Script!M24</f>
        <v>3</v>
      </c>
      <c r="P28" s="128">
        <f>Script!N24</f>
        <v>0.66666666666666663</v>
      </c>
      <c r="Q28" s="129" t="s">
        <v>42</v>
      </c>
      <c r="R28" s="129">
        <f>Script!P24</f>
        <v>0.11851851851851852</v>
      </c>
      <c r="S28" s="129">
        <f>Script!Q24</f>
        <v>0</v>
      </c>
      <c r="T28" s="129">
        <f>Script!R24</f>
        <v>0</v>
      </c>
      <c r="U28" s="129">
        <f>Script!S24</f>
        <v>0</v>
      </c>
      <c r="V28" s="128"/>
    </row>
    <row r="29" spans="2:22" x14ac:dyDescent="0.25">
      <c r="H29" s="128">
        <f>Script!F26</f>
        <v>25</v>
      </c>
      <c r="I29" s="129">
        <f>Script!G26</f>
        <v>0</v>
      </c>
      <c r="J29" s="129">
        <f>Script!H26</f>
        <v>0</v>
      </c>
      <c r="K29" s="132">
        <f>Script!I26</f>
        <v>0</v>
      </c>
      <c r="L29" s="128">
        <f>Script!J26</f>
        <v>0</v>
      </c>
      <c r="M29" s="130">
        <f>Script!K26</f>
        <v>0</v>
      </c>
      <c r="N29" s="128" t="s">
        <v>44</v>
      </c>
      <c r="O29" s="128">
        <f>Script!M25</f>
        <v>0</v>
      </c>
      <c r="P29" s="128" t="str">
        <f>Script!N25</f>
        <v/>
      </c>
      <c r="Q29" s="129" t="s">
        <v>44</v>
      </c>
      <c r="R29" s="129">
        <f>Script!P25</f>
        <v>0</v>
      </c>
      <c r="S29" s="129">
        <f>Script!Q25</f>
        <v>0</v>
      </c>
      <c r="T29" s="129">
        <f>Script!R25</f>
        <v>0</v>
      </c>
      <c r="U29" s="129">
        <f>Script!S25</f>
        <v>0</v>
      </c>
      <c r="V29" s="128"/>
    </row>
    <row r="30" spans="2:22" x14ac:dyDescent="0.25">
      <c r="H30" s="128">
        <f>Script!F27</f>
        <v>26</v>
      </c>
      <c r="I30" s="129">
        <f>Script!G27</f>
        <v>0</v>
      </c>
      <c r="J30" s="129">
        <f>Script!H27</f>
        <v>0</v>
      </c>
      <c r="K30" s="132">
        <f>Script!I27</f>
        <v>0</v>
      </c>
      <c r="N30" s="128" t="s">
        <v>48</v>
      </c>
      <c r="O30" s="128">
        <f>Script!M26</f>
        <v>3</v>
      </c>
      <c r="P30" s="128">
        <f>Script!N26</f>
        <v>1.3333333333333333</v>
      </c>
      <c r="Q30" s="129" t="s">
        <v>48</v>
      </c>
      <c r="R30" s="129">
        <f>Script!P26</f>
        <v>1.4814814814814815E-2</v>
      </c>
      <c r="S30" s="129">
        <f>Script!Q26</f>
        <v>0</v>
      </c>
      <c r="T30" s="129">
        <f>Script!R26</f>
        <v>0</v>
      </c>
      <c r="U30" s="129">
        <f>Script!S26</f>
        <v>0</v>
      </c>
      <c r="V30" s="128"/>
    </row>
    <row r="31" spans="2:22" x14ac:dyDescent="0.25">
      <c r="H31" s="128">
        <f>Script!F28</f>
        <v>27</v>
      </c>
      <c r="I31" s="129">
        <f>Script!G28</f>
        <v>0</v>
      </c>
      <c r="J31" s="129">
        <f>Script!H28</f>
        <v>0</v>
      </c>
      <c r="K31" s="132">
        <f>Script!I28</f>
        <v>0</v>
      </c>
      <c r="N31" s="128" t="s">
        <v>1090</v>
      </c>
      <c r="O31" s="128">
        <f>Script!M27</f>
        <v>0</v>
      </c>
      <c r="P31" s="128" t="str">
        <f>Script!N27</f>
        <v/>
      </c>
      <c r="Q31" s="129" t="s">
        <v>1090</v>
      </c>
      <c r="R31" s="129" t="str">
        <f>Script!P27</f>
        <v/>
      </c>
      <c r="S31" s="129">
        <f>Script!Q27</f>
        <v>0</v>
      </c>
      <c r="T31" s="129">
        <f>Script!R27</f>
        <v>0</v>
      </c>
      <c r="U31" s="129">
        <f>Script!S27</f>
        <v>0</v>
      </c>
      <c r="V31" s="128"/>
    </row>
    <row r="32" spans="2:22" x14ac:dyDescent="0.25">
      <c r="H32" s="128">
        <f>Script!F29</f>
        <v>28</v>
      </c>
      <c r="I32" s="129">
        <f>Script!G29</f>
        <v>0</v>
      </c>
      <c r="J32" s="129">
        <f>Script!H29</f>
        <v>0</v>
      </c>
      <c r="K32" s="132">
        <f>Script!I29</f>
        <v>0</v>
      </c>
      <c r="N32" s="128" t="s">
        <v>33</v>
      </c>
      <c r="O32" s="128">
        <f>Script!M28</f>
        <v>0</v>
      </c>
      <c r="P32" s="128" t="str">
        <f>Script!N28</f>
        <v/>
      </c>
      <c r="Q32" s="129" t="s">
        <v>33</v>
      </c>
      <c r="R32" s="129" t="str">
        <f>Script!P28</f>
        <v/>
      </c>
      <c r="S32" s="129">
        <f>Script!Q28</f>
        <v>0</v>
      </c>
      <c r="T32" s="129">
        <f>Script!R28</f>
        <v>0</v>
      </c>
      <c r="U32" s="129">
        <f>Script!S28</f>
        <v>0</v>
      </c>
      <c r="V32" s="128"/>
    </row>
    <row r="33" spans="1:11" x14ac:dyDescent="0.25">
      <c r="H33" s="128">
        <f>Script!F30</f>
        <v>29</v>
      </c>
      <c r="I33" s="129">
        <f>Script!G30</f>
        <v>0</v>
      </c>
      <c r="J33" s="129">
        <f>Script!H30</f>
        <v>0</v>
      </c>
      <c r="K33" s="132">
        <f>Script!I30</f>
        <v>0</v>
      </c>
    </row>
    <row r="34" spans="1:11" x14ac:dyDescent="0.25">
      <c r="H34" s="128">
        <f>Script!F31</f>
        <v>30</v>
      </c>
      <c r="I34" s="129">
        <f>Script!G31</f>
        <v>0</v>
      </c>
      <c r="J34" s="129">
        <f>Script!H31</f>
        <v>0</v>
      </c>
      <c r="K34" s="132">
        <f>Script!I31</f>
        <v>0</v>
      </c>
    </row>
    <row r="35" spans="1:11" x14ac:dyDescent="0.25">
      <c r="H35" s="128">
        <f>Script!F32</f>
        <v>31</v>
      </c>
      <c r="I35" s="129">
        <f>Script!G32</f>
        <v>0</v>
      </c>
      <c r="J35" s="129">
        <f>Script!H32</f>
        <v>0</v>
      </c>
      <c r="K35" s="132">
        <f>Script!I32</f>
        <v>0</v>
      </c>
    </row>
    <row r="36" spans="1:11" x14ac:dyDescent="0.25">
      <c r="H36" s="128">
        <f>Script!F33</f>
        <v>32</v>
      </c>
      <c r="I36" s="129">
        <f>Script!G33</f>
        <v>0</v>
      </c>
      <c r="J36" s="129">
        <f>Script!H33</f>
        <v>0</v>
      </c>
      <c r="K36" s="132">
        <f>Script!I33</f>
        <v>0</v>
      </c>
    </row>
    <row r="37" spans="1:11" x14ac:dyDescent="0.25">
      <c r="A37" s="2" t="s">
        <v>1083</v>
      </c>
      <c r="B37" s="2" t="s">
        <v>1084</v>
      </c>
      <c r="H37" s="128">
        <f>Script!F34</f>
        <v>33</v>
      </c>
      <c r="I37" s="129">
        <f>Script!G34</f>
        <v>0</v>
      </c>
      <c r="J37" s="129">
        <f>Script!H34</f>
        <v>0</v>
      </c>
      <c r="K37" s="132">
        <f>Script!I34</f>
        <v>0</v>
      </c>
    </row>
    <row r="38" spans="1:11" x14ac:dyDescent="0.25">
      <c r="A38" s="2" t="s">
        <v>78</v>
      </c>
      <c r="B38" s="2" t="s">
        <v>79</v>
      </c>
      <c r="H38" s="128">
        <f>Script!F35</f>
        <v>34</v>
      </c>
      <c r="I38" s="129">
        <f>Script!G35</f>
        <v>0</v>
      </c>
      <c r="J38" s="129">
        <f>Script!H35</f>
        <v>0</v>
      </c>
      <c r="K38" s="132">
        <f>Script!I35</f>
        <v>0</v>
      </c>
    </row>
    <row r="39" spans="1:11" x14ac:dyDescent="0.25">
      <c r="A39" s="2" t="s">
        <v>80</v>
      </c>
      <c r="B39" s="2" t="s">
        <v>81</v>
      </c>
      <c r="H39" s="128">
        <f>Script!F36</f>
        <v>35</v>
      </c>
      <c r="I39" s="129">
        <f>Script!G36</f>
        <v>0</v>
      </c>
      <c r="J39" s="129">
        <f>Script!H36</f>
        <v>0</v>
      </c>
      <c r="K39" s="132">
        <f>Script!I36</f>
        <v>0</v>
      </c>
    </row>
    <row r="40" spans="1:11" x14ac:dyDescent="0.25">
      <c r="A40" s="2" t="s">
        <v>82</v>
      </c>
      <c r="B40" s="2" t="s">
        <v>83</v>
      </c>
      <c r="H40" s="128">
        <f>Script!F37</f>
        <v>36</v>
      </c>
      <c r="I40" s="129">
        <f>Script!G37</f>
        <v>0</v>
      </c>
      <c r="J40" s="129">
        <f>Script!H37</f>
        <v>0</v>
      </c>
      <c r="K40" s="132">
        <f>Script!I37</f>
        <v>0</v>
      </c>
    </row>
    <row r="41" spans="1:11" x14ac:dyDescent="0.25">
      <c r="A41" s="2" t="s">
        <v>735</v>
      </c>
      <c r="B41" s="2" t="s">
        <v>736</v>
      </c>
      <c r="H41" s="128">
        <f>Script!F38</f>
        <v>37</v>
      </c>
      <c r="I41" s="129">
        <f>Script!G38</f>
        <v>0</v>
      </c>
      <c r="J41" s="129">
        <f>Script!H38</f>
        <v>0</v>
      </c>
      <c r="K41" s="132">
        <f>Script!I38</f>
        <v>0</v>
      </c>
    </row>
    <row r="42" spans="1:11" x14ac:dyDescent="0.25">
      <c r="A42" s="2" t="s">
        <v>737</v>
      </c>
      <c r="B42" s="2" t="s">
        <v>738</v>
      </c>
      <c r="H42" s="128">
        <f>Script!F39</f>
        <v>38</v>
      </c>
      <c r="I42" s="129">
        <f>Script!G39</f>
        <v>0</v>
      </c>
      <c r="J42" s="129">
        <f>Script!H39</f>
        <v>0</v>
      </c>
      <c r="K42" s="132">
        <f>Script!I39</f>
        <v>0</v>
      </c>
    </row>
    <row r="43" spans="1:11" x14ac:dyDescent="0.25">
      <c r="A43" s="2" t="s">
        <v>739</v>
      </c>
      <c r="B43" s="2" t="s">
        <v>740</v>
      </c>
      <c r="H43" s="128">
        <f>Script!F40</f>
        <v>39</v>
      </c>
      <c r="I43" s="129">
        <f>Script!G40</f>
        <v>0</v>
      </c>
      <c r="J43" s="129">
        <f>Script!H40</f>
        <v>0</v>
      </c>
      <c r="K43" s="132">
        <f>Script!I40</f>
        <v>0</v>
      </c>
    </row>
    <row r="44" spans="1:11" x14ac:dyDescent="0.25">
      <c r="A44" s="2" t="s">
        <v>741</v>
      </c>
      <c r="B44" s="2" t="s">
        <v>742</v>
      </c>
      <c r="H44" s="128">
        <f>Script!F41</f>
        <v>40</v>
      </c>
      <c r="I44" s="129">
        <f>Script!G41</f>
        <v>0</v>
      </c>
      <c r="J44" s="129">
        <f>Script!H41</f>
        <v>0</v>
      </c>
      <c r="K44" s="132">
        <f>Script!I41</f>
        <v>0</v>
      </c>
    </row>
    <row r="45" spans="1:11" x14ac:dyDescent="0.25">
      <c r="A45" s="2" t="s">
        <v>743</v>
      </c>
      <c r="B45" s="2" t="s">
        <v>744</v>
      </c>
    </row>
    <row r="46" spans="1:11" x14ac:dyDescent="0.25">
      <c r="A46" s="2" t="s">
        <v>729</v>
      </c>
      <c r="B46" s="2" t="s">
        <v>730</v>
      </c>
    </row>
    <row r="47" spans="1:11" x14ac:dyDescent="0.25">
      <c r="A47" s="2" t="s">
        <v>84</v>
      </c>
      <c r="B47" s="2" t="s">
        <v>85</v>
      </c>
    </row>
    <row r="48" spans="1:11" x14ac:dyDescent="0.25">
      <c r="A48" s="2" t="s">
        <v>731</v>
      </c>
      <c r="B48" s="2" t="s">
        <v>732</v>
      </c>
    </row>
    <row r="49" spans="1:2" x14ac:dyDescent="0.25">
      <c r="A49" s="2" t="s">
        <v>733</v>
      </c>
      <c r="B49" s="2" t="s">
        <v>734</v>
      </c>
    </row>
    <row r="50" spans="1:2" x14ac:dyDescent="0.25">
      <c r="A50" s="2" t="s">
        <v>86</v>
      </c>
      <c r="B50" s="2" t="s">
        <v>87</v>
      </c>
    </row>
    <row r="51" spans="1:2" x14ac:dyDescent="0.25">
      <c r="A51" s="2" t="s">
        <v>88</v>
      </c>
      <c r="B51" s="2" t="s">
        <v>89</v>
      </c>
    </row>
    <row r="52" spans="1:2" x14ac:dyDescent="0.25">
      <c r="A52" s="2" t="s">
        <v>748</v>
      </c>
      <c r="B52" s="2" t="s">
        <v>747</v>
      </c>
    </row>
    <row r="53" spans="1:2" x14ac:dyDescent="0.25">
      <c r="A53" s="2" t="s">
        <v>750</v>
      </c>
      <c r="B53" s="2" t="s">
        <v>749</v>
      </c>
    </row>
    <row r="54" spans="1:2" x14ac:dyDescent="0.25">
      <c r="A54" s="2" t="s">
        <v>752</v>
      </c>
      <c r="B54" s="2" t="s">
        <v>751</v>
      </c>
    </row>
    <row r="55" spans="1:2" x14ac:dyDescent="0.25">
      <c r="A55" s="2" t="s">
        <v>754</v>
      </c>
      <c r="B55" s="2" t="s">
        <v>753</v>
      </c>
    </row>
    <row r="56" spans="1:2" x14ac:dyDescent="0.25">
      <c r="A56" s="2" t="s">
        <v>756</v>
      </c>
      <c r="B56" s="2" t="s">
        <v>755</v>
      </c>
    </row>
    <row r="57" spans="1:2" x14ac:dyDescent="0.25">
      <c r="A57" s="2" t="s">
        <v>758</v>
      </c>
      <c r="B57" s="2" t="s">
        <v>757</v>
      </c>
    </row>
    <row r="58" spans="1:2" x14ac:dyDescent="0.25">
      <c r="A58" s="2" t="s">
        <v>760</v>
      </c>
      <c r="B58" s="2" t="s">
        <v>759</v>
      </c>
    </row>
    <row r="59" spans="1:2" x14ac:dyDescent="0.25">
      <c r="A59" s="2" t="s">
        <v>1062</v>
      </c>
      <c r="B59" s="2" t="s">
        <v>761</v>
      </c>
    </row>
    <row r="60" spans="1:2" x14ac:dyDescent="0.25">
      <c r="A60" s="2" t="s">
        <v>90</v>
      </c>
      <c r="B60" s="2" t="s">
        <v>91</v>
      </c>
    </row>
    <row r="61" spans="1:2" x14ac:dyDescent="0.25">
      <c r="A61" s="2" t="s">
        <v>92</v>
      </c>
      <c r="B61" s="2" t="s">
        <v>93</v>
      </c>
    </row>
    <row r="62" spans="1:2" x14ac:dyDescent="0.25">
      <c r="A62" s="2" t="s">
        <v>94</v>
      </c>
      <c r="B62" s="2" t="s">
        <v>95</v>
      </c>
    </row>
    <row r="63" spans="1:2" x14ac:dyDescent="0.25">
      <c r="A63" s="2" t="s">
        <v>96</v>
      </c>
      <c r="B63" s="2" t="s">
        <v>97</v>
      </c>
    </row>
    <row r="64" spans="1:2" x14ac:dyDescent="0.25">
      <c r="A64" s="2" t="s">
        <v>98</v>
      </c>
      <c r="B64" s="2" t="s">
        <v>99</v>
      </c>
    </row>
    <row r="65" spans="1:2" x14ac:dyDescent="0.25">
      <c r="A65" s="2" t="s">
        <v>100</v>
      </c>
      <c r="B65" s="2" t="s">
        <v>101</v>
      </c>
    </row>
    <row r="66" spans="1:2" x14ac:dyDescent="0.25">
      <c r="A66" s="2" t="s">
        <v>102</v>
      </c>
      <c r="B66" s="2" t="s">
        <v>103</v>
      </c>
    </row>
    <row r="67" spans="1:2" x14ac:dyDescent="0.25">
      <c r="A67" s="2" t="s">
        <v>104</v>
      </c>
      <c r="B67" s="2" t="s">
        <v>105</v>
      </c>
    </row>
    <row r="68" spans="1:2" x14ac:dyDescent="0.25">
      <c r="A68" s="2" t="s">
        <v>106</v>
      </c>
      <c r="B68" s="2" t="s">
        <v>107</v>
      </c>
    </row>
    <row r="69" spans="1:2" x14ac:dyDescent="0.25">
      <c r="A69" s="2" t="s">
        <v>108</v>
      </c>
      <c r="B69" s="2" t="s">
        <v>109</v>
      </c>
    </row>
    <row r="70" spans="1:2" x14ac:dyDescent="0.25">
      <c r="A70" s="2" t="s">
        <v>745</v>
      </c>
      <c r="B70" s="2" t="s">
        <v>746</v>
      </c>
    </row>
    <row r="71" spans="1:2" x14ac:dyDescent="0.25">
      <c r="A71" s="2" t="s">
        <v>110</v>
      </c>
      <c r="B71" s="2" t="s">
        <v>111</v>
      </c>
    </row>
    <row r="72" spans="1:2" x14ac:dyDescent="0.25">
      <c r="A72" s="2" t="s">
        <v>112</v>
      </c>
      <c r="B72" s="2" t="s">
        <v>113</v>
      </c>
    </row>
    <row r="73" spans="1:2" x14ac:dyDescent="0.25">
      <c r="A73" s="2" t="s">
        <v>766</v>
      </c>
      <c r="B73" s="2" t="s">
        <v>767</v>
      </c>
    </row>
    <row r="74" spans="1:2" x14ac:dyDescent="0.25">
      <c r="A74" s="2" t="s">
        <v>768</v>
      </c>
      <c r="B74" s="2" t="s">
        <v>769</v>
      </c>
    </row>
    <row r="75" spans="1:2" x14ac:dyDescent="0.25">
      <c r="A75" s="2" t="s">
        <v>770</v>
      </c>
      <c r="B75" s="2" t="s">
        <v>771</v>
      </c>
    </row>
    <row r="76" spans="1:2" x14ac:dyDescent="0.25">
      <c r="A76" s="2" t="s">
        <v>772</v>
      </c>
      <c r="B76" s="2" t="s">
        <v>773</v>
      </c>
    </row>
    <row r="77" spans="1:2" x14ac:dyDescent="0.25">
      <c r="A77" s="2" t="s">
        <v>774</v>
      </c>
      <c r="B77" s="2" t="s">
        <v>775</v>
      </c>
    </row>
    <row r="78" spans="1:2" x14ac:dyDescent="0.25">
      <c r="A78" s="2" t="s">
        <v>776</v>
      </c>
      <c r="B78" s="2" t="s">
        <v>777</v>
      </c>
    </row>
    <row r="79" spans="1:2" x14ac:dyDescent="0.25">
      <c r="A79" s="2" t="s">
        <v>762</v>
      </c>
      <c r="B79" s="2" t="s">
        <v>763</v>
      </c>
    </row>
    <row r="80" spans="1:2" x14ac:dyDescent="0.25">
      <c r="A80" s="2" t="s">
        <v>764</v>
      </c>
      <c r="B80" s="2" t="s">
        <v>765</v>
      </c>
    </row>
    <row r="81" spans="1:13" x14ac:dyDescent="0.25">
      <c r="A81" s="2" t="s">
        <v>1075</v>
      </c>
      <c r="B81" s="2" t="s">
        <v>1076</v>
      </c>
      <c r="L81" s="2" t="s">
        <v>57</v>
      </c>
      <c r="M81" s="2" t="s">
        <v>58</v>
      </c>
    </row>
    <row r="82" spans="1:13" x14ac:dyDescent="0.25">
      <c r="A82" s="2" t="s">
        <v>114</v>
      </c>
      <c r="B82" s="2" t="s">
        <v>115</v>
      </c>
      <c r="K82" s="2" t="s">
        <v>59</v>
      </c>
      <c r="L82" s="2">
        <v>30</v>
      </c>
      <c r="M82" s="2">
        <v>19</v>
      </c>
    </row>
    <row r="83" spans="1:13" x14ac:dyDescent="0.25">
      <c r="A83" s="2" t="s">
        <v>116</v>
      </c>
      <c r="B83" s="2" t="s">
        <v>117</v>
      </c>
      <c r="K83" s="2" t="s">
        <v>60</v>
      </c>
      <c r="L83" s="2">
        <v>31</v>
      </c>
      <c r="M83" s="2">
        <v>21</v>
      </c>
    </row>
    <row r="84" spans="1:13" x14ac:dyDescent="0.25">
      <c r="A84" s="2" t="s">
        <v>780</v>
      </c>
      <c r="B84" s="2" t="s">
        <v>781</v>
      </c>
      <c r="K84" s="2" t="s">
        <v>61</v>
      </c>
      <c r="L84" s="2">
        <v>31</v>
      </c>
      <c r="M84" s="2">
        <v>23</v>
      </c>
    </row>
    <row r="85" spans="1:13" x14ac:dyDescent="0.25">
      <c r="A85" s="2" t="s">
        <v>782</v>
      </c>
      <c r="B85" s="2" t="s">
        <v>783</v>
      </c>
      <c r="K85" s="2" t="s">
        <v>62</v>
      </c>
      <c r="L85" s="2">
        <v>28</v>
      </c>
      <c r="M85" s="2">
        <v>19</v>
      </c>
    </row>
    <row r="86" spans="1:13" x14ac:dyDescent="0.25">
      <c r="A86" s="2" t="s">
        <v>784</v>
      </c>
      <c r="B86" s="2" t="s">
        <v>785</v>
      </c>
      <c r="K86" s="2" t="s">
        <v>26</v>
      </c>
      <c r="L86" s="2">
        <v>31</v>
      </c>
      <c r="M86" s="2">
        <v>22</v>
      </c>
    </row>
    <row r="87" spans="1:13" x14ac:dyDescent="0.25">
      <c r="A87" s="2" t="s">
        <v>786</v>
      </c>
      <c r="B87" s="2" t="s">
        <v>787</v>
      </c>
      <c r="K87" s="2" t="s">
        <v>63</v>
      </c>
      <c r="L87" s="2">
        <v>31</v>
      </c>
      <c r="M87" s="2">
        <v>23</v>
      </c>
    </row>
    <row r="88" spans="1:13" x14ac:dyDescent="0.25">
      <c r="A88" s="2" t="s">
        <v>778</v>
      </c>
      <c r="B88" s="2" t="s">
        <v>779</v>
      </c>
      <c r="K88" s="2" t="s">
        <v>64</v>
      </c>
      <c r="L88" s="2">
        <v>30</v>
      </c>
      <c r="M88" s="2">
        <v>19</v>
      </c>
    </row>
    <row r="89" spans="1:13" x14ac:dyDescent="0.25">
      <c r="A89" s="2" t="s">
        <v>788</v>
      </c>
      <c r="B89" s="2" t="s">
        <v>789</v>
      </c>
      <c r="K89" s="2" t="s">
        <v>65</v>
      </c>
      <c r="L89" s="2">
        <v>31</v>
      </c>
      <c r="M89" s="2">
        <v>20</v>
      </c>
    </row>
    <row r="90" spans="1:13" x14ac:dyDescent="0.25">
      <c r="A90" s="2" t="s">
        <v>118</v>
      </c>
      <c r="B90" s="2" t="s">
        <v>119</v>
      </c>
      <c r="K90" s="2" t="s">
        <v>66</v>
      </c>
      <c r="L90" s="2">
        <v>31</v>
      </c>
      <c r="M90" s="2">
        <v>21</v>
      </c>
    </row>
    <row r="91" spans="1:13" x14ac:dyDescent="0.25">
      <c r="A91" s="2" t="s">
        <v>802</v>
      </c>
      <c r="B91" s="2" t="s">
        <v>803</v>
      </c>
      <c r="K91" s="2" t="s">
        <v>67</v>
      </c>
      <c r="L91" s="2">
        <v>30</v>
      </c>
      <c r="M91" s="2">
        <v>20</v>
      </c>
    </row>
    <row r="92" spans="1:13" x14ac:dyDescent="0.25">
      <c r="A92" s="2" t="s">
        <v>120</v>
      </c>
      <c r="B92" s="2" t="s">
        <v>121</v>
      </c>
      <c r="K92" s="2" t="s">
        <v>68</v>
      </c>
      <c r="L92" s="2">
        <v>31</v>
      </c>
      <c r="M92" s="2">
        <v>22</v>
      </c>
    </row>
    <row r="93" spans="1:13" x14ac:dyDescent="0.25">
      <c r="A93" s="2" t="s">
        <v>122</v>
      </c>
      <c r="B93" s="2" t="s">
        <v>123</v>
      </c>
      <c r="K93" s="2" t="s">
        <v>69</v>
      </c>
      <c r="L93" s="2">
        <v>30</v>
      </c>
      <c r="M93" s="2">
        <v>22</v>
      </c>
    </row>
    <row r="94" spans="1:13" x14ac:dyDescent="0.25">
      <c r="A94" s="2" t="s">
        <v>790</v>
      </c>
      <c r="B94" s="2" t="s">
        <v>791</v>
      </c>
    </row>
    <row r="95" spans="1:13" x14ac:dyDescent="0.25">
      <c r="A95" s="2" t="s">
        <v>792</v>
      </c>
      <c r="B95" s="2" t="s">
        <v>793</v>
      </c>
    </row>
    <row r="96" spans="1:13" x14ac:dyDescent="0.25">
      <c r="A96" s="2" t="s">
        <v>794</v>
      </c>
      <c r="B96" s="2" t="s">
        <v>795</v>
      </c>
    </row>
    <row r="97" spans="1:2" x14ac:dyDescent="0.25">
      <c r="A97" s="2" t="s">
        <v>796</v>
      </c>
      <c r="B97" s="2" t="s">
        <v>797</v>
      </c>
    </row>
    <row r="98" spans="1:2" x14ac:dyDescent="0.25">
      <c r="A98" s="2" t="s">
        <v>798</v>
      </c>
      <c r="B98" s="2" t="s">
        <v>799</v>
      </c>
    </row>
    <row r="99" spans="1:2" x14ac:dyDescent="0.25">
      <c r="A99" s="2" t="s">
        <v>800</v>
      </c>
      <c r="B99" s="2" t="s">
        <v>801</v>
      </c>
    </row>
    <row r="100" spans="1:2" x14ac:dyDescent="0.25">
      <c r="A100" s="2" t="s">
        <v>804</v>
      </c>
      <c r="B100" s="2" t="s">
        <v>805</v>
      </c>
    </row>
    <row r="101" spans="1:2" x14ac:dyDescent="0.25">
      <c r="A101" s="2" t="s">
        <v>124</v>
      </c>
      <c r="B101" s="2" t="s">
        <v>125</v>
      </c>
    </row>
    <row r="102" spans="1:2" x14ac:dyDescent="0.25">
      <c r="A102" s="2" t="s">
        <v>126</v>
      </c>
      <c r="B102" s="2" t="s">
        <v>127</v>
      </c>
    </row>
    <row r="103" spans="1:2" x14ac:dyDescent="0.25">
      <c r="A103" s="2" t="s">
        <v>806</v>
      </c>
      <c r="B103" s="2" t="s">
        <v>807</v>
      </c>
    </row>
    <row r="104" spans="1:2" x14ac:dyDescent="0.25">
      <c r="A104" s="2" t="s">
        <v>808</v>
      </c>
      <c r="B104" s="2" t="s">
        <v>809</v>
      </c>
    </row>
    <row r="105" spans="1:2" x14ac:dyDescent="0.25">
      <c r="A105" s="2" t="s">
        <v>810</v>
      </c>
      <c r="B105" s="2" t="s">
        <v>811</v>
      </c>
    </row>
    <row r="106" spans="1:2" x14ac:dyDescent="0.25">
      <c r="A106" s="2" t="s">
        <v>812</v>
      </c>
      <c r="B106" s="2" t="s">
        <v>813</v>
      </c>
    </row>
    <row r="107" spans="1:2" x14ac:dyDescent="0.25">
      <c r="A107" s="2" t="s">
        <v>128</v>
      </c>
      <c r="B107" s="2" t="s">
        <v>129</v>
      </c>
    </row>
    <row r="108" spans="1:2" x14ac:dyDescent="0.25">
      <c r="A108" s="2" t="s">
        <v>130</v>
      </c>
      <c r="B108" s="2" t="s">
        <v>131</v>
      </c>
    </row>
    <row r="109" spans="1:2" x14ac:dyDescent="0.25">
      <c r="A109" s="2" t="s">
        <v>132</v>
      </c>
      <c r="B109" s="2" t="s">
        <v>133</v>
      </c>
    </row>
    <row r="110" spans="1:2" x14ac:dyDescent="0.25">
      <c r="A110" s="2" t="s">
        <v>822</v>
      </c>
      <c r="B110" s="2" t="s">
        <v>823</v>
      </c>
    </row>
    <row r="111" spans="1:2" x14ac:dyDescent="0.25">
      <c r="A111" s="2" t="s">
        <v>824</v>
      </c>
      <c r="B111" s="2" t="s">
        <v>825</v>
      </c>
    </row>
    <row r="112" spans="1:2" x14ac:dyDescent="0.25">
      <c r="A112" s="2" t="s">
        <v>826</v>
      </c>
      <c r="B112" s="2" t="s">
        <v>827</v>
      </c>
    </row>
    <row r="113" spans="1:2" x14ac:dyDescent="0.25">
      <c r="A113" s="2" t="s">
        <v>828</v>
      </c>
      <c r="B113" s="2" t="s">
        <v>829</v>
      </c>
    </row>
    <row r="114" spans="1:2" x14ac:dyDescent="0.25">
      <c r="A114" s="2" t="s">
        <v>830</v>
      </c>
      <c r="B114" s="2" t="s">
        <v>831</v>
      </c>
    </row>
    <row r="115" spans="1:2" x14ac:dyDescent="0.25">
      <c r="A115" s="2" t="s">
        <v>832</v>
      </c>
      <c r="B115" s="2" t="s">
        <v>833</v>
      </c>
    </row>
    <row r="116" spans="1:2" x14ac:dyDescent="0.25">
      <c r="A116" s="2" t="s">
        <v>834</v>
      </c>
      <c r="B116" s="2" t="s">
        <v>835</v>
      </c>
    </row>
    <row r="117" spans="1:2" x14ac:dyDescent="0.25">
      <c r="A117" s="2" t="s">
        <v>836</v>
      </c>
      <c r="B117" s="2" t="s">
        <v>837</v>
      </c>
    </row>
    <row r="118" spans="1:2" x14ac:dyDescent="0.25">
      <c r="A118" s="2" t="s">
        <v>134</v>
      </c>
      <c r="B118" s="2" t="s">
        <v>135</v>
      </c>
    </row>
    <row r="119" spans="1:2" x14ac:dyDescent="0.25">
      <c r="A119" s="2" t="s">
        <v>136</v>
      </c>
      <c r="B119" s="2" t="s">
        <v>137</v>
      </c>
    </row>
    <row r="120" spans="1:2" x14ac:dyDescent="0.25">
      <c r="A120" s="2" t="s">
        <v>138</v>
      </c>
      <c r="B120" s="2" t="s">
        <v>139</v>
      </c>
    </row>
    <row r="121" spans="1:2" x14ac:dyDescent="0.25">
      <c r="A121" s="2" t="s">
        <v>140</v>
      </c>
      <c r="B121" s="2" t="s">
        <v>141</v>
      </c>
    </row>
    <row r="122" spans="1:2" x14ac:dyDescent="0.25">
      <c r="A122" s="2" t="s">
        <v>142</v>
      </c>
      <c r="B122" s="2" t="s">
        <v>143</v>
      </c>
    </row>
    <row r="123" spans="1:2" x14ac:dyDescent="0.25">
      <c r="A123" s="2" t="s">
        <v>144</v>
      </c>
      <c r="B123" s="2" t="s">
        <v>145</v>
      </c>
    </row>
    <row r="124" spans="1:2" x14ac:dyDescent="0.25">
      <c r="A124" s="2" t="s">
        <v>818</v>
      </c>
      <c r="B124" s="2" t="s">
        <v>819</v>
      </c>
    </row>
    <row r="125" spans="1:2" x14ac:dyDescent="0.25">
      <c r="A125" s="2" t="s">
        <v>820</v>
      </c>
      <c r="B125" s="2" t="s">
        <v>821</v>
      </c>
    </row>
    <row r="126" spans="1:2" x14ac:dyDescent="0.25">
      <c r="A126" s="2" t="s">
        <v>814</v>
      </c>
      <c r="B126" s="2" t="s">
        <v>815</v>
      </c>
    </row>
    <row r="127" spans="1:2" x14ac:dyDescent="0.25">
      <c r="A127" s="2" t="s">
        <v>146</v>
      </c>
      <c r="B127" s="2" t="s">
        <v>147</v>
      </c>
    </row>
    <row r="128" spans="1:2" x14ac:dyDescent="0.25">
      <c r="A128" s="2" t="s">
        <v>816</v>
      </c>
      <c r="B128" s="2" t="s">
        <v>817</v>
      </c>
    </row>
    <row r="129" spans="1:2" x14ac:dyDescent="0.25">
      <c r="A129" s="2" t="s">
        <v>148</v>
      </c>
      <c r="B129" s="2" t="s">
        <v>149</v>
      </c>
    </row>
    <row r="130" spans="1:2" x14ac:dyDescent="0.25">
      <c r="A130" s="2" t="s">
        <v>148</v>
      </c>
      <c r="B130" s="2" t="s">
        <v>842</v>
      </c>
    </row>
    <row r="131" spans="1:2" x14ac:dyDescent="0.25">
      <c r="A131" s="2" t="s">
        <v>853</v>
      </c>
      <c r="B131" s="2" t="s">
        <v>854</v>
      </c>
    </row>
    <row r="132" spans="1:2" x14ac:dyDescent="0.25">
      <c r="A132" s="2" t="s">
        <v>853</v>
      </c>
      <c r="B132" s="2" t="s">
        <v>850</v>
      </c>
    </row>
    <row r="133" spans="1:2" x14ac:dyDescent="0.25">
      <c r="A133" s="2" t="s">
        <v>855</v>
      </c>
      <c r="B133" s="2" t="s">
        <v>856</v>
      </c>
    </row>
    <row r="134" spans="1:2" x14ac:dyDescent="0.25">
      <c r="A134" s="2" t="s">
        <v>855</v>
      </c>
      <c r="B134" s="2" t="s">
        <v>852</v>
      </c>
    </row>
    <row r="135" spans="1:2" x14ac:dyDescent="0.25">
      <c r="A135" s="2" t="s">
        <v>857</v>
      </c>
      <c r="B135" s="2" t="s">
        <v>858</v>
      </c>
    </row>
    <row r="136" spans="1:2" x14ac:dyDescent="0.25">
      <c r="A136" s="2" t="s">
        <v>857</v>
      </c>
      <c r="B136" s="2" t="s">
        <v>854</v>
      </c>
    </row>
    <row r="137" spans="1:2" x14ac:dyDescent="0.25">
      <c r="A137" s="2" t="s">
        <v>859</v>
      </c>
      <c r="B137" s="2" t="s">
        <v>860</v>
      </c>
    </row>
    <row r="138" spans="1:2" x14ac:dyDescent="0.25">
      <c r="A138" s="2" t="s">
        <v>859</v>
      </c>
      <c r="B138" s="2" t="s">
        <v>856</v>
      </c>
    </row>
    <row r="139" spans="1:2" x14ac:dyDescent="0.25">
      <c r="A139" s="2" t="s">
        <v>861</v>
      </c>
      <c r="B139" s="2" t="s">
        <v>862</v>
      </c>
    </row>
    <row r="140" spans="1:2" x14ac:dyDescent="0.25">
      <c r="A140" s="2" t="s">
        <v>861</v>
      </c>
      <c r="B140" s="2" t="s">
        <v>858</v>
      </c>
    </row>
    <row r="141" spans="1:2" x14ac:dyDescent="0.25">
      <c r="A141" s="2" t="s">
        <v>863</v>
      </c>
      <c r="B141" s="2" t="s">
        <v>864</v>
      </c>
    </row>
    <row r="142" spans="1:2" x14ac:dyDescent="0.25">
      <c r="A142" s="2" t="s">
        <v>863</v>
      </c>
      <c r="B142" s="2" t="s">
        <v>860</v>
      </c>
    </row>
    <row r="143" spans="1:2" x14ac:dyDescent="0.25">
      <c r="A143" s="2" t="s">
        <v>865</v>
      </c>
      <c r="B143" s="2" t="s">
        <v>866</v>
      </c>
    </row>
    <row r="144" spans="1:2" x14ac:dyDescent="0.25">
      <c r="A144" s="2" t="s">
        <v>865</v>
      </c>
      <c r="B144" s="2" t="s">
        <v>862</v>
      </c>
    </row>
    <row r="145" spans="1:2" x14ac:dyDescent="0.25">
      <c r="A145" s="2" t="s">
        <v>867</v>
      </c>
      <c r="B145" s="2" t="s">
        <v>868</v>
      </c>
    </row>
    <row r="146" spans="1:2" x14ac:dyDescent="0.25">
      <c r="A146" s="2" t="s">
        <v>867</v>
      </c>
      <c r="B146" s="2" t="s">
        <v>864</v>
      </c>
    </row>
    <row r="147" spans="1:2" x14ac:dyDescent="0.25">
      <c r="A147" s="2" t="s">
        <v>869</v>
      </c>
      <c r="B147" s="2" t="s">
        <v>870</v>
      </c>
    </row>
    <row r="148" spans="1:2" x14ac:dyDescent="0.25">
      <c r="A148" s="2" t="s">
        <v>869</v>
      </c>
      <c r="B148" s="2" t="s">
        <v>866</v>
      </c>
    </row>
    <row r="149" spans="1:2" x14ac:dyDescent="0.25">
      <c r="A149" s="2" t="s">
        <v>1079</v>
      </c>
      <c r="B149" s="2" t="s">
        <v>868</v>
      </c>
    </row>
    <row r="150" spans="1:2" x14ac:dyDescent="0.25">
      <c r="A150" s="2" t="s">
        <v>150</v>
      </c>
      <c r="B150" s="2" t="s">
        <v>151</v>
      </c>
    </row>
    <row r="151" spans="1:2" x14ac:dyDescent="0.25">
      <c r="A151" s="2" t="s">
        <v>1080</v>
      </c>
      <c r="B151" s="2" t="s">
        <v>870</v>
      </c>
    </row>
    <row r="152" spans="1:2" x14ac:dyDescent="0.25">
      <c r="A152" s="2" t="s">
        <v>152</v>
      </c>
      <c r="B152" s="2" t="s">
        <v>153</v>
      </c>
    </row>
    <row r="153" spans="1:2" x14ac:dyDescent="0.25">
      <c r="A153" s="2" t="s">
        <v>154</v>
      </c>
      <c r="B153" s="2" t="s">
        <v>155</v>
      </c>
    </row>
    <row r="154" spans="1:2" x14ac:dyDescent="0.25">
      <c r="A154" s="2" t="s">
        <v>843</v>
      </c>
      <c r="B154" s="2" t="s">
        <v>844</v>
      </c>
    </row>
    <row r="155" spans="1:2" x14ac:dyDescent="0.25">
      <c r="A155" s="2" t="s">
        <v>843</v>
      </c>
      <c r="B155" s="2" t="s">
        <v>1077</v>
      </c>
    </row>
    <row r="156" spans="1:2" x14ac:dyDescent="0.25">
      <c r="A156" s="2" t="s">
        <v>845</v>
      </c>
      <c r="B156" s="2" t="s">
        <v>846</v>
      </c>
    </row>
    <row r="157" spans="1:2" x14ac:dyDescent="0.25">
      <c r="A157" s="2" t="s">
        <v>845</v>
      </c>
      <c r="B157" s="2" t="s">
        <v>844</v>
      </c>
    </row>
    <row r="158" spans="1:2" x14ac:dyDescent="0.25">
      <c r="A158" s="2" t="s">
        <v>847</v>
      </c>
      <c r="B158" s="2" t="s">
        <v>848</v>
      </c>
    </row>
    <row r="159" spans="1:2" x14ac:dyDescent="0.25">
      <c r="A159" s="2" t="s">
        <v>847</v>
      </c>
      <c r="B159" s="2" t="s">
        <v>846</v>
      </c>
    </row>
    <row r="160" spans="1:2" x14ac:dyDescent="0.25">
      <c r="A160" s="2" t="s">
        <v>849</v>
      </c>
      <c r="B160" s="2" t="s">
        <v>850</v>
      </c>
    </row>
    <row r="161" spans="1:2" x14ac:dyDescent="0.25">
      <c r="A161" s="2" t="s">
        <v>849</v>
      </c>
      <c r="B161" s="2" t="s">
        <v>848</v>
      </c>
    </row>
    <row r="162" spans="1:2" x14ac:dyDescent="0.25">
      <c r="A162" s="2" t="s">
        <v>851</v>
      </c>
      <c r="B162" s="2" t="s">
        <v>852</v>
      </c>
    </row>
    <row r="163" spans="1:2" x14ac:dyDescent="0.25">
      <c r="A163" s="2" t="s">
        <v>851</v>
      </c>
      <c r="B163" s="2" t="s">
        <v>1078</v>
      </c>
    </row>
    <row r="164" spans="1:2" x14ac:dyDescent="0.25">
      <c r="A164" s="2" t="s">
        <v>838</v>
      </c>
      <c r="B164" s="2" t="s">
        <v>839</v>
      </c>
    </row>
    <row r="165" spans="1:2" x14ac:dyDescent="0.25">
      <c r="A165" s="2" t="s">
        <v>156</v>
      </c>
      <c r="B165" s="2" t="s">
        <v>157</v>
      </c>
    </row>
    <row r="166" spans="1:2" x14ac:dyDescent="0.25">
      <c r="A166" s="2" t="s">
        <v>158</v>
      </c>
      <c r="B166" s="2" t="s">
        <v>159</v>
      </c>
    </row>
    <row r="167" spans="1:2" x14ac:dyDescent="0.25">
      <c r="A167" s="2" t="s">
        <v>840</v>
      </c>
      <c r="B167" s="2" t="s">
        <v>841</v>
      </c>
    </row>
    <row r="168" spans="1:2" x14ac:dyDescent="0.25">
      <c r="A168" s="2" t="s">
        <v>160</v>
      </c>
      <c r="B168" s="2" t="s">
        <v>161</v>
      </c>
    </row>
    <row r="169" spans="1:2" x14ac:dyDescent="0.25">
      <c r="A169" s="2" t="s">
        <v>887</v>
      </c>
      <c r="B169" s="2" t="s">
        <v>888</v>
      </c>
    </row>
    <row r="170" spans="1:2" x14ac:dyDescent="0.25">
      <c r="A170" s="2" t="s">
        <v>889</v>
      </c>
      <c r="B170" s="2" t="s">
        <v>890</v>
      </c>
    </row>
    <row r="171" spans="1:2" x14ac:dyDescent="0.25">
      <c r="A171" s="2" t="s">
        <v>162</v>
      </c>
      <c r="B171" s="2" t="s">
        <v>163</v>
      </c>
    </row>
    <row r="172" spans="1:2" x14ac:dyDescent="0.25">
      <c r="A172" s="2" t="s">
        <v>164</v>
      </c>
      <c r="B172" s="2" t="s">
        <v>165</v>
      </c>
    </row>
    <row r="173" spans="1:2" x14ac:dyDescent="0.25">
      <c r="A173" s="2" t="s">
        <v>875</v>
      </c>
      <c r="B173" s="2" t="s">
        <v>876</v>
      </c>
    </row>
    <row r="174" spans="1:2" x14ac:dyDescent="0.25">
      <c r="A174" s="2" t="s">
        <v>877</v>
      </c>
      <c r="B174" s="2" t="s">
        <v>878</v>
      </c>
    </row>
    <row r="175" spans="1:2" x14ac:dyDescent="0.25">
      <c r="A175" s="2" t="s">
        <v>879</v>
      </c>
      <c r="B175" s="2" t="s">
        <v>880</v>
      </c>
    </row>
    <row r="176" spans="1:2" x14ac:dyDescent="0.25">
      <c r="A176" s="2" t="s">
        <v>881</v>
      </c>
      <c r="B176" s="2" t="s">
        <v>882</v>
      </c>
    </row>
    <row r="177" spans="1:2" x14ac:dyDescent="0.25">
      <c r="A177" s="2" t="s">
        <v>883</v>
      </c>
      <c r="B177" s="2" t="s">
        <v>884</v>
      </c>
    </row>
    <row r="178" spans="1:2" x14ac:dyDescent="0.25">
      <c r="A178" s="2" t="s">
        <v>885</v>
      </c>
      <c r="B178" s="2" t="s">
        <v>886</v>
      </c>
    </row>
    <row r="179" spans="1:2" x14ac:dyDescent="0.25">
      <c r="A179" s="2" t="s">
        <v>871</v>
      </c>
      <c r="B179" s="2" t="s">
        <v>872</v>
      </c>
    </row>
    <row r="180" spans="1:2" x14ac:dyDescent="0.25">
      <c r="A180" s="2" t="s">
        <v>166</v>
      </c>
      <c r="B180" s="2" t="s">
        <v>167</v>
      </c>
    </row>
    <row r="181" spans="1:2" x14ac:dyDescent="0.25">
      <c r="A181" s="2" t="s">
        <v>873</v>
      </c>
      <c r="B181" s="2" t="s">
        <v>874</v>
      </c>
    </row>
    <row r="182" spans="1:2" x14ac:dyDescent="0.25">
      <c r="A182" s="2" t="s">
        <v>168</v>
      </c>
      <c r="B182" s="2" t="s">
        <v>169</v>
      </c>
    </row>
    <row r="183" spans="1:2" x14ac:dyDescent="0.25">
      <c r="A183" s="2" t="s">
        <v>170</v>
      </c>
      <c r="B183" s="2" t="s">
        <v>171</v>
      </c>
    </row>
    <row r="184" spans="1:2" x14ac:dyDescent="0.25">
      <c r="A184" s="2" t="s">
        <v>895</v>
      </c>
      <c r="B184" s="2" t="s">
        <v>896</v>
      </c>
    </row>
    <row r="185" spans="1:2" x14ac:dyDescent="0.25">
      <c r="A185" s="2" t="s">
        <v>897</v>
      </c>
      <c r="B185" s="2" t="s">
        <v>898</v>
      </c>
    </row>
    <row r="186" spans="1:2" x14ac:dyDescent="0.25">
      <c r="A186" s="2" t="s">
        <v>891</v>
      </c>
      <c r="B186" s="2" t="s">
        <v>892</v>
      </c>
    </row>
    <row r="187" spans="1:2" x14ac:dyDescent="0.25">
      <c r="A187" s="2" t="s">
        <v>172</v>
      </c>
      <c r="B187" s="2" t="s">
        <v>173</v>
      </c>
    </row>
    <row r="188" spans="1:2" x14ac:dyDescent="0.25">
      <c r="A188" s="2" t="s">
        <v>893</v>
      </c>
      <c r="B188" s="2" t="s">
        <v>894</v>
      </c>
    </row>
    <row r="189" spans="1:2" x14ac:dyDescent="0.25">
      <c r="A189" s="2" t="s">
        <v>174</v>
      </c>
      <c r="B189" s="2" t="s">
        <v>175</v>
      </c>
    </row>
    <row r="190" spans="1:2" x14ac:dyDescent="0.25">
      <c r="A190" s="2" t="s">
        <v>176</v>
      </c>
      <c r="B190" s="2" t="s">
        <v>177</v>
      </c>
    </row>
    <row r="191" spans="1:2" x14ac:dyDescent="0.25">
      <c r="A191" s="2" t="s">
        <v>178</v>
      </c>
      <c r="B191" s="2" t="s">
        <v>179</v>
      </c>
    </row>
    <row r="192" spans="1:2" x14ac:dyDescent="0.25">
      <c r="A192" s="2" t="s">
        <v>180</v>
      </c>
      <c r="B192" s="2" t="s">
        <v>181</v>
      </c>
    </row>
    <row r="193" spans="1:2" x14ac:dyDescent="0.25">
      <c r="A193" s="2" t="s">
        <v>182</v>
      </c>
      <c r="B193" s="2" t="s">
        <v>183</v>
      </c>
    </row>
    <row r="194" spans="1:2" x14ac:dyDescent="0.25">
      <c r="A194" s="2" t="s">
        <v>184</v>
      </c>
      <c r="B194" s="2" t="s">
        <v>185</v>
      </c>
    </row>
    <row r="195" spans="1:2" x14ac:dyDescent="0.25">
      <c r="A195" s="2" t="s">
        <v>186</v>
      </c>
      <c r="B195" s="2" t="s">
        <v>187</v>
      </c>
    </row>
    <row r="196" spans="1:2" x14ac:dyDescent="0.25">
      <c r="A196" s="2" t="s">
        <v>899</v>
      </c>
      <c r="B196" s="2" t="s">
        <v>900</v>
      </c>
    </row>
    <row r="197" spans="1:2" x14ac:dyDescent="0.25">
      <c r="A197" s="2" t="s">
        <v>901</v>
      </c>
      <c r="B197" s="2" t="s">
        <v>902</v>
      </c>
    </row>
    <row r="198" spans="1:2" x14ac:dyDescent="0.25">
      <c r="A198" s="2" t="s">
        <v>1100</v>
      </c>
      <c r="B198" s="2" t="s">
        <v>1099</v>
      </c>
    </row>
    <row r="199" spans="1:2" x14ac:dyDescent="0.25">
      <c r="A199" s="2" t="s">
        <v>188</v>
      </c>
      <c r="B199" s="2" t="s">
        <v>189</v>
      </c>
    </row>
    <row r="200" spans="1:2" x14ac:dyDescent="0.25">
      <c r="A200" s="2" t="s">
        <v>903</v>
      </c>
      <c r="B200" s="2" t="s">
        <v>904</v>
      </c>
    </row>
    <row r="201" spans="1:2" x14ac:dyDescent="0.25">
      <c r="A201" s="2" t="s">
        <v>905</v>
      </c>
      <c r="B201" s="2" t="s">
        <v>906</v>
      </c>
    </row>
    <row r="202" spans="1:2" x14ac:dyDescent="0.25">
      <c r="A202" s="2" t="s">
        <v>190</v>
      </c>
      <c r="B202" s="2" t="s">
        <v>191</v>
      </c>
    </row>
    <row r="203" spans="1:2" x14ac:dyDescent="0.25">
      <c r="A203" s="2" t="s">
        <v>192</v>
      </c>
      <c r="B203" s="2" t="s">
        <v>193</v>
      </c>
    </row>
    <row r="204" spans="1:2" x14ac:dyDescent="0.25">
      <c r="A204" s="2" t="s">
        <v>194</v>
      </c>
      <c r="B204" s="2" t="s">
        <v>195</v>
      </c>
    </row>
    <row r="205" spans="1:2" x14ac:dyDescent="0.25">
      <c r="A205" s="2" t="s">
        <v>196</v>
      </c>
      <c r="B205" s="2" t="s">
        <v>197</v>
      </c>
    </row>
    <row r="206" spans="1:2" x14ac:dyDescent="0.25">
      <c r="A206" s="2" t="s">
        <v>909</v>
      </c>
      <c r="B206" s="2" t="s">
        <v>1103</v>
      </c>
    </row>
    <row r="207" spans="1:2" x14ac:dyDescent="0.25">
      <c r="A207" s="2" t="s">
        <v>911</v>
      </c>
      <c r="B207" s="2" t="s">
        <v>912</v>
      </c>
    </row>
    <row r="208" spans="1:2" x14ac:dyDescent="0.25">
      <c r="A208" s="2" t="s">
        <v>913</v>
      </c>
      <c r="B208" s="2" t="s">
        <v>914</v>
      </c>
    </row>
    <row r="209" spans="1:2" x14ac:dyDescent="0.25">
      <c r="A209" s="2" t="s">
        <v>915</v>
      </c>
      <c r="B209" s="2" t="s">
        <v>819</v>
      </c>
    </row>
    <row r="210" spans="1:2" x14ac:dyDescent="0.25">
      <c r="A210" s="2" t="s">
        <v>198</v>
      </c>
      <c r="B210" s="2" t="s">
        <v>199</v>
      </c>
    </row>
    <row r="211" spans="1:2" x14ac:dyDescent="0.25">
      <c r="A211" s="2" t="s">
        <v>907</v>
      </c>
      <c r="B211" s="2" t="s">
        <v>908</v>
      </c>
    </row>
    <row r="212" spans="1:2" x14ac:dyDescent="0.25">
      <c r="A212" s="2" t="s">
        <v>200</v>
      </c>
      <c r="B212" s="2" t="s">
        <v>201</v>
      </c>
    </row>
    <row r="213" spans="1:2" x14ac:dyDescent="0.25">
      <c r="A213" s="2" t="s">
        <v>922</v>
      </c>
      <c r="B213" s="2" t="s">
        <v>923</v>
      </c>
    </row>
    <row r="214" spans="1:2" x14ac:dyDescent="0.25">
      <c r="A214" s="2" t="s">
        <v>924</v>
      </c>
      <c r="B214" s="2" t="s">
        <v>925</v>
      </c>
    </row>
    <row r="215" spans="1:2" x14ac:dyDescent="0.25">
      <c r="A215" s="2" t="s">
        <v>926</v>
      </c>
      <c r="B215" s="2" t="s">
        <v>927</v>
      </c>
    </row>
    <row r="216" spans="1:2" x14ac:dyDescent="0.25">
      <c r="A216" s="2" t="s">
        <v>928</v>
      </c>
      <c r="B216" s="2" t="s">
        <v>929</v>
      </c>
    </row>
    <row r="217" spans="1:2" x14ac:dyDescent="0.25">
      <c r="A217" s="2" t="s">
        <v>930</v>
      </c>
      <c r="B217" s="2" t="s">
        <v>931</v>
      </c>
    </row>
    <row r="218" spans="1:2" x14ac:dyDescent="0.25">
      <c r="A218" s="2" t="s">
        <v>932</v>
      </c>
      <c r="B218" s="2" t="s">
        <v>933</v>
      </c>
    </row>
    <row r="219" spans="1:2" x14ac:dyDescent="0.25">
      <c r="A219" s="2" t="s">
        <v>934</v>
      </c>
      <c r="B219" s="2" t="s">
        <v>935</v>
      </c>
    </row>
    <row r="220" spans="1:2" x14ac:dyDescent="0.25">
      <c r="A220" s="2" t="s">
        <v>936</v>
      </c>
      <c r="B220" s="2" t="s">
        <v>937</v>
      </c>
    </row>
    <row r="221" spans="1:2" x14ac:dyDescent="0.25">
      <c r="A221" s="2" t="s">
        <v>938</v>
      </c>
      <c r="B221" s="2" t="s">
        <v>939</v>
      </c>
    </row>
    <row r="222" spans="1:2" x14ac:dyDescent="0.25">
      <c r="A222" s="2" t="s">
        <v>940</v>
      </c>
      <c r="B222" s="2" t="s">
        <v>941</v>
      </c>
    </row>
    <row r="223" spans="1:2" x14ac:dyDescent="0.25">
      <c r="A223" s="2" t="s">
        <v>202</v>
      </c>
      <c r="B223" s="2" t="s">
        <v>203</v>
      </c>
    </row>
    <row r="224" spans="1:2" x14ac:dyDescent="0.25">
      <c r="A224" s="2" t="s">
        <v>942</v>
      </c>
      <c r="B224" s="2" t="s">
        <v>943</v>
      </c>
    </row>
    <row r="225" spans="1:2" x14ac:dyDescent="0.25">
      <c r="A225" s="2" t="s">
        <v>204</v>
      </c>
      <c r="B225" s="2" t="s">
        <v>205</v>
      </c>
    </row>
    <row r="226" spans="1:2" x14ac:dyDescent="0.25">
      <c r="A226" s="2" t="s">
        <v>206</v>
      </c>
      <c r="B226" s="2" t="s">
        <v>207</v>
      </c>
    </row>
    <row r="227" spans="1:2" x14ac:dyDescent="0.25">
      <c r="A227" s="2" t="s">
        <v>208</v>
      </c>
      <c r="B227" s="2" t="s">
        <v>209</v>
      </c>
    </row>
    <row r="228" spans="1:2" x14ac:dyDescent="0.25">
      <c r="A228" s="2" t="s">
        <v>210</v>
      </c>
      <c r="B228" s="2" t="s">
        <v>211</v>
      </c>
    </row>
    <row r="229" spans="1:2" x14ac:dyDescent="0.25">
      <c r="A229" s="2" t="s">
        <v>212</v>
      </c>
      <c r="B229" s="2" t="s">
        <v>213</v>
      </c>
    </row>
    <row r="230" spans="1:2" x14ac:dyDescent="0.25">
      <c r="A230" s="2" t="s">
        <v>918</v>
      </c>
      <c r="B230" s="2" t="s">
        <v>919</v>
      </c>
    </row>
    <row r="231" spans="1:2" x14ac:dyDescent="0.25">
      <c r="A231" s="2" t="s">
        <v>920</v>
      </c>
      <c r="B231" s="2" t="s">
        <v>921</v>
      </c>
    </row>
    <row r="232" spans="1:2" x14ac:dyDescent="0.25">
      <c r="A232" s="2" t="s">
        <v>916</v>
      </c>
      <c r="B232" s="2" t="s">
        <v>917</v>
      </c>
    </row>
    <row r="233" spans="1:2" x14ac:dyDescent="0.25">
      <c r="A233" s="2" t="s">
        <v>214</v>
      </c>
      <c r="B233" s="2" t="s">
        <v>215</v>
      </c>
    </row>
    <row r="234" spans="1:2" x14ac:dyDescent="0.25">
      <c r="A234" s="2" t="s">
        <v>957</v>
      </c>
      <c r="B234" s="2" t="s">
        <v>958</v>
      </c>
    </row>
    <row r="235" spans="1:2" x14ac:dyDescent="0.25">
      <c r="A235" s="2" t="s">
        <v>959</v>
      </c>
      <c r="B235" s="2" t="s">
        <v>960</v>
      </c>
    </row>
    <row r="236" spans="1:2" x14ac:dyDescent="0.25">
      <c r="A236" s="2" t="s">
        <v>961</v>
      </c>
      <c r="B236" s="2" t="s">
        <v>962</v>
      </c>
    </row>
    <row r="237" spans="1:2" x14ac:dyDescent="0.25">
      <c r="A237" s="2" t="s">
        <v>963</v>
      </c>
      <c r="B237" s="2" t="s">
        <v>964</v>
      </c>
    </row>
    <row r="238" spans="1:2" x14ac:dyDescent="0.25">
      <c r="A238" s="2" t="s">
        <v>965</v>
      </c>
      <c r="B238" s="2" t="s">
        <v>966</v>
      </c>
    </row>
    <row r="239" spans="1:2" x14ac:dyDescent="0.25">
      <c r="A239" s="2" t="s">
        <v>967</v>
      </c>
      <c r="B239" s="2" t="s">
        <v>968</v>
      </c>
    </row>
    <row r="240" spans="1:2" x14ac:dyDescent="0.25">
      <c r="A240" s="2" t="s">
        <v>969</v>
      </c>
      <c r="B240" s="2" t="s">
        <v>970</v>
      </c>
    </row>
    <row r="241" spans="1:2" x14ac:dyDescent="0.25">
      <c r="A241" s="2" t="s">
        <v>216</v>
      </c>
      <c r="B241" s="2" t="s">
        <v>217</v>
      </c>
    </row>
    <row r="242" spans="1:2" x14ac:dyDescent="0.25">
      <c r="A242" s="2" t="s">
        <v>218</v>
      </c>
      <c r="B242" s="2" t="s">
        <v>219</v>
      </c>
    </row>
    <row r="243" spans="1:2" x14ac:dyDescent="0.25">
      <c r="A243" s="2" t="s">
        <v>220</v>
      </c>
      <c r="B243" s="2" t="s">
        <v>221</v>
      </c>
    </row>
    <row r="244" spans="1:2" x14ac:dyDescent="0.25">
      <c r="A244" s="2" t="s">
        <v>222</v>
      </c>
      <c r="B244" s="2" t="s">
        <v>223</v>
      </c>
    </row>
    <row r="245" spans="1:2" x14ac:dyDescent="0.25">
      <c r="A245" s="2" t="s">
        <v>951</v>
      </c>
      <c r="B245" s="2" t="s">
        <v>819</v>
      </c>
    </row>
    <row r="246" spans="1:2" x14ac:dyDescent="0.25">
      <c r="A246" s="2" t="s">
        <v>953</v>
      </c>
      <c r="B246" s="2" t="s">
        <v>954</v>
      </c>
    </row>
    <row r="247" spans="1:2" x14ac:dyDescent="0.25">
      <c r="A247" s="2" t="s">
        <v>955</v>
      </c>
      <c r="B247" s="2" t="s">
        <v>956</v>
      </c>
    </row>
    <row r="248" spans="1:2" x14ac:dyDescent="0.25">
      <c r="A248" s="2" t="s">
        <v>944</v>
      </c>
      <c r="B248" s="2" t="s">
        <v>945</v>
      </c>
    </row>
    <row r="249" spans="1:2" x14ac:dyDescent="0.25">
      <c r="A249" s="2" t="s">
        <v>946</v>
      </c>
      <c r="B249" s="2" t="s">
        <v>1066</v>
      </c>
    </row>
    <row r="250" spans="1:2" x14ac:dyDescent="0.25">
      <c r="A250" s="2" t="s">
        <v>946</v>
      </c>
      <c r="B250" s="2" t="s">
        <v>952</v>
      </c>
    </row>
    <row r="251" spans="1:2" x14ac:dyDescent="0.25">
      <c r="A251" s="2" t="s">
        <v>947</v>
      </c>
      <c r="B251" s="2" t="s">
        <v>948</v>
      </c>
    </row>
    <row r="252" spans="1:2" x14ac:dyDescent="0.25">
      <c r="A252" s="2" t="s">
        <v>949</v>
      </c>
      <c r="B252" s="2" t="s">
        <v>950</v>
      </c>
    </row>
    <row r="253" spans="1:2" x14ac:dyDescent="0.25">
      <c r="A253" s="2" t="s">
        <v>224</v>
      </c>
      <c r="B253" s="2" t="s">
        <v>225</v>
      </c>
    </row>
    <row r="254" spans="1:2" x14ac:dyDescent="0.25">
      <c r="A254" s="2" t="s">
        <v>226</v>
      </c>
      <c r="B254" s="2" t="s">
        <v>227</v>
      </c>
    </row>
    <row r="255" spans="1:2" x14ac:dyDescent="0.25">
      <c r="A255" s="2" t="s">
        <v>228</v>
      </c>
      <c r="B255" s="2" t="s">
        <v>229</v>
      </c>
    </row>
    <row r="256" spans="1:2" x14ac:dyDescent="0.25">
      <c r="A256" s="2" t="s">
        <v>230</v>
      </c>
      <c r="B256" s="2" t="s">
        <v>231</v>
      </c>
    </row>
    <row r="257" spans="1:2" x14ac:dyDescent="0.25">
      <c r="A257" s="2" t="s">
        <v>1069</v>
      </c>
      <c r="B257" s="2" t="s">
        <v>1070</v>
      </c>
    </row>
    <row r="258" spans="1:2" x14ac:dyDescent="0.25">
      <c r="A258" s="2" t="s">
        <v>1071</v>
      </c>
      <c r="B258" s="2" t="s">
        <v>1072</v>
      </c>
    </row>
    <row r="259" spans="1:2" x14ac:dyDescent="0.25">
      <c r="A259" s="2" t="s">
        <v>1073</v>
      </c>
      <c r="B259" s="2" t="s">
        <v>1074</v>
      </c>
    </row>
    <row r="260" spans="1:2" x14ac:dyDescent="0.25">
      <c r="A260" s="2" t="s">
        <v>971</v>
      </c>
      <c r="B260" s="2" t="s">
        <v>972</v>
      </c>
    </row>
    <row r="261" spans="1:2" x14ac:dyDescent="0.25">
      <c r="A261" s="2" t="s">
        <v>232</v>
      </c>
      <c r="B261" s="2" t="s">
        <v>233</v>
      </c>
    </row>
    <row r="262" spans="1:2" x14ac:dyDescent="0.25">
      <c r="A262" s="2" t="s">
        <v>1067</v>
      </c>
      <c r="B262" s="2" t="s">
        <v>1068</v>
      </c>
    </row>
    <row r="263" spans="1:2" x14ac:dyDescent="0.25">
      <c r="A263" s="2" t="s">
        <v>973</v>
      </c>
      <c r="B263" s="2" t="s">
        <v>974</v>
      </c>
    </row>
    <row r="264" spans="1:2" x14ac:dyDescent="0.25">
      <c r="A264" s="2" t="s">
        <v>234</v>
      </c>
      <c r="B264" s="2" t="s">
        <v>235</v>
      </c>
    </row>
    <row r="265" spans="1:2" x14ac:dyDescent="0.25">
      <c r="A265" s="2" t="s">
        <v>236</v>
      </c>
      <c r="B265" s="2" t="s">
        <v>237</v>
      </c>
    </row>
    <row r="266" spans="1:2" x14ac:dyDescent="0.25">
      <c r="A266" s="2" t="s">
        <v>238</v>
      </c>
      <c r="B266" s="2" t="s">
        <v>239</v>
      </c>
    </row>
    <row r="267" spans="1:2" x14ac:dyDescent="0.25">
      <c r="A267" s="2" t="s">
        <v>977</v>
      </c>
      <c r="B267" s="2" t="s">
        <v>978</v>
      </c>
    </row>
    <row r="268" spans="1:2" x14ac:dyDescent="0.25">
      <c r="A268" s="2" t="s">
        <v>979</v>
      </c>
      <c r="B268" s="2" t="s">
        <v>980</v>
      </c>
    </row>
    <row r="269" spans="1:2" x14ac:dyDescent="0.25">
      <c r="A269" s="2" t="s">
        <v>981</v>
      </c>
      <c r="B269" s="2" t="s">
        <v>982</v>
      </c>
    </row>
    <row r="270" spans="1:2" x14ac:dyDescent="0.25">
      <c r="A270" s="2" t="s">
        <v>983</v>
      </c>
      <c r="B270" s="2" t="s">
        <v>984</v>
      </c>
    </row>
    <row r="271" spans="1:2" x14ac:dyDescent="0.25">
      <c r="A271" s="2" t="s">
        <v>985</v>
      </c>
      <c r="B271" s="2" t="s">
        <v>986</v>
      </c>
    </row>
    <row r="272" spans="1:2" x14ac:dyDescent="0.25">
      <c r="A272" s="2" t="s">
        <v>240</v>
      </c>
      <c r="B272" s="2" t="s">
        <v>241</v>
      </c>
    </row>
    <row r="273" spans="1:2" x14ac:dyDescent="0.25">
      <c r="A273" s="2" t="s">
        <v>975</v>
      </c>
      <c r="B273" s="2" t="s">
        <v>976</v>
      </c>
    </row>
    <row r="274" spans="1:2" x14ac:dyDescent="0.25">
      <c r="A274" s="2" t="s">
        <v>242</v>
      </c>
      <c r="B274" s="2" t="s">
        <v>243</v>
      </c>
    </row>
    <row r="275" spans="1:2" x14ac:dyDescent="0.25">
      <c r="A275" s="2" t="s">
        <v>244</v>
      </c>
      <c r="B275" s="2" t="s">
        <v>245</v>
      </c>
    </row>
    <row r="276" spans="1:2" x14ac:dyDescent="0.25">
      <c r="A276" s="2" t="s">
        <v>987</v>
      </c>
      <c r="B276" s="2" t="s">
        <v>1063</v>
      </c>
    </row>
    <row r="277" spans="1:2" x14ac:dyDescent="0.25">
      <c r="A277" s="2" t="s">
        <v>988</v>
      </c>
      <c r="B277" s="2" t="s">
        <v>1064</v>
      </c>
    </row>
    <row r="278" spans="1:2" x14ac:dyDescent="0.25">
      <c r="A278" s="2" t="s">
        <v>989</v>
      </c>
      <c r="B278" s="2" t="s">
        <v>1065</v>
      </c>
    </row>
    <row r="279" spans="1:2" x14ac:dyDescent="0.25">
      <c r="A279" s="2" t="s">
        <v>246</v>
      </c>
      <c r="B279" s="2" t="s">
        <v>247</v>
      </c>
    </row>
    <row r="280" spans="1:2" x14ac:dyDescent="0.25">
      <c r="A280" s="2" t="s">
        <v>992</v>
      </c>
      <c r="B280" s="2" t="s">
        <v>993</v>
      </c>
    </row>
    <row r="281" spans="1:2" x14ac:dyDescent="0.25">
      <c r="A281" s="2" t="s">
        <v>994</v>
      </c>
      <c r="B281" s="2" t="s">
        <v>995</v>
      </c>
    </row>
    <row r="282" spans="1:2" x14ac:dyDescent="0.25">
      <c r="A282" s="2" t="s">
        <v>1101</v>
      </c>
      <c r="B282" s="2" t="s">
        <v>1102</v>
      </c>
    </row>
    <row r="283" spans="1:2" x14ac:dyDescent="0.25">
      <c r="A283" s="2" t="s">
        <v>990</v>
      </c>
      <c r="B283" s="2" t="s">
        <v>991</v>
      </c>
    </row>
    <row r="284" spans="1:2" x14ac:dyDescent="0.25">
      <c r="A284" s="2" t="s">
        <v>248</v>
      </c>
      <c r="B284" s="2" t="s">
        <v>249</v>
      </c>
    </row>
    <row r="285" spans="1:2" x14ac:dyDescent="0.25">
      <c r="A285" s="2" t="s">
        <v>250</v>
      </c>
      <c r="B285" s="2" t="s">
        <v>251</v>
      </c>
    </row>
    <row r="286" spans="1:2" x14ac:dyDescent="0.25">
      <c r="A286" s="2" t="s">
        <v>252</v>
      </c>
      <c r="B286" s="2" t="s">
        <v>253</v>
      </c>
    </row>
    <row r="287" spans="1:2" x14ac:dyDescent="0.25">
      <c r="A287" s="2" t="s">
        <v>254</v>
      </c>
      <c r="B287" s="2" t="s">
        <v>255</v>
      </c>
    </row>
    <row r="288" spans="1:2" x14ac:dyDescent="0.25">
      <c r="A288" s="2" t="s">
        <v>256</v>
      </c>
      <c r="B288" s="2" t="s">
        <v>257</v>
      </c>
    </row>
    <row r="289" spans="1:2" x14ac:dyDescent="0.25">
      <c r="A289" s="2" t="s">
        <v>258</v>
      </c>
      <c r="B289" s="2" t="s">
        <v>259</v>
      </c>
    </row>
    <row r="290" spans="1:2" x14ac:dyDescent="0.25">
      <c r="A290" s="2" t="s">
        <v>1000</v>
      </c>
      <c r="B290" s="2" t="s">
        <v>1001</v>
      </c>
    </row>
    <row r="291" spans="1:2" x14ac:dyDescent="0.25">
      <c r="A291" s="2" t="s">
        <v>1002</v>
      </c>
      <c r="B291" s="2" t="s">
        <v>1003</v>
      </c>
    </row>
    <row r="292" spans="1:2" x14ac:dyDescent="0.25">
      <c r="A292" s="2" t="s">
        <v>1004</v>
      </c>
      <c r="B292" s="2" t="s">
        <v>1005</v>
      </c>
    </row>
    <row r="293" spans="1:2" x14ac:dyDescent="0.25">
      <c r="A293" s="2" t="s">
        <v>1006</v>
      </c>
      <c r="B293" s="2" t="s">
        <v>1007</v>
      </c>
    </row>
    <row r="294" spans="1:2" x14ac:dyDescent="0.25">
      <c r="A294" s="2" t="s">
        <v>1008</v>
      </c>
      <c r="B294" s="2" t="s">
        <v>1009</v>
      </c>
    </row>
    <row r="295" spans="1:2" x14ac:dyDescent="0.25">
      <c r="A295" s="2" t="s">
        <v>260</v>
      </c>
      <c r="B295" s="2" t="s">
        <v>261</v>
      </c>
    </row>
    <row r="296" spans="1:2" x14ac:dyDescent="0.25">
      <c r="A296" s="2" t="s">
        <v>1010</v>
      </c>
      <c r="B296" s="2" t="s">
        <v>1011</v>
      </c>
    </row>
    <row r="297" spans="1:2" x14ac:dyDescent="0.25">
      <c r="A297" s="2" t="s">
        <v>1012</v>
      </c>
      <c r="B297" s="2" t="s">
        <v>1013</v>
      </c>
    </row>
    <row r="298" spans="1:2" x14ac:dyDescent="0.25">
      <c r="A298" s="2" t="s">
        <v>1014</v>
      </c>
      <c r="B298" s="2" t="s">
        <v>1015</v>
      </c>
    </row>
    <row r="299" spans="1:2" x14ac:dyDescent="0.25">
      <c r="A299" s="2" t="s">
        <v>1016</v>
      </c>
      <c r="B299" s="2" t="s">
        <v>1017</v>
      </c>
    </row>
    <row r="300" spans="1:2" x14ac:dyDescent="0.25">
      <c r="A300" s="2" t="s">
        <v>262</v>
      </c>
      <c r="B300" s="2" t="s">
        <v>263</v>
      </c>
    </row>
    <row r="301" spans="1:2" x14ac:dyDescent="0.25">
      <c r="A301" s="2" t="s">
        <v>264</v>
      </c>
      <c r="B301" s="2" t="s">
        <v>265</v>
      </c>
    </row>
    <row r="302" spans="1:2" x14ac:dyDescent="0.25">
      <c r="A302" s="2" t="s">
        <v>266</v>
      </c>
      <c r="B302" s="2" t="s">
        <v>267</v>
      </c>
    </row>
    <row r="303" spans="1:2" x14ac:dyDescent="0.25">
      <c r="A303" s="2" t="s">
        <v>268</v>
      </c>
      <c r="B303" s="2" t="s">
        <v>269</v>
      </c>
    </row>
    <row r="304" spans="1:2" x14ac:dyDescent="0.25">
      <c r="A304" s="2" t="s">
        <v>270</v>
      </c>
      <c r="B304" s="2" t="s">
        <v>271</v>
      </c>
    </row>
    <row r="305" spans="1:2" x14ac:dyDescent="0.25">
      <c r="A305" s="2" t="s">
        <v>1085</v>
      </c>
      <c r="B305" s="2" t="s">
        <v>805</v>
      </c>
    </row>
    <row r="306" spans="1:2" x14ac:dyDescent="0.25">
      <c r="A306" s="2" t="s">
        <v>272</v>
      </c>
      <c r="B306" s="2" t="s">
        <v>273</v>
      </c>
    </row>
    <row r="307" spans="1:2" x14ac:dyDescent="0.25">
      <c r="A307" s="2" t="s">
        <v>996</v>
      </c>
      <c r="B307" s="2" t="s">
        <v>997</v>
      </c>
    </row>
    <row r="308" spans="1:2" x14ac:dyDescent="0.25">
      <c r="A308" s="2" t="s">
        <v>998</v>
      </c>
      <c r="B308" s="2" t="s">
        <v>999</v>
      </c>
    </row>
    <row r="309" spans="1:2" x14ac:dyDescent="0.25">
      <c r="A309" s="2" t="s">
        <v>274</v>
      </c>
      <c r="B309" s="2" t="s">
        <v>275</v>
      </c>
    </row>
    <row r="310" spans="1:2" x14ac:dyDescent="0.25">
      <c r="A310" s="2" t="s">
        <v>1024</v>
      </c>
      <c r="B310" s="2" t="s">
        <v>1025</v>
      </c>
    </row>
    <row r="311" spans="1:2" x14ac:dyDescent="0.25">
      <c r="A311" s="2" t="s">
        <v>1024</v>
      </c>
      <c r="B311" s="2" t="s">
        <v>1023</v>
      </c>
    </row>
    <row r="312" spans="1:2" x14ac:dyDescent="0.25">
      <c r="A312" s="2" t="s">
        <v>1082</v>
      </c>
      <c r="B312" s="2" t="s">
        <v>1025</v>
      </c>
    </row>
    <row r="313" spans="1:2" x14ac:dyDescent="0.25">
      <c r="A313" s="2" t="s">
        <v>276</v>
      </c>
      <c r="B313" s="2" t="s">
        <v>277</v>
      </c>
    </row>
    <row r="314" spans="1:2" x14ac:dyDescent="0.25">
      <c r="A314" s="2" t="s">
        <v>278</v>
      </c>
      <c r="B314" s="2" t="s">
        <v>279</v>
      </c>
    </row>
    <row r="315" spans="1:2" x14ac:dyDescent="0.25">
      <c r="A315" s="2" t="s">
        <v>280</v>
      </c>
      <c r="B315" s="2" t="s">
        <v>281</v>
      </c>
    </row>
    <row r="316" spans="1:2" x14ac:dyDescent="0.25">
      <c r="A316" s="2" t="s">
        <v>282</v>
      </c>
      <c r="B316" s="2" t="s">
        <v>283</v>
      </c>
    </row>
    <row r="317" spans="1:2" x14ac:dyDescent="0.25">
      <c r="A317" s="2" t="s">
        <v>284</v>
      </c>
      <c r="B317" s="2" t="s">
        <v>285</v>
      </c>
    </row>
    <row r="318" spans="1:2" x14ac:dyDescent="0.25">
      <c r="A318" s="2" t="s">
        <v>286</v>
      </c>
      <c r="B318" s="2" t="s">
        <v>287</v>
      </c>
    </row>
    <row r="319" spans="1:2" x14ac:dyDescent="0.25">
      <c r="A319" s="2" t="s">
        <v>1020</v>
      </c>
      <c r="B319" s="2" t="s">
        <v>1021</v>
      </c>
    </row>
    <row r="320" spans="1:2" x14ac:dyDescent="0.25">
      <c r="A320" s="2" t="s">
        <v>1020</v>
      </c>
      <c r="B320" s="2" t="s">
        <v>1081</v>
      </c>
    </row>
    <row r="321" spans="1:2" x14ac:dyDescent="0.25">
      <c r="A321" s="2" t="s">
        <v>1022</v>
      </c>
      <c r="B321" s="2" t="s">
        <v>1023</v>
      </c>
    </row>
    <row r="322" spans="1:2" x14ac:dyDescent="0.25">
      <c r="A322" s="2" t="s">
        <v>1022</v>
      </c>
      <c r="B322" s="2" t="s">
        <v>1021</v>
      </c>
    </row>
    <row r="323" spans="1:2" x14ac:dyDescent="0.25">
      <c r="A323" s="2" t="s">
        <v>288</v>
      </c>
      <c r="B323" s="2" t="s">
        <v>289</v>
      </c>
    </row>
    <row r="324" spans="1:2" x14ac:dyDescent="0.25">
      <c r="A324" s="2" t="s">
        <v>1018</v>
      </c>
      <c r="B324" s="2" t="s">
        <v>1019</v>
      </c>
    </row>
    <row r="325" spans="1:2" x14ac:dyDescent="0.25">
      <c r="A325" s="2" t="s">
        <v>290</v>
      </c>
      <c r="B325" s="2" t="s">
        <v>291</v>
      </c>
    </row>
    <row r="326" spans="1:2" x14ac:dyDescent="0.25">
      <c r="A326" s="2" t="s">
        <v>1042</v>
      </c>
      <c r="B326" s="2" t="s">
        <v>1043</v>
      </c>
    </row>
    <row r="327" spans="1:2" x14ac:dyDescent="0.25">
      <c r="A327" s="2" t="s">
        <v>1044</v>
      </c>
      <c r="B327" s="2" t="s">
        <v>1045</v>
      </c>
    </row>
    <row r="328" spans="1:2" x14ac:dyDescent="0.25">
      <c r="A328" s="2" t="s">
        <v>1046</v>
      </c>
      <c r="B328" s="2" t="s">
        <v>1047</v>
      </c>
    </row>
    <row r="329" spans="1:2" x14ac:dyDescent="0.25">
      <c r="A329" s="2" t="s">
        <v>1048</v>
      </c>
      <c r="B329" s="2" t="s">
        <v>1049</v>
      </c>
    </row>
    <row r="330" spans="1:2" x14ac:dyDescent="0.25">
      <c r="A330" s="2" t="s">
        <v>292</v>
      </c>
      <c r="B330" s="2" t="s">
        <v>293</v>
      </c>
    </row>
    <row r="331" spans="1:2" x14ac:dyDescent="0.25">
      <c r="A331" s="2" t="s">
        <v>1028</v>
      </c>
      <c r="B331" s="2" t="s">
        <v>1029</v>
      </c>
    </row>
    <row r="332" spans="1:2" x14ac:dyDescent="0.25">
      <c r="A332" s="2" t="s">
        <v>1030</v>
      </c>
      <c r="B332" s="2" t="s">
        <v>1031</v>
      </c>
    </row>
    <row r="333" spans="1:2" x14ac:dyDescent="0.25">
      <c r="A333" s="2" t="s">
        <v>1032</v>
      </c>
      <c r="B333" s="2" t="s">
        <v>1033</v>
      </c>
    </row>
    <row r="334" spans="1:2" x14ac:dyDescent="0.25">
      <c r="A334" s="2" t="s">
        <v>1034</v>
      </c>
      <c r="B334" s="2" t="s">
        <v>1035</v>
      </c>
    </row>
    <row r="335" spans="1:2" x14ac:dyDescent="0.25">
      <c r="A335" s="2" t="s">
        <v>1036</v>
      </c>
      <c r="B335" s="2" t="s">
        <v>1037</v>
      </c>
    </row>
    <row r="336" spans="1:2" x14ac:dyDescent="0.25">
      <c r="A336" s="2" t="s">
        <v>1038</v>
      </c>
      <c r="B336" s="2" t="s">
        <v>1039</v>
      </c>
    </row>
    <row r="337" spans="1:2" x14ac:dyDescent="0.25">
      <c r="A337" s="2" t="s">
        <v>1040</v>
      </c>
      <c r="B337" s="2" t="s">
        <v>1041</v>
      </c>
    </row>
    <row r="338" spans="1:2" x14ac:dyDescent="0.25">
      <c r="A338" s="2" t="s">
        <v>294</v>
      </c>
      <c r="B338" s="2" t="s">
        <v>295</v>
      </c>
    </row>
    <row r="339" spans="1:2" x14ac:dyDescent="0.25">
      <c r="A339" s="2" t="s">
        <v>1026</v>
      </c>
      <c r="B339" s="2" t="s">
        <v>1027</v>
      </c>
    </row>
    <row r="340" spans="1:2" x14ac:dyDescent="0.25">
      <c r="A340" s="2" t="s">
        <v>296</v>
      </c>
      <c r="B340" s="2" t="s">
        <v>297</v>
      </c>
    </row>
    <row r="341" spans="1:2" x14ac:dyDescent="0.25">
      <c r="A341" s="2" t="s">
        <v>298</v>
      </c>
      <c r="B341" s="2" t="s">
        <v>299</v>
      </c>
    </row>
    <row r="342" spans="1:2" x14ac:dyDescent="0.25">
      <c r="A342" s="2" t="s">
        <v>300</v>
      </c>
      <c r="B342" s="2" t="s">
        <v>301</v>
      </c>
    </row>
    <row r="343" spans="1:2" x14ac:dyDescent="0.25">
      <c r="A343" s="2" t="s">
        <v>302</v>
      </c>
      <c r="B343" s="2" t="s">
        <v>303</v>
      </c>
    </row>
    <row r="344" spans="1:2" x14ac:dyDescent="0.25">
      <c r="A344" s="2" t="s">
        <v>304</v>
      </c>
      <c r="B344" s="2" t="s">
        <v>305</v>
      </c>
    </row>
    <row r="345" spans="1:2" x14ac:dyDescent="0.25">
      <c r="A345" s="2" t="s">
        <v>1050</v>
      </c>
      <c r="B345" s="2" t="s">
        <v>1051</v>
      </c>
    </row>
    <row r="346" spans="1:2" x14ac:dyDescent="0.25">
      <c r="A346" s="2" t="s">
        <v>1052</v>
      </c>
      <c r="B346" s="2" t="s">
        <v>1053</v>
      </c>
    </row>
    <row r="347" spans="1:2" x14ac:dyDescent="0.25">
      <c r="A347" s="2" t="s">
        <v>1054</v>
      </c>
      <c r="B347" s="2" t="s">
        <v>1055</v>
      </c>
    </row>
    <row r="348" spans="1:2" x14ac:dyDescent="0.25">
      <c r="A348" s="2" t="s">
        <v>1056</v>
      </c>
      <c r="B348" s="2" t="s">
        <v>1057</v>
      </c>
    </row>
    <row r="349" spans="1:2" x14ac:dyDescent="0.25">
      <c r="A349" s="2" t="s">
        <v>306</v>
      </c>
      <c r="B349" s="2" t="s">
        <v>307</v>
      </c>
    </row>
    <row r="350" spans="1:2" x14ac:dyDescent="0.25">
      <c r="A350" s="2" t="s">
        <v>308</v>
      </c>
      <c r="B350" s="2" t="s">
        <v>309</v>
      </c>
    </row>
    <row r="351" spans="1:2" x14ac:dyDescent="0.25">
      <c r="A351" s="2" t="s">
        <v>1091</v>
      </c>
      <c r="B351" s="2" t="s">
        <v>1092</v>
      </c>
    </row>
    <row r="391" spans="3:3" x14ac:dyDescent="0.25">
      <c r="C391" s="2" t="s">
        <v>70</v>
      </c>
    </row>
    <row r="392" spans="3:3" x14ac:dyDescent="0.25">
      <c r="C392" s="2" t="s">
        <v>71</v>
      </c>
    </row>
    <row r="394" spans="3:3" x14ac:dyDescent="0.25">
      <c r="C394" s="2" t="s">
        <v>72</v>
      </c>
    </row>
    <row r="395" spans="3:3" x14ac:dyDescent="0.25">
      <c r="C395" s="2" t="s">
        <v>42</v>
      </c>
    </row>
    <row r="396" spans="3:3" x14ac:dyDescent="0.25">
      <c r="C396" s="2" t="s">
        <v>27</v>
      </c>
    </row>
    <row r="400" spans="3:3" x14ac:dyDescent="0.25">
      <c r="C400" s="2">
        <v>2023</v>
      </c>
    </row>
    <row r="401" spans="3:17" x14ac:dyDescent="0.25">
      <c r="C401" s="2">
        <v>2024</v>
      </c>
    </row>
    <row r="402" spans="3:17" x14ac:dyDescent="0.25">
      <c r="C402" s="2">
        <v>2025</v>
      </c>
    </row>
    <row r="404" spans="3:17" x14ac:dyDescent="0.25">
      <c r="K404" s="2" t="s">
        <v>57</v>
      </c>
      <c r="L404" s="2" t="s">
        <v>58</v>
      </c>
      <c r="M404" s="2" t="s">
        <v>73</v>
      </c>
      <c r="N404" s="2" t="s">
        <v>74</v>
      </c>
      <c r="O404" s="2" t="s">
        <v>75</v>
      </c>
      <c r="P404" s="2" t="s">
        <v>76</v>
      </c>
      <c r="Q404" s="2" t="s">
        <v>77</v>
      </c>
    </row>
    <row r="405" spans="3:17" x14ac:dyDescent="0.25">
      <c r="C405" s="2" t="s">
        <v>26</v>
      </c>
      <c r="J405" s="2" t="s">
        <v>59</v>
      </c>
      <c r="K405" s="2">
        <v>30</v>
      </c>
      <c r="L405" s="2">
        <v>19</v>
      </c>
      <c r="M405" s="2">
        <v>4</v>
      </c>
      <c r="N405" s="2">
        <v>4</v>
      </c>
      <c r="O405" s="2">
        <v>5</v>
      </c>
      <c r="P405" s="2">
        <v>5</v>
      </c>
      <c r="Q405" s="2">
        <v>4</v>
      </c>
    </row>
    <row r="406" spans="3:17" x14ac:dyDescent="0.25">
      <c r="C406" s="2" t="s">
        <v>62</v>
      </c>
      <c r="J406" s="2" t="s">
        <v>60</v>
      </c>
      <c r="K406" s="2">
        <v>31</v>
      </c>
      <c r="L406" s="2">
        <v>21</v>
      </c>
      <c r="M406" s="2">
        <v>5</v>
      </c>
      <c r="N406" s="2">
        <v>4</v>
      </c>
      <c r="O406" s="2">
        <v>4</v>
      </c>
      <c r="P406" s="2">
        <v>4</v>
      </c>
      <c r="Q406" s="2">
        <v>4</v>
      </c>
    </row>
    <row r="407" spans="3:17" x14ac:dyDescent="0.25">
      <c r="C407" s="2" t="s">
        <v>65</v>
      </c>
      <c r="J407" s="2" t="s">
        <v>61</v>
      </c>
      <c r="K407" s="2">
        <v>31</v>
      </c>
      <c r="L407" s="2">
        <v>23</v>
      </c>
      <c r="M407" s="2">
        <v>4</v>
      </c>
      <c r="N407" s="2">
        <v>5</v>
      </c>
      <c r="O407" s="2">
        <v>5</v>
      </c>
      <c r="P407" s="2">
        <v>5</v>
      </c>
      <c r="Q407" s="2">
        <v>4</v>
      </c>
    </row>
    <row r="408" spans="3:17" x14ac:dyDescent="0.25">
      <c r="C408" s="2" t="s">
        <v>59</v>
      </c>
      <c r="J408" s="2" t="s">
        <v>62</v>
      </c>
      <c r="K408" s="2">
        <v>28</v>
      </c>
      <c r="L408" s="2">
        <v>19</v>
      </c>
      <c r="M408" s="2">
        <v>4</v>
      </c>
      <c r="N408" s="2">
        <v>4</v>
      </c>
      <c r="O408" s="2">
        <v>4</v>
      </c>
      <c r="P408" s="2">
        <v>4</v>
      </c>
      <c r="Q408" s="2">
        <v>4</v>
      </c>
    </row>
    <row r="409" spans="3:17" x14ac:dyDescent="0.25">
      <c r="C409" s="2" t="s">
        <v>66</v>
      </c>
      <c r="J409" s="2" t="s">
        <v>26</v>
      </c>
      <c r="K409" s="2">
        <v>31</v>
      </c>
      <c r="L409" s="2">
        <v>22</v>
      </c>
      <c r="M409" s="2">
        <v>4</v>
      </c>
      <c r="N409" s="2">
        <v>4</v>
      </c>
      <c r="O409" s="2">
        <v>4</v>
      </c>
      <c r="P409" s="2">
        <v>5</v>
      </c>
      <c r="Q409" s="2">
        <v>5</v>
      </c>
    </row>
    <row r="410" spans="3:17" x14ac:dyDescent="0.25">
      <c r="C410" s="2" t="s">
        <v>64</v>
      </c>
      <c r="J410" s="2" t="s">
        <v>63</v>
      </c>
      <c r="K410" s="2">
        <v>31</v>
      </c>
      <c r="L410" s="2">
        <v>23</v>
      </c>
      <c r="M410" s="2">
        <v>4</v>
      </c>
      <c r="N410" s="2">
        <v>4</v>
      </c>
      <c r="O410" s="2">
        <v>5</v>
      </c>
      <c r="P410" s="2">
        <v>5</v>
      </c>
      <c r="Q410" s="2">
        <v>5</v>
      </c>
    </row>
    <row r="411" spans="3:17" x14ac:dyDescent="0.25">
      <c r="C411" s="2" t="s">
        <v>63</v>
      </c>
      <c r="J411" s="2" t="s">
        <v>64</v>
      </c>
      <c r="K411" s="2">
        <v>30</v>
      </c>
      <c r="L411" s="2">
        <v>19</v>
      </c>
      <c r="M411" s="2">
        <v>5</v>
      </c>
      <c r="N411" s="2">
        <v>5</v>
      </c>
      <c r="O411" s="2">
        <v>4</v>
      </c>
      <c r="P411" s="2">
        <v>4</v>
      </c>
      <c r="Q411" s="2">
        <v>4</v>
      </c>
    </row>
    <row r="412" spans="3:17" x14ac:dyDescent="0.25">
      <c r="C412" s="2" t="s">
        <v>60</v>
      </c>
      <c r="J412" s="2" t="s">
        <v>65</v>
      </c>
      <c r="K412" s="2">
        <v>31</v>
      </c>
      <c r="L412" s="2">
        <v>20</v>
      </c>
      <c r="M412" s="2">
        <v>5</v>
      </c>
      <c r="N412" s="2">
        <v>5</v>
      </c>
      <c r="O412" s="2">
        <v>4</v>
      </c>
      <c r="P412" s="2">
        <v>4</v>
      </c>
      <c r="Q412" s="2">
        <v>4</v>
      </c>
    </row>
    <row r="413" spans="3:17" x14ac:dyDescent="0.25">
      <c r="C413" s="2" t="s">
        <v>69</v>
      </c>
      <c r="J413" s="2" t="s">
        <v>66</v>
      </c>
      <c r="K413" s="2">
        <v>31</v>
      </c>
      <c r="L413" s="2">
        <v>21</v>
      </c>
      <c r="M413" s="2">
        <v>4</v>
      </c>
      <c r="N413" s="2">
        <v>4</v>
      </c>
      <c r="O413" s="2">
        <v>4</v>
      </c>
      <c r="P413" s="2">
        <v>4</v>
      </c>
      <c r="Q413" s="2">
        <v>5</v>
      </c>
    </row>
    <row r="414" spans="3:17" x14ac:dyDescent="0.25">
      <c r="C414" s="2" t="s">
        <v>68</v>
      </c>
      <c r="J414" s="2" t="s">
        <v>67</v>
      </c>
      <c r="K414" s="2">
        <v>30</v>
      </c>
      <c r="L414" s="2">
        <v>20</v>
      </c>
      <c r="M414" s="2">
        <v>5</v>
      </c>
      <c r="N414" s="2">
        <v>4</v>
      </c>
      <c r="O414" s="2">
        <v>4</v>
      </c>
      <c r="P414" s="2">
        <v>4</v>
      </c>
      <c r="Q414" s="2">
        <v>4</v>
      </c>
    </row>
    <row r="415" spans="3:17" x14ac:dyDescent="0.25">
      <c r="C415" s="2" t="s">
        <v>67</v>
      </c>
      <c r="J415" s="2" t="s">
        <v>68</v>
      </c>
      <c r="K415" s="2">
        <v>31</v>
      </c>
      <c r="L415" s="2">
        <v>22</v>
      </c>
      <c r="M415" s="2">
        <v>4</v>
      </c>
      <c r="N415" s="2">
        <v>4</v>
      </c>
      <c r="O415" s="2">
        <v>4</v>
      </c>
      <c r="P415" s="2">
        <v>5</v>
      </c>
      <c r="Q415" s="2">
        <v>5</v>
      </c>
    </row>
    <row r="416" spans="3:17" x14ac:dyDescent="0.25">
      <c r="C416" s="2" t="s">
        <v>61</v>
      </c>
      <c r="J416" s="2" t="s">
        <v>69</v>
      </c>
      <c r="K416" s="2">
        <v>30</v>
      </c>
      <c r="L416" s="2">
        <v>22</v>
      </c>
      <c r="M416" s="2">
        <v>4</v>
      </c>
      <c r="N416" s="2">
        <v>5</v>
      </c>
      <c r="O416" s="2">
        <v>5</v>
      </c>
      <c r="P416" s="2">
        <v>4</v>
      </c>
      <c r="Q416" s="2">
        <v>4</v>
      </c>
    </row>
    <row r="422" spans="2:3" x14ac:dyDescent="0.25">
      <c r="B422" s="2" t="s">
        <v>78</v>
      </c>
      <c r="C422" s="2" t="s">
        <v>79</v>
      </c>
    </row>
    <row r="423" spans="2:3" x14ac:dyDescent="0.25">
      <c r="B423" s="2" t="s">
        <v>80</v>
      </c>
      <c r="C423" s="2" t="s">
        <v>81</v>
      </c>
    </row>
    <row r="424" spans="2:3" x14ac:dyDescent="0.25">
      <c r="B424" s="2" t="s">
        <v>82</v>
      </c>
      <c r="C424" s="2" t="s">
        <v>83</v>
      </c>
    </row>
    <row r="425" spans="2:3" x14ac:dyDescent="0.25">
      <c r="B425" s="2" t="s">
        <v>84</v>
      </c>
      <c r="C425" s="2" t="s">
        <v>85</v>
      </c>
    </row>
    <row r="426" spans="2:3" x14ac:dyDescent="0.25">
      <c r="B426" s="2" t="s">
        <v>86</v>
      </c>
      <c r="C426" s="2" t="s">
        <v>87</v>
      </c>
    </row>
    <row r="427" spans="2:3" x14ac:dyDescent="0.25">
      <c r="B427" s="2" t="s">
        <v>88</v>
      </c>
      <c r="C427" s="2" t="s">
        <v>89</v>
      </c>
    </row>
    <row r="428" spans="2:3" x14ac:dyDescent="0.25">
      <c r="B428" s="2" t="s">
        <v>90</v>
      </c>
      <c r="C428" s="2" t="s">
        <v>91</v>
      </c>
    </row>
    <row r="429" spans="2:3" x14ac:dyDescent="0.25">
      <c r="B429" s="2" t="s">
        <v>92</v>
      </c>
      <c r="C429" s="2" t="s">
        <v>93</v>
      </c>
    </row>
    <row r="430" spans="2:3" x14ac:dyDescent="0.25">
      <c r="B430" s="2" t="s">
        <v>94</v>
      </c>
      <c r="C430" s="2" t="s">
        <v>95</v>
      </c>
    </row>
    <row r="431" spans="2:3" x14ac:dyDescent="0.25">
      <c r="B431" s="2" t="s">
        <v>96</v>
      </c>
      <c r="C431" s="2" t="s">
        <v>97</v>
      </c>
    </row>
    <row r="432" spans="2:3" x14ac:dyDescent="0.25">
      <c r="B432" s="2" t="s">
        <v>98</v>
      </c>
      <c r="C432" s="2" t="s">
        <v>99</v>
      </c>
    </row>
    <row r="433" spans="2:3" x14ac:dyDescent="0.25">
      <c r="B433" s="2" t="s">
        <v>100</v>
      </c>
      <c r="C433" s="2" t="s">
        <v>101</v>
      </c>
    </row>
    <row r="434" spans="2:3" x14ac:dyDescent="0.25">
      <c r="B434" s="2" t="s">
        <v>102</v>
      </c>
      <c r="C434" s="2" t="s">
        <v>103</v>
      </c>
    </row>
    <row r="435" spans="2:3" x14ac:dyDescent="0.25">
      <c r="B435" s="2" t="s">
        <v>104</v>
      </c>
      <c r="C435" s="2" t="s">
        <v>105</v>
      </c>
    </row>
    <row r="436" spans="2:3" x14ac:dyDescent="0.25">
      <c r="B436" s="2" t="s">
        <v>106</v>
      </c>
      <c r="C436" s="2" t="s">
        <v>107</v>
      </c>
    </row>
    <row r="437" spans="2:3" x14ac:dyDescent="0.25">
      <c r="B437" s="2" t="s">
        <v>108</v>
      </c>
      <c r="C437" s="2" t="s">
        <v>109</v>
      </c>
    </row>
    <row r="438" spans="2:3" x14ac:dyDescent="0.25">
      <c r="B438" s="2" t="s">
        <v>110</v>
      </c>
      <c r="C438" s="2" t="s">
        <v>111</v>
      </c>
    </row>
    <row r="439" spans="2:3" x14ac:dyDescent="0.25">
      <c r="B439" s="2" t="s">
        <v>112</v>
      </c>
      <c r="C439" s="2" t="s">
        <v>113</v>
      </c>
    </row>
    <row r="440" spans="2:3" x14ac:dyDescent="0.25">
      <c r="B440" s="2" t="s">
        <v>114</v>
      </c>
      <c r="C440" s="2" t="s">
        <v>115</v>
      </c>
    </row>
    <row r="441" spans="2:3" x14ac:dyDescent="0.25">
      <c r="B441" s="2" t="s">
        <v>116</v>
      </c>
      <c r="C441" s="2" t="s">
        <v>117</v>
      </c>
    </row>
    <row r="442" spans="2:3" x14ac:dyDescent="0.25">
      <c r="B442" s="2" t="s">
        <v>118</v>
      </c>
      <c r="C442" s="2" t="s">
        <v>119</v>
      </c>
    </row>
    <row r="443" spans="2:3" x14ac:dyDescent="0.25">
      <c r="B443" s="2" t="s">
        <v>120</v>
      </c>
      <c r="C443" s="2" t="s">
        <v>121</v>
      </c>
    </row>
    <row r="444" spans="2:3" x14ac:dyDescent="0.25">
      <c r="B444" s="2" t="s">
        <v>122</v>
      </c>
      <c r="C444" s="2" t="s">
        <v>123</v>
      </c>
    </row>
    <row r="445" spans="2:3" x14ac:dyDescent="0.25">
      <c r="B445" s="2" t="s">
        <v>124</v>
      </c>
      <c r="C445" s="2" t="s">
        <v>125</v>
      </c>
    </row>
    <row r="446" spans="2:3" x14ac:dyDescent="0.25">
      <c r="B446" s="2" t="s">
        <v>126</v>
      </c>
      <c r="C446" s="2" t="s">
        <v>127</v>
      </c>
    </row>
    <row r="447" spans="2:3" x14ac:dyDescent="0.25">
      <c r="B447" s="2" t="s">
        <v>128</v>
      </c>
      <c r="C447" s="2" t="s">
        <v>129</v>
      </c>
    </row>
    <row r="448" spans="2:3" x14ac:dyDescent="0.25">
      <c r="B448" s="2" t="s">
        <v>130</v>
      </c>
      <c r="C448" s="2" t="s">
        <v>131</v>
      </c>
    </row>
    <row r="449" spans="2:3" x14ac:dyDescent="0.25">
      <c r="B449" s="2" t="s">
        <v>132</v>
      </c>
      <c r="C449" s="2" t="s">
        <v>133</v>
      </c>
    </row>
    <row r="450" spans="2:3" x14ac:dyDescent="0.25">
      <c r="B450" s="2" t="s">
        <v>134</v>
      </c>
      <c r="C450" s="2" t="s">
        <v>135</v>
      </c>
    </row>
    <row r="451" spans="2:3" x14ac:dyDescent="0.25">
      <c r="B451" s="2" t="s">
        <v>136</v>
      </c>
      <c r="C451" s="2" t="s">
        <v>137</v>
      </c>
    </row>
    <row r="452" spans="2:3" x14ac:dyDescent="0.25">
      <c r="B452" s="2" t="s">
        <v>138</v>
      </c>
      <c r="C452" s="2" t="s">
        <v>139</v>
      </c>
    </row>
    <row r="453" spans="2:3" x14ac:dyDescent="0.25">
      <c r="B453" s="2" t="s">
        <v>140</v>
      </c>
      <c r="C453" s="2" t="s">
        <v>141</v>
      </c>
    </row>
    <row r="454" spans="2:3" x14ac:dyDescent="0.25">
      <c r="B454" s="2" t="s">
        <v>142</v>
      </c>
      <c r="C454" s="2" t="s">
        <v>143</v>
      </c>
    </row>
    <row r="455" spans="2:3" x14ac:dyDescent="0.25">
      <c r="B455" s="2" t="s">
        <v>144</v>
      </c>
      <c r="C455" s="2" t="s">
        <v>145</v>
      </c>
    </row>
    <row r="456" spans="2:3" x14ac:dyDescent="0.25">
      <c r="B456" s="2" t="s">
        <v>146</v>
      </c>
      <c r="C456" s="2" t="s">
        <v>147</v>
      </c>
    </row>
    <row r="457" spans="2:3" x14ac:dyDescent="0.25">
      <c r="B457" s="2" t="s">
        <v>148</v>
      </c>
      <c r="C457" s="2" t="s">
        <v>149</v>
      </c>
    </row>
    <row r="458" spans="2:3" x14ac:dyDescent="0.25">
      <c r="B458" s="2" t="s">
        <v>150</v>
      </c>
      <c r="C458" s="2" t="s">
        <v>151</v>
      </c>
    </row>
    <row r="459" spans="2:3" x14ac:dyDescent="0.25">
      <c r="B459" s="2" t="s">
        <v>152</v>
      </c>
      <c r="C459" s="2" t="s">
        <v>153</v>
      </c>
    </row>
    <row r="460" spans="2:3" x14ac:dyDescent="0.25">
      <c r="B460" s="2" t="s">
        <v>154</v>
      </c>
      <c r="C460" s="2" t="s">
        <v>155</v>
      </c>
    </row>
    <row r="461" spans="2:3" x14ac:dyDescent="0.25">
      <c r="B461" s="2" t="s">
        <v>156</v>
      </c>
      <c r="C461" s="2" t="s">
        <v>157</v>
      </c>
    </row>
    <row r="462" spans="2:3" x14ac:dyDescent="0.25">
      <c r="B462" s="2" t="s">
        <v>158</v>
      </c>
      <c r="C462" s="2" t="s">
        <v>159</v>
      </c>
    </row>
    <row r="463" spans="2:3" x14ac:dyDescent="0.25">
      <c r="B463" s="2" t="s">
        <v>160</v>
      </c>
      <c r="C463" s="2" t="s">
        <v>161</v>
      </c>
    </row>
    <row r="464" spans="2:3" x14ac:dyDescent="0.25">
      <c r="B464" s="2" t="s">
        <v>162</v>
      </c>
      <c r="C464" s="2" t="s">
        <v>163</v>
      </c>
    </row>
    <row r="465" spans="2:3" x14ac:dyDescent="0.25">
      <c r="B465" s="2" t="s">
        <v>164</v>
      </c>
      <c r="C465" s="2" t="s">
        <v>165</v>
      </c>
    </row>
    <row r="466" spans="2:3" x14ac:dyDescent="0.25">
      <c r="B466" s="2" t="s">
        <v>166</v>
      </c>
      <c r="C466" s="2" t="s">
        <v>167</v>
      </c>
    </row>
    <row r="467" spans="2:3" x14ac:dyDescent="0.25">
      <c r="B467" s="2" t="s">
        <v>168</v>
      </c>
      <c r="C467" s="2" t="s">
        <v>169</v>
      </c>
    </row>
    <row r="468" spans="2:3" x14ac:dyDescent="0.25">
      <c r="B468" s="2" t="s">
        <v>170</v>
      </c>
      <c r="C468" s="2" t="s">
        <v>171</v>
      </c>
    </row>
    <row r="469" spans="2:3" x14ac:dyDescent="0.25">
      <c r="B469" s="2" t="s">
        <v>172</v>
      </c>
      <c r="C469" s="2" t="s">
        <v>173</v>
      </c>
    </row>
    <row r="470" spans="2:3" x14ac:dyDescent="0.25">
      <c r="B470" s="2" t="s">
        <v>174</v>
      </c>
      <c r="C470" s="2" t="s">
        <v>175</v>
      </c>
    </row>
    <row r="471" spans="2:3" x14ac:dyDescent="0.25">
      <c r="B471" s="2" t="s">
        <v>176</v>
      </c>
      <c r="C471" s="2" t="s">
        <v>177</v>
      </c>
    </row>
    <row r="472" spans="2:3" x14ac:dyDescent="0.25">
      <c r="B472" s="2" t="s">
        <v>178</v>
      </c>
      <c r="C472" s="2" t="s">
        <v>179</v>
      </c>
    </row>
    <row r="473" spans="2:3" x14ac:dyDescent="0.25">
      <c r="B473" s="2" t="s">
        <v>180</v>
      </c>
      <c r="C473" s="2" t="s">
        <v>181</v>
      </c>
    </row>
    <row r="474" spans="2:3" x14ac:dyDescent="0.25">
      <c r="B474" s="2" t="s">
        <v>182</v>
      </c>
      <c r="C474" s="2" t="s">
        <v>183</v>
      </c>
    </row>
    <row r="475" spans="2:3" x14ac:dyDescent="0.25">
      <c r="B475" s="2" t="s">
        <v>184</v>
      </c>
      <c r="C475" s="2" t="s">
        <v>185</v>
      </c>
    </row>
    <row r="476" spans="2:3" x14ac:dyDescent="0.25">
      <c r="B476" s="2" t="s">
        <v>186</v>
      </c>
      <c r="C476" s="2" t="s">
        <v>187</v>
      </c>
    </row>
    <row r="477" spans="2:3" x14ac:dyDescent="0.25">
      <c r="B477" s="2" t="s">
        <v>188</v>
      </c>
      <c r="C477" s="2" t="s">
        <v>189</v>
      </c>
    </row>
    <row r="478" spans="2:3" x14ac:dyDescent="0.25">
      <c r="B478" s="2" t="s">
        <v>190</v>
      </c>
      <c r="C478" s="2" t="s">
        <v>191</v>
      </c>
    </row>
    <row r="479" spans="2:3" x14ac:dyDescent="0.25">
      <c r="B479" s="2" t="s">
        <v>192</v>
      </c>
      <c r="C479" s="2" t="s">
        <v>193</v>
      </c>
    </row>
    <row r="480" spans="2:3" x14ac:dyDescent="0.25">
      <c r="B480" s="2" t="s">
        <v>194</v>
      </c>
      <c r="C480" s="2" t="s">
        <v>195</v>
      </c>
    </row>
    <row r="481" spans="2:3" x14ac:dyDescent="0.25">
      <c r="B481" s="2" t="s">
        <v>196</v>
      </c>
      <c r="C481" s="2" t="s">
        <v>197</v>
      </c>
    </row>
    <row r="482" spans="2:3" x14ac:dyDescent="0.25">
      <c r="B482" s="2" t="s">
        <v>198</v>
      </c>
      <c r="C482" s="2" t="s">
        <v>199</v>
      </c>
    </row>
    <row r="483" spans="2:3" x14ac:dyDescent="0.25">
      <c r="B483" s="2" t="s">
        <v>200</v>
      </c>
      <c r="C483" s="2" t="s">
        <v>201</v>
      </c>
    </row>
    <row r="484" spans="2:3" x14ac:dyDescent="0.25">
      <c r="B484" s="2" t="s">
        <v>202</v>
      </c>
      <c r="C484" s="2" t="s">
        <v>203</v>
      </c>
    </row>
    <row r="485" spans="2:3" x14ac:dyDescent="0.25">
      <c r="B485" s="2" t="s">
        <v>204</v>
      </c>
      <c r="C485" s="2" t="s">
        <v>205</v>
      </c>
    </row>
    <row r="486" spans="2:3" x14ac:dyDescent="0.25">
      <c r="B486" s="2" t="s">
        <v>206</v>
      </c>
      <c r="C486" s="2" t="s">
        <v>207</v>
      </c>
    </row>
    <row r="487" spans="2:3" x14ac:dyDescent="0.25">
      <c r="B487" s="2" t="s">
        <v>208</v>
      </c>
      <c r="C487" s="2" t="s">
        <v>209</v>
      </c>
    </row>
    <row r="488" spans="2:3" x14ac:dyDescent="0.25">
      <c r="B488" s="2" t="s">
        <v>210</v>
      </c>
      <c r="C488" s="2" t="s">
        <v>211</v>
      </c>
    </row>
    <row r="489" spans="2:3" x14ac:dyDescent="0.25">
      <c r="B489" s="2" t="s">
        <v>212</v>
      </c>
      <c r="C489" s="2" t="s">
        <v>213</v>
      </c>
    </row>
    <row r="490" spans="2:3" x14ac:dyDescent="0.25">
      <c r="B490" s="2" t="s">
        <v>214</v>
      </c>
      <c r="C490" s="2" t="s">
        <v>215</v>
      </c>
    </row>
    <row r="491" spans="2:3" x14ac:dyDescent="0.25">
      <c r="B491" s="2" t="s">
        <v>216</v>
      </c>
      <c r="C491" s="2" t="s">
        <v>217</v>
      </c>
    </row>
    <row r="492" spans="2:3" x14ac:dyDescent="0.25">
      <c r="B492" s="2" t="s">
        <v>218</v>
      </c>
      <c r="C492" s="2" t="s">
        <v>219</v>
      </c>
    </row>
    <row r="493" spans="2:3" x14ac:dyDescent="0.25">
      <c r="B493" s="2" t="s">
        <v>220</v>
      </c>
      <c r="C493" s="2" t="s">
        <v>221</v>
      </c>
    </row>
    <row r="494" spans="2:3" x14ac:dyDescent="0.25">
      <c r="B494" s="2" t="s">
        <v>222</v>
      </c>
      <c r="C494" s="2" t="s">
        <v>223</v>
      </c>
    </row>
    <row r="495" spans="2:3" x14ac:dyDescent="0.25">
      <c r="B495" s="2" t="s">
        <v>224</v>
      </c>
      <c r="C495" s="2" t="s">
        <v>225</v>
      </c>
    </row>
    <row r="496" spans="2:3" x14ac:dyDescent="0.25">
      <c r="B496" s="2" t="s">
        <v>226</v>
      </c>
      <c r="C496" s="2" t="s">
        <v>227</v>
      </c>
    </row>
    <row r="497" spans="2:3" x14ac:dyDescent="0.25">
      <c r="B497" s="2" t="s">
        <v>228</v>
      </c>
      <c r="C497" s="2" t="s">
        <v>229</v>
      </c>
    </row>
    <row r="498" spans="2:3" x14ac:dyDescent="0.25">
      <c r="B498" s="2" t="s">
        <v>230</v>
      </c>
      <c r="C498" s="2" t="s">
        <v>231</v>
      </c>
    </row>
    <row r="499" spans="2:3" x14ac:dyDescent="0.25">
      <c r="B499" s="2" t="s">
        <v>232</v>
      </c>
      <c r="C499" s="2" t="s">
        <v>233</v>
      </c>
    </row>
    <row r="500" spans="2:3" x14ac:dyDescent="0.25">
      <c r="B500" s="2" t="s">
        <v>234</v>
      </c>
      <c r="C500" s="2" t="s">
        <v>235</v>
      </c>
    </row>
    <row r="501" spans="2:3" x14ac:dyDescent="0.25">
      <c r="B501" s="2" t="s">
        <v>236</v>
      </c>
      <c r="C501" s="2" t="s">
        <v>237</v>
      </c>
    </row>
    <row r="502" spans="2:3" x14ac:dyDescent="0.25">
      <c r="B502" s="2" t="s">
        <v>238</v>
      </c>
      <c r="C502" s="2" t="s">
        <v>239</v>
      </c>
    </row>
    <row r="503" spans="2:3" x14ac:dyDescent="0.25">
      <c r="B503" s="2" t="s">
        <v>240</v>
      </c>
      <c r="C503" s="2" t="s">
        <v>241</v>
      </c>
    </row>
    <row r="504" spans="2:3" x14ac:dyDescent="0.25">
      <c r="B504" s="2" t="s">
        <v>242</v>
      </c>
      <c r="C504" s="2" t="s">
        <v>243</v>
      </c>
    </row>
    <row r="505" spans="2:3" x14ac:dyDescent="0.25">
      <c r="B505" s="2" t="s">
        <v>244</v>
      </c>
      <c r="C505" s="2" t="s">
        <v>245</v>
      </c>
    </row>
    <row r="506" spans="2:3" x14ac:dyDescent="0.25">
      <c r="B506" s="2" t="s">
        <v>246</v>
      </c>
      <c r="C506" s="2" t="s">
        <v>247</v>
      </c>
    </row>
    <row r="507" spans="2:3" x14ac:dyDescent="0.25">
      <c r="B507" s="2" t="s">
        <v>248</v>
      </c>
      <c r="C507" s="2" t="s">
        <v>249</v>
      </c>
    </row>
    <row r="508" spans="2:3" x14ac:dyDescent="0.25">
      <c r="B508" s="2" t="s">
        <v>250</v>
      </c>
      <c r="C508" s="2" t="s">
        <v>251</v>
      </c>
    </row>
    <row r="509" spans="2:3" x14ac:dyDescent="0.25">
      <c r="B509" s="2" t="s">
        <v>252</v>
      </c>
      <c r="C509" s="2" t="s">
        <v>253</v>
      </c>
    </row>
    <row r="510" spans="2:3" x14ac:dyDescent="0.25">
      <c r="B510" s="2" t="s">
        <v>254</v>
      </c>
      <c r="C510" s="2" t="s">
        <v>255</v>
      </c>
    </row>
    <row r="511" spans="2:3" x14ac:dyDescent="0.25">
      <c r="B511" s="2" t="s">
        <v>256</v>
      </c>
      <c r="C511" s="2" t="s">
        <v>257</v>
      </c>
    </row>
    <row r="512" spans="2:3" x14ac:dyDescent="0.25">
      <c r="B512" s="2" t="s">
        <v>258</v>
      </c>
      <c r="C512" s="2" t="s">
        <v>259</v>
      </c>
    </row>
    <row r="513" spans="2:3" x14ac:dyDescent="0.25">
      <c r="B513" s="2" t="s">
        <v>260</v>
      </c>
      <c r="C513" s="2" t="s">
        <v>261</v>
      </c>
    </row>
    <row r="514" spans="2:3" x14ac:dyDescent="0.25">
      <c r="B514" s="2" t="s">
        <v>262</v>
      </c>
      <c r="C514" s="2" t="s">
        <v>263</v>
      </c>
    </row>
    <row r="515" spans="2:3" x14ac:dyDescent="0.25">
      <c r="B515" s="2" t="s">
        <v>264</v>
      </c>
      <c r="C515" s="2" t="s">
        <v>265</v>
      </c>
    </row>
    <row r="516" spans="2:3" x14ac:dyDescent="0.25">
      <c r="B516" s="2" t="s">
        <v>266</v>
      </c>
      <c r="C516" s="2" t="s">
        <v>267</v>
      </c>
    </row>
    <row r="517" spans="2:3" x14ac:dyDescent="0.25">
      <c r="B517" s="2" t="s">
        <v>268</v>
      </c>
      <c r="C517" s="2" t="s">
        <v>269</v>
      </c>
    </row>
    <row r="518" spans="2:3" x14ac:dyDescent="0.25">
      <c r="B518" s="2" t="s">
        <v>270</v>
      </c>
      <c r="C518" s="2" t="s">
        <v>271</v>
      </c>
    </row>
    <row r="519" spans="2:3" x14ac:dyDescent="0.25">
      <c r="B519" s="2" t="s">
        <v>272</v>
      </c>
      <c r="C519" s="2" t="s">
        <v>273</v>
      </c>
    </row>
    <row r="520" spans="2:3" x14ac:dyDescent="0.25">
      <c r="B520" s="2" t="s">
        <v>274</v>
      </c>
      <c r="C520" s="2" t="s">
        <v>275</v>
      </c>
    </row>
    <row r="521" spans="2:3" x14ac:dyDescent="0.25">
      <c r="B521" s="2" t="s">
        <v>276</v>
      </c>
      <c r="C521" s="2" t="s">
        <v>277</v>
      </c>
    </row>
    <row r="522" spans="2:3" x14ac:dyDescent="0.25">
      <c r="B522" s="2" t="s">
        <v>278</v>
      </c>
      <c r="C522" s="2" t="s">
        <v>279</v>
      </c>
    </row>
    <row r="523" spans="2:3" x14ac:dyDescent="0.25">
      <c r="B523" s="2" t="s">
        <v>280</v>
      </c>
      <c r="C523" s="2" t="s">
        <v>281</v>
      </c>
    </row>
    <row r="524" spans="2:3" x14ac:dyDescent="0.25">
      <c r="B524" s="2" t="s">
        <v>282</v>
      </c>
      <c r="C524" s="2" t="s">
        <v>283</v>
      </c>
    </row>
    <row r="525" spans="2:3" x14ac:dyDescent="0.25">
      <c r="B525" s="2" t="s">
        <v>284</v>
      </c>
      <c r="C525" s="2" t="s">
        <v>285</v>
      </c>
    </row>
    <row r="526" spans="2:3" x14ac:dyDescent="0.25">
      <c r="B526" s="2" t="s">
        <v>286</v>
      </c>
      <c r="C526" s="2" t="s">
        <v>287</v>
      </c>
    </row>
    <row r="527" spans="2:3" x14ac:dyDescent="0.25">
      <c r="B527" s="2" t="s">
        <v>288</v>
      </c>
      <c r="C527" s="2" t="s">
        <v>289</v>
      </c>
    </row>
    <row r="528" spans="2:3" x14ac:dyDescent="0.25">
      <c r="B528" s="2" t="s">
        <v>290</v>
      </c>
      <c r="C528" s="2" t="s">
        <v>291</v>
      </c>
    </row>
    <row r="529" spans="2:3" x14ac:dyDescent="0.25">
      <c r="B529" s="2" t="s">
        <v>292</v>
      </c>
      <c r="C529" s="2" t="s">
        <v>293</v>
      </c>
    </row>
    <row r="530" spans="2:3" x14ac:dyDescent="0.25">
      <c r="B530" s="2" t="s">
        <v>294</v>
      </c>
      <c r="C530" s="2" t="s">
        <v>295</v>
      </c>
    </row>
    <row r="531" spans="2:3" x14ac:dyDescent="0.25">
      <c r="B531" s="2" t="s">
        <v>296</v>
      </c>
      <c r="C531" s="2" t="s">
        <v>297</v>
      </c>
    </row>
    <row r="532" spans="2:3" x14ac:dyDescent="0.25">
      <c r="B532" s="2" t="s">
        <v>298</v>
      </c>
      <c r="C532" s="2" t="s">
        <v>299</v>
      </c>
    </row>
    <row r="533" spans="2:3" x14ac:dyDescent="0.25">
      <c r="B533" s="2" t="s">
        <v>300</v>
      </c>
      <c r="C533" s="2" t="s">
        <v>301</v>
      </c>
    </row>
    <row r="534" spans="2:3" x14ac:dyDescent="0.25">
      <c r="B534" s="2" t="s">
        <v>302</v>
      </c>
      <c r="C534" s="2" t="s">
        <v>303</v>
      </c>
    </row>
    <row r="535" spans="2:3" x14ac:dyDescent="0.25">
      <c r="B535" s="2" t="s">
        <v>304</v>
      </c>
      <c r="C535" s="2" t="s">
        <v>305</v>
      </c>
    </row>
    <row r="536" spans="2:3" x14ac:dyDescent="0.25">
      <c r="B536" s="2" t="s">
        <v>306</v>
      </c>
      <c r="C536" s="2" t="s">
        <v>307</v>
      </c>
    </row>
    <row r="537" spans="2:3" x14ac:dyDescent="0.25">
      <c r="B537" s="2" t="s">
        <v>308</v>
      </c>
      <c r="C537" s="2" t="s">
        <v>309</v>
      </c>
    </row>
    <row r="538" spans="2:3" x14ac:dyDescent="0.25">
      <c r="B538" s="2" t="s">
        <v>735</v>
      </c>
      <c r="C538" s="2" t="s">
        <v>736</v>
      </c>
    </row>
    <row r="539" spans="2:3" x14ac:dyDescent="0.25">
      <c r="B539" s="2" t="s">
        <v>737</v>
      </c>
      <c r="C539" s="2" t="s">
        <v>738</v>
      </c>
    </row>
    <row r="540" spans="2:3" x14ac:dyDescent="0.25">
      <c r="B540" s="2" t="s">
        <v>739</v>
      </c>
      <c r="C540" s="2" t="s">
        <v>740</v>
      </c>
    </row>
    <row r="541" spans="2:3" x14ac:dyDescent="0.25">
      <c r="B541" s="2" t="s">
        <v>741</v>
      </c>
      <c r="C541" s="2" t="s">
        <v>742</v>
      </c>
    </row>
    <row r="542" spans="2:3" x14ac:dyDescent="0.25">
      <c r="B542" s="2" t="s">
        <v>743</v>
      </c>
      <c r="C542" s="2" t="s">
        <v>744</v>
      </c>
    </row>
    <row r="543" spans="2:3" x14ac:dyDescent="0.25">
      <c r="B543" s="2" t="s">
        <v>748</v>
      </c>
      <c r="C543" s="2" t="s">
        <v>747</v>
      </c>
    </row>
    <row r="544" spans="2:3" x14ac:dyDescent="0.25">
      <c r="B544" s="2" t="s">
        <v>750</v>
      </c>
      <c r="C544" s="2" t="s">
        <v>749</v>
      </c>
    </row>
    <row r="545" spans="2:3" x14ac:dyDescent="0.25">
      <c r="B545" s="2" t="s">
        <v>752</v>
      </c>
      <c r="C545" s="2" t="s">
        <v>751</v>
      </c>
    </row>
    <row r="546" spans="2:3" x14ac:dyDescent="0.25">
      <c r="B546" s="2" t="s">
        <v>754</v>
      </c>
      <c r="C546" s="2" t="s">
        <v>753</v>
      </c>
    </row>
    <row r="547" spans="2:3" x14ac:dyDescent="0.25">
      <c r="B547" s="2" t="s">
        <v>756</v>
      </c>
      <c r="C547" s="2" t="s">
        <v>755</v>
      </c>
    </row>
    <row r="548" spans="2:3" x14ac:dyDescent="0.25">
      <c r="B548" s="2" t="s">
        <v>758</v>
      </c>
      <c r="C548" s="2" t="s">
        <v>757</v>
      </c>
    </row>
    <row r="549" spans="2:3" x14ac:dyDescent="0.25">
      <c r="B549" s="2" t="s">
        <v>760</v>
      </c>
      <c r="C549" s="2" t="s">
        <v>759</v>
      </c>
    </row>
    <row r="550" spans="2:3" x14ac:dyDescent="0.25">
      <c r="B550" s="2" t="s">
        <v>1062</v>
      </c>
      <c r="C550" s="2" t="s">
        <v>761</v>
      </c>
    </row>
    <row r="551" spans="2:3" x14ac:dyDescent="0.25">
      <c r="B551" s="2" t="s">
        <v>766</v>
      </c>
      <c r="C551" s="2" t="s">
        <v>767</v>
      </c>
    </row>
    <row r="552" spans="2:3" x14ac:dyDescent="0.25">
      <c r="B552" s="2" t="s">
        <v>768</v>
      </c>
      <c r="C552" s="2" t="s">
        <v>769</v>
      </c>
    </row>
    <row r="553" spans="2:3" x14ac:dyDescent="0.25">
      <c r="B553" s="2" t="s">
        <v>770</v>
      </c>
      <c r="C553" s="2" t="s">
        <v>771</v>
      </c>
    </row>
    <row r="554" spans="2:3" x14ac:dyDescent="0.25">
      <c r="B554" s="2" t="s">
        <v>772</v>
      </c>
      <c r="C554" s="2" t="s">
        <v>773</v>
      </c>
    </row>
    <row r="555" spans="2:3" x14ac:dyDescent="0.25">
      <c r="B555" s="2" t="s">
        <v>774</v>
      </c>
      <c r="C555" s="2" t="s">
        <v>775</v>
      </c>
    </row>
    <row r="556" spans="2:3" x14ac:dyDescent="0.25">
      <c r="B556" s="2" t="s">
        <v>776</v>
      </c>
      <c r="C556" s="2" t="s">
        <v>777</v>
      </c>
    </row>
    <row r="557" spans="2:3" x14ac:dyDescent="0.25">
      <c r="B557" s="2" t="s">
        <v>780</v>
      </c>
      <c r="C557" s="2" t="s">
        <v>781</v>
      </c>
    </row>
    <row r="558" spans="2:3" x14ac:dyDescent="0.25">
      <c r="B558" s="2" t="s">
        <v>782</v>
      </c>
      <c r="C558" s="2" t="s">
        <v>783</v>
      </c>
    </row>
    <row r="559" spans="2:3" x14ac:dyDescent="0.25">
      <c r="B559" s="2" t="s">
        <v>784</v>
      </c>
      <c r="C559" s="2" t="s">
        <v>785</v>
      </c>
    </row>
    <row r="560" spans="2:3" x14ac:dyDescent="0.25">
      <c r="B560" s="2" t="s">
        <v>786</v>
      </c>
      <c r="C560" s="2" t="s">
        <v>787</v>
      </c>
    </row>
    <row r="561" spans="2:3" x14ac:dyDescent="0.25">
      <c r="B561" s="2" t="s">
        <v>788</v>
      </c>
      <c r="C561" s="2" t="s">
        <v>789</v>
      </c>
    </row>
    <row r="562" spans="2:3" x14ac:dyDescent="0.25">
      <c r="B562" s="2" t="s">
        <v>790</v>
      </c>
      <c r="C562" s="2" t="s">
        <v>791</v>
      </c>
    </row>
    <row r="563" spans="2:3" x14ac:dyDescent="0.25">
      <c r="B563" s="2" t="s">
        <v>792</v>
      </c>
      <c r="C563" s="2" t="s">
        <v>793</v>
      </c>
    </row>
    <row r="564" spans="2:3" x14ac:dyDescent="0.25">
      <c r="B564" s="2" t="s">
        <v>794</v>
      </c>
      <c r="C564" s="2" t="s">
        <v>795</v>
      </c>
    </row>
    <row r="565" spans="2:3" x14ac:dyDescent="0.25">
      <c r="B565" s="2" t="s">
        <v>796</v>
      </c>
      <c r="C565" s="2" t="s">
        <v>797</v>
      </c>
    </row>
    <row r="566" spans="2:3" x14ac:dyDescent="0.25">
      <c r="B566" s="2" t="s">
        <v>798</v>
      </c>
      <c r="C566" s="2" t="s">
        <v>799</v>
      </c>
    </row>
    <row r="567" spans="2:3" x14ac:dyDescent="0.25">
      <c r="B567" s="2" t="s">
        <v>800</v>
      </c>
      <c r="C567" s="2" t="s">
        <v>801</v>
      </c>
    </row>
    <row r="568" spans="2:3" x14ac:dyDescent="0.25">
      <c r="B568" s="2" t="s">
        <v>802</v>
      </c>
      <c r="C568" s="2" t="s">
        <v>803</v>
      </c>
    </row>
    <row r="569" spans="2:3" x14ac:dyDescent="0.25">
      <c r="B569" s="2" t="s">
        <v>806</v>
      </c>
      <c r="C569" s="2" t="s">
        <v>807</v>
      </c>
    </row>
    <row r="570" spans="2:3" x14ac:dyDescent="0.25">
      <c r="B570" s="2" t="s">
        <v>808</v>
      </c>
      <c r="C570" s="2" t="s">
        <v>809</v>
      </c>
    </row>
    <row r="571" spans="2:3" x14ac:dyDescent="0.25">
      <c r="B571" s="2" t="s">
        <v>810</v>
      </c>
      <c r="C571" s="2" t="s">
        <v>811</v>
      </c>
    </row>
    <row r="572" spans="2:3" x14ac:dyDescent="0.25">
      <c r="B572" s="2" t="s">
        <v>812</v>
      </c>
      <c r="C572" s="2" t="s">
        <v>813</v>
      </c>
    </row>
    <row r="573" spans="2:3" x14ac:dyDescent="0.25">
      <c r="B573" s="2" t="s">
        <v>818</v>
      </c>
      <c r="C573" s="2" t="s">
        <v>819</v>
      </c>
    </row>
    <row r="574" spans="2:3" x14ac:dyDescent="0.25">
      <c r="B574" s="2" t="s">
        <v>820</v>
      </c>
      <c r="C574" s="2" t="s">
        <v>821</v>
      </c>
    </row>
    <row r="575" spans="2:3" x14ac:dyDescent="0.25">
      <c r="B575" s="2" t="s">
        <v>822</v>
      </c>
      <c r="C575" s="2" t="s">
        <v>823</v>
      </c>
    </row>
    <row r="576" spans="2:3" x14ac:dyDescent="0.25">
      <c r="B576" s="2" t="s">
        <v>824</v>
      </c>
      <c r="C576" s="2" t="s">
        <v>825</v>
      </c>
    </row>
    <row r="577" spans="2:3" x14ac:dyDescent="0.25">
      <c r="B577" s="2" t="s">
        <v>826</v>
      </c>
      <c r="C577" s="2" t="s">
        <v>827</v>
      </c>
    </row>
    <row r="578" spans="2:3" x14ac:dyDescent="0.25">
      <c r="B578" s="2" t="s">
        <v>828</v>
      </c>
      <c r="C578" s="2" t="s">
        <v>829</v>
      </c>
    </row>
    <row r="579" spans="2:3" x14ac:dyDescent="0.25">
      <c r="B579" s="2" t="s">
        <v>830</v>
      </c>
      <c r="C579" s="2" t="s">
        <v>831</v>
      </c>
    </row>
    <row r="580" spans="2:3" x14ac:dyDescent="0.25">
      <c r="B580" s="2" t="s">
        <v>832</v>
      </c>
      <c r="C580" s="2" t="s">
        <v>833</v>
      </c>
    </row>
    <row r="581" spans="2:3" x14ac:dyDescent="0.25">
      <c r="B581" s="2" t="s">
        <v>834</v>
      </c>
      <c r="C581" s="2" t="s">
        <v>835</v>
      </c>
    </row>
    <row r="582" spans="2:3" x14ac:dyDescent="0.25">
      <c r="B582" s="2" t="s">
        <v>836</v>
      </c>
      <c r="C582" s="2" t="s">
        <v>837</v>
      </c>
    </row>
    <row r="583" spans="2:3" x14ac:dyDescent="0.25">
      <c r="B583" s="2" t="s">
        <v>843</v>
      </c>
      <c r="C583" s="2" t="s">
        <v>844</v>
      </c>
    </row>
    <row r="584" spans="2:3" x14ac:dyDescent="0.25">
      <c r="B584" s="2" t="s">
        <v>845</v>
      </c>
      <c r="C584" s="2" t="s">
        <v>846</v>
      </c>
    </row>
    <row r="585" spans="2:3" x14ac:dyDescent="0.25">
      <c r="B585" s="2" t="s">
        <v>847</v>
      </c>
      <c r="C585" s="2" t="s">
        <v>848</v>
      </c>
    </row>
    <row r="586" spans="2:3" x14ac:dyDescent="0.25">
      <c r="B586" s="2" t="s">
        <v>849</v>
      </c>
      <c r="C586" s="2" t="s">
        <v>850</v>
      </c>
    </row>
    <row r="587" spans="2:3" x14ac:dyDescent="0.25">
      <c r="B587" s="2" t="s">
        <v>851</v>
      </c>
      <c r="C587" s="2" t="s">
        <v>852</v>
      </c>
    </row>
    <row r="588" spans="2:3" x14ac:dyDescent="0.25">
      <c r="B588" s="2" t="s">
        <v>853</v>
      </c>
      <c r="C588" s="2" t="s">
        <v>854</v>
      </c>
    </row>
    <row r="589" spans="2:3" x14ac:dyDescent="0.25">
      <c r="B589" s="2" t="s">
        <v>855</v>
      </c>
      <c r="C589" s="2" t="s">
        <v>856</v>
      </c>
    </row>
    <row r="590" spans="2:3" x14ac:dyDescent="0.25">
      <c r="B590" s="2" t="s">
        <v>857</v>
      </c>
      <c r="C590" s="2" t="s">
        <v>858</v>
      </c>
    </row>
    <row r="591" spans="2:3" x14ac:dyDescent="0.25">
      <c r="B591" s="2" t="s">
        <v>859</v>
      </c>
      <c r="C591" s="2" t="s">
        <v>860</v>
      </c>
    </row>
    <row r="592" spans="2:3" x14ac:dyDescent="0.25">
      <c r="B592" s="2" t="s">
        <v>861</v>
      </c>
      <c r="C592" s="2" t="s">
        <v>862</v>
      </c>
    </row>
    <row r="593" spans="2:3" x14ac:dyDescent="0.25">
      <c r="B593" s="2" t="s">
        <v>863</v>
      </c>
      <c r="C593" s="2" t="s">
        <v>864</v>
      </c>
    </row>
    <row r="594" spans="2:3" x14ac:dyDescent="0.25">
      <c r="B594" s="2" t="s">
        <v>865</v>
      </c>
      <c r="C594" s="2" t="s">
        <v>866</v>
      </c>
    </row>
    <row r="595" spans="2:3" x14ac:dyDescent="0.25">
      <c r="B595" s="2" t="s">
        <v>867</v>
      </c>
      <c r="C595" s="2" t="s">
        <v>868</v>
      </c>
    </row>
    <row r="596" spans="2:3" x14ac:dyDescent="0.25">
      <c r="B596" s="2" t="s">
        <v>869</v>
      </c>
      <c r="C596" s="2" t="s">
        <v>870</v>
      </c>
    </row>
    <row r="597" spans="2:3" x14ac:dyDescent="0.25">
      <c r="B597" s="2" t="s">
        <v>875</v>
      </c>
      <c r="C597" s="2" t="s">
        <v>876</v>
      </c>
    </row>
    <row r="598" spans="2:3" x14ac:dyDescent="0.25">
      <c r="B598" s="2" t="s">
        <v>877</v>
      </c>
      <c r="C598" s="2" t="s">
        <v>878</v>
      </c>
    </row>
    <row r="599" spans="2:3" x14ac:dyDescent="0.25">
      <c r="B599" s="2" t="s">
        <v>879</v>
      </c>
      <c r="C599" s="2" t="s">
        <v>880</v>
      </c>
    </row>
    <row r="600" spans="2:3" x14ac:dyDescent="0.25">
      <c r="B600" s="2" t="s">
        <v>881</v>
      </c>
      <c r="C600" s="2" t="s">
        <v>882</v>
      </c>
    </row>
    <row r="601" spans="2:3" x14ac:dyDescent="0.25">
      <c r="B601" s="2" t="s">
        <v>883</v>
      </c>
      <c r="C601" s="2" t="s">
        <v>884</v>
      </c>
    </row>
    <row r="602" spans="2:3" x14ac:dyDescent="0.25">
      <c r="B602" s="2" t="s">
        <v>885</v>
      </c>
      <c r="C602" s="2" t="s">
        <v>886</v>
      </c>
    </row>
    <row r="603" spans="2:3" x14ac:dyDescent="0.25">
      <c r="B603" s="2" t="s">
        <v>887</v>
      </c>
      <c r="C603" s="2" t="s">
        <v>888</v>
      </c>
    </row>
    <row r="604" spans="2:3" x14ac:dyDescent="0.25">
      <c r="B604" s="2" t="s">
        <v>889</v>
      </c>
      <c r="C604" s="2" t="s">
        <v>890</v>
      </c>
    </row>
    <row r="605" spans="2:3" x14ac:dyDescent="0.25">
      <c r="B605" s="2" t="s">
        <v>895</v>
      </c>
      <c r="C605" s="2" t="s">
        <v>896</v>
      </c>
    </row>
    <row r="606" spans="2:3" x14ac:dyDescent="0.25">
      <c r="B606" s="2" t="s">
        <v>897</v>
      </c>
      <c r="C606" s="2" t="s">
        <v>898</v>
      </c>
    </row>
    <row r="607" spans="2:3" x14ac:dyDescent="0.25">
      <c r="B607" s="2" t="s">
        <v>899</v>
      </c>
      <c r="C607" s="2" t="s">
        <v>900</v>
      </c>
    </row>
    <row r="608" spans="2:3" x14ac:dyDescent="0.25">
      <c r="B608" s="2" t="s">
        <v>901</v>
      </c>
      <c r="C608" s="2" t="s">
        <v>902</v>
      </c>
    </row>
    <row r="609" spans="2:3" x14ac:dyDescent="0.25">
      <c r="B609" s="2" t="s">
        <v>909</v>
      </c>
      <c r="C609" s="2" t="s">
        <v>910</v>
      </c>
    </row>
    <row r="610" spans="2:3" x14ac:dyDescent="0.25">
      <c r="B610" s="2" t="s">
        <v>911</v>
      </c>
      <c r="C610" s="2" t="s">
        <v>912</v>
      </c>
    </row>
    <row r="611" spans="2:3" x14ac:dyDescent="0.25">
      <c r="B611" s="2" t="s">
        <v>913</v>
      </c>
      <c r="C611" s="2" t="s">
        <v>914</v>
      </c>
    </row>
    <row r="612" spans="2:3" x14ac:dyDescent="0.25">
      <c r="B612" s="2" t="s">
        <v>915</v>
      </c>
      <c r="C612" s="2" t="s">
        <v>819</v>
      </c>
    </row>
    <row r="613" spans="2:3" x14ac:dyDescent="0.25">
      <c r="B613" s="2" t="s">
        <v>918</v>
      </c>
      <c r="C613" s="2" t="s">
        <v>919</v>
      </c>
    </row>
    <row r="614" spans="2:3" x14ac:dyDescent="0.25">
      <c r="B614" s="2" t="s">
        <v>920</v>
      </c>
      <c r="C614" s="2" t="s">
        <v>921</v>
      </c>
    </row>
    <row r="615" spans="2:3" x14ac:dyDescent="0.25">
      <c r="B615" s="2" t="s">
        <v>922</v>
      </c>
      <c r="C615" s="2" t="s">
        <v>923</v>
      </c>
    </row>
    <row r="616" spans="2:3" x14ac:dyDescent="0.25">
      <c r="B616" s="2" t="s">
        <v>924</v>
      </c>
      <c r="C616" s="2" t="s">
        <v>925</v>
      </c>
    </row>
    <row r="617" spans="2:3" x14ac:dyDescent="0.25">
      <c r="B617" s="2" t="s">
        <v>926</v>
      </c>
      <c r="C617" s="2" t="s">
        <v>927</v>
      </c>
    </row>
    <row r="618" spans="2:3" x14ac:dyDescent="0.25">
      <c r="B618" s="2" t="s">
        <v>928</v>
      </c>
      <c r="C618" s="2" t="s">
        <v>929</v>
      </c>
    </row>
    <row r="619" spans="2:3" x14ac:dyDescent="0.25">
      <c r="B619" s="2" t="s">
        <v>930</v>
      </c>
      <c r="C619" s="2" t="s">
        <v>931</v>
      </c>
    </row>
    <row r="620" spans="2:3" x14ac:dyDescent="0.25">
      <c r="B620" s="2" t="s">
        <v>932</v>
      </c>
      <c r="C620" s="2" t="s">
        <v>933</v>
      </c>
    </row>
    <row r="621" spans="2:3" x14ac:dyDescent="0.25">
      <c r="B621" s="2" t="s">
        <v>934</v>
      </c>
      <c r="C621" s="2" t="s">
        <v>935</v>
      </c>
    </row>
    <row r="622" spans="2:3" x14ac:dyDescent="0.25">
      <c r="B622" s="2" t="s">
        <v>936</v>
      </c>
      <c r="C622" s="2" t="s">
        <v>937</v>
      </c>
    </row>
    <row r="623" spans="2:3" x14ac:dyDescent="0.25">
      <c r="B623" s="2" t="s">
        <v>938</v>
      </c>
      <c r="C623" s="2" t="s">
        <v>939</v>
      </c>
    </row>
    <row r="624" spans="2:3" x14ac:dyDescent="0.25">
      <c r="B624" s="2" t="s">
        <v>940</v>
      </c>
      <c r="C624" s="2" t="s">
        <v>941</v>
      </c>
    </row>
    <row r="625" spans="2:3" x14ac:dyDescent="0.25">
      <c r="B625" s="2" t="s">
        <v>942</v>
      </c>
      <c r="C625" s="2" t="s">
        <v>943</v>
      </c>
    </row>
    <row r="626" spans="2:3" x14ac:dyDescent="0.25">
      <c r="B626" s="2" t="s">
        <v>951</v>
      </c>
      <c r="C626" s="2" t="s">
        <v>819</v>
      </c>
    </row>
    <row r="627" spans="2:3" x14ac:dyDescent="0.25">
      <c r="B627" s="2" t="s">
        <v>946</v>
      </c>
      <c r="C627" s="2" t="s">
        <v>1066</v>
      </c>
    </row>
    <row r="628" spans="2:3" x14ac:dyDescent="0.25">
      <c r="B628" s="2" t="s">
        <v>953</v>
      </c>
      <c r="C628" s="2" t="s">
        <v>954</v>
      </c>
    </row>
    <row r="629" spans="2:3" x14ac:dyDescent="0.25">
      <c r="B629" s="2" t="s">
        <v>955</v>
      </c>
      <c r="C629" s="2" t="s">
        <v>956</v>
      </c>
    </row>
    <row r="630" spans="2:3" x14ac:dyDescent="0.25">
      <c r="B630" s="2" t="s">
        <v>957</v>
      </c>
      <c r="C630" s="2" t="s">
        <v>958</v>
      </c>
    </row>
    <row r="631" spans="2:3" x14ac:dyDescent="0.25">
      <c r="B631" s="2" t="s">
        <v>959</v>
      </c>
      <c r="C631" s="2" t="s">
        <v>960</v>
      </c>
    </row>
    <row r="632" spans="2:3" x14ac:dyDescent="0.25">
      <c r="B632" s="2" t="s">
        <v>961</v>
      </c>
      <c r="C632" s="2" t="s">
        <v>962</v>
      </c>
    </row>
    <row r="633" spans="2:3" x14ac:dyDescent="0.25">
      <c r="B633" s="2" t="s">
        <v>963</v>
      </c>
      <c r="C633" s="2" t="s">
        <v>964</v>
      </c>
    </row>
    <row r="634" spans="2:3" x14ac:dyDescent="0.25">
      <c r="B634" s="2" t="s">
        <v>965</v>
      </c>
      <c r="C634" s="2" t="s">
        <v>966</v>
      </c>
    </row>
    <row r="635" spans="2:3" x14ac:dyDescent="0.25">
      <c r="B635" s="2" t="s">
        <v>967</v>
      </c>
      <c r="C635" s="2" t="s">
        <v>968</v>
      </c>
    </row>
    <row r="636" spans="2:3" x14ac:dyDescent="0.25">
      <c r="B636" s="2" t="s">
        <v>969</v>
      </c>
      <c r="C636" s="2" t="s">
        <v>970</v>
      </c>
    </row>
    <row r="637" spans="2:3" x14ac:dyDescent="0.25">
      <c r="B637" s="2" t="s">
        <v>977</v>
      </c>
      <c r="C637" s="2" t="s">
        <v>978</v>
      </c>
    </row>
    <row r="638" spans="2:3" x14ac:dyDescent="0.25">
      <c r="B638" s="2" t="s">
        <v>979</v>
      </c>
      <c r="C638" s="2" t="s">
        <v>980</v>
      </c>
    </row>
    <row r="639" spans="2:3" x14ac:dyDescent="0.25">
      <c r="B639" s="2" t="s">
        <v>981</v>
      </c>
      <c r="C639" s="2" t="s">
        <v>982</v>
      </c>
    </row>
    <row r="640" spans="2:3" x14ac:dyDescent="0.25">
      <c r="B640" s="2" t="s">
        <v>983</v>
      </c>
      <c r="C640" s="2" t="s">
        <v>984</v>
      </c>
    </row>
    <row r="641" spans="2:3" x14ac:dyDescent="0.25">
      <c r="B641" s="2" t="s">
        <v>985</v>
      </c>
      <c r="C641" s="2" t="s">
        <v>986</v>
      </c>
    </row>
    <row r="642" spans="2:3" x14ac:dyDescent="0.25">
      <c r="B642" s="2" t="s">
        <v>987</v>
      </c>
      <c r="C642" s="2" t="s">
        <v>1063</v>
      </c>
    </row>
    <row r="643" spans="2:3" x14ac:dyDescent="0.25">
      <c r="B643" s="2" t="s">
        <v>988</v>
      </c>
      <c r="C643" s="2" t="s">
        <v>1064</v>
      </c>
    </row>
    <row r="644" spans="2:3" x14ac:dyDescent="0.25">
      <c r="B644" s="2" t="s">
        <v>989</v>
      </c>
      <c r="C644" s="2" t="s">
        <v>1065</v>
      </c>
    </row>
    <row r="645" spans="2:3" x14ac:dyDescent="0.25">
      <c r="B645" s="2" t="s">
        <v>992</v>
      </c>
      <c r="C645" s="2" t="s">
        <v>993</v>
      </c>
    </row>
    <row r="646" spans="2:3" x14ac:dyDescent="0.25">
      <c r="B646" s="2" t="s">
        <v>994</v>
      </c>
      <c r="C646" s="2" t="s">
        <v>995</v>
      </c>
    </row>
    <row r="647" spans="2:3" x14ac:dyDescent="0.25">
      <c r="B647" s="2" t="s">
        <v>1000</v>
      </c>
      <c r="C647" s="2" t="s">
        <v>1001</v>
      </c>
    </row>
    <row r="648" spans="2:3" x14ac:dyDescent="0.25">
      <c r="B648" s="2" t="s">
        <v>1002</v>
      </c>
      <c r="C648" s="2" t="s">
        <v>1003</v>
      </c>
    </row>
    <row r="649" spans="2:3" x14ac:dyDescent="0.25">
      <c r="B649" s="2" t="s">
        <v>1004</v>
      </c>
      <c r="C649" s="2" t="s">
        <v>1005</v>
      </c>
    </row>
    <row r="650" spans="2:3" x14ac:dyDescent="0.25">
      <c r="B650" s="2" t="s">
        <v>1006</v>
      </c>
      <c r="C650" s="2" t="s">
        <v>1007</v>
      </c>
    </row>
    <row r="651" spans="2:3" x14ac:dyDescent="0.25">
      <c r="B651" s="2" t="s">
        <v>1008</v>
      </c>
      <c r="C651" s="2" t="s">
        <v>1009</v>
      </c>
    </row>
    <row r="652" spans="2:3" x14ac:dyDescent="0.25">
      <c r="B652" s="2" t="s">
        <v>1010</v>
      </c>
      <c r="C652" s="2" t="s">
        <v>1011</v>
      </c>
    </row>
    <row r="653" spans="2:3" x14ac:dyDescent="0.25">
      <c r="B653" s="2" t="s">
        <v>1012</v>
      </c>
      <c r="C653" s="2" t="s">
        <v>1013</v>
      </c>
    </row>
    <row r="654" spans="2:3" x14ac:dyDescent="0.25">
      <c r="B654" s="2" t="s">
        <v>1014</v>
      </c>
      <c r="C654" s="2" t="s">
        <v>1015</v>
      </c>
    </row>
    <row r="655" spans="2:3" x14ac:dyDescent="0.25">
      <c r="B655" s="2" t="s">
        <v>1016</v>
      </c>
      <c r="C655" s="2" t="s">
        <v>1017</v>
      </c>
    </row>
    <row r="656" spans="2:3" x14ac:dyDescent="0.25">
      <c r="B656" s="2" t="s">
        <v>1020</v>
      </c>
      <c r="C656" s="2" t="s">
        <v>1021</v>
      </c>
    </row>
    <row r="657" spans="2:3" x14ac:dyDescent="0.25">
      <c r="B657" s="2" t="s">
        <v>1022</v>
      </c>
      <c r="C657" s="2" t="s">
        <v>1023</v>
      </c>
    </row>
    <row r="658" spans="2:3" x14ac:dyDescent="0.25">
      <c r="B658" s="2" t="s">
        <v>1024</v>
      </c>
      <c r="C658" s="2" t="s">
        <v>1025</v>
      </c>
    </row>
    <row r="659" spans="2:3" x14ac:dyDescent="0.25">
      <c r="B659" s="2" t="s">
        <v>1028</v>
      </c>
      <c r="C659" s="2" t="s">
        <v>1029</v>
      </c>
    </row>
    <row r="660" spans="2:3" x14ac:dyDescent="0.25">
      <c r="B660" s="2" t="s">
        <v>1030</v>
      </c>
      <c r="C660" s="2" t="s">
        <v>1031</v>
      </c>
    </row>
    <row r="661" spans="2:3" x14ac:dyDescent="0.25">
      <c r="B661" s="2" t="s">
        <v>1032</v>
      </c>
      <c r="C661" s="2" t="s">
        <v>1033</v>
      </c>
    </row>
    <row r="662" spans="2:3" x14ac:dyDescent="0.25">
      <c r="B662" s="2" t="s">
        <v>1034</v>
      </c>
      <c r="C662" s="2" t="s">
        <v>1035</v>
      </c>
    </row>
    <row r="663" spans="2:3" x14ac:dyDescent="0.25">
      <c r="B663" s="2" t="s">
        <v>1036</v>
      </c>
      <c r="C663" s="2" t="s">
        <v>1037</v>
      </c>
    </row>
    <row r="664" spans="2:3" x14ac:dyDescent="0.25">
      <c r="B664" s="2" t="s">
        <v>1038</v>
      </c>
      <c r="C664" s="2" t="s">
        <v>1039</v>
      </c>
    </row>
    <row r="665" spans="2:3" x14ac:dyDescent="0.25">
      <c r="B665" s="2" t="s">
        <v>1040</v>
      </c>
      <c r="C665" s="2" t="s">
        <v>1041</v>
      </c>
    </row>
    <row r="666" spans="2:3" x14ac:dyDescent="0.25">
      <c r="B666" s="2" t="s">
        <v>1042</v>
      </c>
      <c r="C666" s="2" t="s">
        <v>1043</v>
      </c>
    </row>
    <row r="667" spans="2:3" x14ac:dyDescent="0.25">
      <c r="B667" s="2" t="s">
        <v>1044</v>
      </c>
      <c r="C667" s="2" t="s">
        <v>1045</v>
      </c>
    </row>
    <row r="668" spans="2:3" x14ac:dyDescent="0.25">
      <c r="B668" s="2" t="s">
        <v>1046</v>
      </c>
      <c r="C668" s="2" t="s">
        <v>1047</v>
      </c>
    </row>
    <row r="669" spans="2:3" x14ac:dyDescent="0.25">
      <c r="B669" s="2" t="s">
        <v>1048</v>
      </c>
      <c r="C669" s="2" t="s">
        <v>1049</v>
      </c>
    </row>
    <row r="670" spans="2:3" x14ac:dyDescent="0.25">
      <c r="B670" s="2" t="s">
        <v>1050</v>
      </c>
      <c r="C670" s="2" t="s">
        <v>1051</v>
      </c>
    </row>
    <row r="671" spans="2:3" x14ac:dyDescent="0.25">
      <c r="B671" s="2" t="s">
        <v>1052</v>
      </c>
      <c r="C671" s="2" t="s">
        <v>1053</v>
      </c>
    </row>
    <row r="672" spans="2:3" x14ac:dyDescent="0.25">
      <c r="B672" s="2" t="s">
        <v>1054</v>
      </c>
      <c r="C672" s="2" t="s">
        <v>1055</v>
      </c>
    </row>
    <row r="673" spans="2:3" x14ac:dyDescent="0.25">
      <c r="B673" s="2" t="s">
        <v>1067</v>
      </c>
      <c r="C673" s="2" t="s">
        <v>1068</v>
      </c>
    </row>
    <row r="674" spans="2:3" x14ac:dyDescent="0.25">
      <c r="B674" s="2" t="s">
        <v>1069</v>
      </c>
      <c r="C674" s="2" t="s">
        <v>1070</v>
      </c>
    </row>
    <row r="675" spans="2:3" x14ac:dyDescent="0.25">
      <c r="B675" s="2" t="s">
        <v>1071</v>
      </c>
      <c r="C675" s="2" t="s">
        <v>1072</v>
      </c>
    </row>
    <row r="676" spans="2:3" x14ac:dyDescent="0.25">
      <c r="B676" s="2" t="s">
        <v>1073</v>
      </c>
      <c r="C676" s="2" t="s">
        <v>1074</v>
      </c>
    </row>
    <row r="677" spans="2:3" x14ac:dyDescent="0.25">
      <c r="B677" s="2" t="s">
        <v>729</v>
      </c>
      <c r="C677" s="2" t="s">
        <v>730</v>
      </c>
    </row>
    <row r="678" spans="2:3" x14ac:dyDescent="0.25">
      <c r="B678" s="2" t="s">
        <v>731</v>
      </c>
      <c r="C678" s="2" t="s">
        <v>732</v>
      </c>
    </row>
    <row r="679" spans="2:3" x14ac:dyDescent="0.25">
      <c r="B679" s="2" t="s">
        <v>733</v>
      </c>
      <c r="C679" s="2" t="s">
        <v>734</v>
      </c>
    </row>
    <row r="680" spans="2:3" x14ac:dyDescent="0.25">
      <c r="B680" s="2" t="s">
        <v>745</v>
      </c>
      <c r="C680" s="2" t="s">
        <v>746</v>
      </c>
    </row>
    <row r="681" spans="2:3" x14ac:dyDescent="0.25">
      <c r="B681" s="2" t="s">
        <v>762</v>
      </c>
      <c r="C681" s="2" t="s">
        <v>763</v>
      </c>
    </row>
    <row r="682" spans="2:3" x14ac:dyDescent="0.25">
      <c r="B682" s="2" t="s">
        <v>764</v>
      </c>
      <c r="C682" s="2" t="s">
        <v>765</v>
      </c>
    </row>
    <row r="683" spans="2:3" x14ac:dyDescent="0.25">
      <c r="B683" s="2" t="s">
        <v>1075</v>
      </c>
      <c r="C683" s="2" t="s">
        <v>1076</v>
      </c>
    </row>
    <row r="684" spans="2:3" x14ac:dyDescent="0.25">
      <c r="B684" s="2" t="s">
        <v>778</v>
      </c>
      <c r="C684" s="2" t="s">
        <v>779</v>
      </c>
    </row>
    <row r="685" spans="2:3" x14ac:dyDescent="0.25">
      <c r="B685" s="2" t="s">
        <v>804</v>
      </c>
      <c r="C685" s="2" t="s">
        <v>805</v>
      </c>
    </row>
    <row r="686" spans="2:3" x14ac:dyDescent="0.25">
      <c r="B686" s="2" t="s">
        <v>814</v>
      </c>
      <c r="C686" s="2" t="s">
        <v>815</v>
      </c>
    </row>
    <row r="687" spans="2:3" x14ac:dyDescent="0.25">
      <c r="B687" s="2" t="s">
        <v>816</v>
      </c>
      <c r="C687" s="2" t="s">
        <v>817</v>
      </c>
    </row>
    <row r="688" spans="2:3" x14ac:dyDescent="0.25">
      <c r="B688" s="2" t="s">
        <v>838</v>
      </c>
      <c r="C688" s="2" t="s">
        <v>839</v>
      </c>
    </row>
    <row r="689" spans="2:3" x14ac:dyDescent="0.25">
      <c r="B689" s="2" t="s">
        <v>840</v>
      </c>
      <c r="C689" s="2" t="s">
        <v>841</v>
      </c>
    </row>
    <row r="690" spans="2:3" x14ac:dyDescent="0.25">
      <c r="B690" s="2" t="s">
        <v>148</v>
      </c>
      <c r="C690" s="2" t="s">
        <v>842</v>
      </c>
    </row>
    <row r="691" spans="2:3" x14ac:dyDescent="0.25">
      <c r="B691" s="2" t="s">
        <v>843</v>
      </c>
      <c r="C691" s="2" t="s">
        <v>1077</v>
      </c>
    </row>
    <row r="692" spans="2:3" x14ac:dyDescent="0.25">
      <c r="B692" s="2" t="s">
        <v>845</v>
      </c>
      <c r="C692" s="2" t="s">
        <v>844</v>
      </c>
    </row>
    <row r="693" spans="2:3" x14ac:dyDescent="0.25">
      <c r="B693" s="2" t="s">
        <v>847</v>
      </c>
      <c r="C693" s="2" t="s">
        <v>846</v>
      </c>
    </row>
    <row r="694" spans="2:3" x14ac:dyDescent="0.25">
      <c r="B694" s="2" t="s">
        <v>849</v>
      </c>
      <c r="C694" s="2" t="s">
        <v>848</v>
      </c>
    </row>
    <row r="695" spans="2:3" x14ac:dyDescent="0.25">
      <c r="B695" s="2" t="s">
        <v>851</v>
      </c>
      <c r="C695" s="2" t="s">
        <v>1078</v>
      </c>
    </row>
    <row r="696" spans="2:3" x14ac:dyDescent="0.25">
      <c r="B696" s="2" t="s">
        <v>853</v>
      </c>
      <c r="C696" s="2" t="s">
        <v>850</v>
      </c>
    </row>
    <row r="697" spans="2:3" x14ac:dyDescent="0.25">
      <c r="B697" s="2" t="s">
        <v>855</v>
      </c>
      <c r="C697" s="2" t="s">
        <v>852</v>
      </c>
    </row>
    <row r="698" spans="2:3" x14ac:dyDescent="0.25">
      <c r="B698" s="2" t="s">
        <v>857</v>
      </c>
      <c r="C698" s="2" t="s">
        <v>854</v>
      </c>
    </row>
    <row r="699" spans="2:3" x14ac:dyDescent="0.25">
      <c r="B699" s="2" t="s">
        <v>859</v>
      </c>
      <c r="C699" s="2" t="s">
        <v>856</v>
      </c>
    </row>
    <row r="700" spans="2:3" x14ac:dyDescent="0.25">
      <c r="B700" s="2" t="s">
        <v>861</v>
      </c>
      <c r="C700" s="2" t="s">
        <v>858</v>
      </c>
    </row>
    <row r="701" spans="2:3" x14ac:dyDescent="0.25">
      <c r="B701" s="2" t="s">
        <v>863</v>
      </c>
      <c r="C701" s="2" t="s">
        <v>860</v>
      </c>
    </row>
    <row r="702" spans="2:3" x14ac:dyDescent="0.25">
      <c r="B702" s="2" t="s">
        <v>865</v>
      </c>
      <c r="C702" s="2" t="s">
        <v>862</v>
      </c>
    </row>
    <row r="703" spans="2:3" x14ac:dyDescent="0.25">
      <c r="B703" s="2" t="s">
        <v>867</v>
      </c>
      <c r="C703" s="2" t="s">
        <v>864</v>
      </c>
    </row>
    <row r="704" spans="2:3" x14ac:dyDescent="0.25">
      <c r="B704" s="2" t="s">
        <v>869</v>
      </c>
      <c r="C704" s="2" t="s">
        <v>866</v>
      </c>
    </row>
    <row r="705" spans="2:3" x14ac:dyDescent="0.25">
      <c r="B705" s="2" t="s">
        <v>1079</v>
      </c>
      <c r="C705" s="2" t="s">
        <v>868</v>
      </c>
    </row>
    <row r="706" spans="2:3" x14ac:dyDescent="0.25">
      <c r="B706" s="2" t="s">
        <v>1080</v>
      </c>
      <c r="C706" s="2" t="s">
        <v>870</v>
      </c>
    </row>
    <row r="707" spans="2:3" x14ac:dyDescent="0.25">
      <c r="B707" s="2" t="s">
        <v>871</v>
      </c>
      <c r="C707" s="2" t="s">
        <v>872</v>
      </c>
    </row>
    <row r="708" spans="2:3" x14ac:dyDescent="0.25">
      <c r="B708" s="2" t="s">
        <v>873</v>
      </c>
      <c r="C708" s="2" t="s">
        <v>874</v>
      </c>
    </row>
    <row r="709" spans="2:3" x14ac:dyDescent="0.25">
      <c r="B709" s="2" t="s">
        <v>891</v>
      </c>
      <c r="C709" s="2" t="s">
        <v>892</v>
      </c>
    </row>
    <row r="710" spans="2:3" x14ac:dyDescent="0.25">
      <c r="B710" s="2" t="s">
        <v>893</v>
      </c>
      <c r="C710" s="2" t="s">
        <v>894</v>
      </c>
    </row>
    <row r="711" spans="2:3" x14ac:dyDescent="0.25">
      <c r="B711" s="2" t="s">
        <v>903</v>
      </c>
      <c r="C711" s="2" t="s">
        <v>904</v>
      </c>
    </row>
    <row r="712" spans="2:3" x14ac:dyDescent="0.25">
      <c r="B712" s="2" t="s">
        <v>905</v>
      </c>
      <c r="C712" s="2" t="s">
        <v>906</v>
      </c>
    </row>
    <row r="713" spans="2:3" x14ac:dyDescent="0.25">
      <c r="B713" s="2" t="s">
        <v>907</v>
      </c>
      <c r="C713" s="2" t="s">
        <v>908</v>
      </c>
    </row>
    <row r="714" spans="2:3" x14ac:dyDescent="0.25">
      <c r="B714" s="2" t="s">
        <v>916</v>
      </c>
      <c r="C714" s="2" t="s">
        <v>917</v>
      </c>
    </row>
    <row r="715" spans="2:3" x14ac:dyDescent="0.25">
      <c r="B715" s="2" t="s">
        <v>944</v>
      </c>
      <c r="C715" s="2" t="s">
        <v>945</v>
      </c>
    </row>
    <row r="716" spans="2:3" x14ac:dyDescent="0.25">
      <c r="B716" s="2" t="s">
        <v>947</v>
      </c>
      <c r="C716" s="2" t="s">
        <v>948</v>
      </c>
    </row>
    <row r="717" spans="2:3" x14ac:dyDescent="0.25">
      <c r="B717" s="2" t="s">
        <v>949</v>
      </c>
      <c r="C717" s="2" t="s">
        <v>950</v>
      </c>
    </row>
    <row r="718" spans="2:3" x14ac:dyDescent="0.25">
      <c r="B718" s="2" t="s">
        <v>946</v>
      </c>
      <c r="C718" s="2" t="s">
        <v>952</v>
      </c>
    </row>
    <row r="719" spans="2:3" x14ac:dyDescent="0.25">
      <c r="B719" s="2" t="s">
        <v>971</v>
      </c>
      <c r="C719" s="2" t="s">
        <v>972</v>
      </c>
    </row>
    <row r="720" spans="2:3" x14ac:dyDescent="0.25">
      <c r="B720" s="2" t="s">
        <v>973</v>
      </c>
      <c r="C720" s="2" t="s">
        <v>974</v>
      </c>
    </row>
    <row r="721" spans="2:3" x14ac:dyDescent="0.25">
      <c r="B721" s="2" t="s">
        <v>975</v>
      </c>
      <c r="C721" s="2" t="s">
        <v>976</v>
      </c>
    </row>
    <row r="722" spans="2:3" x14ac:dyDescent="0.25">
      <c r="B722" s="2" t="s">
        <v>990</v>
      </c>
      <c r="C722" s="2" t="s">
        <v>991</v>
      </c>
    </row>
    <row r="723" spans="2:3" x14ac:dyDescent="0.25">
      <c r="B723" s="2" t="s">
        <v>996</v>
      </c>
      <c r="C723" s="2" t="s">
        <v>997</v>
      </c>
    </row>
    <row r="724" spans="2:3" x14ac:dyDescent="0.25">
      <c r="B724" s="2" t="s">
        <v>998</v>
      </c>
      <c r="C724" s="2" t="s">
        <v>999</v>
      </c>
    </row>
    <row r="725" spans="2:3" x14ac:dyDescent="0.25">
      <c r="B725" s="2" t="s">
        <v>1018</v>
      </c>
      <c r="C725" s="2" t="s">
        <v>1019</v>
      </c>
    </row>
    <row r="726" spans="2:3" x14ac:dyDescent="0.25">
      <c r="B726" s="2" t="s">
        <v>1020</v>
      </c>
      <c r="C726" s="2" t="s">
        <v>1081</v>
      </c>
    </row>
    <row r="727" spans="2:3" x14ac:dyDescent="0.25">
      <c r="B727" s="2" t="s">
        <v>1022</v>
      </c>
      <c r="C727" s="2" t="s">
        <v>1021</v>
      </c>
    </row>
    <row r="728" spans="2:3" x14ac:dyDescent="0.25">
      <c r="B728" s="2" t="s">
        <v>1024</v>
      </c>
      <c r="C728" s="2" t="s">
        <v>1023</v>
      </c>
    </row>
    <row r="729" spans="2:3" x14ac:dyDescent="0.25">
      <c r="B729" s="2" t="s">
        <v>1082</v>
      </c>
      <c r="C729" s="2" t="s">
        <v>1025</v>
      </c>
    </row>
    <row r="730" spans="2:3" x14ac:dyDescent="0.25">
      <c r="B730" s="2" t="s">
        <v>1026</v>
      </c>
      <c r="C730" s="2" t="s">
        <v>1027</v>
      </c>
    </row>
    <row r="731" spans="2:3" x14ac:dyDescent="0.25">
      <c r="B731" s="2" t="s">
        <v>1056</v>
      </c>
      <c r="C731" s="2" t="s">
        <v>1057</v>
      </c>
    </row>
  </sheetData>
  <sheetProtection algorithmName="SHA-512" hashValue="1v6Y25sRWxA8L7wzIlcdMEL4dnnrupqpG34YvlKK2VRUZc+dkS4QLKKcKOC3s9ErG+Ll5UFppDDJlyJM54aS2w==" saltValue="Go0ha4fu6OI50YFWYLDOFQ==" spinCount="100000" sheet="1" selectLockedCells="1"/>
  <sortState ref="J55:K66">
    <sortCondition ref="J55"/>
  </sortState>
  <mergeCells count="3">
    <mergeCell ref="E2:H3"/>
    <mergeCell ref="B17:C17"/>
    <mergeCell ref="E24:F24"/>
  </mergeCells>
  <conditionalFormatting sqref="D2">
    <cfRule type="iconSet" priority="17">
      <iconSet iconSet="3Symbols">
        <cfvo type="percent" val="0"/>
        <cfvo type="num" val="0.5"/>
        <cfvo type="num" val="1"/>
      </iconSet>
    </cfRule>
  </conditionalFormatting>
  <conditionalFormatting sqref="D5 D7:D10">
    <cfRule type="iconSet" priority="36">
      <iconSet iconSet="3Symbols">
        <cfvo type="percent" val="0"/>
        <cfvo type="num" val="0.5"/>
        <cfvo type="num" val="1"/>
      </iconSet>
    </cfRule>
  </conditionalFormatting>
  <conditionalFormatting sqref="D6">
    <cfRule type="iconSet" priority="16">
      <iconSet iconSet="3Symbols">
        <cfvo type="percent" val="0"/>
        <cfvo type="num" val="0.5"/>
        <cfvo type="num" val="1"/>
      </iconSet>
    </cfRule>
  </conditionalFormatting>
  <conditionalFormatting sqref="D11:D12">
    <cfRule type="iconSet" priority="8">
      <iconSet iconSet="3Symbols">
        <cfvo type="percent" val="0"/>
        <cfvo type="num" val="0.5"/>
        <cfvo type="num" val="1"/>
      </iconSet>
    </cfRule>
  </conditionalFormatting>
  <conditionalFormatting sqref="D18">
    <cfRule type="iconSet" priority="13">
      <iconSet iconSet="3Symbols">
        <cfvo type="percent" val="0"/>
        <cfvo type="num" val="0.5"/>
        <cfvo type="num" val="1"/>
      </iconSet>
    </cfRule>
  </conditionalFormatting>
  <conditionalFormatting sqref="D19">
    <cfRule type="iconSet" priority="12">
      <iconSet iconSet="3Symbols">
        <cfvo type="percent" val="0"/>
        <cfvo type="num" val="0.5"/>
        <cfvo type="num" val="1"/>
      </iconSet>
    </cfRule>
  </conditionalFormatting>
  <conditionalFormatting sqref="D20">
    <cfRule type="iconSet" priority="11">
      <iconSet iconSet="3Symbols">
        <cfvo type="percent" val="0"/>
        <cfvo type="num" val="0.5"/>
        <cfvo type="num" val="1"/>
      </iconSet>
    </cfRule>
  </conditionalFormatting>
  <conditionalFormatting sqref="D21">
    <cfRule type="iconSet" priority="10">
      <iconSet iconSet="3Symbols">
        <cfvo type="percent" val="0"/>
        <cfvo type="num" val="0.5"/>
        <cfvo type="num" val="1"/>
      </iconSet>
    </cfRule>
  </conditionalFormatting>
  <conditionalFormatting sqref="D22">
    <cfRule type="iconSet" priority="9">
      <iconSet iconSet="3Symbols">
        <cfvo type="percent" val="0"/>
        <cfvo type="num" val="0.5"/>
        <cfvo type="num" val="1"/>
      </iconSet>
    </cfRule>
  </conditionalFormatting>
  <conditionalFormatting sqref="D24">
    <cfRule type="iconSet" priority="1">
      <iconSet iconSet="3Symbols">
        <cfvo type="percent" val="0"/>
        <cfvo type="num" val="0.5"/>
        <cfvo type="num" val="1"/>
      </iconSet>
    </cfRule>
  </conditionalFormatting>
  <conditionalFormatting sqref="E2:H3">
    <cfRule type="cellIs" dxfId="22" priority="14" operator="equal">
      <formula>"My file is NOT ready to submit"</formula>
    </cfRule>
    <cfRule type="cellIs" dxfId="21" priority="15" operator="equal">
      <formula>"My file is ready to submit"</formula>
    </cfRule>
  </conditionalFormatting>
  <dataValidations count="6">
    <dataValidation type="list" allowBlank="1" showInputMessage="1" showErrorMessage="1" sqref="C10">
      <formula1>$A$38:$A$352</formula1>
    </dataValidation>
    <dataValidation type="list" allowBlank="1" showInputMessage="1" showErrorMessage="1" sqref="C9">
      <formula1>$C$400:$C$402</formula1>
    </dataValidation>
    <dataValidation type="list" allowBlank="1" showInputMessage="1" showErrorMessage="1" sqref="C8">
      <formula1>$C$405:$C$416</formula1>
    </dataValidation>
    <dataValidation type="list" allowBlank="1" showInputMessage="1" showErrorMessage="1" sqref="C18:C19 C21">
      <formula1>$C$391:$C$392</formula1>
    </dataValidation>
    <dataValidation allowBlank="1" showInputMessage="1" showErrorMessage="1" prompt="OR Waiting Time Score" sqref="A7"/>
    <dataValidation type="list" allowBlank="1" showInputMessage="1" showErrorMessage="1" sqref="E5:E6 C24">
      <formula1>"1,2,3,4,5"</formula1>
    </dataValidation>
  </dataValidation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DL1293"/>
  <sheetViews>
    <sheetView zoomScale="50" zoomScaleNormal="50" workbookViewId="0">
      <pane xSplit="1" ySplit="1" topLeftCell="B2" activePane="bottomRight" state="frozen"/>
      <selection activeCell="B5" sqref="B5"/>
      <selection pane="topRight" activeCell="B5" sqref="B5"/>
      <selection pane="bottomLeft" activeCell="B5" sqref="B5"/>
      <selection pane="bottomRight" activeCell="A2" sqref="A2"/>
    </sheetView>
  </sheetViews>
  <sheetFormatPr defaultColWidth="9.140625" defaultRowHeight="12.75" x14ac:dyDescent="0.2"/>
  <cols>
    <col min="1" max="1" width="12.140625" style="7" customWidth="1"/>
    <col min="2" max="2" width="14.42578125" style="7" customWidth="1"/>
    <col min="3" max="3" width="16.140625" style="7" customWidth="1"/>
    <col min="4" max="4" width="15.42578125" style="7" customWidth="1"/>
    <col min="5" max="5" width="16.42578125" style="7" customWidth="1"/>
    <col min="6" max="7" width="15.85546875" style="7" customWidth="1"/>
    <col min="8" max="8" width="18.140625" style="7" customWidth="1"/>
    <col min="9" max="9" width="16.140625" style="7" customWidth="1"/>
    <col min="10" max="10" width="15" style="7" customWidth="1"/>
    <col min="11" max="11" width="21.140625" style="7" customWidth="1"/>
    <col min="12" max="12" width="26.42578125" style="7" customWidth="1"/>
    <col min="13" max="13" width="19.85546875" style="7" customWidth="1"/>
    <col min="14" max="15" width="15" style="7" customWidth="1"/>
    <col min="16" max="16" width="14.140625" style="7" customWidth="1"/>
    <col min="17" max="19" width="13.42578125" style="7" customWidth="1"/>
    <col min="20" max="20" width="10.140625" style="6" customWidth="1"/>
    <col min="21" max="21" width="14.42578125" style="6" customWidth="1"/>
    <col min="22" max="22" width="11.140625" style="6" customWidth="1"/>
    <col min="23" max="30" width="15.140625" style="6" customWidth="1"/>
    <col min="31" max="37" width="15.140625" style="6" hidden="1" customWidth="1"/>
    <col min="38" max="38" width="14" style="6" customWidth="1"/>
    <col min="39" max="39" width="10.85546875" style="6" customWidth="1"/>
    <col min="40" max="40" width="11.85546875" style="6" customWidth="1"/>
    <col min="41" max="41" width="11.140625" style="6" customWidth="1"/>
    <col min="42" max="42" width="10.42578125" style="6" customWidth="1"/>
    <col min="43" max="43" width="9.140625" style="6"/>
    <col min="44" max="45" width="10.85546875" style="6" customWidth="1"/>
    <col min="46" max="46" width="9.85546875" style="6" customWidth="1"/>
    <col min="47" max="47" width="12.85546875" style="6" customWidth="1"/>
    <col min="48" max="48" width="30.42578125" style="6" customWidth="1"/>
    <col min="49" max="50" width="17.85546875" style="6" customWidth="1"/>
    <col min="51" max="51" width="43.85546875" style="6" customWidth="1"/>
    <col min="52" max="52" width="28.140625" style="6" hidden="1" customWidth="1"/>
    <col min="53" max="57" width="0" style="4" hidden="1" customWidth="1"/>
    <col min="58" max="58" width="7.140625" style="4" hidden="1" customWidth="1"/>
    <col min="59" max="59" width="9.140625" style="4"/>
    <col min="60" max="60" width="27.140625" style="4" customWidth="1"/>
    <col min="61" max="61" width="24.85546875" style="4" customWidth="1"/>
    <col min="62" max="62" width="17.42578125" style="4" customWidth="1"/>
    <col min="63" max="64" width="9.140625" style="4"/>
    <col min="65" max="65" width="0" style="4" hidden="1" customWidth="1"/>
    <col min="66" max="67" width="9.140625" style="4"/>
    <col min="68" max="68" width="12.85546875" style="4" customWidth="1"/>
    <col min="69" max="72" width="9.140625" style="4"/>
    <col min="73" max="73" width="0" style="4" hidden="1" customWidth="1"/>
    <col min="74" max="74" width="9.140625" style="4"/>
    <col min="75" max="75" width="18.140625" style="4" customWidth="1"/>
    <col min="76" max="76" width="12.42578125" style="4" customWidth="1"/>
    <col min="77" max="77" width="11.85546875" style="4" customWidth="1"/>
    <col min="78" max="78" width="9.140625" style="4"/>
    <col min="79" max="79" width="26.140625" style="4" customWidth="1"/>
    <col min="80" max="80" width="11.42578125" style="4" customWidth="1"/>
    <col min="81" max="81" width="16.140625" style="4" customWidth="1"/>
    <col min="82" max="82" width="13.85546875" style="4" customWidth="1"/>
    <col min="83" max="83" width="13.140625" style="4" customWidth="1"/>
    <col min="84" max="84" width="14.42578125" style="4" customWidth="1"/>
    <col min="85" max="90" width="0" style="4" hidden="1" customWidth="1"/>
    <col min="91" max="91" width="9.140625" style="4"/>
    <col min="92" max="92" width="11.42578125" style="4" customWidth="1"/>
    <col min="93" max="102" width="9.140625" style="4"/>
    <col min="103" max="103" width="9.140625" style="4" customWidth="1"/>
    <col min="104" max="104" width="9.140625" style="4"/>
    <col min="105" max="106" width="0" style="4" hidden="1" customWidth="1"/>
    <col min="107" max="107" width="9.140625" style="4"/>
    <col min="108" max="112" width="0" style="4" hidden="1" customWidth="1"/>
    <col min="113" max="16384" width="9.140625" style="4"/>
  </cols>
  <sheetData>
    <row r="1" spans="1:116" s="22" customFormat="1" ht="63.75" customHeight="1" x14ac:dyDescent="0.2">
      <c r="A1" s="37" t="s">
        <v>310</v>
      </c>
      <c r="B1" s="37" t="s">
        <v>311</v>
      </c>
      <c r="C1" s="37" t="s">
        <v>312</v>
      </c>
      <c r="D1" s="37" t="s">
        <v>728</v>
      </c>
      <c r="E1" s="37" t="s">
        <v>313</v>
      </c>
      <c r="F1" s="37" t="s">
        <v>314</v>
      </c>
      <c r="G1" s="37" t="s">
        <v>315</v>
      </c>
      <c r="H1" s="37" t="s">
        <v>316</v>
      </c>
      <c r="I1" s="38" t="s">
        <v>317</v>
      </c>
      <c r="J1" s="38" t="s">
        <v>318</v>
      </c>
      <c r="K1" s="38" t="s">
        <v>319</v>
      </c>
      <c r="L1" s="38" t="s">
        <v>320</v>
      </c>
      <c r="M1" s="39" t="s">
        <v>321</v>
      </c>
      <c r="N1" s="39" t="s">
        <v>322</v>
      </c>
      <c r="O1" s="39" t="s">
        <v>323</v>
      </c>
      <c r="P1" s="37" t="s">
        <v>324</v>
      </c>
      <c r="Q1" s="37" t="s">
        <v>325</v>
      </c>
      <c r="R1" s="37" t="s">
        <v>326</v>
      </c>
      <c r="S1" s="37" t="s">
        <v>327</v>
      </c>
      <c r="T1" s="37" t="s">
        <v>328</v>
      </c>
      <c r="U1" s="37" t="s">
        <v>329</v>
      </c>
      <c r="V1" s="37" t="s">
        <v>330</v>
      </c>
      <c r="W1" s="37" t="s">
        <v>331</v>
      </c>
      <c r="X1" s="37" t="s">
        <v>332</v>
      </c>
      <c r="Y1" s="37" t="s">
        <v>333</v>
      </c>
      <c r="Z1" s="37" t="s">
        <v>334</v>
      </c>
      <c r="AA1" s="37" t="s">
        <v>335</v>
      </c>
      <c r="AB1" s="37" t="s">
        <v>336</v>
      </c>
      <c r="AC1" s="37" t="s">
        <v>337</v>
      </c>
      <c r="AD1" s="37" t="s">
        <v>338</v>
      </c>
      <c r="AE1" s="40" t="s">
        <v>339</v>
      </c>
      <c r="AF1" s="40" t="s">
        <v>340</v>
      </c>
      <c r="AG1" s="40" t="s">
        <v>341</v>
      </c>
      <c r="AH1" s="40" t="s">
        <v>342</v>
      </c>
      <c r="AI1" s="40" t="s">
        <v>343</v>
      </c>
      <c r="AJ1" s="40" t="s">
        <v>344</v>
      </c>
      <c r="AK1" s="40" t="s">
        <v>345</v>
      </c>
      <c r="AL1" s="37" t="s">
        <v>346</v>
      </c>
      <c r="AM1" s="37" t="s">
        <v>347</v>
      </c>
      <c r="AN1" s="37" t="s">
        <v>348</v>
      </c>
      <c r="AO1" s="37" t="s">
        <v>349</v>
      </c>
      <c r="AP1" s="37" t="s">
        <v>350</v>
      </c>
      <c r="AQ1" s="37" t="s">
        <v>351</v>
      </c>
      <c r="AR1" s="37" t="s">
        <v>352</v>
      </c>
      <c r="AS1" s="37" t="s">
        <v>353</v>
      </c>
      <c r="AT1" s="37" t="s">
        <v>354</v>
      </c>
      <c r="AU1" s="3"/>
      <c r="AV1" s="37" t="s">
        <v>355</v>
      </c>
      <c r="AW1" s="37" t="s">
        <v>356</v>
      </c>
      <c r="AX1" s="3"/>
      <c r="AY1" s="37" t="s">
        <v>357</v>
      </c>
      <c r="AZ1" s="37" t="s">
        <v>358</v>
      </c>
      <c r="BA1" s="37" t="s">
        <v>321</v>
      </c>
      <c r="BB1" s="37" t="s">
        <v>359</v>
      </c>
      <c r="BC1" s="37" t="s">
        <v>360</v>
      </c>
      <c r="BD1" s="37" t="s">
        <v>361</v>
      </c>
      <c r="BE1" s="37" t="s">
        <v>362</v>
      </c>
      <c r="BF1" s="37" t="s">
        <v>363</v>
      </c>
      <c r="BG1" s="41"/>
      <c r="BH1" s="37" t="s">
        <v>5</v>
      </c>
      <c r="BI1" s="37" t="s">
        <v>6</v>
      </c>
      <c r="BJ1" s="37" t="s">
        <v>9</v>
      </c>
      <c r="BK1" s="37" t="s">
        <v>364</v>
      </c>
      <c r="BL1" s="37" t="s">
        <v>365</v>
      </c>
      <c r="BM1" s="42" t="s">
        <v>366</v>
      </c>
      <c r="BN1" s="37" t="s">
        <v>367</v>
      </c>
      <c r="BO1" s="37" t="s">
        <v>368</v>
      </c>
      <c r="BP1" s="37" t="s">
        <v>369</v>
      </c>
      <c r="BQ1" s="37" t="s">
        <v>370</v>
      </c>
      <c r="BR1" s="37" t="s">
        <v>371</v>
      </c>
      <c r="BS1" s="37" t="s">
        <v>372</v>
      </c>
      <c r="BT1" s="37" t="s">
        <v>12</v>
      </c>
      <c r="BU1" s="37" t="s">
        <v>373</v>
      </c>
      <c r="BV1" s="37" t="s">
        <v>14</v>
      </c>
      <c r="BW1" s="37" t="s">
        <v>15</v>
      </c>
      <c r="BX1" s="37" t="s">
        <v>16</v>
      </c>
      <c r="BY1" s="37" t="s">
        <v>374</v>
      </c>
      <c r="BZ1" s="43">
        <v>1.0416666666666666E-2</v>
      </c>
      <c r="CA1" s="44" t="s">
        <v>375</v>
      </c>
      <c r="CB1" s="37" t="s">
        <v>14</v>
      </c>
      <c r="CC1" s="37" t="s">
        <v>15</v>
      </c>
      <c r="CD1" s="37" t="s">
        <v>16</v>
      </c>
      <c r="CE1" s="37" t="s">
        <v>17</v>
      </c>
      <c r="CF1" s="37" t="s">
        <v>376</v>
      </c>
      <c r="CG1" s="3"/>
      <c r="CH1" s="3"/>
      <c r="CI1" s="3"/>
      <c r="CJ1" s="3"/>
      <c r="CK1" s="3"/>
      <c r="CL1" s="37"/>
      <c r="CM1" s="37"/>
      <c r="CN1" s="37" t="s">
        <v>377</v>
      </c>
      <c r="CO1" s="37" t="s">
        <v>378</v>
      </c>
      <c r="CP1" s="37" t="s">
        <v>379</v>
      </c>
      <c r="CQ1" s="37" t="s">
        <v>380</v>
      </c>
      <c r="CR1" s="37" t="s">
        <v>381</v>
      </c>
      <c r="CS1" s="37" t="s">
        <v>382</v>
      </c>
      <c r="CT1" s="37" t="s">
        <v>383</v>
      </c>
      <c r="CU1" s="37" t="s">
        <v>384</v>
      </c>
      <c r="CV1" s="37" t="s">
        <v>385</v>
      </c>
      <c r="CW1" s="37" t="s">
        <v>386</v>
      </c>
      <c r="CX1" s="37" t="s">
        <v>387</v>
      </c>
      <c r="CY1" s="37" t="s">
        <v>388</v>
      </c>
      <c r="CZ1" s="37" t="s">
        <v>389</v>
      </c>
      <c r="DA1" s="37" t="s">
        <v>390</v>
      </c>
      <c r="DB1" s="37" t="s">
        <v>391</v>
      </c>
      <c r="DC1" s="37" t="s">
        <v>392</v>
      </c>
      <c r="DD1" s="37" t="s">
        <v>393</v>
      </c>
      <c r="DE1" s="37" t="s">
        <v>394</v>
      </c>
      <c r="DF1" s="37" t="s">
        <v>395</v>
      </c>
      <c r="DG1" s="37" t="s">
        <v>396</v>
      </c>
      <c r="DH1" s="37" t="s">
        <v>397</v>
      </c>
      <c r="DI1" s="39" t="s">
        <v>398</v>
      </c>
      <c r="DJ1" s="39" t="s">
        <v>399</v>
      </c>
      <c r="DK1" s="39" t="s">
        <v>400</v>
      </c>
      <c r="DL1" s="39" t="s">
        <v>401</v>
      </c>
    </row>
    <row r="2" spans="1:116" ht="15" customHeight="1" x14ac:dyDescent="0.2">
      <c r="A2" s="20">
        <v>46068</v>
      </c>
      <c r="B2" s="19">
        <v>45662</v>
      </c>
      <c r="C2" s="64">
        <v>0.33333333333333331</v>
      </c>
      <c r="D2" s="64" t="s">
        <v>1107</v>
      </c>
      <c r="E2" s="19">
        <v>45661</v>
      </c>
      <c r="F2" s="20">
        <v>3</v>
      </c>
      <c r="G2" s="18" t="s">
        <v>1108</v>
      </c>
      <c r="H2" s="65"/>
      <c r="I2" s="18" t="s">
        <v>1108</v>
      </c>
      <c r="J2" s="66"/>
      <c r="K2" s="66"/>
      <c r="L2" s="67"/>
      <c r="M2" s="68" t="s">
        <v>35</v>
      </c>
      <c r="N2" s="68" t="s">
        <v>420</v>
      </c>
      <c r="O2" s="69" t="s">
        <v>1109</v>
      </c>
      <c r="P2" s="134">
        <v>0.33333333333333331</v>
      </c>
      <c r="Q2" s="70"/>
      <c r="R2" s="134">
        <v>0.35694444444444445</v>
      </c>
      <c r="S2" s="70"/>
      <c r="T2" s="134">
        <v>0.40972222222222227</v>
      </c>
      <c r="U2" s="70"/>
      <c r="V2" s="134">
        <v>0.4236111111111111</v>
      </c>
      <c r="W2" s="70"/>
      <c r="X2" s="134">
        <v>0.42430555555555555</v>
      </c>
      <c r="Y2" s="70"/>
      <c r="Z2" s="134">
        <v>0.43055555555555558</v>
      </c>
      <c r="AA2" s="70" t="s">
        <v>1108</v>
      </c>
      <c r="AB2" s="19"/>
      <c r="AC2" s="20" t="s">
        <v>1108</v>
      </c>
      <c r="AD2" s="19"/>
      <c r="AE2" s="71">
        <f t="shared" ref="AE2" si="0">IF(P2&lt;&gt;"",HOUR(P2)*60+MINUTE(P2),"")</f>
        <v>480</v>
      </c>
      <c r="AF2" s="71">
        <f t="shared" ref="AF2" si="1">IF(V2&lt;&gt;"",HOUR(V2)*60+MINUTE(V2),"")</f>
        <v>610</v>
      </c>
      <c r="AG2" s="71">
        <f>IF(OR(AE2="",AF2=""),"",IF(AE2=AF2,0,IF(AF2&gt;AE2,AF2-AE2,1440-AE2+AF2)))</f>
        <v>130</v>
      </c>
      <c r="AH2" s="71">
        <f>IF(OR(AE2="",AF2="",AG2=""),"",IF(AE2&gt;=$BK$4,IF(AF2&gt;$BK$4,IF(AF2&lt;=$BK$5,IF(AE2&gt;=$BK$4,AG2,""),""),""),0))</f>
        <v>130</v>
      </c>
      <c r="AI2" s="71" t="str">
        <f>IF(OR(AE2="",AF2="",$BK$4="",$BK$5=""),"",IF(AE2&lt;$BK$4,IF(AF2&gt;$BK$4,IF(AF2&lt;$BK$5,AF2-$BK$4,($BK$5-$BK$4)),""),""))</f>
        <v/>
      </c>
      <c r="AJ2" s="71" t="str">
        <f>IF(OR(AE2="",AF2="",$BK$4="",$BK$5=""),"",IF(AE2&gt;$BK$4,IF(AE2&lt;$BK$5,IF(OR(AF2&gt;$BK$5,AF2&lt;$BK$4),$BK$5-AE2,""),""),""))</f>
        <v/>
      </c>
      <c r="AK2" s="71" t="str">
        <f>IF(OR(AE2="",AF2="",$BK$4="",$BK$5=""),"",IF(AND(AE2&lt;$BK$4,AF2&lt;$BK$4),((AF2-AE2)),""))</f>
        <v/>
      </c>
      <c r="AL2" s="71">
        <f>IF(AND(AH2="",AI2="",AJ2="",AK2=""),"",SUM(AH2:AK2))</f>
        <v>130</v>
      </c>
      <c r="AM2" s="71">
        <f>IF(OR(AG2="",AL2=""),IF(AL2="",AG2,""),AG2-AL2)</f>
        <v>0</v>
      </c>
      <c r="AN2" s="72">
        <f t="shared" ref="AN2" si="2">IF(AL2="","",IF(OR(C2="",R2=""),"",IF(((R2+Q2)-C2)&lt;0,0,((R2+Q2)-C2))))</f>
        <v>2.3611111111111138E-2</v>
      </c>
      <c r="AO2" s="73">
        <f t="shared" ref="AO2" si="3">IF(AL2="","",IF(OR(E2="",B2="",G2="yes"),"",B2-E2))</f>
        <v>1</v>
      </c>
      <c r="AP2" s="72" t="str">
        <f>IF(AN2="","",IF(AN2&gt;$AY$6,"No","Yes"))</f>
        <v>No</v>
      </c>
      <c r="AQ2" s="72">
        <f t="shared" ref="AQ2" si="4">IF(AL2="","",IF(OR(X2="",Z2=""),"",Z2+Y2-X2))</f>
        <v>6.2500000000000333E-3</v>
      </c>
      <c r="AR2" s="72" t="str">
        <f t="shared" ref="AR2" si="5">IF(AL2="","",IF(OR(I2="",I2="No",,G2="yes"),"",IF(AB2=E2,"Yes","No")))</f>
        <v/>
      </c>
      <c r="AS2" s="72" t="str">
        <f t="shared" ref="AS2" si="6">IF(G2="YES","",(IF(OR(A2="",AB2="",E2=""),"",(IF(OR(I2="",I2="No",,G2="Yes"),"",IF(OR(B2&lt;&gt;AB2,B2&lt;&gt;E2),IF(AB2&lt;E2,"Validate","Yes"),"No"))))))</f>
        <v/>
      </c>
      <c r="AT2" s="72" t="str">
        <f t="shared" ref="AT2" si="7">IF(OR(AL2="",AB2="",I2="No"),"",IF(OR(AD2=AB2,AD2=AB2+1),"Yes","No"))</f>
        <v/>
      </c>
      <c r="AU2" s="3"/>
      <c r="AV2" s="20">
        <v>8</v>
      </c>
      <c r="AW2" s="20" t="s">
        <v>442</v>
      </c>
      <c r="AX2" s="3"/>
      <c r="AY2" s="45">
        <f>(IF((HOUR(BO2)*60+MINUTE(BO2)+(BP2*24*60))=(HOUR(BQ2)*60+MINUTE(BQ2)),0,IF((HOUR(BQ2)*60+MINUTE(BQ2)+(BP2*24*60))&gt;(HOUR(BO2)*60+MINUTE(BO2)),(HOUR(BQ2)*60+MINUTE(BQ2)+(BP2*24*60))-(HOUR(BO2)*60+MINUTE(BO2)),1440-(HOUR(BO2)*60+MINUTE(BO2))+(HOUR(BQ2)*60+MINUTE(BQ2)+(BP2*24*60)))))/60</f>
        <v>8</v>
      </c>
      <c r="AZ2" s="46"/>
      <c r="BA2" s="20"/>
      <c r="BB2" s="46"/>
      <c r="BC2" s="20"/>
      <c r="BD2" s="20"/>
      <c r="BE2" s="20"/>
      <c r="BF2" s="47" t="str">
        <f>IFERROR(IF(OR(ISBLANK(AZ2),ISBLANK(BB2)),"",BB2-AZ2),"")</f>
        <v/>
      </c>
      <c r="BG2" s="3"/>
      <c r="BH2" s="74">
        <f>IFERROR(SUM($AL$2:$AL$1288)/(5*AY3*AY5),"")</f>
        <v>0.86803571428571424</v>
      </c>
      <c r="BI2" s="74">
        <f>IFERROR((SUM($AL$2:$AM$1288)+SUM($AQ$2:$AQ$1288))/(5*AY3*AY5),"")</f>
        <v>0.95933783895502645</v>
      </c>
      <c r="BJ2" s="75">
        <f>IFERROR((COUNTIFS($G$2:$G$1288,"Yes",A2:A1288,"&gt;0",B2:B1288,"&gt;0"))/(COUNTIFS($G$2:$G$1288,"Yes",A2:A1288,"&gt;0",B2:B1288,"&gt;0")+COUNTIFS($G$2:$G$1288,"No",A2:A1288,"&gt;0",B2:B1288,"&gt;0")),"")</f>
        <v>0</v>
      </c>
      <c r="BK2" s="75">
        <f>IFERROR(COUNTIFS($P$2:$P$1288,"&gt;0",A2:A1288,"&gt;0",B2:B1288,"&gt;0")/(BL2+BN2),"")</f>
        <v>0.83950617283950613</v>
      </c>
      <c r="BL2" s="45">
        <f>IFERROR(COUNTIFS($A$2:$A$1288,"&gt;0",B2:B1288,"&gt;0",$AL$2:$AL$1288,"&gt;0"),"")</f>
        <v>136</v>
      </c>
      <c r="BM2" s="75" t="e">
        <f>SUM(AQ2:AQ601)/((SUMPRODUCT(($F$2:$F$601&lt;&gt;"")/COUNTIF($F$2:$F$601,$F$2:$F$601&amp;"")))*AY1*22)</f>
        <v>#VALUE!</v>
      </c>
      <c r="BN2" s="76">
        <v>26</v>
      </c>
      <c r="BO2" s="77">
        <v>0.33333333333333331</v>
      </c>
      <c r="BP2" s="77"/>
      <c r="BQ2" s="77">
        <v>0.66666666666666663</v>
      </c>
      <c r="BR2" s="45">
        <f>IFERROR(COUNTIFS($A$2:$A$1288,"&gt;0",B2:B1288,"&gt;0",$P$2:$P$1288,"&gt;BN2"),"")</f>
        <v>0</v>
      </c>
      <c r="BS2" s="75">
        <f>IFERROR(BN2/($BN$2+BL2),"")</f>
        <v>0.16049382716049382</v>
      </c>
      <c r="BT2" s="45">
        <f>IFERROR(AVERAGE($AO$2:$AO$1288),"")</f>
        <v>1.2720588235294117</v>
      </c>
      <c r="BU2" s="47" t="str">
        <f>IFERROR(AVERAGE(BF2:BF109),"")</f>
        <v/>
      </c>
      <c r="BV2" s="75">
        <f>IFERROR(COUNTIFS($AR$2:$AR$1288,"Yes",A2:A1288,"&gt;0",B2:B1288,"&gt;0")/COUNTIF($AL$2:$AL$1288,"&gt; 0"),"")</f>
        <v>0.46323529411764708</v>
      </c>
      <c r="BW2" s="75">
        <f>IFERROR(COUNTIFS($AT$2:$AT$1288,"Yes",A2:A1288,"&gt;0",B2:B1288,"&gt;0")/(COUNTIFS($AT$2:$AT$1288,"Yes",A2:A1288,"&gt;0",B2:B1288,"&gt;0")+COUNTIFS($AT$2:$AT$1288,"No",A2:A1288,"&gt;0",B2:B1288,"&gt;0")),"")</f>
        <v>0</v>
      </c>
      <c r="BX2" s="75">
        <f>IFERROR((COUNTIFS($G$2:$G$1288,"Yes",$I$2:$I$1288,"Yes",A2:A1288,"&gt;0",B2:B1288,"&gt;0"))/(COUNTIFS($G$2:$G$1288,"Yes",$I$2:$I$1288,"Yes",A2:A1288,"&gt;0",B2:B1288,"&gt;0")+COUNTIFS($G$2:$G$1288,"No",$I$2:$I$1288,"Yes",A2:A1288,"&gt;0",B2:B1288,"&gt;0")),"")</f>
        <v>0</v>
      </c>
      <c r="BY2" s="75">
        <f>IFERROR((COUNTIFS($AS$2:$AS$1288,"Yes",A2:A1288,"&gt;0",B2:B1288,"&gt;0")/COUNTIFS($I$2:$I$1288,"Yes",$G$2:$G$1288,"No",A2:A1288,"&gt;0",B2:B1288,"&gt;0")),"")</f>
        <v>3.0769230769230771E-2</v>
      </c>
      <c r="BZ2" s="3"/>
      <c r="CA2" s="44" t="s">
        <v>402</v>
      </c>
      <c r="CB2" s="75">
        <f>IFERROR(COUNTIFS($AR$2:$AR$1288,"Yes",$K$2:$K$1288,$CA2)/(COUNTIF($AL$2:$AL$1288,"&gt; 0")),"")</f>
        <v>0</v>
      </c>
      <c r="CC2" s="75">
        <f>IFERROR(COUNTIFS($AT$2:$AT$1288,"Yes",$K$2:$K$1288,$CA2)/(COUNTIF($AT$2:$AT$1288,"Yes")+COUNTIF($AT$2:$AT$1288,"No")),"")</f>
        <v>0</v>
      </c>
      <c r="CD2" s="75">
        <f>IFERROR(COUNTIFS($G$2:$G$1288,"Yes",$I$2:$I$1288,"Yes",$K$2:$K$1288,$CA2)/(COUNTIFS($G$2:$G$1288,"Yes",$I$2:$I$1288,"Yes")+COUNTIFS($G$2:$G$1288,"No",$I$2:$I$1288,"Yes")),"")</f>
        <v>0</v>
      </c>
      <c r="CE2" s="75">
        <f>IFERROR(COUNTIFS($AS$2:$AS$1288,"Yes",$K$2:$K$1288,$CA2)/COUNTIFS($I$2:$I$1288,"Yes",$G$2:$G$1288,"No"),"")</f>
        <v>0</v>
      </c>
      <c r="CF2" s="75" t="str">
        <f>IFERROR(COUNTIFS($AR$2:$AR$1288,"Yes",$K$2:$K$1288,$CA2)/(COUNTIF($K$2:$K$1288,$CA2)+COUNTIF($N$2:$N$1288,$CA2)),"")</f>
        <v/>
      </c>
      <c r="CG2" s="3"/>
      <c r="CH2" s="3"/>
      <c r="CI2" s="3"/>
      <c r="CJ2" s="3"/>
      <c r="CK2" s="3"/>
      <c r="CM2" s="3"/>
      <c r="CN2" s="78">
        <f t="shared" ref="CN2" si="8">IF(OR(P2="",R2=""),"",IF(P2+Q2=R2,1,0))</f>
        <v>0</v>
      </c>
      <c r="CO2" s="78">
        <f t="shared" ref="CO2" si="9">IF(OR(R2="",T2=""),"",IF(R2+S2=T2,1,0))</f>
        <v>0</v>
      </c>
      <c r="CP2" s="78">
        <f t="shared" ref="CP2" si="10">IF(OR(T2="",V2=""),"",IF(T2+U2=V2,1,0))</f>
        <v>0</v>
      </c>
      <c r="CQ2" s="78">
        <f t="shared" ref="CQ2" si="11">IF(OR(V2="",X2=""),"",IF(V2+W2=X2,1,0))</f>
        <v>0</v>
      </c>
      <c r="CR2" s="78">
        <f t="shared" ref="CR2" si="12">IF(OR(X2="",Z2=""),"",IF(X2+Y2=Z2,1,0))</f>
        <v>0</v>
      </c>
      <c r="CS2" s="78">
        <f t="shared" ref="CS2" si="13">IF(OR(P2="",R2="",T2="",X2="",Z2="",V2=""),"",IF(P2=R2,1,IF(P2=T2,1,IF(P2=V2,1,IF(P2=X2,1,IF(P2=Z2,1,IF(R2=T2,1,IF(R2=V2,1,IF(R2=X2,1,IF(R2=Z2,1,IF(T2=V2,1,IF(T2=X2,1,IF(T2=Z2,1,IF(V2=X2,1,IF(V2=Z2,1,IF(X2=Z2,1,0))))))))))))))))</f>
        <v>0</v>
      </c>
      <c r="CT2" s="78">
        <f t="shared" ref="CT2" si="14">IF(R2+Q2&lt;P2,1,0)</f>
        <v>0</v>
      </c>
      <c r="CU2" s="78">
        <f t="shared" ref="CU2" si="15">IF(T2+S2&lt;R2,1,0)</f>
        <v>0</v>
      </c>
      <c r="CV2" s="78">
        <f t="shared" ref="CV2" si="16">IF(V2+U2&lt;T2,1,0)</f>
        <v>0</v>
      </c>
      <c r="CW2" s="78">
        <f t="shared" ref="CW2" si="17">IF(X2+W2&lt;V2,1,0)</f>
        <v>0</v>
      </c>
      <c r="CX2" s="78">
        <f t="shared" ref="CX2" si="18">IF(Z2+Y2&lt;X2,1,0)</f>
        <v>0</v>
      </c>
      <c r="CY2" s="78">
        <f t="shared" ref="CY2" si="19">IF(P2&gt;R2,1,IF(P2&gt;T2,1,IF(P2&gt;V2,1,IF(P2&gt;X2,1,IF(P2&gt;Z2,1,IF(R2&gt;T2,1,IF(R2&gt;V2,1,IF(R2&gt;X2,1,IF(R2&gt;Z2,1,IF(T2&gt;V2,1,IF(T2&gt;X2,1,IF(T2&gt;Z2,1,IF(V2&gt;X2,1,IF(V2&gt;Z2,1,IF(X2&gt;Z2,1,0)))))))))))))))</f>
        <v>0</v>
      </c>
      <c r="CZ2" s="78">
        <f>IF(COUNTIFS($A$2:$A$1288,A2,$B$2:$B$1288,B2,$K$2:$K$1288,K2,$N$2:$N$1288,N2)&gt;1,1,0)</f>
        <v>0</v>
      </c>
      <c r="DA2" s="78">
        <f>IF(COUNTIFS($A$2:$A$601,A2,$B$2:$B$601,B2,$F$2:F$601,F2)&gt;1,1,0)</f>
        <v>0</v>
      </c>
      <c r="DB2" s="78">
        <f t="shared" ref="DB2" si="20">IF(COUNTIFS($P$2:$P$601,P2,$R$2:$R$601,R2)&gt;1,1,0)</f>
        <v>0</v>
      </c>
      <c r="DC2" s="78">
        <f>IF(COUNTIFS($P$2:$P$1288,P2,$T$2:$T$1288,T2,$R$2:$R$1288,R2,$V$2:$V$1288,V2)&gt;1,1,0)</f>
        <v>0</v>
      </c>
      <c r="DD2" s="78">
        <f t="shared" ref="DD2" si="21">IF(COUNTIFS($T$2:$T$601,T2,$V$2:$V$601,V2,$P$2:$P$601,P2,$X$2:$X$601,X2)&gt;1,1,0)</f>
        <v>0</v>
      </c>
      <c r="DE2" s="78">
        <f t="shared" ref="DE2" si="22">IF(ISERROR(DATEVALUE(TEXT(B2,"mm/dd/yyyy"))),"1",IF(B2 &gt;=DATEVALUE(TEXT("06/01/2000","mm/dd/yyyy")),1,"0"))</f>
        <v>1</v>
      </c>
      <c r="DF2" s="78">
        <f t="shared" ref="DF2" si="23">IF(ISERROR(DATEVALUE(TEXT(E2,"mm/dd/yyyy"))),"1",IF(E2 &gt;=DATEVALUE(TEXT("06/01/2000","mm/dd/yyyy")),1,"0"))</f>
        <v>1</v>
      </c>
      <c r="DG2" s="78" t="str">
        <f t="shared" ref="DG2" si="24">IF(ISERROR(DATEVALUE(TEXT(AB2,"mm/dd/yyyy"))),"1",IF(AB2 &gt;=DATEVALUE(TEXT("06/01/2000","mm/dd/yyyy")),1,"0"))</f>
        <v>1</v>
      </c>
      <c r="DH2" s="78" t="str">
        <f>IF(ISERROR(DATEVALUE(TEXT(AD2,"mm/dd/yyyy"))),"1",IF(AD2 &gt;=DATEVALUE(TEXT("06/01/2000","mm/dd/yyyy")),1,"0"))</f>
        <v>1</v>
      </c>
      <c r="DI2" s="79" t="str">
        <f>IFERROR(IF(J2="","",VLOOKUP(J2,Lists!$D$3:$E$13,2,FALSE)),1)</f>
        <v/>
      </c>
      <c r="DJ2" s="79" t="str">
        <f>IFERROR(IF(K2="","",VLOOKUP(K2,Lists!$F$3:$G$14,2,FALSE)),1)</f>
        <v/>
      </c>
      <c r="DK2" s="79">
        <f>IFERROR(IF(M2="","",VLOOKUP(M2,Lists!$AA$3:$AB$18,2,FALSE)),1)</f>
        <v>0</v>
      </c>
      <c r="DL2" s="79">
        <f>IFERROR(IF(N2="","",VLOOKUP(N2,Lists!$AC$3:$AD$13,2,FALSE)),1)</f>
        <v>0</v>
      </c>
    </row>
    <row r="3" spans="1:116" ht="15" customHeight="1" x14ac:dyDescent="0.2">
      <c r="A3" s="20">
        <v>414355</v>
      </c>
      <c r="B3" s="19">
        <v>45662</v>
      </c>
      <c r="C3" s="64">
        <v>0.4375</v>
      </c>
      <c r="D3" s="64" t="s">
        <v>1110</v>
      </c>
      <c r="E3" s="19">
        <v>45661</v>
      </c>
      <c r="F3" s="20">
        <v>3</v>
      </c>
      <c r="G3" s="18" t="s">
        <v>1108</v>
      </c>
      <c r="H3" s="65"/>
      <c r="I3" s="18" t="s">
        <v>1108</v>
      </c>
      <c r="J3" s="66"/>
      <c r="K3" s="66"/>
      <c r="L3" s="67"/>
      <c r="M3" s="68" t="s">
        <v>29</v>
      </c>
      <c r="N3" s="68" t="s">
        <v>420</v>
      </c>
      <c r="O3" s="69" t="s">
        <v>1111</v>
      </c>
      <c r="P3" s="134">
        <v>0.44444444444444442</v>
      </c>
      <c r="Q3" s="70"/>
      <c r="R3" s="134">
        <v>0.45833333333333331</v>
      </c>
      <c r="S3" s="70"/>
      <c r="T3" s="134">
        <v>0.55277777777777781</v>
      </c>
      <c r="U3" s="70"/>
      <c r="V3" s="134">
        <v>0.56180555555555556</v>
      </c>
      <c r="W3" s="70"/>
      <c r="X3" s="134">
        <v>0.5625</v>
      </c>
      <c r="Y3" s="70"/>
      <c r="Z3" s="134">
        <v>0.56944444444444442</v>
      </c>
      <c r="AA3" s="70" t="s">
        <v>1108</v>
      </c>
      <c r="AB3" s="19"/>
      <c r="AC3" s="20" t="s">
        <v>1108</v>
      </c>
      <c r="AD3" s="19"/>
      <c r="AE3" s="71">
        <f t="shared" ref="AE3:AE66" si="25">IF(P3&lt;&gt;"",HOUR(P3)*60+MINUTE(P3),"")</f>
        <v>640</v>
      </c>
      <c r="AF3" s="71">
        <f t="shared" ref="AF3:AF66" si="26">IF(V3&lt;&gt;"",HOUR(V3)*60+MINUTE(V3),"")</f>
        <v>809</v>
      </c>
      <c r="AG3" s="71">
        <f t="shared" ref="AG3:AG66" si="27">IF(OR(AE3="",AF3=""),"",IF(AE3=AF3,0,IF(AF3&gt;AE3,AF3-AE3,1440-AE3+AF3)))</f>
        <v>169</v>
      </c>
      <c r="AH3" s="71">
        <f t="shared" ref="AH3:AH66" si="28">IF(OR(AE3="",AF3="",AG3=""),"",IF(AE3&gt;=$BK$4,IF(AF3&gt;$BK$4,IF(AF3&lt;=$BK$5,IF(AE3&gt;=$BK$4,AG3,""),""),""),0))</f>
        <v>169</v>
      </c>
      <c r="AI3" s="71" t="str">
        <f t="shared" ref="AI3:AI66" si="29">IF(OR(AE3="",AF3="",$BK$4="",$BK$5=""),"",IF(AE3&lt;$BK$4,IF(AF3&gt;$BK$4,IF(AF3&lt;$BK$5,AF3-$BK$4,($BK$5-$BK$4)),""),""))</f>
        <v/>
      </c>
      <c r="AJ3" s="71" t="str">
        <f t="shared" ref="AJ3:AJ66" si="30">IF(OR(AE3="",AF3="",$BK$4="",$BK$5=""),"",IF(AE3&gt;$BK$4,IF(AE3&lt;$BK$5,IF(OR(AF3&gt;$BK$5,AF3&lt;$BK$4),$BK$5-AE3,""),""),""))</f>
        <v/>
      </c>
      <c r="AK3" s="71" t="str">
        <f t="shared" ref="AK3:AK66" si="31">IF(OR(AE3="",AF3="",$BK$4="",$BK$5=""),"",IF(AND(AE3&lt;$BK$4,AF3&lt;$BK$4),((AF3-AE3)),""))</f>
        <v/>
      </c>
      <c r="AL3" s="71">
        <f t="shared" ref="AL3:AL66" si="32">IF(AND(AH3="",AI3="",AJ3="",AK3=""),"",SUM(AH3:AK3))</f>
        <v>169</v>
      </c>
      <c r="AM3" s="71">
        <f t="shared" ref="AM3:AM66" si="33">IF(OR(AG3="",AL3=""),IF(AL3="",AG3,""),AG3-AL3)</f>
        <v>0</v>
      </c>
      <c r="AN3" s="72">
        <f t="shared" ref="AN3:AN66" si="34">IF(AL3="","",IF(OR(C3="",R3=""),"",IF(((R3+Q3)-C3)&lt;0,0,((R3+Q3)-C3))))</f>
        <v>2.0833333333333315E-2</v>
      </c>
      <c r="AO3" s="73">
        <f t="shared" ref="AO3:AO66" si="35">IF(AL3="","",IF(OR(E3="",B3="",G3="yes"),"",B3-E3))</f>
        <v>1</v>
      </c>
      <c r="AP3" s="72" t="str">
        <f t="shared" ref="AP3:AP66" si="36">IF(AN3="","",IF(AN3&gt;$AY$6,"No","Yes"))</f>
        <v>No</v>
      </c>
      <c r="AQ3" s="72">
        <f t="shared" ref="AQ3:AQ66" si="37">IF(AL3="","",IF(OR(X3="",Z3=""),"",Z3+Y3-X3))</f>
        <v>6.9444444444444198E-3</v>
      </c>
      <c r="AR3" s="72" t="str">
        <f t="shared" ref="AR3:AR66" si="38">IF(AL3="","",IF(OR(I3="",I3="No",,G3="yes"),"",IF(AB3=E3,"Yes","No")))</f>
        <v/>
      </c>
      <c r="AS3" s="72" t="str">
        <f t="shared" ref="AS3:AS66" si="39">IF(G3="YES","",(IF(OR(A3="",AB3="",E3=""),"",(IF(OR(I3="",I3="No",,G3="Yes"),"",IF(OR(B3&lt;&gt;AB3,B3&lt;&gt;E3),IF(AB3&lt;E3,"Validate","Yes"),"No"))))))</f>
        <v/>
      </c>
      <c r="AT3" s="72" t="str">
        <f t="shared" ref="AT3:AT66" si="40">IF(OR(AL3="",AB3="",I3="No"),"",IF(OR(AD3=AB3,AD3=AB3+1),"Yes","No"))</f>
        <v/>
      </c>
      <c r="AU3" s="3"/>
      <c r="AV3" s="20">
        <v>9</v>
      </c>
      <c r="AW3" s="20" t="s">
        <v>442</v>
      </c>
      <c r="AX3" s="3"/>
      <c r="AY3" s="48">
        <f>AY2*60</f>
        <v>480</v>
      </c>
      <c r="AZ3" s="46"/>
      <c r="BA3" s="20"/>
      <c r="BB3" s="46"/>
      <c r="BC3" s="20"/>
      <c r="BD3" s="20"/>
      <c r="BE3" s="20"/>
      <c r="BF3" s="47" t="str">
        <f t="shared" ref="BF3:BF28" si="41">IFERROR(IF(OR(ISBLANK(AZ3),ISBLANK(BB3)),"",BB3-AZ3),"")</f>
        <v/>
      </c>
      <c r="BG3" s="3"/>
      <c r="BH3" s="3"/>
      <c r="BI3" s="3"/>
      <c r="BJ3" s="3"/>
      <c r="BK3" s="3"/>
      <c r="BL3" s="3"/>
      <c r="BM3" s="3"/>
      <c r="BN3" s="3"/>
      <c r="BO3" s="49"/>
      <c r="BP3" s="49"/>
      <c r="BQ3" s="49"/>
      <c r="BR3" s="3"/>
      <c r="BS3" s="3"/>
      <c r="BT3" s="3"/>
      <c r="BU3" s="3"/>
      <c r="BV3" s="3"/>
      <c r="BW3" s="3"/>
      <c r="BX3" s="3"/>
      <c r="BY3" s="3"/>
      <c r="BZ3" s="3"/>
      <c r="CA3" s="44" t="s">
        <v>403</v>
      </c>
      <c r="CB3" s="75">
        <f t="shared" ref="CB3:CB13" si="42">IFERROR(COUNTIFS($AR$2:$AR$1288,"Yes",$K$2:$K$1288,$CA3)/(COUNTIF($AL$2:$AL$1288,"&gt; 0")),"")</f>
        <v>0</v>
      </c>
      <c r="CC3" s="75">
        <f t="shared" ref="CC3:CC13" si="43">IFERROR(COUNTIFS($AT$2:$AT$1288,"Yes",$K$2:$K$1288,$CA3)/(COUNTIF($AT$2:$AT$1288,"Yes")+COUNTIF($AT$2:$AT$1288,"No")),"")</f>
        <v>0</v>
      </c>
      <c r="CD3" s="75">
        <f t="shared" ref="CD3:CD13" si="44">IFERROR(COUNTIFS($G$2:$G$1288,"Yes",$I$2:$I$1288,"Yes",$K$2:$K$1288,$CA3)/(COUNTIFS($G$2:$G$1288,"Yes",$I$2:$I$1288,"Yes")+COUNTIFS($G$2:$G$1288,"No",$I$2:$I$1288,"Yes")),"")</f>
        <v>0</v>
      </c>
      <c r="CE3" s="75">
        <f t="shared" ref="CE3:CE13" si="45">IFERROR(COUNTIFS($AS$2:$AS$1288,"Yes",$K$2:$K$1288,$CA3)/COUNTIFS($I$2:$I$1288,"Yes",$G$2:$G$1288,"No"),"")</f>
        <v>0</v>
      </c>
      <c r="CF3" s="75" t="str">
        <f t="shared" ref="CF3:CF13" si="46">IFERROR(COUNTIFS($AR$2:$AR$1288,"Yes",$K$2:$K$1288,$CA3)/(COUNTIF($K$2:$K$1288,$CA3)+COUNTIF($N$2:$N$1288,$CA3)),"")</f>
        <v/>
      </c>
      <c r="CG3" s="3"/>
      <c r="CH3" s="3"/>
      <c r="CI3" s="3"/>
      <c r="CJ3" s="3"/>
      <c r="CK3" s="3"/>
      <c r="CM3" s="3"/>
      <c r="CN3" s="78">
        <f t="shared" ref="CN3:CN66" si="47">IF(OR(P3="",R3=""),"",IF(P3+Q3=R3,1,0))</f>
        <v>0</v>
      </c>
      <c r="CO3" s="78">
        <f t="shared" ref="CO3:CO66" si="48">IF(OR(R3="",T3=""),"",IF(R3+S3=T3,1,0))</f>
        <v>0</v>
      </c>
      <c r="CP3" s="78">
        <f t="shared" ref="CP3:CP66" si="49">IF(OR(T3="",V3=""),"",IF(T3+U3=V3,1,0))</f>
        <v>0</v>
      </c>
      <c r="CQ3" s="78">
        <f t="shared" ref="CQ3:CQ66" si="50">IF(OR(V3="",X3=""),"",IF(V3+W3=X3,1,0))</f>
        <v>0</v>
      </c>
      <c r="CR3" s="78">
        <f t="shared" ref="CR3:CR66" si="51">IF(OR(X3="",Z3=""),"",IF(X3+Y3=Z3,1,0))</f>
        <v>0</v>
      </c>
      <c r="CS3" s="78">
        <f t="shared" ref="CS3:CS66" si="52">IF(OR(P3="",R3="",T3="",X3="",Z3="",V3=""),"",IF(P3=R3,1,IF(P3=T3,1,IF(P3=V3,1,IF(P3=X3,1,IF(P3=Z3,1,IF(R3=T3,1,IF(R3=V3,1,IF(R3=X3,1,IF(R3=Z3,1,IF(T3=V3,1,IF(T3=X3,1,IF(T3=Z3,1,IF(V3=X3,1,IF(V3=Z3,1,IF(X3=Z3,1,0))))))))))))))))</f>
        <v>0</v>
      </c>
      <c r="CT3" s="78">
        <f t="shared" ref="CT3:CT66" si="53">IF(R3+Q3&lt;P3,1,0)</f>
        <v>0</v>
      </c>
      <c r="CU3" s="78">
        <f t="shared" ref="CU3:CU66" si="54">IF(T3+S3&lt;R3,1,0)</f>
        <v>0</v>
      </c>
      <c r="CV3" s="78">
        <f t="shared" ref="CV3:CV66" si="55">IF(V3+U3&lt;T3,1,0)</f>
        <v>0</v>
      </c>
      <c r="CW3" s="78">
        <f t="shared" ref="CW3:CW66" si="56">IF(X3+W3&lt;V3,1,0)</f>
        <v>0</v>
      </c>
      <c r="CX3" s="78">
        <f t="shared" ref="CX3:CX66" si="57">IF(Z3+Y3&lt;X3,1,0)</f>
        <v>0</v>
      </c>
      <c r="CY3" s="78">
        <f t="shared" ref="CY3:CY66" si="58">IF(P3&gt;R3,1,IF(P3&gt;T3,1,IF(P3&gt;V3,1,IF(P3&gt;X3,1,IF(P3&gt;Z3,1,IF(R3&gt;T3,1,IF(R3&gt;V3,1,IF(R3&gt;X3,1,IF(R3&gt;Z3,1,IF(T3&gt;V3,1,IF(T3&gt;X3,1,IF(T3&gt;Z3,1,IF(V3&gt;X3,1,IF(V3&gt;Z3,1,IF(X3&gt;Z3,1,0)))))))))))))))</f>
        <v>0</v>
      </c>
      <c r="CZ3" s="78">
        <f t="shared" ref="CZ3:CZ66" si="59">IF(COUNTIFS($A$2:$A$1288,A3,$B$2:$B$1288,B3,$K$2:$K$1288,K3,$N$2:$N$1288,N3)&gt;1,1,0)</f>
        <v>0</v>
      </c>
      <c r="DA3" s="78">
        <f>IF(COUNTIFS($A$2:$A$601,A3,$B$2:$B$601,B3,$F$2:F$601,F3)&gt;1,1,0)</f>
        <v>0</v>
      </c>
      <c r="DB3" s="78">
        <f t="shared" ref="DB3:DB66" si="60">IF(COUNTIFS($P$2:$P$601,P3,$R$2:$R$601,R3)&gt;1,1,0)</f>
        <v>0</v>
      </c>
      <c r="DC3" s="78">
        <f t="shared" ref="DC3:DC66" si="61">IF(COUNTIFS($P$2:$P$1288,P3,$T$2:$T$1288,T3,$R$2:$R$1288,R3,$V$2:$V$1288,V3)&gt;1,1,0)</f>
        <v>0</v>
      </c>
      <c r="DD3" s="78">
        <f t="shared" ref="DD3:DD66" si="62">IF(COUNTIFS($T$2:$T$601,T3,$V$2:$V$601,V3,$P$2:$P$601,P3,$X$2:$X$601,X3)&gt;1,1,0)</f>
        <v>0</v>
      </c>
      <c r="DE3" s="78">
        <f t="shared" ref="DE3:DE66" si="63">IF(ISERROR(DATEVALUE(TEXT(B3,"mm/dd/yyyy"))),"1",IF(B3 &gt;=DATEVALUE(TEXT("06/01/2000","mm/dd/yyyy")),1,"0"))</f>
        <v>1</v>
      </c>
      <c r="DF3" s="78">
        <f t="shared" ref="DF3:DF66" si="64">IF(ISERROR(DATEVALUE(TEXT(E3,"mm/dd/yyyy"))),"1",IF(E3 &gt;=DATEVALUE(TEXT("06/01/2000","mm/dd/yyyy")),1,"0"))</f>
        <v>1</v>
      </c>
      <c r="DG3" s="78" t="str">
        <f t="shared" ref="DG3:DG66" si="65">IF(ISERROR(DATEVALUE(TEXT(AB3,"mm/dd/yyyy"))),"1",IF(AB3 &gt;=DATEVALUE(TEXT("06/01/2000","mm/dd/yyyy")),1,"0"))</f>
        <v>1</v>
      </c>
      <c r="DH3" s="78" t="str">
        <f t="shared" ref="DH3:DH66" si="66">IF(ISERROR(DATEVALUE(TEXT(AD3,"mm/dd/yyyy"))),"1",IF(AD3 &gt;=DATEVALUE(TEXT("06/01/2000","mm/dd/yyyy")),1,"0"))</f>
        <v>1</v>
      </c>
      <c r="DI3" s="79" t="str">
        <f>IFERROR(IF(J3="","",VLOOKUP(J3,Lists!$D$3:$E$13,2,FALSE)),1)</f>
        <v/>
      </c>
      <c r="DJ3" s="79" t="str">
        <f>IFERROR(IF(K3="","",VLOOKUP(K3,Lists!$F$3:$G$14,2,FALSE)),1)</f>
        <v/>
      </c>
      <c r="DK3" s="79">
        <f>IFERROR(IF(M3="","",VLOOKUP(M3,Lists!$AA$3:$AB$18,2,FALSE)),1)</f>
        <v>0</v>
      </c>
      <c r="DL3" s="79">
        <f>IFERROR(IF(N3="","",VLOOKUP(N3,Lists!$AC$3:$AD$13,2,FALSE)),1)</f>
        <v>0</v>
      </c>
    </row>
    <row r="4" spans="1:116" ht="15" customHeight="1" x14ac:dyDescent="0.2">
      <c r="A4" s="20">
        <v>417008</v>
      </c>
      <c r="B4" s="19">
        <v>45662</v>
      </c>
      <c r="C4" s="64">
        <v>0.58333333333333337</v>
      </c>
      <c r="D4" s="64" t="s">
        <v>1110</v>
      </c>
      <c r="E4" s="19">
        <v>45661</v>
      </c>
      <c r="F4" s="20">
        <v>3</v>
      </c>
      <c r="G4" s="18" t="s">
        <v>1108</v>
      </c>
      <c r="H4" s="65"/>
      <c r="I4" s="18" t="s">
        <v>1108</v>
      </c>
      <c r="J4" s="66"/>
      <c r="K4" s="66"/>
      <c r="L4" s="67"/>
      <c r="M4" s="68" t="s">
        <v>35</v>
      </c>
      <c r="N4" s="68" t="s">
        <v>420</v>
      </c>
      <c r="O4" s="69" t="s">
        <v>1109</v>
      </c>
      <c r="P4" s="134">
        <v>0.58333333333333337</v>
      </c>
      <c r="Q4" s="70"/>
      <c r="R4" s="134">
        <v>0.59722222222222221</v>
      </c>
      <c r="S4" s="70"/>
      <c r="T4" s="134">
        <v>0.63888888888888895</v>
      </c>
      <c r="U4" s="70"/>
      <c r="V4" s="134">
        <v>0.64583333333333337</v>
      </c>
      <c r="W4" s="70"/>
      <c r="X4" s="134">
        <v>0.64652777777777781</v>
      </c>
      <c r="Y4" s="70"/>
      <c r="Z4" s="134">
        <v>0.65277777777777779</v>
      </c>
      <c r="AA4" s="70" t="s">
        <v>1108</v>
      </c>
      <c r="AB4" s="19"/>
      <c r="AC4" s="20" t="s">
        <v>1108</v>
      </c>
      <c r="AD4" s="19"/>
      <c r="AE4" s="71">
        <f t="shared" si="25"/>
        <v>840</v>
      </c>
      <c r="AF4" s="71">
        <f t="shared" si="26"/>
        <v>930</v>
      </c>
      <c r="AG4" s="71">
        <f t="shared" si="27"/>
        <v>90</v>
      </c>
      <c r="AH4" s="71">
        <f t="shared" si="28"/>
        <v>90</v>
      </c>
      <c r="AI4" s="71" t="str">
        <f t="shared" si="29"/>
        <v/>
      </c>
      <c r="AJ4" s="71" t="str">
        <f t="shared" si="30"/>
        <v/>
      </c>
      <c r="AK4" s="71" t="str">
        <f t="shared" si="31"/>
        <v/>
      </c>
      <c r="AL4" s="71">
        <f t="shared" si="32"/>
        <v>90</v>
      </c>
      <c r="AM4" s="71">
        <f t="shared" si="33"/>
        <v>0</v>
      </c>
      <c r="AN4" s="72">
        <f t="shared" si="34"/>
        <v>1.388888888888884E-2</v>
      </c>
      <c r="AO4" s="73">
        <f t="shared" si="35"/>
        <v>1</v>
      </c>
      <c r="AP4" s="72" t="str">
        <f t="shared" si="36"/>
        <v>No</v>
      </c>
      <c r="AQ4" s="72">
        <f t="shared" si="37"/>
        <v>6.2499999999999778E-3</v>
      </c>
      <c r="AR4" s="72" t="str">
        <f t="shared" si="38"/>
        <v/>
      </c>
      <c r="AS4" s="72" t="str">
        <f t="shared" si="39"/>
        <v/>
      </c>
      <c r="AT4" s="72" t="str">
        <f t="shared" si="40"/>
        <v/>
      </c>
      <c r="AU4" s="3"/>
      <c r="AV4" s="20">
        <v>10</v>
      </c>
      <c r="AW4" s="20" t="s">
        <v>442</v>
      </c>
      <c r="AX4" s="3"/>
      <c r="AY4" s="37" t="s">
        <v>404</v>
      </c>
      <c r="AZ4" s="46"/>
      <c r="BA4" s="20"/>
      <c r="BB4" s="46"/>
      <c r="BC4" s="20"/>
      <c r="BD4" s="20"/>
      <c r="BE4" s="20"/>
      <c r="BF4" s="47" t="str">
        <f t="shared" si="41"/>
        <v/>
      </c>
      <c r="BG4" s="3"/>
      <c r="BH4" s="158" t="s">
        <v>405</v>
      </c>
      <c r="BI4" s="159"/>
      <c r="BJ4" s="159"/>
      <c r="BK4" s="56">
        <f>(HOUR(BO2)*60+MINUTE(BO2))</f>
        <v>480</v>
      </c>
      <c r="BL4" s="56">
        <f>(HOUR(BQ2)*60+MINUTE(BQ2))</f>
        <v>960</v>
      </c>
      <c r="BM4" s="49"/>
      <c r="BN4" s="3"/>
      <c r="BO4" s="3"/>
      <c r="BP4" s="3"/>
      <c r="BQ4" s="3"/>
      <c r="BR4" s="3"/>
      <c r="BS4" s="3"/>
      <c r="BT4" s="3"/>
      <c r="BU4" s="80"/>
      <c r="BV4" s="3"/>
      <c r="BW4" s="3"/>
      <c r="BX4" s="3"/>
      <c r="BY4" s="3"/>
      <c r="BZ4" s="3"/>
      <c r="CA4" s="44" t="s">
        <v>406</v>
      </c>
      <c r="CB4" s="75">
        <f t="shared" si="42"/>
        <v>0</v>
      </c>
      <c r="CC4" s="75">
        <f t="shared" si="43"/>
        <v>0</v>
      </c>
      <c r="CD4" s="75">
        <f t="shared" si="44"/>
        <v>0</v>
      </c>
      <c r="CE4" s="75">
        <f t="shared" si="45"/>
        <v>0</v>
      </c>
      <c r="CF4" s="75" t="str">
        <f t="shared" si="46"/>
        <v/>
      </c>
      <c r="CG4" s="3"/>
      <c r="CH4" s="3"/>
      <c r="CI4" s="3"/>
      <c r="CJ4" s="3"/>
      <c r="CK4" s="3"/>
      <c r="CM4" s="3"/>
      <c r="CN4" s="78">
        <f t="shared" si="47"/>
        <v>0</v>
      </c>
      <c r="CO4" s="78">
        <f t="shared" si="48"/>
        <v>0</v>
      </c>
      <c r="CP4" s="78">
        <f t="shared" si="49"/>
        <v>0</v>
      </c>
      <c r="CQ4" s="78">
        <f t="shared" si="50"/>
        <v>0</v>
      </c>
      <c r="CR4" s="78">
        <f t="shared" si="51"/>
        <v>0</v>
      </c>
      <c r="CS4" s="78">
        <f t="shared" si="52"/>
        <v>0</v>
      </c>
      <c r="CT4" s="78">
        <f t="shared" si="53"/>
        <v>0</v>
      </c>
      <c r="CU4" s="78">
        <f t="shared" si="54"/>
        <v>0</v>
      </c>
      <c r="CV4" s="78">
        <f t="shared" si="55"/>
        <v>0</v>
      </c>
      <c r="CW4" s="78">
        <f t="shared" si="56"/>
        <v>0</v>
      </c>
      <c r="CX4" s="78">
        <f t="shared" si="57"/>
        <v>0</v>
      </c>
      <c r="CY4" s="78">
        <f t="shared" si="58"/>
        <v>0</v>
      </c>
      <c r="CZ4" s="78">
        <f t="shared" si="59"/>
        <v>0</v>
      </c>
      <c r="DA4" s="78">
        <f>IF(COUNTIFS($A$2:$A$601,A4,$B$2:$B$601,B4,$F$2:F$601,F4)&gt;1,1,0)</f>
        <v>0</v>
      </c>
      <c r="DB4" s="78">
        <f t="shared" si="60"/>
        <v>1</v>
      </c>
      <c r="DC4" s="78">
        <f t="shared" si="61"/>
        <v>0</v>
      </c>
      <c r="DD4" s="78">
        <f t="shared" si="62"/>
        <v>0</v>
      </c>
      <c r="DE4" s="78">
        <f t="shared" si="63"/>
        <v>1</v>
      </c>
      <c r="DF4" s="78">
        <f t="shared" si="64"/>
        <v>1</v>
      </c>
      <c r="DG4" s="78" t="str">
        <f t="shared" si="65"/>
        <v>1</v>
      </c>
      <c r="DH4" s="78" t="str">
        <f t="shared" si="66"/>
        <v>1</v>
      </c>
      <c r="DI4" s="79" t="str">
        <f>IFERROR(IF(J4="","",VLOOKUP(J4,Lists!$D$3:$E$13,2,FALSE)),1)</f>
        <v/>
      </c>
      <c r="DJ4" s="79" t="str">
        <f>IFERROR(IF(K4="","",VLOOKUP(K4,Lists!$F$3:$G$14,2,FALSE)),1)</f>
        <v/>
      </c>
      <c r="DK4" s="79">
        <f>IFERROR(IF(M4="","",VLOOKUP(M4,Lists!$AA$3:$AB$18,2,FALSE)),1)</f>
        <v>0</v>
      </c>
      <c r="DL4" s="79">
        <f>IFERROR(IF(N4="","",VLOOKUP(N4,Lists!$AC$3:$AD$13,2,FALSE)),1)</f>
        <v>0</v>
      </c>
    </row>
    <row r="5" spans="1:116" ht="15" customHeight="1" x14ac:dyDescent="0.2">
      <c r="A5" s="20">
        <v>420499</v>
      </c>
      <c r="B5" s="19">
        <v>45662</v>
      </c>
      <c r="C5" s="64">
        <v>0.33333333333333331</v>
      </c>
      <c r="D5" s="64" t="s">
        <v>1112</v>
      </c>
      <c r="E5" s="19">
        <v>45656</v>
      </c>
      <c r="F5" s="20">
        <v>4</v>
      </c>
      <c r="G5" s="18" t="s">
        <v>1108</v>
      </c>
      <c r="H5" s="65"/>
      <c r="I5" s="18" t="s">
        <v>1108</v>
      </c>
      <c r="J5" s="66"/>
      <c r="K5" s="66"/>
      <c r="L5" s="67"/>
      <c r="M5" s="68" t="s">
        <v>27</v>
      </c>
      <c r="N5" s="68" t="s">
        <v>407</v>
      </c>
      <c r="O5" s="69"/>
      <c r="P5" s="134">
        <v>0.33263888888888887</v>
      </c>
      <c r="Q5" s="70"/>
      <c r="R5" s="134">
        <v>0.35625000000000001</v>
      </c>
      <c r="S5" s="70"/>
      <c r="T5" s="134">
        <v>0.43402777777777773</v>
      </c>
      <c r="U5" s="70"/>
      <c r="V5" s="134">
        <v>0.44444444444444442</v>
      </c>
      <c r="W5" s="70"/>
      <c r="X5" s="134">
        <v>0.44513888888888892</v>
      </c>
      <c r="Y5" s="70"/>
      <c r="Z5" s="134">
        <v>0.4513888888888889</v>
      </c>
      <c r="AA5" s="70" t="s">
        <v>1108</v>
      </c>
      <c r="AB5" s="19"/>
      <c r="AC5" s="20" t="s">
        <v>1108</v>
      </c>
      <c r="AD5" s="19"/>
      <c r="AE5" s="71">
        <f t="shared" si="25"/>
        <v>479</v>
      </c>
      <c r="AF5" s="71">
        <f t="shared" si="26"/>
        <v>640</v>
      </c>
      <c r="AG5" s="71">
        <f t="shared" si="27"/>
        <v>161</v>
      </c>
      <c r="AH5" s="71">
        <f t="shared" si="28"/>
        <v>0</v>
      </c>
      <c r="AI5" s="71">
        <f t="shared" si="29"/>
        <v>160</v>
      </c>
      <c r="AJ5" s="71" t="str">
        <f t="shared" si="30"/>
        <v/>
      </c>
      <c r="AK5" s="71" t="str">
        <f t="shared" si="31"/>
        <v/>
      </c>
      <c r="AL5" s="71">
        <f t="shared" si="32"/>
        <v>160</v>
      </c>
      <c r="AM5" s="71">
        <f t="shared" si="33"/>
        <v>1</v>
      </c>
      <c r="AN5" s="72">
        <f t="shared" si="34"/>
        <v>2.2916666666666696E-2</v>
      </c>
      <c r="AO5" s="73">
        <f t="shared" si="35"/>
        <v>6</v>
      </c>
      <c r="AP5" s="72" t="str">
        <f t="shared" si="36"/>
        <v>No</v>
      </c>
      <c r="AQ5" s="72">
        <f t="shared" si="37"/>
        <v>6.2499999999999778E-3</v>
      </c>
      <c r="AR5" s="72" t="str">
        <f t="shared" si="38"/>
        <v/>
      </c>
      <c r="AS5" s="72" t="str">
        <f t="shared" si="39"/>
        <v/>
      </c>
      <c r="AT5" s="72" t="str">
        <f t="shared" si="40"/>
        <v/>
      </c>
      <c r="AU5" s="17"/>
      <c r="AV5" s="20">
        <v>11</v>
      </c>
      <c r="AW5" s="20" t="s">
        <v>440</v>
      </c>
      <c r="AX5" s="3"/>
      <c r="AY5" s="76">
        <v>7</v>
      </c>
      <c r="AZ5" s="46"/>
      <c r="BA5" s="20"/>
      <c r="BB5" s="46"/>
      <c r="BC5" s="20"/>
      <c r="BD5" s="20"/>
      <c r="BE5" s="20"/>
      <c r="BF5" s="47" t="str">
        <f t="shared" si="41"/>
        <v/>
      </c>
      <c r="BG5" s="3"/>
      <c r="BH5" s="158"/>
      <c r="BI5" s="159"/>
      <c r="BJ5" s="159"/>
      <c r="BK5" s="56">
        <f>(HOUR(BQ2)*60+MINUTE(BQ2))+(BP2*24*60)</f>
        <v>960</v>
      </c>
      <c r="BL5" s="5"/>
      <c r="BM5" s="17"/>
      <c r="BN5" s="17"/>
      <c r="BO5" s="17"/>
      <c r="BP5" s="17"/>
      <c r="BQ5" s="17"/>
      <c r="BR5" s="17"/>
      <c r="BS5" s="17"/>
      <c r="BT5" s="17"/>
      <c r="BU5" s="80"/>
      <c r="BV5" s="3"/>
      <c r="BW5" s="5"/>
      <c r="BX5" s="5"/>
      <c r="BY5" s="5"/>
      <c r="BZ5" s="5"/>
      <c r="CA5" s="44" t="s">
        <v>407</v>
      </c>
      <c r="CB5" s="75">
        <f t="shared" si="42"/>
        <v>1.4705882352941176E-2</v>
      </c>
      <c r="CC5" s="75">
        <f t="shared" si="43"/>
        <v>0</v>
      </c>
      <c r="CD5" s="75">
        <f t="shared" si="44"/>
        <v>0</v>
      </c>
      <c r="CE5" s="75">
        <f t="shared" si="45"/>
        <v>0</v>
      </c>
      <c r="CF5" s="75">
        <f t="shared" si="46"/>
        <v>0.5</v>
      </c>
      <c r="CG5" s="3"/>
      <c r="CH5" s="3"/>
      <c r="CI5" s="3"/>
      <c r="CJ5" s="3"/>
      <c r="CK5" s="3"/>
      <c r="CM5" s="3"/>
      <c r="CN5" s="78">
        <f t="shared" si="47"/>
        <v>0</v>
      </c>
      <c r="CO5" s="78">
        <f t="shared" si="48"/>
        <v>0</v>
      </c>
      <c r="CP5" s="78">
        <f t="shared" si="49"/>
        <v>0</v>
      </c>
      <c r="CQ5" s="78">
        <f t="shared" si="50"/>
        <v>0</v>
      </c>
      <c r="CR5" s="78">
        <f t="shared" si="51"/>
        <v>0</v>
      </c>
      <c r="CS5" s="78">
        <f t="shared" si="52"/>
        <v>0</v>
      </c>
      <c r="CT5" s="78">
        <f t="shared" si="53"/>
        <v>0</v>
      </c>
      <c r="CU5" s="78">
        <f t="shared" si="54"/>
        <v>0</v>
      </c>
      <c r="CV5" s="78">
        <f t="shared" si="55"/>
        <v>0</v>
      </c>
      <c r="CW5" s="78">
        <f t="shared" si="56"/>
        <v>0</v>
      </c>
      <c r="CX5" s="78">
        <f t="shared" si="57"/>
        <v>0</v>
      </c>
      <c r="CY5" s="78">
        <f t="shared" si="58"/>
        <v>0</v>
      </c>
      <c r="CZ5" s="78">
        <f t="shared" si="59"/>
        <v>0</v>
      </c>
      <c r="DA5" s="78">
        <f>IF(COUNTIFS($A$2:$A$601,A5,$B$2:$B$601,B5,$F$2:F$601,F5)&gt;1,1,0)</f>
        <v>0</v>
      </c>
      <c r="DB5" s="78">
        <f t="shared" si="60"/>
        <v>0</v>
      </c>
      <c r="DC5" s="78">
        <f t="shared" si="61"/>
        <v>0</v>
      </c>
      <c r="DD5" s="78">
        <f t="shared" si="62"/>
        <v>0</v>
      </c>
      <c r="DE5" s="78">
        <f t="shared" si="63"/>
        <v>1</v>
      </c>
      <c r="DF5" s="78" t="str">
        <f t="shared" si="64"/>
        <v>1</v>
      </c>
      <c r="DG5" s="78" t="str">
        <f t="shared" si="65"/>
        <v>1</v>
      </c>
      <c r="DH5" s="78" t="str">
        <f t="shared" si="66"/>
        <v>1</v>
      </c>
      <c r="DI5" s="79" t="str">
        <f>IFERROR(IF(J5="","",VLOOKUP(J5,Lists!$D$3:$E$13,2,FALSE)),1)</f>
        <v/>
      </c>
      <c r="DJ5" s="79" t="str">
        <f>IFERROR(IF(K5="","",VLOOKUP(K5,Lists!$F$3:$G$14,2,FALSE)),1)</f>
        <v/>
      </c>
      <c r="DK5" s="79">
        <f>IFERROR(IF(M5="","",VLOOKUP(M5,Lists!$AA$3:$AB$18,2,FALSE)),1)</f>
        <v>0</v>
      </c>
      <c r="DL5" s="79">
        <f>IFERROR(IF(N5="","",VLOOKUP(N5,Lists!$AC$3:$AD$13,2,FALSE)),1)</f>
        <v>0</v>
      </c>
    </row>
    <row r="6" spans="1:116" ht="15" customHeight="1" x14ac:dyDescent="0.2">
      <c r="A6" s="145">
        <v>383995</v>
      </c>
      <c r="B6" s="19">
        <v>45662</v>
      </c>
      <c r="C6" s="64">
        <v>0.45833333333333331</v>
      </c>
      <c r="D6" s="64" t="s">
        <v>1113</v>
      </c>
      <c r="E6" s="19">
        <v>45661</v>
      </c>
      <c r="F6" s="20">
        <v>4</v>
      </c>
      <c r="G6" s="18" t="s">
        <v>1108</v>
      </c>
      <c r="H6" s="65"/>
      <c r="I6" s="18" t="s">
        <v>1108</v>
      </c>
      <c r="J6" s="66"/>
      <c r="K6" s="66"/>
      <c r="L6" s="67"/>
      <c r="M6" s="68" t="s">
        <v>27</v>
      </c>
      <c r="N6" s="68" t="s">
        <v>420</v>
      </c>
      <c r="O6" s="69" t="s">
        <v>1114</v>
      </c>
      <c r="P6" s="134">
        <v>0.4548611111111111</v>
      </c>
      <c r="Q6" s="70"/>
      <c r="R6" s="134">
        <v>0.46875</v>
      </c>
      <c r="S6" s="70"/>
      <c r="T6" s="134">
        <v>0.61111111111111105</v>
      </c>
      <c r="U6" s="70"/>
      <c r="V6" s="134">
        <v>0.63194444444444442</v>
      </c>
      <c r="W6" s="70"/>
      <c r="X6" s="134">
        <v>0.63263888888888886</v>
      </c>
      <c r="Y6" s="70"/>
      <c r="Z6" s="134">
        <v>0.63888888888888895</v>
      </c>
      <c r="AA6" s="70" t="s">
        <v>1108</v>
      </c>
      <c r="AB6" s="19"/>
      <c r="AC6" s="20" t="s">
        <v>1108</v>
      </c>
      <c r="AD6" s="19"/>
      <c r="AE6" s="71">
        <f t="shared" si="25"/>
        <v>655</v>
      </c>
      <c r="AF6" s="71">
        <f t="shared" si="26"/>
        <v>910</v>
      </c>
      <c r="AG6" s="71">
        <f t="shared" si="27"/>
        <v>255</v>
      </c>
      <c r="AH6" s="71">
        <f t="shared" si="28"/>
        <v>255</v>
      </c>
      <c r="AI6" s="71" t="str">
        <f t="shared" si="29"/>
        <v/>
      </c>
      <c r="AJ6" s="71" t="str">
        <f t="shared" si="30"/>
        <v/>
      </c>
      <c r="AK6" s="71" t="str">
        <f t="shared" si="31"/>
        <v/>
      </c>
      <c r="AL6" s="71">
        <f t="shared" si="32"/>
        <v>255</v>
      </c>
      <c r="AM6" s="71">
        <f t="shared" si="33"/>
        <v>0</v>
      </c>
      <c r="AN6" s="72">
        <f t="shared" si="34"/>
        <v>1.0416666666666685E-2</v>
      </c>
      <c r="AO6" s="73">
        <f t="shared" si="35"/>
        <v>1</v>
      </c>
      <c r="AP6" s="72" t="str">
        <f t="shared" si="36"/>
        <v>Yes</v>
      </c>
      <c r="AQ6" s="72">
        <f t="shared" si="37"/>
        <v>6.2500000000000888E-3</v>
      </c>
      <c r="AR6" s="72" t="str">
        <f t="shared" si="38"/>
        <v/>
      </c>
      <c r="AS6" s="72" t="str">
        <f t="shared" si="39"/>
        <v/>
      </c>
      <c r="AT6" s="72" t="str">
        <f t="shared" si="40"/>
        <v/>
      </c>
      <c r="AU6" s="3"/>
      <c r="AV6" s="20">
        <v>12</v>
      </c>
      <c r="AW6" s="20" t="s">
        <v>440</v>
      </c>
      <c r="AX6" s="3"/>
      <c r="AY6" s="146">
        <v>1.0416666666666666E-2</v>
      </c>
      <c r="AZ6" s="46"/>
      <c r="BA6" s="20"/>
      <c r="BB6" s="46"/>
      <c r="BC6" s="20"/>
      <c r="BD6" s="20"/>
      <c r="BE6" s="20"/>
      <c r="BF6" s="47" t="str">
        <f t="shared" si="41"/>
        <v/>
      </c>
      <c r="BG6" s="3"/>
      <c r="BH6" s="158"/>
      <c r="BI6" s="159"/>
      <c r="BJ6" s="159"/>
      <c r="BK6" s="48"/>
      <c r="BL6" s="3"/>
      <c r="BM6" s="3"/>
      <c r="BN6" s="3"/>
      <c r="BO6" s="3"/>
      <c r="BP6" s="3"/>
      <c r="BQ6" s="3"/>
      <c r="BR6" s="3"/>
      <c r="BS6" s="3"/>
      <c r="BT6" s="3"/>
      <c r="BU6" s="80"/>
      <c r="BV6" s="3"/>
      <c r="BW6" s="3"/>
      <c r="BX6" s="3"/>
      <c r="BY6" s="3"/>
      <c r="BZ6" s="3"/>
      <c r="CA6" s="44" t="s">
        <v>408</v>
      </c>
      <c r="CB6" s="75">
        <f t="shared" si="42"/>
        <v>0</v>
      </c>
      <c r="CC6" s="75">
        <f t="shared" si="43"/>
        <v>0</v>
      </c>
      <c r="CD6" s="75">
        <f t="shared" si="44"/>
        <v>0</v>
      </c>
      <c r="CE6" s="75">
        <f t="shared" si="45"/>
        <v>0</v>
      </c>
      <c r="CF6" s="75" t="str">
        <f t="shared" si="46"/>
        <v/>
      </c>
      <c r="CG6" s="3"/>
      <c r="CH6" s="3"/>
      <c r="CI6" s="3"/>
      <c r="CJ6" s="3"/>
      <c r="CK6" s="3"/>
      <c r="CM6" s="3"/>
      <c r="CN6" s="78">
        <f t="shared" si="47"/>
        <v>0</v>
      </c>
      <c r="CO6" s="78">
        <f t="shared" si="48"/>
        <v>0</v>
      </c>
      <c r="CP6" s="78">
        <f t="shared" si="49"/>
        <v>0</v>
      </c>
      <c r="CQ6" s="78">
        <f t="shared" si="50"/>
        <v>0</v>
      </c>
      <c r="CR6" s="78">
        <f t="shared" si="51"/>
        <v>0</v>
      </c>
      <c r="CS6" s="78">
        <f t="shared" si="52"/>
        <v>0</v>
      </c>
      <c r="CT6" s="78">
        <f t="shared" si="53"/>
        <v>0</v>
      </c>
      <c r="CU6" s="78">
        <f t="shared" si="54"/>
        <v>0</v>
      </c>
      <c r="CV6" s="78">
        <f t="shared" si="55"/>
        <v>0</v>
      </c>
      <c r="CW6" s="78">
        <f t="shared" si="56"/>
        <v>0</v>
      </c>
      <c r="CX6" s="78">
        <f t="shared" si="57"/>
        <v>0</v>
      </c>
      <c r="CY6" s="78">
        <f t="shared" si="58"/>
        <v>0</v>
      </c>
      <c r="CZ6" s="78">
        <f t="shared" si="59"/>
        <v>0</v>
      </c>
      <c r="DA6" s="78">
        <f>IF(COUNTIFS($A$2:$A$601,A6,$B$2:$B$601,B6,$F$2:F$601,F6)&gt;1,1,0)</f>
        <v>0</v>
      </c>
      <c r="DB6" s="78">
        <f t="shared" si="60"/>
        <v>0</v>
      </c>
      <c r="DC6" s="78">
        <f t="shared" si="61"/>
        <v>0</v>
      </c>
      <c r="DD6" s="78">
        <f t="shared" si="62"/>
        <v>0</v>
      </c>
      <c r="DE6" s="78">
        <f t="shared" si="63"/>
        <v>1</v>
      </c>
      <c r="DF6" s="78">
        <f t="shared" si="64"/>
        <v>1</v>
      </c>
      <c r="DG6" s="78" t="str">
        <f t="shared" si="65"/>
        <v>1</v>
      </c>
      <c r="DH6" s="78" t="str">
        <f t="shared" si="66"/>
        <v>1</v>
      </c>
      <c r="DI6" s="79" t="str">
        <f>IFERROR(IF(J6="","",VLOOKUP(J6,Lists!$D$3:$E$13,2,FALSE)),1)</f>
        <v/>
      </c>
      <c r="DJ6" s="79" t="str">
        <f>IFERROR(IF(K6="","",VLOOKUP(K6,Lists!$F$3:$G$14,2,FALSE)),1)</f>
        <v/>
      </c>
      <c r="DK6" s="79">
        <f>IFERROR(IF(M6="","",VLOOKUP(M6,Lists!$AA$3:$AB$18,2,FALSE)),1)</f>
        <v>0</v>
      </c>
      <c r="DL6" s="79">
        <f>IFERROR(IF(N6="","",VLOOKUP(N6,Lists!$AC$3:$AD$13,2,FALSE)),1)</f>
        <v>0</v>
      </c>
    </row>
    <row r="7" spans="1:116" ht="15" customHeight="1" x14ac:dyDescent="0.2">
      <c r="A7" s="20">
        <v>421659</v>
      </c>
      <c r="B7" s="19">
        <v>45662</v>
      </c>
      <c r="C7" s="64">
        <v>0.64583333333333337</v>
      </c>
      <c r="D7" s="64" t="s">
        <v>1113</v>
      </c>
      <c r="E7" s="19">
        <v>45656</v>
      </c>
      <c r="F7" s="20">
        <v>4</v>
      </c>
      <c r="G7" s="18" t="s">
        <v>1108</v>
      </c>
      <c r="H7" s="65"/>
      <c r="I7" s="18" t="s">
        <v>1108</v>
      </c>
      <c r="J7" s="66"/>
      <c r="K7" s="66"/>
      <c r="L7" s="67"/>
      <c r="M7" s="68" t="s">
        <v>27</v>
      </c>
      <c r="N7" s="68" t="s">
        <v>420</v>
      </c>
      <c r="O7" s="69" t="s">
        <v>1115</v>
      </c>
      <c r="P7" s="134">
        <v>0.63958333333333328</v>
      </c>
      <c r="Q7" s="70"/>
      <c r="R7" s="134">
        <v>0.65972222222222221</v>
      </c>
      <c r="S7" s="70"/>
      <c r="T7" s="134">
        <v>0.70763888888888893</v>
      </c>
      <c r="U7" s="70"/>
      <c r="V7" s="134">
        <v>0.71527777777777779</v>
      </c>
      <c r="W7" s="70"/>
      <c r="X7" s="134">
        <v>0.71597222222222223</v>
      </c>
      <c r="Y7" s="70"/>
      <c r="Z7" s="134">
        <v>0.72222222222222221</v>
      </c>
      <c r="AA7" s="70" t="s">
        <v>1108</v>
      </c>
      <c r="AB7" s="19"/>
      <c r="AC7" s="20" t="s">
        <v>1108</v>
      </c>
      <c r="AD7" s="19"/>
      <c r="AE7" s="71">
        <f t="shared" si="25"/>
        <v>921</v>
      </c>
      <c r="AF7" s="71">
        <f t="shared" si="26"/>
        <v>1030</v>
      </c>
      <c r="AG7" s="71">
        <f t="shared" si="27"/>
        <v>109</v>
      </c>
      <c r="AH7" s="71" t="str">
        <f t="shared" si="28"/>
        <v/>
      </c>
      <c r="AI7" s="71" t="str">
        <f t="shared" si="29"/>
        <v/>
      </c>
      <c r="AJ7" s="71">
        <f t="shared" si="30"/>
        <v>39</v>
      </c>
      <c r="AK7" s="71" t="str">
        <f t="shared" si="31"/>
        <v/>
      </c>
      <c r="AL7" s="71">
        <f t="shared" si="32"/>
        <v>39</v>
      </c>
      <c r="AM7" s="71">
        <f t="shared" si="33"/>
        <v>70</v>
      </c>
      <c r="AN7" s="72">
        <f t="shared" si="34"/>
        <v>1.388888888888884E-2</v>
      </c>
      <c r="AO7" s="73">
        <f t="shared" si="35"/>
        <v>6</v>
      </c>
      <c r="AP7" s="72" t="str">
        <f t="shared" si="36"/>
        <v>No</v>
      </c>
      <c r="AQ7" s="72">
        <f t="shared" si="37"/>
        <v>6.2499999999999778E-3</v>
      </c>
      <c r="AR7" s="72" t="str">
        <f t="shared" si="38"/>
        <v/>
      </c>
      <c r="AS7" s="72" t="str">
        <f t="shared" si="39"/>
        <v/>
      </c>
      <c r="AT7" s="72" t="str">
        <f t="shared" si="40"/>
        <v/>
      </c>
      <c r="AU7" s="3"/>
      <c r="AV7" s="20">
        <v>14</v>
      </c>
      <c r="AW7" s="20" t="s">
        <v>432</v>
      </c>
      <c r="AX7" s="3"/>
      <c r="AY7" s="3"/>
      <c r="AZ7" s="46"/>
      <c r="BA7" s="20"/>
      <c r="BB7" s="46"/>
      <c r="BC7" s="20"/>
      <c r="BD7" s="20"/>
      <c r="BE7" s="20"/>
      <c r="BF7" s="47" t="str">
        <f t="shared" si="41"/>
        <v/>
      </c>
      <c r="BG7" s="3"/>
      <c r="BH7" s="3"/>
      <c r="BI7" s="3"/>
      <c r="BJ7" s="3"/>
      <c r="BK7" s="49"/>
      <c r="BL7" s="3"/>
      <c r="BM7" s="3"/>
      <c r="BN7" s="3"/>
      <c r="BO7" s="3"/>
      <c r="BP7" s="3"/>
      <c r="BQ7" s="3"/>
      <c r="BR7" s="3"/>
      <c r="BS7" s="3"/>
      <c r="BT7" s="3"/>
      <c r="BU7" s="80"/>
      <c r="BV7" s="3"/>
      <c r="BW7" s="3"/>
      <c r="BX7" s="3"/>
      <c r="BY7" s="3"/>
      <c r="BZ7" s="3"/>
      <c r="CA7" s="44" t="s">
        <v>409</v>
      </c>
      <c r="CB7" s="75">
        <f t="shared" si="42"/>
        <v>0</v>
      </c>
      <c r="CC7" s="75">
        <f t="shared" si="43"/>
        <v>0</v>
      </c>
      <c r="CD7" s="75">
        <f t="shared" si="44"/>
        <v>0</v>
      </c>
      <c r="CE7" s="75">
        <f t="shared" si="45"/>
        <v>0</v>
      </c>
      <c r="CF7" s="75" t="str">
        <f t="shared" si="46"/>
        <v/>
      </c>
      <c r="CG7" s="3"/>
      <c r="CH7" s="3"/>
      <c r="CI7" s="3"/>
      <c r="CJ7" s="3"/>
      <c r="CK7" s="3"/>
      <c r="CM7" s="3"/>
      <c r="CN7" s="78">
        <f t="shared" si="47"/>
        <v>0</v>
      </c>
      <c r="CO7" s="78">
        <f t="shared" si="48"/>
        <v>0</v>
      </c>
      <c r="CP7" s="78">
        <f t="shared" si="49"/>
        <v>0</v>
      </c>
      <c r="CQ7" s="78">
        <f t="shared" si="50"/>
        <v>0</v>
      </c>
      <c r="CR7" s="78">
        <f t="shared" si="51"/>
        <v>0</v>
      </c>
      <c r="CS7" s="78">
        <f t="shared" si="52"/>
        <v>0</v>
      </c>
      <c r="CT7" s="78">
        <f t="shared" si="53"/>
        <v>0</v>
      </c>
      <c r="CU7" s="78">
        <f t="shared" si="54"/>
        <v>0</v>
      </c>
      <c r="CV7" s="78">
        <f t="shared" si="55"/>
        <v>0</v>
      </c>
      <c r="CW7" s="78">
        <f t="shared" si="56"/>
        <v>0</v>
      </c>
      <c r="CX7" s="78">
        <f t="shared" si="57"/>
        <v>0</v>
      </c>
      <c r="CY7" s="78">
        <f t="shared" si="58"/>
        <v>0</v>
      </c>
      <c r="CZ7" s="78">
        <f t="shared" si="59"/>
        <v>0</v>
      </c>
      <c r="DA7" s="78">
        <f>IF(COUNTIFS($A$2:$A$601,A7,$B$2:$B$601,B7,$F$2:F$601,F7)&gt;1,1,0)</f>
        <v>0</v>
      </c>
      <c r="DB7" s="78">
        <f t="shared" si="60"/>
        <v>0</v>
      </c>
      <c r="DC7" s="78">
        <f t="shared" si="61"/>
        <v>0</v>
      </c>
      <c r="DD7" s="78">
        <f t="shared" si="62"/>
        <v>0</v>
      </c>
      <c r="DE7" s="78">
        <f t="shared" si="63"/>
        <v>1</v>
      </c>
      <c r="DF7" s="78" t="str">
        <f t="shared" si="64"/>
        <v>1</v>
      </c>
      <c r="DG7" s="78" t="str">
        <f t="shared" si="65"/>
        <v>1</v>
      </c>
      <c r="DH7" s="78" t="str">
        <f t="shared" si="66"/>
        <v>1</v>
      </c>
      <c r="DI7" s="79" t="str">
        <f>IFERROR(IF(J7="","",VLOOKUP(J7,Lists!$D$3:$E$13,2,FALSE)),1)</f>
        <v/>
      </c>
      <c r="DJ7" s="79" t="str">
        <f>IFERROR(IF(K7="","",VLOOKUP(K7,Lists!$F$3:$G$14,2,FALSE)),1)</f>
        <v/>
      </c>
      <c r="DK7" s="79">
        <f>IFERROR(IF(M7="","",VLOOKUP(M7,Lists!$AA$3:$AB$18,2,FALSE)),1)</f>
        <v>0</v>
      </c>
      <c r="DL7" s="79">
        <f>IFERROR(IF(N7="","",VLOOKUP(N7,Lists!$AC$3:$AD$13,2,FALSE)),1)</f>
        <v>0</v>
      </c>
    </row>
    <row r="8" spans="1:116" ht="15" customHeight="1" x14ac:dyDescent="0.2">
      <c r="A8" s="20">
        <v>421416</v>
      </c>
      <c r="B8" s="19">
        <v>45662</v>
      </c>
      <c r="C8" s="64">
        <v>0.33333333333333331</v>
      </c>
      <c r="D8" s="64" t="s">
        <v>1116</v>
      </c>
      <c r="E8" s="19">
        <v>45654</v>
      </c>
      <c r="F8" s="20">
        <v>5</v>
      </c>
      <c r="G8" s="18" t="s">
        <v>1108</v>
      </c>
      <c r="H8" s="65"/>
      <c r="I8" s="18" t="s">
        <v>1108</v>
      </c>
      <c r="J8" s="66"/>
      <c r="K8" s="66"/>
      <c r="L8" s="67"/>
      <c r="M8" s="68" t="s">
        <v>39</v>
      </c>
      <c r="N8" s="68" t="s">
        <v>420</v>
      </c>
      <c r="O8" s="69" t="s">
        <v>1117</v>
      </c>
      <c r="P8" s="134">
        <v>0.32916666666666666</v>
      </c>
      <c r="Q8" s="70"/>
      <c r="R8" s="134">
        <v>0.3659722222222222</v>
      </c>
      <c r="S8" s="70"/>
      <c r="T8" s="134">
        <v>0.5625</v>
      </c>
      <c r="U8" s="70"/>
      <c r="V8" s="134">
        <v>0.57291666666666663</v>
      </c>
      <c r="W8" s="70"/>
      <c r="X8" s="134">
        <v>0.57361111111111118</v>
      </c>
      <c r="Y8" s="70"/>
      <c r="Z8" s="134">
        <v>0.57986111111111105</v>
      </c>
      <c r="AA8" s="70" t="s">
        <v>1108</v>
      </c>
      <c r="AB8" s="19"/>
      <c r="AC8" s="20" t="s">
        <v>1108</v>
      </c>
      <c r="AD8" s="19"/>
      <c r="AE8" s="71">
        <f t="shared" si="25"/>
        <v>474</v>
      </c>
      <c r="AF8" s="71">
        <f t="shared" si="26"/>
        <v>825</v>
      </c>
      <c r="AG8" s="71">
        <f t="shared" si="27"/>
        <v>351</v>
      </c>
      <c r="AH8" s="71">
        <f t="shared" si="28"/>
        <v>0</v>
      </c>
      <c r="AI8" s="71">
        <f t="shared" si="29"/>
        <v>345</v>
      </c>
      <c r="AJ8" s="71" t="str">
        <f t="shared" si="30"/>
        <v/>
      </c>
      <c r="AK8" s="71" t="str">
        <f t="shared" si="31"/>
        <v/>
      </c>
      <c r="AL8" s="71">
        <f t="shared" si="32"/>
        <v>345</v>
      </c>
      <c r="AM8" s="71">
        <f t="shared" si="33"/>
        <v>6</v>
      </c>
      <c r="AN8" s="72">
        <f t="shared" si="34"/>
        <v>3.2638888888888884E-2</v>
      </c>
      <c r="AO8" s="73">
        <f t="shared" si="35"/>
        <v>8</v>
      </c>
      <c r="AP8" s="72" t="str">
        <f t="shared" si="36"/>
        <v>No</v>
      </c>
      <c r="AQ8" s="72">
        <f t="shared" si="37"/>
        <v>6.2499999999998668E-3</v>
      </c>
      <c r="AR8" s="72" t="str">
        <f t="shared" si="38"/>
        <v/>
      </c>
      <c r="AS8" s="72" t="str">
        <f t="shared" si="39"/>
        <v/>
      </c>
      <c r="AT8" s="72" t="str">
        <f t="shared" si="40"/>
        <v/>
      </c>
      <c r="AU8" s="3"/>
      <c r="AV8" s="20">
        <v>15</v>
      </c>
      <c r="AW8" s="20" t="s">
        <v>434</v>
      </c>
      <c r="AX8" s="3"/>
      <c r="AY8" s="37" t="s">
        <v>728</v>
      </c>
      <c r="AZ8" s="46"/>
      <c r="BA8" s="20"/>
      <c r="BB8" s="46"/>
      <c r="BC8" s="20"/>
      <c r="BD8" s="20"/>
      <c r="BE8" s="20"/>
      <c r="BF8" s="47" t="str">
        <f t="shared" si="41"/>
        <v/>
      </c>
      <c r="BG8" s="3"/>
      <c r="BH8" s="3"/>
      <c r="BI8" s="3"/>
      <c r="BJ8" s="3"/>
      <c r="BK8" s="3"/>
      <c r="BL8" s="3"/>
      <c r="BM8" s="3"/>
      <c r="BN8" s="3"/>
      <c r="BO8" s="3"/>
      <c r="BP8" s="3"/>
      <c r="BQ8" s="3"/>
      <c r="BR8" s="3"/>
      <c r="BS8" s="3"/>
      <c r="BT8" s="3"/>
      <c r="BU8" s="80"/>
      <c r="BV8" s="3"/>
      <c r="BW8" s="3"/>
      <c r="BX8" s="3"/>
      <c r="BY8" s="3"/>
      <c r="BZ8" s="3"/>
      <c r="CA8" s="44" t="s">
        <v>410</v>
      </c>
      <c r="CB8" s="75">
        <f t="shared" si="42"/>
        <v>0</v>
      </c>
      <c r="CC8" s="75">
        <f t="shared" si="43"/>
        <v>0</v>
      </c>
      <c r="CD8" s="75">
        <f t="shared" si="44"/>
        <v>0</v>
      </c>
      <c r="CE8" s="75">
        <f t="shared" si="45"/>
        <v>0</v>
      </c>
      <c r="CF8" s="75" t="str">
        <f t="shared" si="46"/>
        <v/>
      </c>
      <c r="CG8" s="3"/>
      <c r="CH8" s="3"/>
      <c r="CI8" s="3"/>
      <c r="CJ8" s="3"/>
      <c r="CK8" s="3"/>
      <c r="CM8" s="3"/>
      <c r="CN8" s="78">
        <f t="shared" si="47"/>
        <v>0</v>
      </c>
      <c r="CO8" s="78">
        <f t="shared" si="48"/>
        <v>0</v>
      </c>
      <c r="CP8" s="78">
        <f t="shared" si="49"/>
        <v>0</v>
      </c>
      <c r="CQ8" s="78">
        <f t="shared" si="50"/>
        <v>0</v>
      </c>
      <c r="CR8" s="78">
        <f t="shared" si="51"/>
        <v>0</v>
      </c>
      <c r="CS8" s="78">
        <f t="shared" si="52"/>
        <v>0</v>
      </c>
      <c r="CT8" s="78">
        <f t="shared" si="53"/>
        <v>0</v>
      </c>
      <c r="CU8" s="78">
        <f t="shared" si="54"/>
        <v>0</v>
      </c>
      <c r="CV8" s="78">
        <f t="shared" si="55"/>
        <v>0</v>
      </c>
      <c r="CW8" s="78">
        <f t="shared" si="56"/>
        <v>0</v>
      </c>
      <c r="CX8" s="78">
        <f t="shared" si="57"/>
        <v>0</v>
      </c>
      <c r="CY8" s="78">
        <f t="shared" si="58"/>
        <v>0</v>
      </c>
      <c r="CZ8" s="78">
        <f t="shared" si="59"/>
        <v>0</v>
      </c>
      <c r="DA8" s="78">
        <f>IF(COUNTIFS($A$2:$A$601,A8,$B$2:$B$601,B8,$F$2:F$601,F8)&gt;1,1,0)</f>
        <v>0</v>
      </c>
      <c r="DB8" s="78">
        <f t="shared" si="60"/>
        <v>0</v>
      </c>
      <c r="DC8" s="78">
        <f t="shared" si="61"/>
        <v>0</v>
      </c>
      <c r="DD8" s="78">
        <f t="shared" si="62"/>
        <v>0</v>
      </c>
      <c r="DE8" s="78">
        <f t="shared" si="63"/>
        <v>1</v>
      </c>
      <c r="DF8" s="78" t="str">
        <f t="shared" si="64"/>
        <v>1</v>
      </c>
      <c r="DG8" s="78" t="str">
        <f t="shared" si="65"/>
        <v>1</v>
      </c>
      <c r="DH8" s="78" t="str">
        <f t="shared" si="66"/>
        <v>1</v>
      </c>
      <c r="DI8" s="79" t="str">
        <f>IFERROR(IF(J8="","",VLOOKUP(J8,Lists!$D$3:$E$13,2,FALSE)),1)</f>
        <v/>
      </c>
      <c r="DJ8" s="79" t="str">
        <f>IFERROR(IF(K8="","",VLOOKUP(K8,Lists!$F$3:$G$14,2,FALSE)),1)</f>
        <v/>
      </c>
      <c r="DK8" s="79">
        <f>IFERROR(IF(M8="","",VLOOKUP(M8,Lists!$AA$3:$AB$18,2,FALSE)),1)</f>
        <v>0</v>
      </c>
      <c r="DL8" s="79">
        <f>IFERROR(IF(N8="","",VLOOKUP(N8,Lists!$AC$3:$AD$13,2,FALSE)),1)</f>
        <v>0</v>
      </c>
    </row>
    <row r="9" spans="1:116" ht="15" customHeight="1" x14ac:dyDescent="0.2">
      <c r="A9" s="20">
        <v>157892</v>
      </c>
      <c r="B9" s="19">
        <v>45662</v>
      </c>
      <c r="C9" s="64">
        <v>0.58333333333333337</v>
      </c>
      <c r="D9" s="64" t="s">
        <v>1116</v>
      </c>
      <c r="E9" s="19">
        <v>45649</v>
      </c>
      <c r="F9" s="20">
        <v>5</v>
      </c>
      <c r="G9" s="18" t="s">
        <v>1108</v>
      </c>
      <c r="H9" s="65"/>
      <c r="I9" s="18" t="s">
        <v>1108</v>
      </c>
      <c r="J9" s="66"/>
      <c r="K9" s="66"/>
      <c r="L9" s="67"/>
      <c r="M9" s="68" t="s">
        <v>39</v>
      </c>
      <c r="N9" s="68" t="s">
        <v>420</v>
      </c>
      <c r="O9" s="69" t="s">
        <v>1118</v>
      </c>
      <c r="P9" s="134">
        <v>0.58333333333333337</v>
      </c>
      <c r="Q9" s="70"/>
      <c r="R9" s="134">
        <v>0.59791666666666665</v>
      </c>
      <c r="S9" s="70"/>
      <c r="T9" s="134">
        <v>0.71875</v>
      </c>
      <c r="U9" s="70"/>
      <c r="V9" s="134">
        <v>0.73611111111111116</v>
      </c>
      <c r="W9" s="70"/>
      <c r="X9" s="134">
        <v>0.7368055555555556</v>
      </c>
      <c r="Y9" s="70"/>
      <c r="Z9" s="134">
        <v>0.74305555555555547</v>
      </c>
      <c r="AA9" s="70" t="s">
        <v>1108</v>
      </c>
      <c r="AB9" s="19"/>
      <c r="AC9" s="20" t="s">
        <v>1108</v>
      </c>
      <c r="AD9" s="19"/>
      <c r="AE9" s="71">
        <f t="shared" si="25"/>
        <v>840</v>
      </c>
      <c r="AF9" s="71">
        <f t="shared" si="26"/>
        <v>1060</v>
      </c>
      <c r="AG9" s="71">
        <f t="shared" si="27"/>
        <v>220</v>
      </c>
      <c r="AH9" s="71" t="str">
        <f t="shared" si="28"/>
        <v/>
      </c>
      <c r="AI9" s="71" t="str">
        <f t="shared" si="29"/>
        <v/>
      </c>
      <c r="AJ9" s="71">
        <f t="shared" si="30"/>
        <v>120</v>
      </c>
      <c r="AK9" s="71" t="str">
        <f t="shared" si="31"/>
        <v/>
      </c>
      <c r="AL9" s="71">
        <f t="shared" si="32"/>
        <v>120</v>
      </c>
      <c r="AM9" s="71">
        <f t="shared" si="33"/>
        <v>100</v>
      </c>
      <c r="AN9" s="72">
        <f t="shared" si="34"/>
        <v>1.4583333333333282E-2</v>
      </c>
      <c r="AO9" s="73">
        <f t="shared" si="35"/>
        <v>13</v>
      </c>
      <c r="AP9" s="72" t="str">
        <f t="shared" si="36"/>
        <v>No</v>
      </c>
      <c r="AQ9" s="72">
        <f t="shared" si="37"/>
        <v>6.2499999999998668E-3</v>
      </c>
      <c r="AR9" s="72" t="str">
        <f t="shared" si="38"/>
        <v/>
      </c>
      <c r="AS9" s="72" t="str">
        <f t="shared" si="39"/>
        <v/>
      </c>
      <c r="AT9" s="72" t="str">
        <f t="shared" si="40"/>
        <v/>
      </c>
      <c r="AU9" s="3"/>
      <c r="AV9" s="20"/>
      <c r="AW9" s="20"/>
      <c r="AX9" s="3"/>
      <c r="AY9" s="20" t="s">
        <v>1186</v>
      </c>
      <c r="AZ9" s="46"/>
      <c r="BA9" s="20"/>
      <c r="BB9" s="46"/>
      <c r="BC9" s="20"/>
      <c r="BD9" s="20"/>
      <c r="BE9" s="20"/>
      <c r="BF9" s="47" t="str">
        <f t="shared" si="41"/>
        <v/>
      </c>
      <c r="BG9" s="3"/>
      <c r="BH9" s="153" t="s">
        <v>411</v>
      </c>
      <c r="BI9" s="154"/>
      <c r="BJ9" s="3"/>
      <c r="BK9" s="3"/>
      <c r="BL9" s="3"/>
      <c r="BM9" s="3"/>
      <c r="BN9" s="3"/>
      <c r="BO9" s="3"/>
      <c r="BP9" s="3"/>
      <c r="BQ9" s="3"/>
      <c r="BR9" s="3"/>
      <c r="BS9" s="3"/>
      <c r="BT9" s="3"/>
      <c r="BU9" s="80"/>
      <c r="BV9" s="3"/>
      <c r="BW9" s="3"/>
      <c r="BX9" s="3"/>
      <c r="BY9" s="3"/>
      <c r="BZ9" s="3"/>
      <c r="CA9" s="44" t="s">
        <v>412</v>
      </c>
      <c r="CB9" s="75">
        <f t="shared" si="42"/>
        <v>0</v>
      </c>
      <c r="CC9" s="75">
        <f t="shared" si="43"/>
        <v>0</v>
      </c>
      <c r="CD9" s="75">
        <f t="shared" si="44"/>
        <v>0</v>
      </c>
      <c r="CE9" s="75">
        <f t="shared" si="45"/>
        <v>0</v>
      </c>
      <c r="CF9" s="75" t="str">
        <f t="shared" si="46"/>
        <v/>
      </c>
      <c r="CG9" s="3"/>
      <c r="CH9" s="3"/>
      <c r="CI9" s="3"/>
      <c r="CJ9" s="3"/>
      <c r="CK9" s="3"/>
      <c r="CM9" s="3"/>
      <c r="CN9" s="78">
        <f t="shared" si="47"/>
        <v>0</v>
      </c>
      <c r="CO9" s="78">
        <f t="shared" si="48"/>
        <v>0</v>
      </c>
      <c r="CP9" s="78">
        <f t="shared" si="49"/>
        <v>0</v>
      </c>
      <c r="CQ9" s="78">
        <f t="shared" si="50"/>
        <v>0</v>
      </c>
      <c r="CR9" s="78">
        <f t="shared" si="51"/>
        <v>0</v>
      </c>
      <c r="CS9" s="78">
        <f t="shared" si="52"/>
        <v>0</v>
      </c>
      <c r="CT9" s="78">
        <f t="shared" si="53"/>
        <v>0</v>
      </c>
      <c r="CU9" s="78">
        <f t="shared" si="54"/>
        <v>0</v>
      </c>
      <c r="CV9" s="78">
        <f t="shared" si="55"/>
        <v>0</v>
      </c>
      <c r="CW9" s="78">
        <f t="shared" si="56"/>
        <v>0</v>
      </c>
      <c r="CX9" s="78">
        <f t="shared" si="57"/>
        <v>0</v>
      </c>
      <c r="CY9" s="78">
        <f t="shared" si="58"/>
        <v>0</v>
      </c>
      <c r="CZ9" s="78">
        <f t="shared" si="59"/>
        <v>0</v>
      </c>
      <c r="DA9" s="78">
        <f>IF(COUNTIFS($A$2:$A$601,A9,$B$2:$B$601,B9,$F$2:F$601,F9)&gt;1,1,0)</f>
        <v>0</v>
      </c>
      <c r="DB9" s="78">
        <f t="shared" si="60"/>
        <v>0</v>
      </c>
      <c r="DC9" s="78">
        <f t="shared" si="61"/>
        <v>0</v>
      </c>
      <c r="DD9" s="78">
        <f t="shared" si="62"/>
        <v>0</v>
      </c>
      <c r="DE9" s="78">
        <f t="shared" si="63"/>
        <v>1</v>
      </c>
      <c r="DF9" s="78" t="str">
        <f t="shared" si="64"/>
        <v>1</v>
      </c>
      <c r="DG9" s="78" t="str">
        <f t="shared" si="65"/>
        <v>1</v>
      </c>
      <c r="DH9" s="78" t="str">
        <f t="shared" si="66"/>
        <v>1</v>
      </c>
      <c r="DI9" s="79" t="str">
        <f>IFERROR(IF(J9="","",VLOOKUP(J9,Lists!$D$3:$E$13,2,FALSE)),1)</f>
        <v/>
      </c>
      <c r="DJ9" s="79" t="str">
        <f>IFERROR(IF(K9="","",VLOOKUP(K9,Lists!$F$3:$G$14,2,FALSE)),1)</f>
        <v/>
      </c>
      <c r="DK9" s="79">
        <f>IFERROR(IF(M9="","",VLOOKUP(M9,Lists!$AA$3:$AB$18,2,FALSE)),1)</f>
        <v>0</v>
      </c>
      <c r="DL9" s="79">
        <f>IFERROR(IF(N9="","",VLOOKUP(N9,Lists!$AC$3:$AD$13,2,FALSE)),1)</f>
        <v>0</v>
      </c>
    </row>
    <row r="10" spans="1:116" ht="15" customHeight="1" x14ac:dyDescent="0.2">
      <c r="A10" s="20">
        <v>422364</v>
      </c>
      <c r="B10" s="19">
        <v>45662</v>
      </c>
      <c r="C10" s="64">
        <v>0.33333333333333331</v>
      </c>
      <c r="D10" s="64" t="s">
        <v>1119</v>
      </c>
      <c r="E10" s="19">
        <v>45662</v>
      </c>
      <c r="F10" s="20">
        <v>1</v>
      </c>
      <c r="G10" s="18" t="s">
        <v>1108</v>
      </c>
      <c r="H10" s="65"/>
      <c r="I10" s="18" t="s">
        <v>1108</v>
      </c>
      <c r="J10" s="66"/>
      <c r="K10" s="66"/>
      <c r="L10" s="67"/>
      <c r="M10" s="68" t="s">
        <v>39</v>
      </c>
      <c r="N10" s="68" t="s">
        <v>420</v>
      </c>
      <c r="O10" s="69" t="s">
        <v>1120</v>
      </c>
      <c r="P10" s="134">
        <v>0.33402777777777781</v>
      </c>
      <c r="Q10" s="70"/>
      <c r="R10" s="134">
        <v>0.35416666666666669</v>
      </c>
      <c r="S10" s="70"/>
      <c r="T10" s="134">
        <v>0.375</v>
      </c>
      <c r="U10" s="70"/>
      <c r="V10" s="134">
        <v>0.39583333333333331</v>
      </c>
      <c r="W10" s="70"/>
      <c r="X10" s="134">
        <v>0.39652777777777781</v>
      </c>
      <c r="Y10" s="70"/>
      <c r="Z10" s="134">
        <v>0.40277777777777773</v>
      </c>
      <c r="AA10" s="70" t="s">
        <v>1108</v>
      </c>
      <c r="AB10" s="19"/>
      <c r="AC10" s="20" t="s">
        <v>1108</v>
      </c>
      <c r="AD10" s="19"/>
      <c r="AE10" s="71">
        <f t="shared" si="25"/>
        <v>481</v>
      </c>
      <c r="AF10" s="71">
        <f t="shared" si="26"/>
        <v>570</v>
      </c>
      <c r="AG10" s="71">
        <f t="shared" si="27"/>
        <v>89</v>
      </c>
      <c r="AH10" s="71">
        <f t="shared" si="28"/>
        <v>89</v>
      </c>
      <c r="AI10" s="71" t="str">
        <f t="shared" si="29"/>
        <v/>
      </c>
      <c r="AJ10" s="71" t="str">
        <f t="shared" si="30"/>
        <v/>
      </c>
      <c r="AK10" s="71" t="str">
        <f t="shared" si="31"/>
        <v/>
      </c>
      <c r="AL10" s="71">
        <f t="shared" si="32"/>
        <v>89</v>
      </c>
      <c r="AM10" s="71">
        <f t="shared" si="33"/>
        <v>0</v>
      </c>
      <c r="AN10" s="72">
        <f t="shared" si="34"/>
        <v>2.083333333333337E-2</v>
      </c>
      <c r="AO10" s="73">
        <f t="shared" si="35"/>
        <v>0</v>
      </c>
      <c r="AP10" s="72" t="str">
        <f t="shared" si="36"/>
        <v>No</v>
      </c>
      <c r="AQ10" s="72">
        <f t="shared" si="37"/>
        <v>6.2499999999999223E-3</v>
      </c>
      <c r="AR10" s="72" t="str">
        <f t="shared" si="38"/>
        <v/>
      </c>
      <c r="AS10" s="72" t="str">
        <f t="shared" si="39"/>
        <v/>
      </c>
      <c r="AT10" s="72" t="str">
        <f t="shared" si="40"/>
        <v/>
      </c>
      <c r="AU10" s="3"/>
      <c r="AV10" s="20"/>
      <c r="AW10" s="20"/>
      <c r="AX10" s="3"/>
      <c r="AY10" s="20" t="s">
        <v>1187</v>
      </c>
      <c r="AZ10" s="46"/>
      <c r="BA10" s="20"/>
      <c r="BB10" s="46"/>
      <c r="BC10" s="20"/>
      <c r="BD10" s="20"/>
      <c r="BE10" s="20"/>
      <c r="BF10" s="47" t="str">
        <f t="shared" si="41"/>
        <v/>
      </c>
      <c r="BG10" s="3"/>
      <c r="BH10" s="153" t="s">
        <v>413</v>
      </c>
      <c r="BI10" s="154"/>
      <c r="BJ10" s="3"/>
      <c r="BK10" s="3"/>
      <c r="BL10" s="3"/>
      <c r="BM10" s="3"/>
      <c r="BN10" s="3"/>
      <c r="BO10" s="3"/>
      <c r="BP10" s="3"/>
      <c r="BQ10" s="3"/>
      <c r="BR10" s="3"/>
      <c r="BS10" s="3"/>
      <c r="BT10" s="3"/>
      <c r="BU10" s="80"/>
      <c r="BV10" s="3"/>
      <c r="BW10" s="3"/>
      <c r="BX10" s="3"/>
      <c r="BY10" s="3"/>
      <c r="BZ10" s="3"/>
      <c r="CA10" s="44" t="s">
        <v>414</v>
      </c>
      <c r="CB10" s="75">
        <f t="shared" si="42"/>
        <v>0</v>
      </c>
      <c r="CC10" s="75">
        <f t="shared" si="43"/>
        <v>0</v>
      </c>
      <c r="CD10" s="75">
        <f t="shared" si="44"/>
        <v>0</v>
      </c>
      <c r="CE10" s="75">
        <f t="shared" si="45"/>
        <v>0</v>
      </c>
      <c r="CF10" s="75" t="str">
        <f t="shared" si="46"/>
        <v/>
      </c>
      <c r="CG10" s="3"/>
      <c r="CH10" s="3"/>
      <c r="CI10" s="3"/>
      <c r="CJ10" s="3"/>
      <c r="CK10" s="3"/>
      <c r="CM10" s="3"/>
      <c r="CN10" s="78">
        <f t="shared" si="47"/>
        <v>0</v>
      </c>
      <c r="CO10" s="78">
        <f t="shared" si="48"/>
        <v>0</v>
      </c>
      <c r="CP10" s="78">
        <f t="shared" si="49"/>
        <v>0</v>
      </c>
      <c r="CQ10" s="78">
        <f t="shared" si="50"/>
        <v>0</v>
      </c>
      <c r="CR10" s="78">
        <f t="shared" si="51"/>
        <v>0</v>
      </c>
      <c r="CS10" s="78">
        <f t="shared" si="52"/>
        <v>0</v>
      </c>
      <c r="CT10" s="78">
        <f t="shared" si="53"/>
        <v>0</v>
      </c>
      <c r="CU10" s="78">
        <f t="shared" si="54"/>
        <v>0</v>
      </c>
      <c r="CV10" s="78">
        <f t="shared" si="55"/>
        <v>0</v>
      </c>
      <c r="CW10" s="78">
        <f t="shared" si="56"/>
        <v>0</v>
      </c>
      <c r="CX10" s="78">
        <f t="shared" si="57"/>
        <v>0</v>
      </c>
      <c r="CY10" s="78">
        <f t="shared" si="58"/>
        <v>0</v>
      </c>
      <c r="CZ10" s="78">
        <f t="shared" si="59"/>
        <v>0</v>
      </c>
      <c r="DA10" s="78">
        <f>IF(COUNTIFS($A$2:$A$601,A10,$B$2:$B$601,B10,$F$2:F$601,F10)&gt;1,1,0)</f>
        <v>0</v>
      </c>
      <c r="DB10" s="78">
        <f t="shared" si="60"/>
        <v>0</v>
      </c>
      <c r="DC10" s="78">
        <f t="shared" si="61"/>
        <v>0</v>
      </c>
      <c r="DD10" s="78">
        <f t="shared" si="62"/>
        <v>0</v>
      </c>
      <c r="DE10" s="78">
        <f t="shared" si="63"/>
        <v>1</v>
      </c>
      <c r="DF10" s="78">
        <f t="shared" si="64"/>
        <v>1</v>
      </c>
      <c r="DG10" s="78" t="str">
        <f t="shared" si="65"/>
        <v>1</v>
      </c>
      <c r="DH10" s="78" t="str">
        <f t="shared" si="66"/>
        <v>1</v>
      </c>
      <c r="DI10" s="79" t="str">
        <f>IFERROR(IF(J10="","",VLOOKUP(J10,Lists!$D$3:$E$13,2,FALSE)),1)</f>
        <v/>
      </c>
      <c r="DJ10" s="79" t="str">
        <f>IFERROR(IF(K10="","",VLOOKUP(K10,Lists!$F$3:$G$14,2,FALSE)),1)</f>
        <v/>
      </c>
      <c r="DK10" s="79">
        <f>IFERROR(IF(M10="","",VLOOKUP(M10,Lists!$AA$3:$AB$18,2,FALSE)),1)</f>
        <v>0</v>
      </c>
      <c r="DL10" s="79">
        <f>IFERROR(IF(N10="","",VLOOKUP(N10,Lists!$AC$3:$AD$13,2,FALSE)),1)</f>
        <v>0</v>
      </c>
    </row>
    <row r="11" spans="1:116" ht="15" customHeight="1" x14ac:dyDescent="0.25">
      <c r="A11" s="20">
        <v>62885</v>
      </c>
      <c r="B11" s="19">
        <v>45662</v>
      </c>
      <c r="C11" s="64">
        <v>0.41666666666666669</v>
      </c>
      <c r="D11" s="64" t="s">
        <v>1119</v>
      </c>
      <c r="E11" s="19">
        <v>45661</v>
      </c>
      <c r="F11" s="20">
        <v>1</v>
      </c>
      <c r="G11" s="18" t="s">
        <v>1108</v>
      </c>
      <c r="H11" s="65"/>
      <c r="I11" s="18" t="s">
        <v>1108</v>
      </c>
      <c r="J11" s="66"/>
      <c r="K11" s="66"/>
      <c r="L11" s="67"/>
      <c r="M11" s="68" t="s">
        <v>39</v>
      </c>
      <c r="N11" s="68" t="s">
        <v>420</v>
      </c>
      <c r="O11" s="69" t="s">
        <v>1121</v>
      </c>
      <c r="P11" s="134">
        <v>0.41666666666666669</v>
      </c>
      <c r="Q11" s="70"/>
      <c r="R11" s="134">
        <v>0.44444444444444442</v>
      </c>
      <c r="S11" s="70"/>
      <c r="T11" s="134">
        <v>0.71875</v>
      </c>
      <c r="U11" s="70"/>
      <c r="V11" s="134">
        <v>0.73958333333333337</v>
      </c>
      <c r="W11" s="70"/>
      <c r="X11" s="134">
        <v>0.7402777777777777</v>
      </c>
      <c r="Y11" s="70"/>
      <c r="Z11" s="134">
        <v>0.74652777777777779</v>
      </c>
      <c r="AA11" s="70" t="s">
        <v>1108</v>
      </c>
      <c r="AB11" s="19"/>
      <c r="AC11" s="20" t="s">
        <v>1108</v>
      </c>
      <c r="AD11" s="19"/>
      <c r="AE11" s="71">
        <f t="shared" si="25"/>
        <v>600</v>
      </c>
      <c r="AF11" s="71">
        <f t="shared" si="26"/>
        <v>1065</v>
      </c>
      <c r="AG11" s="71">
        <f t="shared" si="27"/>
        <v>465</v>
      </c>
      <c r="AH11" s="71" t="str">
        <f t="shared" si="28"/>
        <v/>
      </c>
      <c r="AI11" s="71" t="str">
        <f t="shared" si="29"/>
        <v/>
      </c>
      <c r="AJ11" s="71">
        <f t="shared" si="30"/>
        <v>360</v>
      </c>
      <c r="AK11" s="71" t="str">
        <f t="shared" si="31"/>
        <v/>
      </c>
      <c r="AL11" s="71">
        <f t="shared" si="32"/>
        <v>360</v>
      </c>
      <c r="AM11" s="71">
        <f t="shared" si="33"/>
        <v>105</v>
      </c>
      <c r="AN11" s="72">
        <f t="shared" si="34"/>
        <v>2.7777777777777735E-2</v>
      </c>
      <c r="AO11" s="73">
        <f t="shared" si="35"/>
        <v>1</v>
      </c>
      <c r="AP11" s="72" t="str">
        <f t="shared" si="36"/>
        <v>No</v>
      </c>
      <c r="AQ11" s="72">
        <f t="shared" si="37"/>
        <v>6.2500000000000888E-3</v>
      </c>
      <c r="AR11" s="72" t="str">
        <f t="shared" si="38"/>
        <v/>
      </c>
      <c r="AS11" s="72" t="str">
        <f t="shared" si="39"/>
        <v/>
      </c>
      <c r="AT11" s="72" t="str">
        <f t="shared" si="40"/>
        <v/>
      </c>
      <c r="AU11" s="3"/>
      <c r="AV11" s="20"/>
      <c r="AW11" s="20"/>
      <c r="AX11" s="3"/>
      <c r="AY11" s="20" t="s">
        <v>1112</v>
      </c>
      <c r="AZ11" s="46"/>
      <c r="BA11" s="20"/>
      <c r="BB11" s="46"/>
      <c r="BC11" s="20"/>
      <c r="BD11" s="20"/>
      <c r="BE11" s="20"/>
      <c r="BF11" s="47" t="str">
        <f t="shared" si="41"/>
        <v/>
      </c>
      <c r="BG11" s="3"/>
      <c r="BH11" s="57" t="s">
        <v>415</v>
      </c>
      <c r="BI11" s="57" t="s">
        <v>416</v>
      </c>
      <c r="BJ11" s="45">
        <f>COUNTA($A$2:$A$1288)</f>
        <v>136</v>
      </c>
      <c r="BK11" s="58">
        <f>IF(BJ11=$BJ$12,1,0)</f>
        <v>1</v>
      </c>
      <c r="BL11" s="3"/>
      <c r="BM11" s="3"/>
      <c r="BN11" s="3"/>
      <c r="BO11" s="3"/>
      <c r="BP11" s="3"/>
      <c r="BQ11" s="3"/>
      <c r="BR11" s="3"/>
      <c r="BS11" s="3"/>
      <c r="BT11" s="3"/>
      <c r="BU11" s="80"/>
      <c r="BV11" s="3"/>
      <c r="BW11" s="3"/>
      <c r="BX11" s="3"/>
      <c r="BY11" s="3"/>
      <c r="BZ11" s="3"/>
      <c r="CA11" s="44" t="s">
        <v>417</v>
      </c>
      <c r="CB11" s="75">
        <f t="shared" si="42"/>
        <v>6.6176470588235295E-2</v>
      </c>
      <c r="CC11" s="75">
        <f t="shared" si="43"/>
        <v>0</v>
      </c>
      <c r="CD11" s="75">
        <f t="shared" si="44"/>
        <v>0</v>
      </c>
      <c r="CE11" s="75">
        <f t="shared" si="45"/>
        <v>0</v>
      </c>
      <c r="CF11" s="75">
        <f t="shared" si="46"/>
        <v>0.75</v>
      </c>
      <c r="CG11" s="3"/>
      <c r="CH11" s="3"/>
      <c r="CI11" s="3"/>
      <c r="CJ11" s="3"/>
      <c r="CK11" s="3"/>
      <c r="CM11" s="3"/>
      <c r="CN11" s="78">
        <f t="shared" si="47"/>
        <v>0</v>
      </c>
      <c r="CO11" s="78">
        <f t="shared" si="48"/>
        <v>0</v>
      </c>
      <c r="CP11" s="78">
        <f t="shared" si="49"/>
        <v>0</v>
      </c>
      <c r="CQ11" s="78">
        <f t="shared" si="50"/>
        <v>0</v>
      </c>
      <c r="CR11" s="78">
        <f t="shared" si="51"/>
        <v>0</v>
      </c>
      <c r="CS11" s="78">
        <f t="shared" si="52"/>
        <v>0</v>
      </c>
      <c r="CT11" s="78">
        <f t="shared" si="53"/>
        <v>0</v>
      </c>
      <c r="CU11" s="78">
        <f t="shared" si="54"/>
        <v>0</v>
      </c>
      <c r="CV11" s="78">
        <f t="shared" si="55"/>
        <v>0</v>
      </c>
      <c r="CW11" s="78">
        <f t="shared" si="56"/>
        <v>0</v>
      </c>
      <c r="CX11" s="78">
        <f t="shared" si="57"/>
        <v>0</v>
      </c>
      <c r="CY11" s="78">
        <f t="shared" si="58"/>
        <v>0</v>
      </c>
      <c r="CZ11" s="78">
        <f t="shared" si="59"/>
        <v>0</v>
      </c>
      <c r="DA11" s="78">
        <f>IF(COUNTIFS($A$2:$A$601,A11,$B$2:$B$601,B11,$F$2:F$601,F11)&gt;1,1,0)</f>
        <v>0</v>
      </c>
      <c r="DB11" s="78">
        <f t="shared" si="60"/>
        <v>0</v>
      </c>
      <c r="DC11" s="78">
        <f t="shared" si="61"/>
        <v>0</v>
      </c>
      <c r="DD11" s="78">
        <f t="shared" si="62"/>
        <v>0</v>
      </c>
      <c r="DE11" s="78">
        <f t="shared" si="63"/>
        <v>1</v>
      </c>
      <c r="DF11" s="78">
        <f t="shared" si="64"/>
        <v>1</v>
      </c>
      <c r="DG11" s="78" t="str">
        <f t="shared" si="65"/>
        <v>1</v>
      </c>
      <c r="DH11" s="78" t="str">
        <f t="shared" si="66"/>
        <v>1</v>
      </c>
      <c r="DI11" s="79" t="str">
        <f>IFERROR(IF(J11="","",VLOOKUP(J11,Lists!$D$3:$E$13,2,FALSE)),1)</f>
        <v/>
      </c>
      <c r="DJ11" s="79" t="str">
        <f>IFERROR(IF(K11="","",VLOOKUP(K11,Lists!$F$3:$G$14,2,FALSE)),1)</f>
        <v/>
      </c>
      <c r="DK11" s="79">
        <f>IFERROR(IF(M11="","",VLOOKUP(M11,Lists!$AA$3:$AB$18,2,FALSE)),1)</f>
        <v>0</v>
      </c>
      <c r="DL11" s="79">
        <f>IFERROR(IF(N11="","",VLOOKUP(N11,Lists!$AC$3:$AD$13,2,FALSE)),1)</f>
        <v>0</v>
      </c>
    </row>
    <row r="12" spans="1:116" ht="15" customHeight="1" x14ac:dyDescent="0.25">
      <c r="A12" s="20">
        <v>353399</v>
      </c>
      <c r="B12" s="19">
        <v>45662</v>
      </c>
      <c r="C12" s="64">
        <v>0.33333333333333331</v>
      </c>
      <c r="D12" s="64" t="s">
        <v>1122</v>
      </c>
      <c r="E12" s="19">
        <v>45661</v>
      </c>
      <c r="F12" s="20">
        <v>2</v>
      </c>
      <c r="G12" s="18" t="s">
        <v>1108</v>
      </c>
      <c r="H12" s="65"/>
      <c r="I12" s="18" t="s">
        <v>1108</v>
      </c>
      <c r="J12" s="66"/>
      <c r="K12" s="66"/>
      <c r="L12" s="67"/>
      <c r="M12" s="68" t="s">
        <v>27</v>
      </c>
      <c r="N12" s="68" t="s">
        <v>420</v>
      </c>
      <c r="O12" s="69" t="s">
        <v>1123</v>
      </c>
      <c r="P12" s="134">
        <v>0.32847222222222222</v>
      </c>
      <c r="Q12" s="70"/>
      <c r="R12" s="134">
        <v>0.35694444444444445</v>
      </c>
      <c r="S12" s="70"/>
      <c r="T12" s="134">
        <v>0.40277777777777773</v>
      </c>
      <c r="U12" s="70"/>
      <c r="V12" s="134">
        <v>0.41666666666666669</v>
      </c>
      <c r="W12" s="70"/>
      <c r="X12" s="134">
        <v>0.41736111111111113</v>
      </c>
      <c r="Y12" s="70"/>
      <c r="Z12" s="134">
        <v>0.4236111111111111</v>
      </c>
      <c r="AA12" s="70" t="s">
        <v>1108</v>
      </c>
      <c r="AB12" s="19"/>
      <c r="AC12" s="20" t="s">
        <v>1108</v>
      </c>
      <c r="AD12" s="19"/>
      <c r="AE12" s="71">
        <f t="shared" si="25"/>
        <v>473</v>
      </c>
      <c r="AF12" s="71">
        <f t="shared" si="26"/>
        <v>600</v>
      </c>
      <c r="AG12" s="71">
        <f t="shared" si="27"/>
        <v>127</v>
      </c>
      <c r="AH12" s="71">
        <f t="shared" si="28"/>
        <v>0</v>
      </c>
      <c r="AI12" s="71">
        <f t="shared" si="29"/>
        <v>120</v>
      </c>
      <c r="AJ12" s="71" t="str">
        <f t="shared" si="30"/>
        <v/>
      </c>
      <c r="AK12" s="71" t="str">
        <f t="shared" si="31"/>
        <v/>
      </c>
      <c r="AL12" s="71">
        <f t="shared" si="32"/>
        <v>120</v>
      </c>
      <c r="AM12" s="71">
        <f t="shared" si="33"/>
        <v>7</v>
      </c>
      <c r="AN12" s="72">
        <f t="shared" si="34"/>
        <v>2.3611111111111138E-2</v>
      </c>
      <c r="AO12" s="73">
        <f t="shared" si="35"/>
        <v>1</v>
      </c>
      <c r="AP12" s="72" t="str">
        <f t="shared" si="36"/>
        <v>No</v>
      </c>
      <c r="AQ12" s="72">
        <f t="shared" si="37"/>
        <v>6.2499999999999778E-3</v>
      </c>
      <c r="AR12" s="72" t="str">
        <f t="shared" si="38"/>
        <v/>
      </c>
      <c r="AS12" s="72" t="str">
        <f t="shared" si="39"/>
        <v/>
      </c>
      <c r="AT12" s="72" t="str">
        <f t="shared" si="40"/>
        <v/>
      </c>
      <c r="AU12" s="3"/>
      <c r="AV12" s="20"/>
      <c r="AW12" s="20"/>
      <c r="AX12" s="3"/>
      <c r="AY12" s="20" t="s">
        <v>1113</v>
      </c>
      <c r="AZ12" s="46"/>
      <c r="BA12" s="20"/>
      <c r="BB12" s="46"/>
      <c r="BC12" s="20"/>
      <c r="BD12" s="20"/>
      <c r="BE12" s="20"/>
      <c r="BF12" s="47" t="str">
        <f t="shared" si="41"/>
        <v/>
      </c>
      <c r="BG12" s="3"/>
      <c r="BH12" s="81" t="s">
        <v>418</v>
      </c>
      <c r="BI12" s="57" t="s">
        <v>416</v>
      </c>
      <c r="BJ12" s="45">
        <f>COUNTA($B$2:$B$1288)</f>
        <v>136</v>
      </c>
      <c r="BK12" s="58">
        <f>IF(BJ12=$BJ$11,1,0)</f>
        <v>1</v>
      </c>
      <c r="BL12" s="3"/>
      <c r="BM12" s="3"/>
      <c r="BN12" s="3"/>
      <c r="BO12" s="3"/>
      <c r="BP12" s="3"/>
      <c r="BQ12" s="3"/>
      <c r="BR12" s="3"/>
      <c r="BS12" s="3"/>
      <c r="BT12" s="3"/>
      <c r="BU12" s="80"/>
      <c r="BV12" s="3"/>
      <c r="BW12" s="3"/>
      <c r="BX12" s="3"/>
      <c r="BY12" s="3"/>
      <c r="BZ12" s="3"/>
      <c r="CA12" s="44" t="s">
        <v>1093</v>
      </c>
      <c r="CB12" s="75">
        <f t="shared" si="42"/>
        <v>0</v>
      </c>
      <c r="CC12" s="75">
        <f t="shared" si="43"/>
        <v>0</v>
      </c>
      <c r="CD12" s="75">
        <f t="shared" si="44"/>
        <v>0</v>
      </c>
      <c r="CE12" s="75">
        <f t="shared" si="45"/>
        <v>0</v>
      </c>
      <c r="CF12" s="75" t="str">
        <f t="shared" si="46"/>
        <v/>
      </c>
      <c r="CG12" s="3"/>
      <c r="CH12" s="3"/>
      <c r="CI12" s="3"/>
      <c r="CJ12" s="3"/>
      <c r="CK12" s="3"/>
      <c r="CM12" s="3"/>
      <c r="CN12" s="78">
        <f t="shared" si="47"/>
        <v>0</v>
      </c>
      <c r="CO12" s="78">
        <f t="shared" si="48"/>
        <v>0</v>
      </c>
      <c r="CP12" s="78">
        <f t="shared" si="49"/>
        <v>0</v>
      </c>
      <c r="CQ12" s="78">
        <f t="shared" si="50"/>
        <v>0</v>
      </c>
      <c r="CR12" s="78">
        <f t="shared" si="51"/>
        <v>0</v>
      </c>
      <c r="CS12" s="78">
        <f t="shared" si="52"/>
        <v>0</v>
      </c>
      <c r="CT12" s="78">
        <f t="shared" si="53"/>
        <v>0</v>
      </c>
      <c r="CU12" s="78">
        <f t="shared" si="54"/>
        <v>0</v>
      </c>
      <c r="CV12" s="78">
        <f t="shared" si="55"/>
        <v>0</v>
      </c>
      <c r="CW12" s="78">
        <f t="shared" si="56"/>
        <v>0</v>
      </c>
      <c r="CX12" s="78">
        <f t="shared" si="57"/>
        <v>0</v>
      </c>
      <c r="CY12" s="78">
        <f t="shared" si="58"/>
        <v>0</v>
      </c>
      <c r="CZ12" s="78">
        <f t="shared" si="59"/>
        <v>0</v>
      </c>
      <c r="DA12" s="78">
        <f>IF(COUNTIFS($A$2:$A$601,A12,$B$2:$B$601,B12,$F$2:F$601,F12)&gt;1,1,0)</f>
        <v>0</v>
      </c>
      <c r="DB12" s="78">
        <f t="shared" si="60"/>
        <v>1</v>
      </c>
      <c r="DC12" s="78">
        <f t="shared" si="61"/>
        <v>0</v>
      </c>
      <c r="DD12" s="78">
        <f t="shared" si="62"/>
        <v>0</v>
      </c>
      <c r="DE12" s="78">
        <f t="shared" si="63"/>
        <v>1</v>
      </c>
      <c r="DF12" s="78">
        <f t="shared" si="64"/>
        <v>1</v>
      </c>
      <c r="DG12" s="78" t="str">
        <f t="shared" si="65"/>
        <v>1</v>
      </c>
      <c r="DH12" s="78" t="str">
        <f t="shared" si="66"/>
        <v>1</v>
      </c>
      <c r="DI12" s="79" t="str">
        <f>IFERROR(IF(J12="","",VLOOKUP(J12,Lists!$D$3:$E$13,2,FALSE)),1)</f>
        <v/>
      </c>
      <c r="DJ12" s="79" t="str">
        <f>IFERROR(IF(K12="","",VLOOKUP(K12,Lists!$F$3:$G$14,2,FALSE)),1)</f>
        <v/>
      </c>
      <c r="DK12" s="79">
        <f>IFERROR(IF(M12="","",VLOOKUP(M12,Lists!$AA$3:$AB$18,2,FALSE)),1)</f>
        <v>0</v>
      </c>
      <c r="DL12" s="79">
        <f>IFERROR(IF(N12="","",VLOOKUP(N12,Lists!$AC$3:$AD$13,2,FALSE)),1)</f>
        <v>0</v>
      </c>
    </row>
    <row r="13" spans="1:116" ht="15" customHeight="1" x14ac:dyDescent="0.25">
      <c r="A13" s="20">
        <v>307156</v>
      </c>
      <c r="B13" s="19">
        <v>45662</v>
      </c>
      <c r="C13" s="64">
        <v>0.4375</v>
      </c>
      <c r="D13" s="64" t="s">
        <v>1113</v>
      </c>
      <c r="E13" s="19">
        <v>45662</v>
      </c>
      <c r="F13" s="20">
        <v>2</v>
      </c>
      <c r="G13" s="18" t="s">
        <v>1108</v>
      </c>
      <c r="H13" s="65"/>
      <c r="I13" s="18" t="s">
        <v>1108</v>
      </c>
      <c r="J13" s="66"/>
      <c r="K13" s="66"/>
      <c r="L13" s="67"/>
      <c r="M13" s="68" t="s">
        <v>27</v>
      </c>
      <c r="N13" s="68" t="s">
        <v>420</v>
      </c>
      <c r="O13" s="69" t="s">
        <v>1123</v>
      </c>
      <c r="P13" s="134">
        <v>0.4375</v>
      </c>
      <c r="Q13" s="70"/>
      <c r="R13" s="134">
        <v>0.45833333333333331</v>
      </c>
      <c r="S13" s="70"/>
      <c r="T13" s="134">
        <v>0.47916666666666669</v>
      </c>
      <c r="U13" s="70"/>
      <c r="V13" s="134">
        <v>0.48958333333333331</v>
      </c>
      <c r="W13" s="70"/>
      <c r="X13" s="134">
        <v>0.49027777777777781</v>
      </c>
      <c r="Y13" s="70"/>
      <c r="Z13" s="134">
        <v>0.49652777777777773</v>
      </c>
      <c r="AA13" s="70" t="s">
        <v>1108</v>
      </c>
      <c r="AB13" s="19"/>
      <c r="AC13" s="20" t="s">
        <v>1108</v>
      </c>
      <c r="AD13" s="19"/>
      <c r="AE13" s="71">
        <f t="shared" si="25"/>
        <v>630</v>
      </c>
      <c r="AF13" s="71">
        <f t="shared" si="26"/>
        <v>705</v>
      </c>
      <c r="AG13" s="71">
        <f t="shared" si="27"/>
        <v>75</v>
      </c>
      <c r="AH13" s="71">
        <f t="shared" si="28"/>
        <v>75</v>
      </c>
      <c r="AI13" s="71" t="str">
        <f t="shared" si="29"/>
        <v/>
      </c>
      <c r="AJ13" s="71" t="str">
        <f t="shared" si="30"/>
        <v/>
      </c>
      <c r="AK13" s="71" t="str">
        <f t="shared" si="31"/>
        <v/>
      </c>
      <c r="AL13" s="71">
        <f t="shared" si="32"/>
        <v>75</v>
      </c>
      <c r="AM13" s="71">
        <f t="shared" si="33"/>
        <v>0</v>
      </c>
      <c r="AN13" s="72">
        <f t="shared" si="34"/>
        <v>2.0833333333333315E-2</v>
      </c>
      <c r="AO13" s="73">
        <f t="shared" si="35"/>
        <v>0</v>
      </c>
      <c r="AP13" s="72" t="str">
        <f t="shared" si="36"/>
        <v>No</v>
      </c>
      <c r="AQ13" s="72">
        <f t="shared" si="37"/>
        <v>6.2499999999999223E-3</v>
      </c>
      <c r="AR13" s="72" t="str">
        <f t="shared" si="38"/>
        <v/>
      </c>
      <c r="AS13" s="72" t="str">
        <f t="shared" si="39"/>
        <v/>
      </c>
      <c r="AT13" s="72" t="str">
        <f t="shared" si="40"/>
        <v/>
      </c>
      <c r="AU13" s="3"/>
      <c r="AV13" s="20"/>
      <c r="AW13" s="20"/>
      <c r="AX13" s="3"/>
      <c r="AY13" s="20" t="s">
        <v>1188</v>
      </c>
      <c r="AZ13" s="46"/>
      <c r="BA13" s="20"/>
      <c r="BB13" s="46"/>
      <c r="BC13" s="20"/>
      <c r="BD13" s="20"/>
      <c r="BE13" s="20"/>
      <c r="BF13" s="47" t="str">
        <f t="shared" si="41"/>
        <v/>
      </c>
      <c r="BG13" s="3"/>
      <c r="BH13" s="57" t="s">
        <v>419</v>
      </c>
      <c r="BI13" s="57" t="s">
        <v>416</v>
      </c>
      <c r="BJ13" s="45">
        <f>COUNTA($C$2:$C$1288)</f>
        <v>136</v>
      </c>
      <c r="BK13" s="58">
        <f>IF(BJ13=$BJ$11,1,0)</f>
        <v>1</v>
      </c>
      <c r="BL13" s="3"/>
      <c r="BM13" s="3"/>
      <c r="BN13" s="3"/>
      <c r="BO13" s="3"/>
      <c r="BP13" s="3"/>
      <c r="BQ13" s="3"/>
      <c r="BR13" s="3"/>
      <c r="BS13" s="3"/>
      <c r="BT13" s="3"/>
      <c r="BU13" s="80"/>
      <c r="BV13" s="3"/>
      <c r="BW13" s="3"/>
      <c r="BX13" s="3"/>
      <c r="BY13" s="3"/>
      <c r="BZ13" s="3"/>
      <c r="CA13" s="44" t="s">
        <v>420</v>
      </c>
      <c r="CB13" s="75">
        <f t="shared" si="42"/>
        <v>0.38235294117647056</v>
      </c>
      <c r="CC13" s="75">
        <f t="shared" si="43"/>
        <v>0</v>
      </c>
      <c r="CD13" s="75">
        <f t="shared" si="44"/>
        <v>0</v>
      </c>
      <c r="CE13" s="75">
        <f t="shared" si="45"/>
        <v>3.0769230769230771E-2</v>
      </c>
      <c r="CF13" s="75">
        <f t="shared" si="46"/>
        <v>0.43333333333333335</v>
      </c>
      <c r="CG13" s="3"/>
      <c r="CH13" s="3"/>
      <c r="CI13" s="3"/>
      <c r="CJ13" s="3"/>
      <c r="CK13" s="3"/>
      <c r="CM13" s="3"/>
      <c r="CN13" s="78">
        <f t="shared" si="47"/>
        <v>0</v>
      </c>
      <c r="CO13" s="78">
        <f t="shared" si="48"/>
        <v>0</v>
      </c>
      <c r="CP13" s="78">
        <f t="shared" si="49"/>
        <v>0</v>
      </c>
      <c r="CQ13" s="78">
        <f t="shared" si="50"/>
        <v>0</v>
      </c>
      <c r="CR13" s="78">
        <f t="shared" si="51"/>
        <v>0</v>
      </c>
      <c r="CS13" s="78">
        <f t="shared" si="52"/>
        <v>0</v>
      </c>
      <c r="CT13" s="78">
        <f t="shared" si="53"/>
        <v>0</v>
      </c>
      <c r="CU13" s="78">
        <f t="shared" si="54"/>
        <v>0</v>
      </c>
      <c r="CV13" s="78">
        <f t="shared" si="55"/>
        <v>0</v>
      </c>
      <c r="CW13" s="78">
        <f t="shared" si="56"/>
        <v>0</v>
      </c>
      <c r="CX13" s="78">
        <f t="shared" si="57"/>
        <v>0</v>
      </c>
      <c r="CY13" s="78">
        <f t="shared" si="58"/>
        <v>0</v>
      </c>
      <c r="CZ13" s="78">
        <f t="shared" si="59"/>
        <v>0</v>
      </c>
      <c r="DA13" s="78">
        <f>IF(COUNTIFS($A$2:$A$601,A13,$B$2:$B$601,B13,$F$2:F$601,F13)&gt;1,1,0)</f>
        <v>0</v>
      </c>
      <c r="DB13" s="78">
        <f t="shared" si="60"/>
        <v>0</v>
      </c>
      <c r="DC13" s="78">
        <f t="shared" si="61"/>
        <v>0</v>
      </c>
      <c r="DD13" s="78">
        <f t="shared" si="62"/>
        <v>0</v>
      </c>
      <c r="DE13" s="78">
        <f t="shared" si="63"/>
        <v>1</v>
      </c>
      <c r="DF13" s="78">
        <f t="shared" si="64"/>
        <v>1</v>
      </c>
      <c r="DG13" s="78" t="str">
        <f t="shared" si="65"/>
        <v>1</v>
      </c>
      <c r="DH13" s="78" t="str">
        <f t="shared" si="66"/>
        <v>1</v>
      </c>
      <c r="DI13" s="79" t="str">
        <f>IFERROR(IF(J13="","",VLOOKUP(J13,Lists!$D$3:$E$13,2,FALSE)),1)</f>
        <v/>
      </c>
      <c r="DJ13" s="79" t="str">
        <f>IFERROR(IF(K13="","",VLOOKUP(K13,Lists!$F$3:$G$14,2,FALSE)),1)</f>
        <v/>
      </c>
      <c r="DK13" s="79">
        <f>IFERROR(IF(M13="","",VLOOKUP(M13,Lists!$AA$3:$AB$18,2,FALSE)),1)</f>
        <v>0</v>
      </c>
      <c r="DL13" s="79">
        <f>IFERROR(IF(N13="","",VLOOKUP(N13,Lists!$AC$3:$AD$13,2,FALSE)),1)</f>
        <v>0</v>
      </c>
    </row>
    <row r="14" spans="1:116" ht="15" customHeight="1" x14ac:dyDescent="0.25">
      <c r="A14" s="20">
        <v>422338</v>
      </c>
      <c r="B14" s="19">
        <v>45662</v>
      </c>
      <c r="C14" s="64">
        <v>0.5</v>
      </c>
      <c r="D14" s="64" t="s">
        <v>1124</v>
      </c>
      <c r="E14" s="19">
        <v>45661</v>
      </c>
      <c r="F14" s="20">
        <v>2</v>
      </c>
      <c r="G14" s="18" t="s">
        <v>1108</v>
      </c>
      <c r="H14" s="65"/>
      <c r="I14" s="18" t="s">
        <v>1108</v>
      </c>
      <c r="J14" s="66"/>
      <c r="K14" s="66"/>
      <c r="L14" s="67"/>
      <c r="M14" s="68" t="s">
        <v>42</v>
      </c>
      <c r="N14" s="68" t="s">
        <v>420</v>
      </c>
      <c r="O14" s="69" t="s">
        <v>1125</v>
      </c>
      <c r="P14" s="134">
        <v>0.5</v>
      </c>
      <c r="Q14" s="70"/>
      <c r="R14" s="134">
        <v>0.51388888888888895</v>
      </c>
      <c r="S14" s="70"/>
      <c r="T14" s="134">
        <v>0.5625</v>
      </c>
      <c r="U14" s="70"/>
      <c r="V14" s="134">
        <v>0.57638888888888895</v>
      </c>
      <c r="W14" s="70"/>
      <c r="X14" s="134">
        <v>0.57708333333333328</v>
      </c>
      <c r="Y14" s="70"/>
      <c r="Z14" s="134">
        <v>0.58333333333333337</v>
      </c>
      <c r="AA14" s="70" t="s">
        <v>1108</v>
      </c>
      <c r="AB14" s="19"/>
      <c r="AC14" s="20" t="s">
        <v>1108</v>
      </c>
      <c r="AD14" s="19"/>
      <c r="AE14" s="71">
        <f t="shared" si="25"/>
        <v>720</v>
      </c>
      <c r="AF14" s="71">
        <f t="shared" si="26"/>
        <v>830</v>
      </c>
      <c r="AG14" s="71">
        <f t="shared" si="27"/>
        <v>110</v>
      </c>
      <c r="AH14" s="71">
        <f t="shared" si="28"/>
        <v>110</v>
      </c>
      <c r="AI14" s="71" t="str">
        <f t="shared" si="29"/>
        <v/>
      </c>
      <c r="AJ14" s="71" t="str">
        <f t="shared" si="30"/>
        <v/>
      </c>
      <c r="AK14" s="71" t="str">
        <f t="shared" si="31"/>
        <v/>
      </c>
      <c r="AL14" s="71">
        <f t="shared" si="32"/>
        <v>110</v>
      </c>
      <c r="AM14" s="71">
        <f t="shared" si="33"/>
        <v>0</v>
      </c>
      <c r="AN14" s="72">
        <f t="shared" si="34"/>
        <v>1.3888888888888951E-2</v>
      </c>
      <c r="AO14" s="73">
        <f t="shared" si="35"/>
        <v>1</v>
      </c>
      <c r="AP14" s="72" t="str">
        <f t="shared" si="36"/>
        <v>No</v>
      </c>
      <c r="AQ14" s="72">
        <f t="shared" si="37"/>
        <v>6.2500000000000888E-3</v>
      </c>
      <c r="AR14" s="72" t="str">
        <f t="shared" si="38"/>
        <v/>
      </c>
      <c r="AS14" s="72" t="str">
        <f t="shared" si="39"/>
        <v/>
      </c>
      <c r="AT14" s="72" t="str">
        <f t="shared" si="40"/>
        <v/>
      </c>
      <c r="AU14" s="3"/>
      <c r="AV14" s="20"/>
      <c r="AW14" s="20"/>
      <c r="AX14" s="3"/>
      <c r="AY14" s="20" t="s">
        <v>1189</v>
      </c>
      <c r="AZ14" s="46"/>
      <c r="BA14" s="20"/>
      <c r="BB14" s="46"/>
      <c r="BC14" s="20"/>
      <c r="BD14" s="20"/>
      <c r="BE14" s="20"/>
      <c r="BF14" s="47" t="str">
        <f t="shared" si="41"/>
        <v/>
      </c>
      <c r="BG14" s="3"/>
      <c r="BH14" s="57" t="s">
        <v>728</v>
      </c>
      <c r="BI14" s="57" t="s">
        <v>416</v>
      </c>
      <c r="BJ14" s="45">
        <f>COUNTA($D$2:$D$1288)</f>
        <v>136</v>
      </c>
      <c r="BK14" s="58">
        <f>IF(BJ14=$BJ$11,1,0)</f>
        <v>1</v>
      </c>
      <c r="BL14" s="3"/>
      <c r="BM14" s="3"/>
      <c r="BN14" s="3"/>
      <c r="BO14" s="3"/>
      <c r="BP14" s="3"/>
      <c r="BQ14" s="3"/>
      <c r="BR14" s="3"/>
      <c r="BS14" s="3"/>
      <c r="BT14" s="3"/>
      <c r="BU14" s="80"/>
      <c r="BV14" s="3"/>
      <c r="BW14" s="3"/>
      <c r="BX14" s="3"/>
      <c r="BY14" s="3"/>
      <c r="BZ14" s="80"/>
      <c r="CA14" s="3"/>
      <c r="CB14" s="3"/>
      <c r="CC14" s="3"/>
      <c r="CD14" s="3"/>
      <c r="CE14" s="3"/>
      <c r="CF14" s="3"/>
      <c r="CG14" s="3"/>
      <c r="CH14" s="3"/>
      <c r="CI14" s="3"/>
      <c r="CJ14" s="3"/>
      <c r="CM14" s="3"/>
      <c r="CN14" s="78">
        <f t="shared" si="47"/>
        <v>0</v>
      </c>
      <c r="CO14" s="78">
        <f t="shared" si="48"/>
        <v>0</v>
      </c>
      <c r="CP14" s="78">
        <f t="shared" si="49"/>
        <v>0</v>
      </c>
      <c r="CQ14" s="78">
        <f t="shared" si="50"/>
        <v>0</v>
      </c>
      <c r="CR14" s="78">
        <f t="shared" si="51"/>
        <v>0</v>
      </c>
      <c r="CS14" s="78">
        <f t="shared" si="52"/>
        <v>0</v>
      </c>
      <c r="CT14" s="78">
        <f t="shared" si="53"/>
        <v>0</v>
      </c>
      <c r="CU14" s="78">
        <f t="shared" si="54"/>
        <v>0</v>
      </c>
      <c r="CV14" s="78">
        <f t="shared" si="55"/>
        <v>0</v>
      </c>
      <c r="CW14" s="78">
        <f t="shared" si="56"/>
        <v>0</v>
      </c>
      <c r="CX14" s="78">
        <f t="shared" si="57"/>
        <v>0</v>
      </c>
      <c r="CY14" s="78">
        <f t="shared" si="58"/>
        <v>0</v>
      </c>
      <c r="CZ14" s="78">
        <f t="shared" si="59"/>
        <v>0</v>
      </c>
      <c r="DA14" s="78">
        <f>IF(COUNTIFS($A$2:$A$601,A14,$B$2:$B$601,B14,$F$2:F$601,F14)&gt;1,1,0)</f>
        <v>0</v>
      </c>
      <c r="DB14" s="78">
        <f t="shared" si="60"/>
        <v>0</v>
      </c>
      <c r="DC14" s="78">
        <f t="shared" si="61"/>
        <v>0</v>
      </c>
      <c r="DD14" s="78">
        <f t="shared" si="62"/>
        <v>0</v>
      </c>
      <c r="DE14" s="78">
        <f t="shared" si="63"/>
        <v>1</v>
      </c>
      <c r="DF14" s="78">
        <f t="shared" si="64"/>
        <v>1</v>
      </c>
      <c r="DG14" s="78" t="str">
        <f t="shared" si="65"/>
        <v>1</v>
      </c>
      <c r="DH14" s="78" t="str">
        <f t="shared" si="66"/>
        <v>1</v>
      </c>
      <c r="DI14" s="79" t="str">
        <f>IFERROR(IF(J14="","",VLOOKUP(J14,Lists!$D$3:$E$13,2,FALSE)),1)</f>
        <v/>
      </c>
      <c r="DJ14" s="79" t="str">
        <f>IFERROR(IF(K14="","",VLOOKUP(K14,Lists!$F$3:$G$14,2,FALSE)),1)</f>
        <v/>
      </c>
      <c r="DK14" s="79">
        <f>IFERROR(IF(M14="","",VLOOKUP(M14,Lists!$AA$3:$AB$18,2,FALSE)),1)</f>
        <v>0</v>
      </c>
      <c r="DL14" s="79">
        <f>IFERROR(IF(N14="","",VLOOKUP(N14,Lists!$AC$3:$AD$13,2,FALSE)),1)</f>
        <v>0</v>
      </c>
    </row>
    <row r="15" spans="1:116" ht="15" customHeight="1" x14ac:dyDescent="0.25">
      <c r="A15" s="20">
        <v>422327</v>
      </c>
      <c r="B15" s="19">
        <v>45662</v>
      </c>
      <c r="C15" s="64">
        <v>0.60416666666666663</v>
      </c>
      <c r="D15" s="64" t="s">
        <v>1124</v>
      </c>
      <c r="E15" s="19">
        <v>45661</v>
      </c>
      <c r="F15" s="20">
        <v>2</v>
      </c>
      <c r="G15" s="18" t="s">
        <v>1108</v>
      </c>
      <c r="H15" s="65"/>
      <c r="I15" s="18" t="s">
        <v>1108</v>
      </c>
      <c r="J15" s="66"/>
      <c r="K15" s="66"/>
      <c r="L15" s="67"/>
      <c r="M15" s="68" t="s">
        <v>42</v>
      </c>
      <c r="N15" s="68" t="s">
        <v>420</v>
      </c>
      <c r="O15" s="69" t="s">
        <v>1125</v>
      </c>
      <c r="P15" s="134">
        <v>0.60416666666666663</v>
      </c>
      <c r="Q15" s="70"/>
      <c r="R15" s="134">
        <v>0.61805555555555558</v>
      </c>
      <c r="S15" s="70"/>
      <c r="T15" s="134">
        <v>0.66388888888888886</v>
      </c>
      <c r="U15" s="70"/>
      <c r="V15" s="134">
        <v>0.67361111111111116</v>
      </c>
      <c r="W15" s="70"/>
      <c r="X15" s="134">
        <v>0.6743055555555556</v>
      </c>
      <c r="Y15" s="70"/>
      <c r="Z15" s="134">
        <v>0.68055555555555547</v>
      </c>
      <c r="AA15" s="70" t="s">
        <v>1108</v>
      </c>
      <c r="AB15" s="19"/>
      <c r="AC15" s="20" t="s">
        <v>1108</v>
      </c>
      <c r="AD15" s="19"/>
      <c r="AE15" s="71">
        <f t="shared" si="25"/>
        <v>870</v>
      </c>
      <c r="AF15" s="71">
        <f t="shared" si="26"/>
        <v>970</v>
      </c>
      <c r="AG15" s="71">
        <f t="shared" si="27"/>
        <v>100</v>
      </c>
      <c r="AH15" s="71" t="str">
        <f t="shared" si="28"/>
        <v/>
      </c>
      <c r="AI15" s="71" t="str">
        <f t="shared" si="29"/>
        <v/>
      </c>
      <c r="AJ15" s="71">
        <f t="shared" si="30"/>
        <v>90</v>
      </c>
      <c r="AK15" s="71" t="str">
        <f t="shared" si="31"/>
        <v/>
      </c>
      <c r="AL15" s="71">
        <f t="shared" si="32"/>
        <v>90</v>
      </c>
      <c r="AM15" s="71">
        <f t="shared" si="33"/>
        <v>10</v>
      </c>
      <c r="AN15" s="72">
        <f t="shared" si="34"/>
        <v>1.3888888888888951E-2</v>
      </c>
      <c r="AO15" s="73">
        <f t="shared" si="35"/>
        <v>1</v>
      </c>
      <c r="AP15" s="72" t="str">
        <f t="shared" si="36"/>
        <v>No</v>
      </c>
      <c r="AQ15" s="72">
        <f t="shared" si="37"/>
        <v>6.2499999999998668E-3</v>
      </c>
      <c r="AR15" s="72" t="str">
        <f t="shared" si="38"/>
        <v/>
      </c>
      <c r="AS15" s="72" t="str">
        <f t="shared" si="39"/>
        <v/>
      </c>
      <c r="AT15" s="72" t="str">
        <f t="shared" si="40"/>
        <v/>
      </c>
      <c r="AU15" s="3"/>
      <c r="AV15" s="20"/>
      <c r="AW15" s="20"/>
      <c r="AX15" s="3"/>
      <c r="AY15" s="20" t="s">
        <v>1122</v>
      </c>
      <c r="AZ15" s="46"/>
      <c r="BA15" s="20"/>
      <c r="BB15" s="46"/>
      <c r="BC15" s="20"/>
      <c r="BD15" s="20"/>
      <c r="BE15" s="20"/>
      <c r="BF15" s="47" t="str">
        <f t="shared" si="41"/>
        <v/>
      </c>
      <c r="BG15" s="3"/>
      <c r="BH15" s="57" t="s">
        <v>313</v>
      </c>
      <c r="BI15" s="57" t="s">
        <v>416</v>
      </c>
      <c r="BJ15" s="45">
        <f>COUNTA($E$2:$E$1288)</f>
        <v>136</v>
      </c>
      <c r="BK15" s="58"/>
      <c r="BL15" s="3"/>
      <c r="BM15" s="3"/>
      <c r="BN15" s="3"/>
      <c r="BO15" s="3"/>
      <c r="BP15" s="3"/>
      <c r="BQ15" s="3"/>
      <c r="BR15" s="3"/>
      <c r="BS15" s="3"/>
      <c r="BT15" s="3"/>
      <c r="BU15" s="80"/>
      <c r="BV15" s="3"/>
      <c r="BW15" s="3"/>
      <c r="BX15" s="3"/>
      <c r="BY15" s="3"/>
      <c r="BZ15" s="80"/>
      <c r="CA15" s="3"/>
      <c r="CB15" s="3"/>
      <c r="CC15" s="3"/>
      <c r="CD15" s="3"/>
      <c r="CE15" s="3"/>
      <c r="CF15" s="3"/>
      <c r="CG15" s="3"/>
      <c r="CH15" s="3"/>
      <c r="CI15" s="3"/>
      <c r="CJ15" s="3"/>
      <c r="CM15" s="3"/>
      <c r="CN15" s="78">
        <f t="shared" si="47"/>
        <v>0</v>
      </c>
      <c r="CO15" s="78">
        <f t="shared" si="48"/>
        <v>0</v>
      </c>
      <c r="CP15" s="78">
        <f t="shared" si="49"/>
        <v>0</v>
      </c>
      <c r="CQ15" s="78">
        <f t="shared" si="50"/>
        <v>0</v>
      </c>
      <c r="CR15" s="78">
        <f t="shared" si="51"/>
        <v>0</v>
      </c>
      <c r="CS15" s="78">
        <f t="shared" si="52"/>
        <v>0</v>
      </c>
      <c r="CT15" s="78">
        <f t="shared" si="53"/>
        <v>0</v>
      </c>
      <c r="CU15" s="78">
        <f t="shared" si="54"/>
        <v>0</v>
      </c>
      <c r="CV15" s="78">
        <f t="shared" si="55"/>
        <v>0</v>
      </c>
      <c r="CW15" s="78">
        <f t="shared" si="56"/>
        <v>0</v>
      </c>
      <c r="CX15" s="78">
        <f t="shared" si="57"/>
        <v>0</v>
      </c>
      <c r="CY15" s="78">
        <f t="shared" si="58"/>
        <v>0</v>
      </c>
      <c r="CZ15" s="78">
        <f t="shared" si="59"/>
        <v>0</v>
      </c>
      <c r="DA15" s="78">
        <f>IF(COUNTIFS($A$2:$A$601,A15,$B$2:$B$601,B15,$F$2:F$601,F15)&gt;1,1,0)</f>
        <v>0</v>
      </c>
      <c r="DB15" s="78">
        <f t="shared" si="60"/>
        <v>1</v>
      </c>
      <c r="DC15" s="78">
        <f t="shared" si="61"/>
        <v>0</v>
      </c>
      <c r="DD15" s="78">
        <f t="shared" si="62"/>
        <v>0</v>
      </c>
      <c r="DE15" s="78">
        <f t="shared" si="63"/>
        <v>1</v>
      </c>
      <c r="DF15" s="78">
        <f t="shared" si="64"/>
        <v>1</v>
      </c>
      <c r="DG15" s="78" t="str">
        <f t="shared" si="65"/>
        <v>1</v>
      </c>
      <c r="DH15" s="78" t="str">
        <f t="shared" si="66"/>
        <v>1</v>
      </c>
      <c r="DI15" s="79" t="str">
        <f>IFERROR(IF(J15="","",VLOOKUP(J15,Lists!$D$3:$E$13,2,FALSE)),1)</f>
        <v/>
      </c>
      <c r="DJ15" s="79" t="str">
        <f>IFERROR(IF(K15="","",VLOOKUP(K15,Lists!$F$3:$G$14,2,FALSE)),1)</f>
        <v/>
      </c>
      <c r="DK15" s="79">
        <f>IFERROR(IF(M15="","",VLOOKUP(M15,Lists!$AA$3:$AB$18,2,FALSE)),1)</f>
        <v>0</v>
      </c>
      <c r="DL15" s="79">
        <f>IFERROR(IF(N15="","",VLOOKUP(N15,Lists!$AC$3:$AD$13,2,FALSE)),1)</f>
        <v>0</v>
      </c>
    </row>
    <row r="16" spans="1:116" ht="15" customHeight="1" x14ac:dyDescent="0.25">
      <c r="A16" s="20">
        <v>376095</v>
      </c>
      <c r="B16" s="19">
        <v>45662</v>
      </c>
      <c r="C16" s="64">
        <v>0.33333333333333331</v>
      </c>
      <c r="D16" s="64" t="s">
        <v>1126</v>
      </c>
      <c r="E16" s="19">
        <v>45662</v>
      </c>
      <c r="F16" s="20">
        <v>7</v>
      </c>
      <c r="G16" s="18" t="s">
        <v>1108</v>
      </c>
      <c r="H16" s="65"/>
      <c r="I16" s="18" t="s">
        <v>1127</v>
      </c>
      <c r="J16" s="66" t="s">
        <v>55</v>
      </c>
      <c r="K16" s="66" t="s">
        <v>417</v>
      </c>
      <c r="L16" s="67"/>
      <c r="M16" s="68"/>
      <c r="N16" s="68"/>
      <c r="O16" s="69"/>
      <c r="P16" s="134">
        <v>0.3263888888888889</v>
      </c>
      <c r="Q16" s="70"/>
      <c r="R16" s="134">
        <v>0.35416666666666669</v>
      </c>
      <c r="S16" s="70"/>
      <c r="T16" s="134">
        <v>0.40277777777777773</v>
      </c>
      <c r="U16" s="70"/>
      <c r="V16" s="134">
        <v>0.40902777777777777</v>
      </c>
      <c r="W16" s="70"/>
      <c r="X16" s="134">
        <v>0.40972222222222227</v>
      </c>
      <c r="Y16" s="70"/>
      <c r="Z16" s="134">
        <v>0.41666666666666669</v>
      </c>
      <c r="AA16" s="70" t="s">
        <v>1127</v>
      </c>
      <c r="AB16" s="19">
        <v>45662</v>
      </c>
      <c r="AC16" s="20" t="s">
        <v>1108</v>
      </c>
      <c r="AD16" s="19"/>
      <c r="AE16" s="71">
        <f t="shared" si="25"/>
        <v>470</v>
      </c>
      <c r="AF16" s="71">
        <f t="shared" si="26"/>
        <v>589</v>
      </c>
      <c r="AG16" s="71">
        <f t="shared" si="27"/>
        <v>119</v>
      </c>
      <c r="AH16" s="71">
        <f t="shared" si="28"/>
        <v>0</v>
      </c>
      <c r="AI16" s="71">
        <f t="shared" si="29"/>
        <v>109</v>
      </c>
      <c r="AJ16" s="71" t="str">
        <f t="shared" si="30"/>
        <v/>
      </c>
      <c r="AK16" s="71" t="str">
        <f t="shared" si="31"/>
        <v/>
      </c>
      <c r="AL16" s="71">
        <f t="shared" si="32"/>
        <v>109</v>
      </c>
      <c r="AM16" s="71">
        <f t="shared" si="33"/>
        <v>10</v>
      </c>
      <c r="AN16" s="72">
        <f t="shared" si="34"/>
        <v>2.083333333333337E-2</v>
      </c>
      <c r="AO16" s="73">
        <f t="shared" si="35"/>
        <v>0</v>
      </c>
      <c r="AP16" s="72" t="str">
        <f t="shared" si="36"/>
        <v>No</v>
      </c>
      <c r="AQ16" s="72">
        <f t="shared" si="37"/>
        <v>6.9444444444444198E-3</v>
      </c>
      <c r="AR16" s="72" t="str">
        <f t="shared" si="38"/>
        <v>Yes</v>
      </c>
      <c r="AS16" s="72" t="str">
        <f t="shared" si="39"/>
        <v>No</v>
      </c>
      <c r="AT16" s="72" t="str">
        <f t="shared" si="40"/>
        <v>No</v>
      </c>
      <c r="AU16" s="3"/>
      <c r="AV16" s="20"/>
      <c r="AW16" s="20"/>
      <c r="AX16" s="3"/>
      <c r="AY16" s="20" t="s">
        <v>1190</v>
      </c>
      <c r="AZ16" s="46"/>
      <c r="BA16" s="20"/>
      <c r="BB16" s="46"/>
      <c r="BC16" s="20"/>
      <c r="BD16" s="20"/>
      <c r="BE16" s="20"/>
      <c r="BF16" s="47" t="str">
        <f t="shared" si="41"/>
        <v/>
      </c>
      <c r="BG16" s="3"/>
      <c r="BH16" s="57" t="s">
        <v>314</v>
      </c>
      <c r="BI16" s="57" t="s">
        <v>416</v>
      </c>
      <c r="BJ16" s="45">
        <f>COUNTA($F$2:$F$1288)</f>
        <v>136</v>
      </c>
      <c r="BK16" s="58">
        <f>IF(BJ16=$BJ$11,1,0)</f>
        <v>1</v>
      </c>
      <c r="BL16" s="3"/>
      <c r="BM16" s="3"/>
      <c r="BN16" s="3"/>
      <c r="BO16" s="3"/>
      <c r="BP16" s="3"/>
      <c r="BQ16" s="3"/>
      <c r="BR16" s="3"/>
      <c r="BS16" s="3"/>
      <c r="BT16" s="3"/>
      <c r="BU16" s="80"/>
      <c r="BV16" s="3"/>
      <c r="BW16" s="3"/>
      <c r="BX16" s="3"/>
      <c r="BY16" s="3"/>
      <c r="BZ16" s="80"/>
      <c r="CA16" s="3"/>
      <c r="CB16" s="3"/>
      <c r="CC16" s="3"/>
      <c r="CD16" s="3"/>
      <c r="CE16" s="3"/>
      <c r="CF16" s="3"/>
      <c r="CG16" s="3"/>
      <c r="CH16" s="3"/>
      <c r="CI16" s="3"/>
      <c r="CJ16" s="3"/>
      <c r="CM16" s="3"/>
      <c r="CN16" s="78">
        <f t="shared" si="47"/>
        <v>0</v>
      </c>
      <c r="CO16" s="78">
        <f t="shared" si="48"/>
        <v>0</v>
      </c>
      <c r="CP16" s="78">
        <f t="shared" si="49"/>
        <v>0</v>
      </c>
      <c r="CQ16" s="78">
        <f t="shared" si="50"/>
        <v>0</v>
      </c>
      <c r="CR16" s="78">
        <f t="shared" si="51"/>
        <v>0</v>
      </c>
      <c r="CS16" s="78">
        <f t="shared" si="52"/>
        <v>0</v>
      </c>
      <c r="CT16" s="78">
        <f t="shared" si="53"/>
        <v>0</v>
      </c>
      <c r="CU16" s="78">
        <f t="shared" si="54"/>
        <v>0</v>
      </c>
      <c r="CV16" s="78">
        <f t="shared" si="55"/>
        <v>0</v>
      </c>
      <c r="CW16" s="78">
        <f t="shared" si="56"/>
        <v>0</v>
      </c>
      <c r="CX16" s="78">
        <f t="shared" si="57"/>
        <v>0</v>
      </c>
      <c r="CY16" s="78">
        <f t="shared" si="58"/>
        <v>0</v>
      </c>
      <c r="CZ16" s="78">
        <f t="shared" si="59"/>
        <v>0</v>
      </c>
      <c r="DA16" s="78">
        <f>IF(COUNTIFS($A$2:$A$601,A16,$B$2:$B$601,B16,$F$2:F$601,F16)&gt;1,1,0)</f>
        <v>0</v>
      </c>
      <c r="DB16" s="78">
        <f t="shared" si="60"/>
        <v>0</v>
      </c>
      <c r="DC16" s="78">
        <f t="shared" si="61"/>
        <v>0</v>
      </c>
      <c r="DD16" s="78">
        <f t="shared" si="62"/>
        <v>0</v>
      </c>
      <c r="DE16" s="78">
        <f t="shared" si="63"/>
        <v>1</v>
      </c>
      <c r="DF16" s="78">
        <f t="shared" si="64"/>
        <v>1</v>
      </c>
      <c r="DG16" s="78">
        <f t="shared" si="65"/>
        <v>1</v>
      </c>
      <c r="DH16" s="78" t="str">
        <f t="shared" si="66"/>
        <v>1</v>
      </c>
      <c r="DI16" s="79">
        <f>IFERROR(IF(J16="","",VLOOKUP(J16,Lists!$D$3:$E$13,2,FALSE)),1)</f>
        <v>0</v>
      </c>
      <c r="DJ16" s="79">
        <f>IFERROR(IF(K16="","",VLOOKUP(K16,Lists!$F$3:$G$14,2,FALSE)),1)</f>
        <v>0</v>
      </c>
      <c r="DK16" s="79" t="str">
        <f>IFERROR(IF(M16="","",VLOOKUP(M16,Lists!$AA$3:$AB$18,2,FALSE)),1)</f>
        <v/>
      </c>
      <c r="DL16" s="79" t="str">
        <f>IFERROR(IF(N16="","",VLOOKUP(N16,Lists!$AC$3:$AD$13,2,FALSE)),1)</f>
        <v/>
      </c>
    </row>
    <row r="17" spans="1:116" ht="15" customHeight="1" x14ac:dyDescent="0.25">
      <c r="A17" s="20">
        <v>389114</v>
      </c>
      <c r="B17" s="19">
        <v>45662</v>
      </c>
      <c r="C17" s="64">
        <v>0.41666666666666669</v>
      </c>
      <c r="D17" s="64" t="s">
        <v>1126</v>
      </c>
      <c r="E17" s="19">
        <v>45662</v>
      </c>
      <c r="F17" s="20">
        <v>7</v>
      </c>
      <c r="G17" s="18" t="s">
        <v>1108</v>
      </c>
      <c r="H17" s="65"/>
      <c r="I17" s="18" t="s">
        <v>1127</v>
      </c>
      <c r="J17" s="66" t="s">
        <v>55</v>
      </c>
      <c r="K17" s="66" t="s">
        <v>417</v>
      </c>
      <c r="L17" s="67"/>
      <c r="M17" s="68"/>
      <c r="N17" s="68"/>
      <c r="O17" s="69"/>
      <c r="P17" s="134">
        <v>0.41944444444444445</v>
      </c>
      <c r="Q17" s="70"/>
      <c r="R17" s="134">
        <v>0.43402777777777773</v>
      </c>
      <c r="S17" s="70"/>
      <c r="T17" s="134">
        <v>0.4513888888888889</v>
      </c>
      <c r="U17" s="70"/>
      <c r="V17" s="134">
        <v>0.46111111111111108</v>
      </c>
      <c r="W17" s="70"/>
      <c r="X17" s="134">
        <v>0.46180555555555558</v>
      </c>
      <c r="Y17" s="70"/>
      <c r="Z17" s="134">
        <v>0.46875</v>
      </c>
      <c r="AA17" s="70" t="s">
        <v>1127</v>
      </c>
      <c r="AB17" s="19">
        <v>45662</v>
      </c>
      <c r="AC17" s="20" t="s">
        <v>1108</v>
      </c>
      <c r="AD17" s="19"/>
      <c r="AE17" s="71">
        <f t="shared" si="25"/>
        <v>604</v>
      </c>
      <c r="AF17" s="71">
        <f t="shared" si="26"/>
        <v>664</v>
      </c>
      <c r="AG17" s="71">
        <f t="shared" si="27"/>
        <v>60</v>
      </c>
      <c r="AH17" s="71">
        <f t="shared" si="28"/>
        <v>60</v>
      </c>
      <c r="AI17" s="71" t="str">
        <f t="shared" si="29"/>
        <v/>
      </c>
      <c r="AJ17" s="71" t="str">
        <f t="shared" si="30"/>
        <v/>
      </c>
      <c r="AK17" s="71" t="str">
        <f t="shared" si="31"/>
        <v/>
      </c>
      <c r="AL17" s="71">
        <f t="shared" si="32"/>
        <v>60</v>
      </c>
      <c r="AM17" s="71">
        <f t="shared" si="33"/>
        <v>0</v>
      </c>
      <c r="AN17" s="72">
        <f t="shared" si="34"/>
        <v>1.7361111111111049E-2</v>
      </c>
      <c r="AO17" s="73">
        <f t="shared" si="35"/>
        <v>0</v>
      </c>
      <c r="AP17" s="72" t="str">
        <f t="shared" si="36"/>
        <v>No</v>
      </c>
      <c r="AQ17" s="72">
        <f t="shared" si="37"/>
        <v>6.9444444444444198E-3</v>
      </c>
      <c r="AR17" s="72" t="str">
        <f t="shared" si="38"/>
        <v>Yes</v>
      </c>
      <c r="AS17" s="72" t="str">
        <f t="shared" si="39"/>
        <v>No</v>
      </c>
      <c r="AT17" s="72" t="str">
        <f t="shared" si="40"/>
        <v>No</v>
      </c>
      <c r="AU17" s="3"/>
      <c r="AV17" s="20"/>
      <c r="AW17" s="20"/>
      <c r="AX17" s="3"/>
      <c r="AY17" s="20" t="s">
        <v>1191</v>
      </c>
      <c r="AZ17" s="46"/>
      <c r="BA17" s="20"/>
      <c r="BB17" s="46"/>
      <c r="BC17" s="20"/>
      <c r="BD17" s="20"/>
      <c r="BE17" s="20"/>
      <c r="BF17" s="47" t="str">
        <f t="shared" si="41"/>
        <v/>
      </c>
      <c r="BG17" s="3"/>
      <c r="BH17" s="57" t="s">
        <v>421</v>
      </c>
      <c r="BI17" s="57" t="s">
        <v>416</v>
      </c>
      <c r="BJ17" s="45">
        <f>COUNTIF($G$2:$G$1288,"Yes")</f>
        <v>0</v>
      </c>
      <c r="BK17" s="58"/>
      <c r="BL17" s="3"/>
      <c r="BM17" s="3"/>
      <c r="BN17" s="3"/>
      <c r="BO17" s="3"/>
      <c r="BP17" s="3"/>
      <c r="BQ17" s="3"/>
      <c r="BR17" s="3"/>
      <c r="BS17" s="3"/>
      <c r="BT17" s="3"/>
      <c r="BU17" s="3"/>
      <c r="BV17" s="3"/>
      <c r="BW17" s="3"/>
      <c r="BX17" s="3"/>
      <c r="BY17" s="3"/>
      <c r="BZ17" s="80"/>
      <c r="CA17" s="3"/>
      <c r="CB17" s="3"/>
      <c r="CC17" s="3"/>
      <c r="CD17" s="3"/>
      <c r="CE17" s="3"/>
      <c r="CF17" s="3"/>
      <c r="CG17" s="3"/>
      <c r="CH17" s="3"/>
      <c r="CI17" s="3"/>
      <c r="CJ17" s="3"/>
      <c r="CM17" s="3"/>
      <c r="CN17" s="78">
        <f t="shared" si="47"/>
        <v>0</v>
      </c>
      <c r="CO17" s="78">
        <f t="shared" si="48"/>
        <v>0</v>
      </c>
      <c r="CP17" s="78">
        <f t="shared" si="49"/>
        <v>0</v>
      </c>
      <c r="CQ17" s="78">
        <f t="shared" si="50"/>
        <v>0</v>
      </c>
      <c r="CR17" s="78">
        <f t="shared" si="51"/>
        <v>0</v>
      </c>
      <c r="CS17" s="78">
        <f t="shared" si="52"/>
        <v>0</v>
      </c>
      <c r="CT17" s="78">
        <f t="shared" si="53"/>
        <v>0</v>
      </c>
      <c r="CU17" s="78">
        <f t="shared" si="54"/>
        <v>0</v>
      </c>
      <c r="CV17" s="78">
        <f t="shared" si="55"/>
        <v>0</v>
      </c>
      <c r="CW17" s="78">
        <f t="shared" si="56"/>
        <v>0</v>
      </c>
      <c r="CX17" s="78">
        <f t="shared" si="57"/>
        <v>0</v>
      </c>
      <c r="CY17" s="78">
        <f t="shared" si="58"/>
        <v>0</v>
      </c>
      <c r="CZ17" s="78">
        <f t="shared" si="59"/>
        <v>0</v>
      </c>
      <c r="DA17" s="78">
        <f>IF(COUNTIFS($A$2:$A$601,A17,$B$2:$B$601,B17,$F$2:F$601,F17)&gt;1,1,0)</f>
        <v>0</v>
      </c>
      <c r="DB17" s="78">
        <f t="shared" si="60"/>
        <v>0</v>
      </c>
      <c r="DC17" s="78">
        <f t="shared" si="61"/>
        <v>0</v>
      </c>
      <c r="DD17" s="78">
        <f t="shared" si="62"/>
        <v>0</v>
      </c>
      <c r="DE17" s="78">
        <f t="shared" si="63"/>
        <v>1</v>
      </c>
      <c r="DF17" s="78">
        <f t="shared" si="64"/>
        <v>1</v>
      </c>
      <c r="DG17" s="78">
        <f t="shared" si="65"/>
        <v>1</v>
      </c>
      <c r="DH17" s="78" t="str">
        <f t="shared" si="66"/>
        <v>1</v>
      </c>
      <c r="DI17" s="79">
        <f>IFERROR(IF(J17="","",VLOOKUP(J17,Lists!$D$3:$E$13,2,FALSE)),1)</f>
        <v>0</v>
      </c>
      <c r="DJ17" s="79">
        <f>IFERROR(IF(K17="","",VLOOKUP(K17,Lists!$F$3:$G$14,2,FALSE)),1)</f>
        <v>0</v>
      </c>
      <c r="DK17" s="79" t="str">
        <f>IFERROR(IF(M17="","",VLOOKUP(M17,Lists!$AA$3:$AB$18,2,FALSE)),1)</f>
        <v/>
      </c>
      <c r="DL17" s="79" t="str">
        <f>IFERROR(IF(N17="","",VLOOKUP(N17,Lists!$AC$3:$AD$13,2,FALSE)),1)</f>
        <v/>
      </c>
    </row>
    <row r="18" spans="1:116" ht="15" customHeight="1" x14ac:dyDescent="0.25">
      <c r="A18" s="20">
        <v>411112</v>
      </c>
      <c r="B18" s="19">
        <v>45662</v>
      </c>
      <c r="C18" s="64">
        <v>0.47916666666666669</v>
      </c>
      <c r="D18" s="64" t="s">
        <v>1128</v>
      </c>
      <c r="E18" s="19">
        <v>45662</v>
      </c>
      <c r="F18" s="20">
        <v>7</v>
      </c>
      <c r="G18" s="18" t="s">
        <v>1108</v>
      </c>
      <c r="H18" s="65"/>
      <c r="I18" s="18" t="s">
        <v>1127</v>
      </c>
      <c r="J18" s="66" t="s">
        <v>55</v>
      </c>
      <c r="K18" s="66" t="s">
        <v>417</v>
      </c>
      <c r="L18" s="67"/>
      <c r="M18" s="68"/>
      <c r="N18" s="68"/>
      <c r="O18" s="69"/>
      <c r="P18" s="134">
        <v>0.47569444444444442</v>
      </c>
      <c r="Q18" s="70"/>
      <c r="R18" s="134">
        <v>0.48680555555555555</v>
      </c>
      <c r="S18" s="70"/>
      <c r="T18" s="134">
        <v>0.54375000000000007</v>
      </c>
      <c r="U18" s="70"/>
      <c r="V18" s="134">
        <v>0.55208333333333337</v>
      </c>
      <c r="W18" s="70"/>
      <c r="X18" s="134">
        <v>0.55277777777777781</v>
      </c>
      <c r="Y18" s="70"/>
      <c r="Z18" s="134">
        <v>0.55902777777777779</v>
      </c>
      <c r="AA18" s="70" t="s">
        <v>1127</v>
      </c>
      <c r="AB18" s="19">
        <v>45662</v>
      </c>
      <c r="AC18" s="20" t="s">
        <v>1108</v>
      </c>
      <c r="AD18" s="19"/>
      <c r="AE18" s="71">
        <f t="shared" si="25"/>
        <v>685</v>
      </c>
      <c r="AF18" s="71">
        <f t="shared" si="26"/>
        <v>795</v>
      </c>
      <c r="AG18" s="71">
        <f t="shared" si="27"/>
        <v>110</v>
      </c>
      <c r="AH18" s="71">
        <f t="shared" si="28"/>
        <v>110</v>
      </c>
      <c r="AI18" s="71" t="str">
        <f t="shared" si="29"/>
        <v/>
      </c>
      <c r="AJ18" s="71" t="str">
        <f t="shared" si="30"/>
        <v/>
      </c>
      <c r="AK18" s="71" t="str">
        <f t="shared" si="31"/>
        <v/>
      </c>
      <c r="AL18" s="71">
        <f t="shared" si="32"/>
        <v>110</v>
      </c>
      <c r="AM18" s="71">
        <f t="shared" si="33"/>
        <v>0</v>
      </c>
      <c r="AN18" s="72">
        <f t="shared" si="34"/>
        <v>7.6388888888888618E-3</v>
      </c>
      <c r="AO18" s="73">
        <f t="shared" si="35"/>
        <v>0</v>
      </c>
      <c r="AP18" s="72" t="str">
        <f t="shared" si="36"/>
        <v>Yes</v>
      </c>
      <c r="AQ18" s="72">
        <f t="shared" si="37"/>
        <v>6.2499999999999778E-3</v>
      </c>
      <c r="AR18" s="72" t="str">
        <f t="shared" si="38"/>
        <v>Yes</v>
      </c>
      <c r="AS18" s="72" t="str">
        <f t="shared" si="39"/>
        <v>No</v>
      </c>
      <c r="AT18" s="72" t="str">
        <f t="shared" si="40"/>
        <v>No</v>
      </c>
      <c r="AU18" s="3"/>
      <c r="AV18" s="20"/>
      <c r="AW18" s="20"/>
      <c r="AX18" s="3"/>
      <c r="AY18" s="20" t="s">
        <v>1143</v>
      </c>
      <c r="AZ18" s="46"/>
      <c r="BA18" s="20"/>
      <c r="BB18" s="46"/>
      <c r="BC18" s="20"/>
      <c r="BD18" s="20"/>
      <c r="BE18" s="20"/>
      <c r="BF18" s="47" t="str">
        <f t="shared" si="41"/>
        <v/>
      </c>
      <c r="BG18" s="3"/>
      <c r="BH18" s="57" t="s">
        <v>422</v>
      </c>
      <c r="BI18" s="57" t="s">
        <v>416</v>
      </c>
      <c r="BJ18" s="45">
        <f>COUNTIF($G$2:$G$1288,"No")</f>
        <v>136</v>
      </c>
      <c r="BK18" s="58">
        <f>IF((BJ18+BJ17)=$BJ$11,1,0)</f>
        <v>1</v>
      </c>
      <c r="BL18" s="3"/>
      <c r="BM18" s="3"/>
      <c r="BN18" s="3"/>
      <c r="BO18" s="3"/>
      <c r="BP18" s="3"/>
      <c r="BQ18" s="3"/>
      <c r="BR18" s="3"/>
      <c r="BS18" s="3"/>
      <c r="BT18" s="3"/>
      <c r="BU18" s="3"/>
      <c r="BV18" s="3"/>
      <c r="BW18" s="3"/>
      <c r="BX18" s="3"/>
      <c r="BY18" s="3"/>
      <c r="BZ18" s="80"/>
      <c r="CA18" s="3"/>
      <c r="CB18" s="3"/>
      <c r="CC18" s="3"/>
      <c r="CD18" s="3"/>
      <c r="CE18" s="3"/>
      <c r="CF18" s="3"/>
      <c r="CG18" s="3"/>
      <c r="CH18" s="3"/>
      <c r="CI18" s="3"/>
      <c r="CJ18" s="3"/>
      <c r="CM18" s="3"/>
      <c r="CN18" s="78">
        <f t="shared" si="47"/>
        <v>0</v>
      </c>
      <c r="CO18" s="78">
        <f t="shared" si="48"/>
        <v>0</v>
      </c>
      <c r="CP18" s="78">
        <f t="shared" si="49"/>
        <v>0</v>
      </c>
      <c r="CQ18" s="78">
        <f t="shared" si="50"/>
        <v>0</v>
      </c>
      <c r="CR18" s="78">
        <f t="shared" si="51"/>
        <v>0</v>
      </c>
      <c r="CS18" s="78">
        <f t="shared" si="52"/>
        <v>0</v>
      </c>
      <c r="CT18" s="78">
        <f t="shared" si="53"/>
        <v>0</v>
      </c>
      <c r="CU18" s="78">
        <f t="shared" si="54"/>
        <v>0</v>
      </c>
      <c r="CV18" s="78">
        <f t="shared" si="55"/>
        <v>0</v>
      </c>
      <c r="CW18" s="78">
        <f t="shared" si="56"/>
        <v>0</v>
      </c>
      <c r="CX18" s="78">
        <f t="shared" si="57"/>
        <v>0</v>
      </c>
      <c r="CY18" s="78">
        <f t="shared" si="58"/>
        <v>0</v>
      </c>
      <c r="CZ18" s="78">
        <f t="shared" si="59"/>
        <v>0</v>
      </c>
      <c r="DA18" s="78">
        <f>IF(COUNTIFS($A$2:$A$601,A18,$B$2:$B$601,B18,$F$2:F$601,F18)&gt;1,1,0)</f>
        <v>0</v>
      </c>
      <c r="DB18" s="78">
        <f t="shared" si="60"/>
        <v>0</v>
      </c>
      <c r="DC18" s="78">
        <f t="shared" si="61"/>
        <v>0</v>
      </c>
      <c r="DD18" s="78">
        <f t="shared" si="62"/>
        <v>0</v>
      </c>
      <c r="DE18" s="78">
        <f t="shared" si="63"/>
        <v>1</v>
      </c>
      <c r="DF18" s="78">
        <f t="shared" si="64"/>
        <v>1</v>
      </c>
      <c r="DG18" s="78">
        <f t="shared" si="65"/>
        <v>1</v>
      </c>
      <c r="DH18" s="78" t="str">
        <f t="shared" si="66"/>
        <v>1</v>
      </c>
      <c r="DI18" s="79">
        <f>IFERROR(IF(J18="","",VLOOKUP(J18,Lists!$D$3:$E$13,2,FALSE)),1)</f>
        <v>0</v>
      </c>
      <c r="DJ18" s="79">
        <f>IFERROR(IF(K18="","",VLOOKUP(K18,Lists!$F$3:$G$14,2,FALSE)),1)</f>
        <v>0</v>
      </c>
      <c r="DK18" s="79" t="str">
        <f>IFERROR(IF(M18="","",VLOOKUP(M18,Lists!$AA$3:$AB$18,2,FALSE)),1)</f>
        <v/>
      </c>
      <c r="DL18" s="79" t="str">
        <f>IFERROR(IF(N18="","",VLOOKUP(N18,Lists!$AC$3:$AD$13,2,FALSE)),1)</f>
        <v/>
      </c>
    </row>
    <row r="19" spans="1:116" ht="15" customHeight="1" x14ac:dyDescent="0.25">
      <c r="A19" s="20">
        <v>181933</v>
      </c>
      <c r="B19" s="19">
        <v>45662</v>
      </c>
      <c r="C19" s="64">
        <v>0.5625</v>
      </c>
      <c r="D19" s="64" t="s">
        <v>1128</v>
      </c>
      <c r="E19" s="19">
        <v>45661</v>
      </c>
      <c r="F19" s="20">
        <v>7</v>
      </c>
      <c r="G19" s="18" t="s">
        <v>1108</v>
      </c>
      <c r="H19" s="65"/>
      <c r="I19" s="18" t="s">
        <v>1108</v>
      </c>
      <c r="J19" s="66"/>
      <c r="K19" s="66"/>
      <c r="L19" s="67"/>
      <c r="M19" s="68" t="s">
        <v>41</v>
      </c>
      <c r="N19" s="68" t="s">
        <v>420</v>
      </c>
      <c r="O19" s="69" t="s">
        <v>1129</v>
      </c>
      <c r="P19" s="134">
        <v>0.55972222222222223</v>
      </c>
      <c r="Q19" s="70"/>
      <c r="R19" s="134">
        <v>0.57638888888888895</v>
      </c>
      <c r="S19" s="70"/>
      <c r="T19" s="134">
        <v>0.65833333333333333</v>
      </c>
      <c r="U19" s="70"/>
      <c r="V19" s="134">
        <v>0.66666666666666663</v>
      </c>
      <c r="W19" s="70"/>
      <c r="X19" s="134">
        <v>0.66736111111111107</v>
      </c>
      <c r="Y19" s="70"/>
      <c r="Z19" s="134">
        <v>0.67361111111111116</v>
      </c>
      <c r="AA19" s="70" t="s">
        <v>1127</v>
      </c>
      <c r="AB19" s="19">
        <v>45663</v>
      </c>
      <c r="AC19" s="20" t="s">
        <v>1108</v>
      </c>
      <c r="AD19" s="19"/>
      <c r="AE19" s="71">
        <f t="shared" si="25"/>
        <v>806</v>
      </c>
      <c r="AF19" s="71">
        <f t="shared" si="26"/>
        <v>960</v>
      </c>
      <c r="AG19" s="71">
        <f t="shared" si="27"/>
        <v>154</v>
      </c>
      <c r="AH19" s="71">
        <f t="shared" si="28"/>
        <v>154</v>
      </c>
      <c r="AI19" s="71" t="str">
        <f t="shared" si="29"/>
        <v/>
      </c>
      <c r="AJ19" s="71" t="str">
        <f t="shared" si="30"/>
        <v/>
      </c>
      <c r="AK19" s="71" t="str">
        <f t="shared" si="31"/>
        <v/>
      </c>
      <c r="AL19" s="71">
        <f t="shared" si="32"/>
        <v>154</v>
      </c>
      <c r="AM19" s="71">
        <f t="shared" si="33"/>
        <v>0</v>
      </c>
      <c r="AN19" s="72">
        <f t="shared" si="34"/>
        <v>1.3888888888888951E-2</v>
      </c>
      <c r="AO19" s="73">
        <f t="shared" si="35"/>
        <v>1</v>
      </c>
      <c r="AP19" s="72" t="str">
        <f t="shared" si="36"/>
        <v>No</v>
      </c>
      <c r="AQ19" s="72">
        <f t="shared" si="37"/>
        <v>6.2500000000000888E-3</v>
      </c>
      <c r="AR19" s="72" t="str">
        <f t="shared" si="38"/>
        <v/>
      </c>
      <c r="AS19" s="72" t="str">
        <f t="shared" si="39"/>
        <v/>
      </c>
      <c r="AT19" s="72" t="str">
        <f t="shared" si="40"/>
        <v/>
      </c>
      <c r="AU19" s="3"/>
      <c r="AV19" s="20"/>
      <c r="AW19" s="20"/>
      <c r="AX19" s="3"/>
      <c r="AY19" s="20" t="s">
        <v>1154</v>
      </c>
      <c r="AZ19" s="46"/>
      <c r="BA19" s="20"/>
      <c r="BB19" s="46"/>
      <c r="BC19" s="20"/>
      <c r="BD19" s="20"/>
      <c r="BE19" s="20"/>
      <c r="BF19" s="47" t="str">
        <f t="shared" si="41"/>
        <v/>
      </c>
      <c r="BG19" s="3"/>
      <c r="BH19" s="57" t="s">
        <v>316</v>
      </c>
      <c r="BI19" s="57" t="s">
        <v>416</v>
      </c>
      <c r="BJ19" s="45">
        <f>COUNTA($H$2:$H$1288)</f>
        <v>0</v>
      </c>
      <c r="BK19" s="58">
        <f>IF(BJ19=$BJ$17,1,0)</f>
        <v>1</v>
      </c>
      <c r="BL19" s="3"/>
      <c r="BM19" s="3"/>
      <c r="BN19" s="3"/>
      <c r="BO19" s="3"/>
      <c r="BP19" s="3"/>
      <c r="BQ19" s="3"/>
      <c r="BR19" s="3"/>
      <c r="BS19" s="3"/>
      <c r="BT19" s="3"/>
      <c r="BU19" s="3"/>
      <c r="BV19" s="3"/>
      <c r="BW19" s="3"/>
      <c r="BX19" s="3"/>
      <c r="BY19" s="3"/>
      <c r="BZ19" s="80"/>
      <c r="CA19" s="3"/>
      <c r="CB19" s="3"/>
      <c r="CC19" s="3"/>
      <c r="CD19" s="3"/>
      <c r="CE19" s="3"/>
      <c r="CF19" s="3"/>
      <c r="CG19" s="3"/>
      <c r="CH19" s="3"/>
      <c r="CI19" s="3"/>
      <c r="CJ19" s="3"/>
      <c r="CM19" s="3"/>
      <c r="CN19" s="78">
        <f t="shared" si="47"/>
        <v>0</v>
      </c>
      <c r="CO19" s="78">
        <f t="shared" si="48"/>
        <v>0</v>
      </c>
      <c r="CP19" s="78">
        <f t="shared" si="49"/>
        <v>0</v>
      </c>
      <c r="CQ19" s="78">
        <f t="shared" si="50"/>
        <v>0</v>
      </c>
      <c r="CR19" s="78">
        <f t="shared" si="51"/>
        <v>0</v>
      </c>
      <c r="CS19" s="78">
        <f t="shared" si="52"/>
        <v>0</v>
      </c>
      <c r="CT19" s="78">
        <f t="shared" si="53"/>
        <v>0</v>
      </c>
      <c r="CU19" s="78">
        <f t="shared" si="54"/>
        <v>0</v>
      </c>
      <c r="CV19" s="78">
        <f t="shared" si="55"/>
        <v>0</v>
      </c>
      <c r="CW19" s="78">
        <f t="shared" si="56"/>
        <v>0</v>
      </c>
      <c r="CX19" s="78">
        <f t="shared" si="57"/>
        <v>0</v>
      </c>
      <c r="CY19" s="78">
        <f t="shared" si="58"/>
        <v>0</v>
      </c>
      <c r="CZ19" s="78">
        <f t="shared" si="59"/>
        <v>0</v>
      </c>
      <c r="DA19" s="78">
        <f>IF(COUNTIFS($A$2:$A$601,A19,$B$2:$B$601,B19,$F$2:F$601,F19)&gt;1,1,0)</f>
        <v>0</v>
      </c>
      <c r="DB19" s="78">
        <f t="shared" si="60"/>
        <v>0</v>
      </c>
      <c r="DC19" s="78">
        <f t="shared" si="61"/>
        <v>0</v>
      </c>
      <c r="DD19" s="78">
        <f t="shared" si="62"/>
        <v>0</v>
      </c>
      <c r="DE19" s="78">
        <f t="shared" si="63"/>
        <v>1</v>
      </c>
      <c r="DF19" s="78">
        <f t="shared" si="64"/>
        <v>1</v>
      </c>
      <c r="DG19" s="78">
        <f t="shared" si="65"/>
        <v>1</v>
      </c>
      <c r="DH19" s="78" t="str">
        <f t="shared" si="66"/>
        <v>1</v>
      </c>
      <c r="DI19" s="79" t="str">
        <f>IFERROR(IF(J19="","",VLOOKUP(J19,Lists!$D$3:$E$13,2,FALSE)),1)</f>
        <v/>
      </c>
      <c r="DJ19" s="79" t="str">
        <f>IFERROR(IF(K19="","",VLOOKUP(K19,Lists!$F$3:$G$14,2,FALSE)),1)</f>
        <v/>
      </c>
      <c r="DK19" s="79">
        <f>IFERROR(IF(M19="","",VLOOKUP(M19,Lists!$AA$3:$AB$18,2,FALSE)),1)</f>
        <v>0</v>
      </c>
      <c r="DL19" s="79">
        <f>IFERROR(IF(N19="","",VLOOKUP(N19,Lists!$AC$3:$AD$13,2,FALSE)),1)</f>
        <v>0</v>
      </c>
    </row>
    <row r="20" spans="1:116" ht="15" customHeight="1" x14ac:dyDescent="0.25">
      <c r="A20" s="20">
        <v>105462</v>
      </c>
      <c r="B20" s="19">
        <v>45662</v>
      </c>
      <c r="C20" s="64">
        <v>0.33333333333333331</v>
      </c>
      <c r="D20" s="64" t="s">
        <v>1113</v>
      </c>
      <c r="E20" s="19">
        <v>45662</v>
      </c>
      <c r="F20" s="20">
        <v>13</v>
      </c>
      <c r="G20" s="18" t="s">
        <v>1108</v>
      </c>
      <c r="H20" s="65"/>
      <c r="I20" s="18" t="s">
        <v>1127</v>
      </c>
      <c r="J20" s="66" t="s">
        <v>27</v>
      </c>
      <c r="K20" s="66" t="s">
        <v>420</v>
      </c>
      <c r="L20" s="67" t="s">
        <v>1130</v>
      </c>
      <c r="M20" s="68"/>
      <c r="N20" s="68"/>
      <c r="O20" s="69"/>
      <c r="P20" s="134">
        <v>0.32777777777777778</v>
      </c>
      <c r="Q20" s="70"/>
      <c r="R20" s="134">
        <v>0.35694444444444445</v>
      </c>
      <c r="S20" s="70"/>
      <c r="T20" s="134">
        <v>0.36458333333333331</v>
      </c>
      <c r="U20" s="70"/>
      <c r="V20" s="134">
        <v>0.37847222222222227</v>
      </c>
      <c r="W20" s="70"/>
      <c r="X20" s="134">
        <v>0.37916666666666665</v>
      </c>
      <c r="Y20" s="70"/>
      <c r="Z20" s="134">
        <v>0.38541666666666669</v>
      </c>
      <c r="AA20" s="70" t="s">
        <v>1127</v>
      </c>
      <c r="AB20" s="19">
        <v>45662</v>
      </c>
      <c r="AC20" s="20" t="s">
        <v>1108</v>
      </c>
      <c r="AD20" s="19"/>
      <c r="AE20" s="71">
        <f t="shared" si="25"/>
        <v>472</v>
      </c>
      <c r="AF20" s="71">
        <f t="shared" si="26"/>
        <v>545</v>
      </c>
      <c r="AG20" s="71">
        <f t="shared" si="27"/>
        <v>73</v>
      </c>
      <c r="AH20" s="71">
        <f t="shared" si="28"/>
        <v>0</v>
      </c>
      <c r="AI20" s="71">
        <f t="shared" si="29"/>
        <v>65</v>
      </c>
      <c r="AJ20" s="71" t="str">
        <f t="shared" si="30"/>
        <v/>
      </c>
      <c r="AK20" s="71" t="str">
        <f t="shared" si="31"/>
        <v/>
      </c>
      <c r="AL20" s="71">
        <f t="shared" si="32"/>
        <v>65</v>
      </c>
      <c r="AM20" s="71">
        <f t="shared" si="33"/>
        <v>8</v>
      </c>
      <c r="AN20" s="72">
        <f t="shared" si="34"/>
        <v>2.3611111111111138E-2</v>
      </c>
      <c r="AO20" s="73">
        <f t="shared" si="35"/>
        <v>0</v>
      </c>
      <c r="AP20" s="72" t="str">
        <f t="shared" si="36"/>
        <v>No</v>
      </c>
      <c r="AQ20" s="72">
        <f t="shared" si="37"/>
        <v>6.2500000000000333E-3</v>
      </c>
      <c r="AR20" s="72" t="str">
        <f t="shared" si="38"/>
        <v>Yes</v>
      </c>
      <c r="AS20" s="72" t="str">
        <f t="shared" si="39"/>
        <v>No</v>
      </c>
      <c r="AT20" s="72" t="str">
        <f t="shared" si="40"/>
        <v>No</v>
      </c>
      <c r="AU20" s="3"/>
      <c r="AV20" s="20"/>
      <c r="AW20" s="20"/>
      <c r="AX20" s="3"/>
      <c r="AY20" s="20" t="s">
        <v>1192</v>
      </c>
      <c r="AZ20" s="46"/>
      <c r="BA20" s="20"/>
      <c r="BB20" s="46"/>
      <c r="BC20" s="20"/>
      <c r="BD20" s="20"/>
      <c r="BE20" s="20"/>
      <c r="BF20" s="47" t="str">
        <f t="shared" si="41"/>
        <v/>
      </c>
      <c r="BG20" s="3"/>
      <c r="BH20" s="57" t="s">
        <v>423</v>
      </c>
      <c r="BI20" s="57" t="s">
        <v>416</v>
      </c>
      <c r="BJ20" s="45">
        <f>COUNTIF($H$2:$H$1288,"Patient No Show")</f>
        <v>0</v>
      </c>
      <c r="BK20" s="58"/>
      <c r="BL20" s="3"/>
      <c r="BM20" s="3"/>
      <c r="BN20" s="3"/>
      <c r="BO20" s="3"/>
      <c r="BP20" s="3"/>
      <c r="BQ20" s="3"/>
      <c r="BR20" s="3"/>
      <c r="BS20" s="3"/>
      <c r="BT20" s="3"/>
      <c r="BU20" s="3"/>
      <c r="BV20" s="3"/>
      <c r="BW20" s="3"/>
      <c r="BX20" s="3"/>
      <c r="BY20" s="3"/>
      <c r="BZ20" s="80"/>
      <c r="CA20" s="3"/>
      <c r="CB20" s="3"/>
      <c r="CC20" s="3"/>
      <c r="CD20" s="3"/>
      <c r="CE20" s="3"/>
      <c r="CF20" s="3"/>
      <c r="CG20" s="3"/>
      <c r="CH20" s="3"/>
      <c r="CI20" s="3"/>
      <c r="CJ20" s="3"/>
      <c r="CM20" s="3"/>
      <c r="CN20" s="78">
        <f t="shared" si="47"/>
        <v>0</v>
      </c>
      <c r="CO20" s="78">
        <f t="shared" si="48"/>
        <v>0</v>
      </c>
      <c r="CP20" s="78">
        <f t="shared" si="49"/>
        <v>0</v>
      </c>
      <c r="CQ20" s="78">
        <f t="shared" si="50"/>
        <v>0</v>
      </c>
      <c r="CR20" s="78">
        <f t="shared" si="51"/>
        <v>0</v>
      </c>
      <c r="CS20" s="78">
        <f t="shared" si="52"/>
        <v>0</v>
      </c>
      <c r="CT20" s="78">
        <f t="shared" si="53"/>
        <v>0</v>
      </c>
      <c r="CU20" s="78">
        <f t="shared" si="54"/>
        <v>0</v>
      </c>
      <c r="CV20" s="78">
        <f t="shared" si="55"/>
        <v>0</v>
      </c>
      <c r="CW20" s="78">
        <f t="shared" si="56"/>
        <v>0</v>
      </c>
      <c r="CX20" s="78">
        <f t="shared" si="57"/>
        <v>0</v>
      </c>
      <c r="CY20" s="78">
        <f t="shared" si="58"/>
        <v>0</v>
      </c>
      <c r="CZ20" s="78">
        <f t="shared" si="59"/>
        <v>0</v>
      </c>
      <c r="DA20" s="78">
        <f>IF(COUNTIFS($A$2:$A$601,A20,$B$2:$B$601,B20,$F$2:F$601,F20)&gt;1,1,0)</f>
        <v>0</v>
      </c>
      <c r="DB20" s="78">
        <f t="shared" si="60"/>
        <v>0</v>
      </c>
      <c r="DC20" s="78">
        <f t="shared" si="61"/>
        <v>0</v>
      </c>
      <c r="DD20" s="78">
        <f t="shared" si="62"/>
        <v>0</v>
      </c>
      <c r="DE20" s="78">
        <f t="shared" si="63"/>
        <v>1</v>
      </c>
      <c r="DF20" s="78">
        <f t="shared" si="64"/>
        <v>1</v>
      </c>
      <c r="DG20" s="78">
        <f t="shared" si="65"/>
        <v>1</v>
      </c>
      <c r="DH20" s="78" t="str">
        <f t="shared" si="66"/>
        <v>1</v>
      </c>
      <c r="DI20" s="79">
        <f>IFERROR(IF(J20="","",VLOOKUP(J20,Lists!$D$3:$E$13,2,FALSE)),1)</f>
        <v>0</v>
      </c>
      <c r="DJ20" s="79">
        <f>IFERROR(IF(K20="","",VLOOKUP(K20,Lists!$F$3:$G$14,2,FALSE)),1)</f>
        <v>0</v>
      </c>
      <c r="DK20" s="79" t="str">
        <f>IFERROR(IF(M20="","",VLOOKUP(M20,Lists!$AA$3:$AB$18,2,FALSE)),1)</f>
        <v/>
      </c>
      <c r="DL20" s="79" t="str">
        <f>IFERROR(IF(N20="","",VLOOKUP(N20,Lists!$AC$3:$AD$13,2,FALSE)),1)</f>
        <v/>
      </c>
    </row>
    <row r="21" spans="1:116" ht="15" customHeight="1" x14ac:dyDescent="0.25">
      <c r="A21" s="20">
        <v>20065</v>
      </c>
      <c r="B21" s="19">
        <v>45662</v>
      </c>
      <c r="C21" s="64">
        <v>0.375</v>
      </c>
      <c r="D21" s="64" t="s">
        <v>1131</v>
      </c>
      <c r="E21" s="19">
        <v>45662</v>
      </c>
      <c r="F21" s="20">
        <v>13</v>
      </c>
      <c r="G21" s="18" t="s">
        <v>1108</v>
      </c>
      <c r="H21" s="65"/>
      <c r="I21" s="18" t="s">
        <v>1127</v>
      </c>
      <c r="J21" s="66" t="s">
        <v>27</v>
      </c>
      <c r="K21" s="66" t="s">
        <v>420</v>
      </c>
      <c r="L21" s="67" t="s">
        <v>1132</v>
      </c>
      <c r="M21" s="68"/>
      <c r="N21" s="68"/>
      <c r="O21" s="69"/>
      <c r="P21" s="134">
        <v>0.38680555555555557</v>
      </c>
      <c r="Q21" s="70"/>
      <c r="R21" s="134">
        <v>0.3979166666666667</v>
      </c>
      <c r="S21" s="70"/>
      <c r="T21" s="134">
        <v>0.43055555555555558</v>
      </c>
      <c r="U21" s="70"/>
      <c r="V21" s="134">
        <v>0.4375</v>
      </c>
      <c r="W21" s="70"/>
      <c r="X21" s="134">
        <v>0.4381944444444445</v>
      </c>
      <c r="Y21" s="70"/>
      <c r="Z21" s="134">
        <v>0.44444444444444442</v>
      </c>
      <c r="AA21" s="70" t="s">
        <v>1127</v>
      </c>
      <c r="AB21" s="19">
        <v>45662</v>
      </c>
      <c r="AC21" s="20" t="s">
        <v>1108</v>
      </c>
      <c r="AD21" s="19"/>
      <c r="AE21" s="71">
        <f t="shared" si="25"/>
        <v>557</v>
      </c>
      <c r="AF21" s="71">
        <f t="shared" si="26"/>
        <v>630</v>
      </c>
      <c r="AG21" s="71">
        <f t="shared" si="27"/>
        <v>73</v>
      </c>
      <c r="AH21" s="71">
        <f t="shared" si="28"/>
        <v>73</v>
      </c>
      <c r="AI21" s="71" t="str">
        <f t="shared" si="29"/>
        <v/>
      </c>
      <c r="AJ21" s="71" t="str">
        <f t="shared" si="30"/>
        <v/>
      </c>
      <c r="AK21" s="71" t="str">
        <f t="shared" si="31"/>
        <v/>
      </c>
      <c r="AL21" s="71">
        <f t="shared" si="32"/>
        <v>73</v>
      </c>
      <c r="AM21" s="71">
        <f t="shared" si="33"/>
        <v>0</v>
      </c>
      <c r="AN21" s="72">
        <f t="shared" si="34"/>
        <v>2.2916666666666696E-2</v>
      </c>
      <c r="AO21" s="73">
        <f t="shared" si="35"/>
        <v>0</v>
      </c>
      <c r="AP21" s="72" t="str">
        <f t="shared" si="36"/>
        <v>No</v>
      </c>
      <c r="AQ21" s="72">
        <f t="shared" si="37"/>
        <v>6.2499999999999223E-3</v>
      </c>
      <c r="AR21" s="72" t="str">
        <f t="shared" si="38"/>
        <v>Yes</v>
      </c>
      <c r="AS21" s="72" t="str">
        <f t="shared" si="39"/>
        <v>No</v>
      </c>
      <c r="AT21" s="72" t="str">
        <f t="shared" si="40"/>
        <v>No</v>
      </c>
      <c r="AU21" s="3"/>
      <c r="AV21" s="20"/>
      <c r="AW21" s="20"/>
      <c r="AX21" s="3"/>
      <c r="AY21" s="20" t="s">
        <v>1145</v>
      </c>
      <c r="AZ21" s="46"/>
      <c r="BA21" s="20"/>
      <c r="BB21" s="46"/>
      <c r="BC21" s="20"/>
      <c r="BD21" s="20"/>
      <c r="BE21" s="20"/>
      <c r="BF21" s="47" t="str">
        <f t="shared" si="41"/>
        <v/>
      </c>
      <c r="BG21" s="3"/>
      <c r="BH21" s="57" t="s">
        <v>424</v>
      </c>
      <c r="BI21" s="57" t="s">
        <v>416</v>
      </c>
      <c r="BJ21" s="45">
        <f>COUNTA($I$2:$I$1288)</f>
        <v>136</v>
      </c>
      <c r="BK21" s="58">
        <f>IF(BJ21=$BJ$11,1,0)</f>
        <v>1</v>
      </c>
      <c r="BL21" s="3"/>
      <c r="BM21" s="3"/>
      <c r="BN21" s="3"/>
      <c r="BO21" s="3"/>
      <c r="BP21" s="3"/>
      <c r="BQ21" s="3"/>
      <c r="BR21" s="3"/>
      <c r="BS21" s="3"/>
      <c r="BT21" s="3"/>
      <c r="BU21" s="3"/>
      <c r="BV21" s="3"/>
      <c r="BW21" s="3"/>
      <c r="BX21" s="3"/>
      <c r="BY21" s="3"/>
      <c r="BZ21" s="80"/>
      <c r="CA21" s="3"/>
      <c r="CB21" s="3"/>
      <c r="CC21" s="3"/>
      <c r="CD21" s="3"/>
      <c r="CE21" s="3"/>
      <c r="CF21" s="3"/>
      <c r="CG21" s="3"/>
      <c r="CH21" s="3"/>
      <c r="CI21" s="3"/>
      <c r="CJ21" s="3"/>
      <c r="CM21" s="3"/>
      <c r="CN21" s="78">
        <f t="shared" si="47"/>
        <v>0</v>
      </c>
      <c r="CO21" s="78">
        <f t="shared" si="48"/>
        <v>0</v>
      </c>
      <c r="CP21" s="78">
        <f t="shared" si="49"/>
        <v>0</v>
      </c>
      <c r="CQ21" s="78">
        <f t="shared" si="50"/>
        <v>0</v>
      </c>
      <c r="CR21" s="78">
        <f t="shared" si="51"/>
        <v>0</v>
      </c>
      <c r="CS21" s="78">
        <f t="shared" si="52"/>
        <v>0</v>
      </c>
      <c r="CT21" s="78">
        <f t="shared" si="53"/>
        <v>0</v>
      </c>
      <c r="CU21" s="78">
        <f t="shared" si="54"/>
        <v>0</v>
      </c>
      <c r="CV21" s="78">
        <f t="shared" si="55"/>
        <v>0</v>
      </c>
      <c r="CW21" s="78">
        <f t="shared" si="56"/>
        <v>0</v>
      </c>
      <c r="CX21" s="78">
        <f t="shared" si="57"/>
        <v>0</v>
      </c>
      <c r="CY21" s="78">
        <f t="shared" si="58"/>
        <v>0</v>
      </c>
      <c r="CZ21" s="78">
        <f t="shared" si="59"/>
        <v>0</v>
      </c>
      <c r="DA21" s="78">
        <f>IF(COUNTIFS($A$2:$A$601,A21,$B$2:$B$601,B21,$F$2:F$601,F21)&gt;1,1,0)</f>
        <v>0</v>
      </c>
      <c r="DB21" s="78">
        <f t="shared" si="60"/>
        <v>0</v>
      </c>
      <c r="DC21" s="78">
        <f t="shared" si="61"/>
        <v>0</v>
      </c>
      <c r="DD21" s="78">
        <f t="shared" si="62"/>
        <v>0</v>
      </c>
      <c r="DE21" s="78">
        <f t="shared" si="63"/>
        <v>1</v>
      </c>
      <c r="DF21" s="78">
        <f t="shared" si="64"/>
        <v>1</v>
      </c>
      <c r="DG21" s="78">
        <f t="shared" si="65"/>
        <v>1</v>
      </c>
      <c r="DH21" s="78" t="str">
        <f t="shared" si="66"/>
        <v>1</v>
      </c>
      <c r="DI21" s="79">
        <f>IFERROR(IF(J21="","",VLOOKUP(J21,Lists!$D$3:$E$13,2,FALSE)),1)</f>
        <v>0</v>
      </c>
      <c r="DJ21" s="79">
        <f>IFERROR(IF(K21="","",VLOOKUP(K21,Lists!$F$3:$G$14,2,FALSE)),1)</f>
        <v>0</v>
      </c>
      <c r="DK21" s="79" t="str">
        <f>IFERROR(IF(M21="","",VLOOKUP(M21,Lists!$AA$3:$AB$18,2,FALSE)),1)</f>
        <v/>
      </c>
      <c r="DL21" s="79" t="str">
        <f>IFERROR(IF(N21="","",VLOOKUP(N21,Lists!$AC$3:$AD$13,2,FALSE)),1)</f>
        <v/>
      </c>
    </row>
    <row r="22" spans="1:116" ht="15" customHeight="1" x14ac:dyDescent="0.25">
      <c r="A22" s="20">
        <v>390048</v>
      </c>
      <c r="B22" s="19">
        <v>45662</v>
      </c>
      <c r="C22" s="64">
        <v>0.45833333333333331</v>
      </c>
      <c r="D22" s="64" t="s">
        <v>1113</v>
      </c>
      <c r="E22" s="19">
        <v>45662</v>
      </c>
      <c r="F22" s="20">
        <v>13</v>
      </c>
      <c r="G22" s="18" t="s">
        <v>1108</v>
      </c>
      <c r="H22" s="65"/>
      <c r="I22" s="18" t="s">
        <v>1127</v>
      </c>
      <c r="J22" s="66" t="s">
        <v>27</v>
      </c>
      <c r="K22" s="66" t="s">
        <v>420</v>
      </c>
      <c r="L22" s="67" t="s">
        <v>1133</v>
      </c>
      <c r="M22" s="68"/>
      <c r="N22" s="68"/>
      <c r="O22" s="69"/>
      <c r="P22" s="134">
        <v>0.45833333333333331</v>
      </c>
      <c r="Q22" s="70"/>
      <c r="R22" s="134">
        <v>0.47222222222222227</v>
      </c>
      <c r="S22" s="70"/>
      <c r="T22" s="134">
        <v>0.4861111111111111</v>
      </c>
      <c r="U22" s="70"/>
      <c r="V22" s="134">
        <v>0.49652777777777773</v>
      </c>
      <c r="W22" s="70"/>
      <c r="X22" s="134">
        <v>0.49722222222222223</v>
      </c>
      <c r="Y22" s="70"/>
      <c r="Z22" s="134">
        <v>0.50694444444444442</v>
      </c>
      <c r="AA22" s="70" t="s">
        <v>1127</v>
      </c>
      <c r="AB22" s="19">
        <v>45662</v>
      </c>
      <c r="AC22" s="20" t="s">
        <v>1108</v>
      </c>
      <c r="AD22" s="19"/>
      <c r="AE22" s="71">
        <f t="shared" si="25"/>
        <v>660</v>
      </c>
      <c r="AF22" s="71">
        <f t="shared" si="26"/>
        <v>715</v>
      </c>
      <c r="AG22" s="71">
        <f t="shared" si="27"/>
        <v>55</v>
      </c>
      <c r="AH22" s="71">
        <f t="shared" si="28"/>
        <v>55</v>
      </c>
      <c r="AI22" s="71" t="str">
        <f t="shared" si="29"/>
        <v/>
      </c>
      <c r="AJ22" s="71" t="str">
        <f t="shared" si="30"/>
        <v/>
      </c>
      <c r="AK22" s="71" t="str">
        <f t="shared" si="31"/>
        <v/>
      </c>
      <c r="AL22" s="71">
        <f t="shared" si="32"/>
        <v>55</v>
      </c>
      <c r="AM22" s="71">
        <f t="shared" si="33"/>
        <v>0</v>
      </c>
      <c r="AN22" s="72">
        <f t="shared" si="34"/>
        <v>1.3888888888888951E-2</v>
      </c>
      <c r="AO22" s="73">
        <f t="shared" si="35"/>
        <v>0</v>
      </c>
      <c r="AP22" s="72" t="str">
        <f t="shared" si="36"/>
        <v>No</v>
      </c>
      <c r="AQ22" s="72">
        <f t="shared" si="37"/>
        <v>9.7222222222221877E-3</v>
      </c>
      <c r="AR22" s="72" t="str">
        <f t="shared" si="38"/>
        <v>Yes</v>
      </c>
      <c r="AS22" s="72" t="str">
        <f t="shared" si="39"/>
        <v>No</v>
      </c>
      <c r="AT22" s="72" t="str">
        <f t="shared" si="40"/>
        <v>No</v>
      </c>
      <c r="AU22" s="3"/>
      <c r="AV22" s="20"/>
      <c r="AW22" s="20"/>
      <c r="AX22" s="3"/>
      <c r="AY22" s="20" t="s">
        <v>1119</v>
      </c>
      <c r="AZ22" s="46"/>
      <c r="BA22" s="20"/>
      <c r="BB22" s="46"/>
      <c r="BC22" s="20"/>
      <c r="BD22" s="20"/>
      <c r="BE22" s="20"/>
      <c r="BF22" s="47" t="str">
        <f t="shared" si="41"/>
        <v/>
      </c>
      <c r="BG22" s="3"/>
      <c r="BH22" s="57" t="s">
        <v>425</v>
      </c>
      <c r="BI22" s="57" t="s">
        <v>416</v>
      </c>
      <c r="BJ22" s="45">
        <f>COUNTIF($I$2:$I$1288,"Yes")</f>
        <v>65</v>
      </c>
      <c r="BK22" s="58"/>
      <c r="BL22" s="3"/>
      <c r="BM22" s="3"/>
      <c r="BN22" s="3"/>
      <c r="BO22" s="3"/>
      <c r="BP22" s="3"/>
      <c r="BQ22" s="3"/>
      <c r="BR22" s="3"/>
      <c r="BS22" s="3"/>
      <c r="BT22" s="3"/>
      <c r="BU22" s="3"/>
      <c r="BV22" s="3"/>
      <c r="BW22" s="3"/>
      <c r="BX22" s="3"/>
      <c r="BY22" s="3"/>
      <c r="BZ22" s="80"/>
      <c r="CA22" s="3"/>
      <c r="CB22" s="3"/>
      <c r="CC22" s="3"/>
      <c r="CD22" s="3"/>
      <c r="CE22" s="3"/>
      <c r="CF22" s="3"/>
      <c r="CG22" s="3"/>
      <c r="CH22" s="3"/>
      <c r="CI22" s="3"/>
      <c r="CJ22" s="3"/>
      <c r="CM22" s="3"/>
      <c r="CN22" s="78">
        <f t="shared" si="47"/>
        <v>0</v>
      </c>
      <c r="CO22" s="78">
        <f t="shared" si="48"/>
        <v>0</v>
      </c>
      <c r="CP22" s="78">
        <f t="shared" si="49"/>
        <v>0</v>
      </c>
      <c r="CQ22" s="78">
        <f t="shared" si="50"/>
        <v>0</v>
      </c>
      <c r="CR22" s="78">
        <f t="shared" si="51"/>
        <v>0</v>
      </c>
      <c r="CS22" s="78">
        <f t="shared" si="52"/>
        <v>0</v>
      </c>
      <c r="CT22" s="78">
        <f t="shared" si="53"/>
        <v>0</v>
      </c>
      <c r="CU22" s="78">
        <f t="shared" si="54"/>
        <v>0</v>
      </c>
      <c r="CV22" s="78">
        <f t="shared" si="55"/>
        <v>0</v>
      </c>
      <c r="CW22" s="78">
        <f t="shared" si="56"/>
        <v>0</v>
      </c>
      <c r="CX22" s="78">
        <f t="shared" si="57"/>
        <v>0</v>
      </c>
      <c r="CY22" s="78">
        <f t="shared" si="58"/>
        <v>0</v>
      </c>
      <c r="CZ22" s="78">
        <f t="shared" si="59"/>
        <v>0</v>
      </c>
      <c r="DA22" s="78">
        <f>IF(COUNTIFS($A$2:$A$601,A22,$B$2:$B$601,B22,$F$2:F$601,F22)&gt;1,1,0)</f>
        <v>0</v>
      </c>
      <c r="DB22" s="78">
        <f t="shared" si="60"/>
        <v>0</v>
      </c>
      <c r="DC22" s="78">
        <f t="shared" si="61"/>
        <v>0</v>
      </c>
      <c r="DD22" s="78">
        <f t="shared" si="62"/>
        <v>0</v>
      </c>
      <c r="DE22" s="78">
        <f t="shared" si="63"/>
        <v>1</v>
      </c>
      <c r="DF22" s="78">
        <f t="shared" si="64"/>
        <v>1</v>
      </c>
      <c r="DG22" s="78">
        <f t="shared" si="65"/>
        <v>1</v>
      </c>
      <c r="DH22" s="78" t="str">
        <f t="shared" si="66"/>
        <v>1</v>
      </c>
      <c r="DI22" s="79">
        <f>IFERROR(IF(J22="","",VLOOKUP(J22,Lists!$D$3:$E$13,2,FALSE)),1)</f>
        <v>0</v>
      </c>
      <c r="DJ22" s="79">
        <f>IFERROR(IF(K22="","",VLOOKUP(K22,Lists!$F$3:$G$14,2,FALSE)),1)</f>
        <v>0</v>
      </c>
      <c r="DK22" s="79" t="str">
        <f>IFERROR(IF(M22="","",VLOOKUP(M22,Lists!$AA$3:$AB$18,2,FALSE)),1)</f>
        <v/>
      </c>
      <c r="DL22" s="79" t="str">
        <f>IFERROR(IF(N22="","",VLOOKUP(N22,Lists!$AC$3:$AD$13,2,FALSE)),1)</f>
        <v/>
      </c>
    </row>
    <row r="23" spans="1:116" ht="15" customHeight="1" x14ac:dyDescent="0.25">
      <c r="A23" s="20">
        <v>401800</v>
      </c>
      <c r="B23" s="19">
        <v>45662</v>
      </c>
      <c r="C23" s="64">
        <v>0.5</v>
      </c>
      <c r="D23" s="64" t="s">
        <v>1113</v>
      </c>
      <c r="E23" s="19">
        <v>45662</v>
      </c>
      <c r="F23" s="20">
        <v>13</v>
      </c>
      <c r="G23" s="18" t="s">
        <v>1108</v>
      </c>
      <c r="H23" s="65"/>
      <c r="I23" s="18" t="s">
        <v>1127</v>
      </c>
      <c r="J23" s="66" t="s">
        <v>27</v>
      </c>
      <c r="K23" s="66" t="s">
        <v>420</v>
      </c>
      <c r="L23" s="67" t="s">
        <v>1134</v>
      </c>
      <c r="M23" s="68"/>
      <c r="N23" s="68"/>
      <c r="O23" s="69"/>
      <c r="P23" s="134">
        <v>0.51041666666666663</v>
      </c>
      <c r="Q23" s="70"/>
      <c r="R23" s="134">
        <v>0.52083333333333337</v>
      </c>
      <c r="S23" s="70"/>
      <c r="T23" s="134">
        <v>0.54166666666666663</v>
      </c>
      <c r="U23" s="70"/>
      <c r="V23" s="134">
        <v>0.55208333333333337</v>
      </c>
      <c r="W23" s="70"/>
      <c r="X23" s="134">
        <v>0.55277777777777781</v>
      </c>
      <c r="Y23" s="70"/>
      <c r="Z23" s="134">
        <v>0.55902777777777779</v>
      </c>
      <c r="AA23" s="70" t="s">
        <v>1127</v>
      </c>
      <c r="AB23" s="19">
        <v>45662</v>
      </c>
      <c r="AC23" s="20" t="s">
        <v>1108</v>
      </c>
      <c r="AD23" s="19"/>
      <c r="AE23" s="71">
        <f t="shared" si="25"/>
        <v>735</v>
      </c>
      <c r="AF23" s="71">
        <f t="shared" si="26"/>
        <v>795</v>
      </c>
      <c r="AG23" s="71">
        <f t="shared" si="27"/>
        <v>60</v>
      </c>
      <c r="AH23" s="71">
        <f t="shared" si="28"/>
        <v>60</v>
      </c>
      <c r="AI23" s="71" t="str">
        <f t="shared" si="29"/>
        <v/>
      </c>
      <c r="AJ23" s="71" t="str">
        <f t="shared" si="30"/>
        <v/>
      </c>
      <c r="AK23" s="71" t="str">
        <f t="shared" si="31"/>
        <v/>
      </c>
      <c r="AL23" s="71">
        <f t="shared" si="32"/>
        <v>60</v>
      </c>
      <c r="AM23" s="71">
        <f t="shared" si="33"/>
        <v>0</v>
      </c>
      <c r="AN23" s="72">
        <f t="shared" si="34"/>
        <v>2.083333333333337E-2</v>
      </c>
      <c r="AO23" s="73">
        <f t="shared" si="35"/>
        <v>0</v>
      </c>
      <c r="AP23" s="72" t="str">
        <f t="shared" si="36"/>
        <v>No</v>
      </c>
      <c r="AQ23" s="72">
        <f t="shared" si="37"/>
        <v>6.2499999999999778E-3</v>
      </c>
      <c r="AR23" s="72" t="str">
        <f t="shared" si="38"/>
        <v>Yes</v>
      </c>
      <c r="AS23" s="72" t="str">
        <f t="shared" si="39"/>
        <v>No</v>
      </c>
      <c r="AT23" s="72" t="str">
        <f t="shared" si="40"/>
        <v>No</v>
      </c>
      <c r="AU23" s="3"/>
      <c r="AV23" s="20"/>
      <c r="AW23" s="20"/>
      <c r="AX23" s="3"/>
      <c r="AY23" s="20" t="s">
        <v>1116</v>
      </c>
      <c r="AZ23" s="46"/>
      <c r="BA23" s="20"/>
      <c r="BB23" s="46"/>
      <c r="BC23" s="20"/>
      <c r="BD23" s="20"/>
      <c r="BE23" s="20"/>
      <c r="BF23" s="47" t="str">
        <f t="shared" si="41"/>
        <v/>
      </c>
      <c r="BG23" s="3"/>
      <c r="BH23" s="57" t="s">
        <v>426</v>
      </c>
      <c r="BI23" s="57" t="s">
        <v>416</v>
      </c>
      <c r="BJ23" s="45">
        <f>COUNTIF($I$2:$I$1288,"No")</f>
        <v>71</v>
      </c>
      <c r="BK23" s="58">
        <f>IF((BJ23+BJ22)=$BJ$11,1,0)</f>
        <v>1</v>
      </c>
      <c r="BL23" s="3"/>
      <c r="BM23" s="3"/>
      <c r="BN23" s="3"/>
      <c r="BO23" s="3"/>
      <c r="BP23" s="3"/>
      <c r="BQ23" s="3"/>
      <c r="BR23" s="3"/>
      <c r="BS23" s="3"/>
      <c r="BT23" s="3"/>
      <c r="BU23" s="3"/>
      <c r="BV23" s="3"/>
      <c r="BW23" s="3"/>
      <c r="BX23" s="3"/>
      <c r="BY23" s="3"/>
      <c r="BZ23" s="80"/>
      <c r="CA23" s="3"/>
      <c r="CB23" s="3"/>
      <c r="CC23" s="3"/>
      <c r="CD23" s="3"/>
      <c r="CE23" s="3"/>
      <c r="CF23" s="3"/>
      <c r="CG23" s="3"/>
      <c r="CH23" s="3"/>
      <c r="CI23" s="3"/>
      <c r="CJ23" s="3"/>
      <c r="CM23" s="3"/>
      <c r="CN23" s="78">
        <f t="shared" si="47"/>
        <v>0</v>
      </c>
      <c r="CO23" s="78">
        <f t="shared" si="48"/>
        <v>0</v>
      </c>
      <c r="CP23" s="78">
        <f t="shared" si="49"/>
        <v>0</v>
      </c>
      <c r="CQ23" s="78">
        <f t="shared" si="50"/>
        <v>0</v>
      </c>
      <c r="CR23" s="78">
        <f t="shared" si="51"/>
        <v>0</v>
      </c>
      <c r="CS23" s="78">
        <f t="shared" si="52"/>
        <v>0</v>
      </c>
      <c r="CT23" s="78">
        <f t="shared" si="53"/>
        <v>0</v>
      </c>
      <c r="CU23" s="78">
        <f t="shared" si="54"/>
        <v>0</v>
      </c>
      <c r="CV23" s="78">
        <f t="shared" si="55"/>
        <v>0</v>
      </c>
      <c r="CW23" s="78">
        <f t="shared" si="56"/>
        <v>0</v>
      </c>
      <c r="CX23" s="78">
        <f t="shared" si="57"/>
        <v>0</v>
      </c>
      <c r="CY23" s="78">
        <f t="shared" si="58"/>
        <v>0</v>
      </c>
      <c r="CZ23" s="78">
        <f t="shared" si="59"/>
        <v>0</v>
      </c>
      <c r="DA23" s="78">
        <f>IF(COUNTIFS($A$2:$A$601,A23,$B$2:$B$601,B23,$F$2:F$601,F23)&gt;1,1,0)</f>
        <v>0</v>
      </c>
      <c r="DB23" s="78">
        <f t="shared" si="60"/>
        <v>0</v>
      </c>
      <c r="DC23" s="78">
        <f t="shared" si="61"/>
        <v>0</v>
      </c>
      <c r="DD23" s="78">
        <f t="shared" si="62"/>
        <v>0</v>
      </c>
      <c r="DE23" s="78">
        <f t="shared" si="63"/>
        <v>1</v>
      </c>
      <c r="DF23" s="78">
        <f t="shared" si="64"/>
        <v>1</v>
      </c>
      <c r="DG23" s="78">
        <f t="shared" si="65"/>
        <v>1</v>
      </c>
      <c r="DH23" s="78" t="str">
        <f t="shared" si="66"/>
        <v>1</v>
      </c>
      <c r="DI23" s="79">
        <f>IFERROR(IF(J23="","",VLOOKUP(J23,Lists!$D$3:$E$13,2,FALSE)),1)</f>
        <v>0</v>
      </c>
      <c r="DJ23" s="79">
        <f>IFERROR(IF(K23="","",VLOOKUP(K23,Lists!$F$3:$G$14,2,FALSE)),1)</f>
        <v>0</v>
      </c>
      <c r="DK23" s="79" t="str">
        <f>IFERROR(IF(M23="","",VLOOKUP(M23,Lists!$AA$3:$AB$18,2,FALSE)),1)</f>
        <v/>
      </c>
      <c r="DL23" s="79" t="str">
        <f>IFERROR(IF(N23="","",VLOOKUP(N23,Lists!$AC$3:$AD$13,2,FALSE)),1)</f>
        <v/>
      </c>
    </row>
    <row r="24" spans="1:116" ht="15" customHeight="1" x14ac:dyDescent="0.25">
      <c r="A24" s="20">
        <v>421714</v>
      </c>
      <c r="B24" s="19">
        <v>45662</v>
      </c>
      <c r="C24" s="64">
        <v>0.5625</v>
      </c>
      <c r="D24" s="64" t="s">
        <v>1131</v>
      </c>
      <c r="E24" s="19">
        <v>45662</v>
      </c>
      <c r="F24" s="20">
        <v>13</v>
      </c>
      <c r="G24" s="18" t="s">
        <v>1108</v>
      </c>
      <c r="H24" s="65"/>
      <c r="I24" s="18" t="s">
        <v>1127</v>
      </c>
      <c r="J24" s="66" t="s">
        <v>27</v>
      </c>
      <c r="K24" s="66" t="s">
        <v>407</v>
      </c>
      <c r="L24" s="67"/>
      <c r="M24" s="68"/>
      <c r="N24" s="68"/>
      <c r="O24" s="69"/>
      <c r="P24" s="134">
        <v>0.5625</v>
      </c>
      <c r="Q24" s="70"/>
      <c r="R24" s="134">
        <v>0.57638888888888895</v>
      </c>
      <c r="S24" s="70"/>
      <c r="T24" s="134">
        <v>0.65972222222222221</v>
      </c>
      <c r="U24" s="70"/>
      <c r="V24" s="134">
        <v>0.67361111111111116</v>
      </c>
      <c r="W24" s="70"/>
      <c r="X24" s="134">
        <v>0.6743055555555556</v>
      </c>
      <c r="Y24" s="70"/>
      <c r="Z24" s="134">
        <v>0.68055555555555547</v>
      </c>
      <c r="AA24" s="70" t="s">
        <v>1127</v>
      </c>
      <c r="AB24" s="19">
        <v>45662</v>
      </c>
      <c r="AC24" s="20" t="s">
        <v>1108</v>
      </c>
      <c r="AD24" s="19"/>
      <c r="AE24" s="71">
        <f t="shared" si="25"/>
        <v>810</v>
      </c>
      <c r="AF24" s="71">
        <f t="shared" si="26"/>
        <v>970</v>
      </c>
      <c r="AG24" s="71">
        <f t="shared" si="27"/>
        <v>160</v>
      </c>
      <c r="AH24" s="71" t="str">
        <f t="shared" si="28"/>
        <v/>
      </c>
      <c r="AI24" s="71" t="str">
        <f t="shared" si="29"/>
        <v/>
      </c>
      <c r="AJ24" s="71">
        <f t="shared" si="30"/>
        <v>150</v>
      </c>
      <c r="AK24" s="71" t="str">
        <f t="shared" si="31"/>
        <v/>
      </c>
      <c r="AL24" s="71">
        <f t="shared" si="32"/>
        <v>150</v>
      </c>
      <c r="AM24" s="71">
        <f t="shared" si="33"/>
        <v>10</v>
      </c>
      <c r="AN24" s="72">
        <f t="shared" si="34"/>
        <v>1.3888888888888951E-2</v>
      </c>
      <c r="AO24" s="73">
        <f t="shared" si="35"/>
        <v>0</v>
      </c>
      <c r="AP24" s="72" t="str">
        <f t="shared" si="36"/>
        <v>No</v>
      </c>
      <c r="AQ24" s="72">
        <f t="shared" si="37"/>
        <v>6.2499999999998668E-3</v>
      </c>
      <c r="AR24" s="72" t="str">
        <f t="shared" si="38"/>
        <v>Yes</v>
      </c>
      <c r="AS24" s="72" t="str">
        <f t="shared" si="39"/>
        <v>No</v>
      </c>
      <c r="AT24" s="72" t="str">
        <f t="shared" si="40"/>
        <v>No</v>
      </c>
      <c r="AU24" s="3"/>
      <c r="AV24" s="20"/>
      <c r="AW24" s="20"/>
      <c r="AX24" s="3"/>
      <c r="AY24" s="20" t="s">
        <v>1162</v>
      </c>
      <c r="AZ24" s="46"/>
      <c r="BA24" s="20"/>
      <c r="BB24" s="46"/>
      <c r="BC24" s="20"/>
      <c r="BD24" s="20"/>
      <c r="BE24" s="20"/>
      <c r="BF24" s="47" t="str">
        <f t="shared" si="41"/>
        <v/>
      </c>
      <c r="BG24" s="3"/>
      <c r="BH24" s="57" t="s">
        <v>318</v>
      </c>
      <c r="BI24" s="57" t="s">
        <v>416</v>
      </c>
      <c r="BJ24" s="45">
        <f>COUNTA($J$2:$J$1288)</f>
        <v>65</v>
      </c>
      <c r="BK24" s="58">
        <f>IF(BJ24=$BJ$22,1,0)</f>
        <v>1</v>
      </c>
      <c r="BL24" s="3"/>
      <c r="BM24" s="3"/>
      <c r="BN24" s="3"/>
      <c r="BO24" s="3"/>
      <c r="BP24" s="3"/>
      <c r="BQ24" s="3"/>
      <c r="BR24" s="3"/>
      <c r="BS24" s="3"/>
      <c r="BT24" s="3"/>
      <c r="BU24" s="3"/>
      <c r="BV24" s="3"/>
      <c r="BW24" s="3"/>
      <c r="BX24" s="3"/>
      <c r="BY24" s="3"/>
      <c r="BZ24" s="80"/>
      <c r="CA24" s="3"/>
      <c r="CB24" s="3"/>
      <c r="CC24" s="3"/>
      <c r="CD24" s="3"/>
      <c r="CE24" s="3"/>
      <c r="CF24" s="3"/>
      <c r="CG24" s="3"/>
      <c r="CH24" s="3"/>
      <c r="CI24" s="3"/>
      <c r="CJ24" s="3"/>
      <c r="CM24" s="3"/>
      <c r="CN24" s="78">
        <f t="shared" si="47"/>
        <v>0</v>
      </c>
      <c r="CO24" s="78">
        <f t="shared" si="48"/>
        <v>0</v>
      </c>
      <c r="CP24" s="78">
        <f t="shared" si="49"/>
        <v>0</v>
      </c>
      <c r="CQ24" s="78">
        <f t="shared" si="50"/>
        <v>0</v>
      </c>
      <c r="CR24" s="78">
        <f t="shared" si="51"/>
        <v>0</v>
      </c>
      <c r="CS24" s="78">
        <f t="shared" si="52"/>
        <v>0</v>
      </c>
      <c r="CT24" s="78">
        <f t="shared" si="53"/>
        <v>0</v>
      </c>
      <c r="CU24" s="78">
        <f t="shared" si="54"/>
        <v>0</v>
      </c>
      <c r="CV24" s="78">
        <f t="shared" si="55"/>
        <v>0</v>
      </c>
      <c r="CW24" s="78">
        <f t="shared" si="56"/>
        <v>0</v>
      </c>
      <c r="CX24" s="78">
        <f t="shared" si="57"/>
        <v>0</v>
      </c>
      <c r="CY24" s="78">
        <f t="shared" si="58"/>
        <v>0</v>
      </c>
      <c r="CZ24" s="78">
        <f t="shared" si="59"/>
        <v>0</v>
      </c>
      <c r="DA24" s="78">
        <f>IF(COUNTIFS($A$2:$A$601,A24,$B$2:$B$601,B24,$F$2:F$601,F24)&gt;1,1,0)</f>
        <v>0</v>
      </c>
      <c r="DB24" s="78">
        <f t="shared" si="60"/>
        <v>0</v>
      </c>
      <c r="DC24" s="78">
        <f t="shared" si="61"/>
        <v>0</v>
      </c>
      <c r="DD24" s="78">
        <f t="shared" si="62"/>
        <v>0</v>
      </c>
      <c r="DE24" s="78">
        <f t="shared" si="63"/>
        <v>1</v>
      </c>
      <c r="DF24" s="78">
        <f t="shared" si="64"/>
        <v>1</v>
      </c>
      <c r="DG24" s="78">
        <f t="shared" si="65"/>
        <v>1</v>
      </c>
      <c r="DH24" s="78" t="str">
        <f t="shared" si="66"/>
        <v>1</v>
      </c>
      <c r="DI24" s="79">
        <f>IFERROR(IF(J24="","",VLOOKUP(J24,Lists!$D$3:$E$13,2,FALSE)),1)</f>
        <v>0</v>
      </c>
      <c r="DJ24" s="79">
        <f>IFERROR(IF(K24="","",VLOOKUP(K24,Lists!$F$3:$G$14,2,FALSE)),1)</f>
        <v>0</v>
      </c>
      <c r="DK24" s="79" t="str">
        <f>IFERROR(IF(M24="","",VLOOKUP(M24,Lists!$AA$3:$AB$18,2,FALSE)),1)</f>
        <v/>
      </c>
      <c r="DL24" s="79" t="str">
        <f>IFERROR(IF(N24="","",VLOOKUP(N24,Lists!$AC$3:$AD$13,2,FALSE)),1)</f>
        <v/>
      </c>
    </row>
    <row r="25" spans="1:116" ht="15" customHeight="1" x14ac:dyDescent="0.25">
      <c r="A25" s="20">
        <v>406411</v>
      </c>
      <c r="B25" s="19">
        <v>45663</v>
      </c>
      <c r="C25" s="64">
        <v>0.33333333333333331</v>
      </c>
      <c r="D25" s="64" t="s">
        <v>1124</v>
      </c>
      <c r="E25" s="19">
        <v>45663</v>
      </c>
      <c r="F25" s="20">
        <v>3</v>
      </c>
      <c r="G25" s="18" t="s">
        <v>1108</v>
      </c>
      <c r="H25" s="65"/>
      <c r="I25" s="18" t="s">
        <v>1127</v>
      </c>
      <c r="J25" s="66" t="s">
        <v>42</v>
      </c>
      <c r="K25" s="66" t="s">
        <v>420</v>
      </c>
      <c r="L25" s="67" t="s">
        <v>1135</v>
      </c>
      <c r="M25" s="68"/>
      <c r="N25" s="68"/>
      <c r="O25" s="69"/>
      <c r="P25" s="134">
        <v>0.3263888888888889</v>
      </c>
      <c r="Q25" s="70"/>
      <c r="R25" s="134">
        <v>0.3430555555555555</v>
      </c>
      <c r="S25" s="70"/>
      <c r="T25" s="134">
        <v>0.38194444444444442</v>
      </c>
      <c r="U25" s="70"/>
      <c r="V25" s="134">
        <v>0.39583333333333331</v>
      </c>
      <c r="W25" s="70"/>
      <c r="X25" s="134">
        <v>0.39652777777777781</v>
      </c>
      <c r="Y25" s="70"/>
      <c r="Z25" s="134">
        <v>0.40277777777777773</v>
      </c>
      <c r="AA25" s="70" t="s">
        <v>1127</v>
      </c>
      <c r="AB25" s="19">
        <v>45663</v>
      </c>
      <c r="AC25" s="20" t="s">
        <v>1108</v>
      </c>
      <c r="AD25" s="19"/>
      <c r="AE25" s="71">
        <f t="shared" si="25"/>
        <v>470</v>
      </c>
      <c r="AF25" s="71">
        <f t="shared" si="26"/>
        <v>570</v>
      </c>
      <c r="AG25" s="71">
        <f t="shared" si="27"/>
        <v>100</v>
      </c>
      <c r="AH25" s="71">
        <f t="shared" si="28"/>
        <v>0</v>
      </c>
      <c r="AI25" s="71">
        <f t="shared" si="29"/>
        <v>90</v>
      </c>
      <c r="AJ25" s="71" t="str">
        <f t="shared" si="30"/>
        <v/>
      </c>
      <c r="AK25" s="71" t="str">
        <f t="shared" si="31"/>
        <v/>
      </c>
      <c r="AL25" s="71">
        <f t="shared" si="32"/>
        <v>90</v>
      </c>
      <c r="AM25" s="71">
        <f t="shared" si="33"/>
        <v>10</v>
      </c>
      <c r="AN25" s="72">
        <f t="shared" si="34"/>
        <v>9.7222222222221877E-3</v>
      </c>
      <c r="AO25" s="73">
        <f t="shared" si="35"/>
        <v>0</v>
      </c>
      <c r="AP25" s="72" t="str">
        <f t="shared" si="36"/>
        <v>Yes</v>
      </c>
      <c r="AQ25" s="72">
        <f t="shared" si="37"/>
        <v>6.2499999999999223E-3</v>
      </c>
      <c r="AR25" s="72" t="str">
        <f t="shared" si="38"/>
        <v>Yes</v>
      </c>
      <c r="AS25" s="72" t="str">
        <f t="shared" si="39"/>
        <v>No</v>
      </c>
      <c r="AT25" s="72" t="str">
        <f t="shared" si="40"/>
        <v>No</v>
      </c>
      <c r="AU25" s="3"/>
      <c r="AV25" s="20"/>
      <c r="AW25" s="20"/>
      <c r="AX25" s="3"/>
      <c r="AY25" s="20" t="s">
        <v>1150</v>
      </c>
      <c r="AZ25" s="46"/>
      <c r="BA25" s="20"/>
      <c r="BB25" s="46"/>
      <c r="BC25" s="20"/>
      <c r="BD25" s="20"/>
      <c r="BE25" s="20"/>
      <c r="BF25" s="47" t="str">
        <f t="shared" si="41"/>
        <v/>
      </c>
      <c r="BG25" s="3"/>
      <c r="BH25" s="57" t="s">
        <v>319</v>
      </c>
      <c r="BI25" s="57" t="s">
        <v>416</v>
      </c>
      <c r="BJ25" s="45">
        <f>COUNTA($K$2:$K$1288)</f>
        <v>65</v>
      </c>
      <c r="BK25" s="58">
        <f>IF(BJ25=$BJ$24,1,0)</f>
        <v>1</v>
      </c>
      <c r="BL25" s="3"/>
      <c r="BM25" s="3"/>
      <c r="BN25" s="3"/>
      <c r="BO25" s="3"/>
      <c r="BP25" s="3"/>
      <c r="BQ25" s="3"/>
      <c r="BR25" s="3"/>
      <c r="BS25" s="3"/>
      <c r="BT25" s="3"/>
      <c r="BU25" s="3"/>
      <c r="BV25" s="3"/>
      <c r="BW25" s="3"/>
      <c r="BX25" s="3"/>
      <c r="BY25" s="3"/>
      <c r="BZ25" s="80"/>
      <c r="CA25" s="3"/>
      <c r="CB25" s="3"/>
      <c r="CC25" s="3"/>
      <c r="CD25" s="3"/>
      <c r="CE25" s="3"/>
      <c r="CF25" s="3"/>
      <c r="CG25" s="3"/>
      <c r="CH25" s="3"/>
      <c r="CI25" s="3"/>
      <c r="CJ25" s="3"/>
      <c r="CM25" s="3"/>
      <c r="CN25" s="78">
        <f t="shared" si="47"/>
        <v>0</v>
      </c>
      <c r="CO25" s="78">
        <f t="shared" si="48"/>
        <v>0</v>
      </c>
      <c r="CP25" s="78">
        <f t="shared" si="49"/>
        <v>0</v>
      </c>
      <c r="CQ25" s="78">
        <f t="shared" si="50"/>
        <v>0</v>
      </c>
      <c r="CR25" s="78">
        <f t="shared" si="51"/>
        <v>0</v>
      </c>
      <c r="CS25" s="78">
        <f t="shared" si="52"/>
        <v>0</v>
      </c>
      <c r="CT25" s="78">
        <f t="shared" si="53"/>
        <v>0</v>
      </c>
      <c r="CU25" s="78">
        <f t="shared" si="54"/>
        <v>0</v>
      </c>
      <c r="CV25" s="78">
        <f t="shared" si="55"/>
        <v>0</v>
      </c>
      <c r="CW25" s="78">
        <f t="shared" si="56"/>
        <v>0</v>
      </c>
      <c r="CX25" s="78">
        <f t="shared" si="57"/>
        <v>0</v>
      </c>
      <c r="CY25" s="78">
        <f t="shared" si="58"/>
        <v>0</v>
      </c>
      <c r="CZ25" s="78">
        <f t="shared" si="59"/>
        <v>0</v>
      </c>
      <c r="DA25" s="78">
        <f>IF(COUNTIFS($A$2:$A$601,A25,$B$2:$B$601,B25,$F$2:F$601,F25)&gt;1,1,0)</f>
        <v>0</v>
      </c>
      <c r="DB25" s="78">
        <f t="shared" si="60"/>
        <v>0</v>
      </c>
      <c r="DC25" s="78">
        <f t="shared" si="61"/>
        <v>0</v>
      </c>
      <c r="DD25" s="78">
        <f t="shared" si="62"/>
        <v>0</v>
      </c>
      <c r="DE25" s="78">
        <f t="shared" si="63"/>
        <v>1</v>
      </c>
      <c r="DF25" s="78">
        <f t="shared" si="64"/>
        <v>1</v>
      </c>
      <c r="DG25" s="78">
        <f t="shared" si="65"/>
        <v>1</v>
      </c>
      <c r="DH25" s="78" t="str">
        <f t="shared" si="66"/>
        <v>1</v>
      </c>
      <c r="DI25" s="79">
        <f>IFERROR(IF(J25="","",VLOOKUP(J25,Lists!$D$3:$E$13,2,FALSE)),1)</f>
        <v>0</v>
      </c>
      <c r="DJ25" s="79">
        <f>IFERROR(IF(K25="","",VLOOKUP(K25,Lists!$F$3:$G$14,2,FALSE)),1)</f>
        <v>0</v>
      </c>
      <c r="DK25" s="79" t="str">
        <f>IFERROR(IF(M25="","",VLOOKUP(M25,Lists!$AA$3:$AB$18,2,FALSE)),1)</f>
        <v/>
      </c>
      <c r="DL25" s="79" t="str">
        <f>IFERROR(IF(N25="","",VLOOKUP(N25,Lists!$AC$3:$AD$13,2,FALSE)),1)</f>
        <v/>
      </c>
    </row>
    <row r="26" spans="1:116" ht="15" customHeight="1" x14ac:dyDescent="0.25">
      <c r="A26" s="20">
        <v>415083</v>
      </c>
      <c r="B26" s="19">
        <v>45663</v>
      </c>
      <c r="C26" s="64">
        <v>0.41666666666666669</v>
      </c>
      <c r="D26" s="64" t="s">
        <v>1124</v>
      </c>
      <c r="E26" s="19">
        <v>45663</v>
      </c>
      <c r="F26" s="20">
        <v>3</v>
      </c>
      <c r="G26" s="18" t="s">
        <v>1108</v>
      </c>
      <c r="H26" s="65"/>
      <c r="I26" s="18" t="s">
        <v>1127</v>
      </c>
      <c r="J26" s="66" t="s">
        <v>42</v>
      </c>
      <c r="K26" s="66" t="s">
        <v>420</v>
      </c>
      <c r="L26" s="67" t="s">
        <v>1135</v>
      </c>
      <c r="M26" s="68"/>
      <c r="N26" s="68"/>
      <c r="O26" s="69"/>
      <c r="P26" s="134">
        <v>0.42083333333333334</v>
      </c>
      <c r="Q26" s="70"/>
      <c r="R26" s="134">
        <v>0.43055555555555558</v>
      </c>
      <c r="S26" s="70"/>
      <c r="T26" s="134">
        <v>0.45277777777777778</v>
      </c>
      <c r="U26" s="70"/>
      <c r="V26" s="134">
        <v>0.46527777777777773</v>
      </c>
      <c r="W26" s="70"/>
      <c r="X26" s="134">
        <v>0.46597222222222223</v>
      </c>
      <c r="Y26" s="70"/>
      <c r="Z26" s="134">
        <v>0.47222222222222227</v>
      </c>
      <c r="AA26" s="70" t="s">
        <v>1127</v>
      </c>
      <c r="AB26" s="19">
        <v>45663</v>
      </c>
      <c r="AC26" s="20" t="s">
        <v>1108</v>
      </c>
      <c r="AD26" s="19"/>
      <c r="AE26" s="71">
        <f t="shared" si="25"/>
        <v>606</v>
      </c>
      <c r="AF26" s="71">
        <f t="shared" si="26"/>
        <v>670</v>
      </c>
      <c r="AG26" s="71">
        <f t="shared" si="27"/>
        <v>64</v>
      </c>
      <c r="AH26" s="71">
        <f t="shared" si="28"/>
        <v>64</v>
      </c>
      <c r="AI26" s="71" t="str">
        <f t="shared" si="29"/>
        <v/>
      </c>
      <c r="AJ26" s="71" t="str">
        <f t="shared" si="30"/>
        <v/>
      </c>
      <c r="AK26" s="71" t="str">
        <f t="shared" si="31"/>
        <v/>
      </c>
      <c r="AL26" s="71">
        <f t="shared" si="32"/>
        <v>64</v>
      </c>
      <c r="AM26" s="71">
        <f t="shared" si="33"/>
        <v>0</v>
      </c>
      <c r="AN26" s="72">
        <f t="shared" si="34"/>
        <v>1.3888888888888895E-2</v>
      </c>
      <c r="AO26" s="73">
        <f t="shared" si="35"/>
        <v>0</v>
      </c>
      <c r="AP26" s="72" t="str">
        <f t="shared" si="36"/>
        <v>No</v>
      </c>
      <c r="AQ26" s="72">
        <f t="shared" si="37"/>
        <v>6.2500000000000333E-3</v>
      </c>
      <c r="AR26" s="72" t="str">
        <f t="shared" si="38"/>
        <v>Yes</v>
      </c>
      <c r="AS26" s="72" t="str">
        <f t="shared" si="39"/>
        <v>No</v>
      </c>
      <c r="AT26" s="72" t="str">
        <f t="shared" si="40"/>
        <v>No</v>
      </c>
      <c r="AU26" s="3"/>
      <c r="AV26" s="20"/>
      <c r="AW26" s="20"/>
      <c r="AX26" s="3"/>
      <c r="AY26" s="20" t="s">
        <v>1193</v>
      </c>
      <c r="AZ26" s="46"/>
      <c r="BA26" s="20"/>
      <c r="BB26" s="46"/>
      <c r="BC26" s="20"/>
      <c r="BD26" s="20"/>
      <c r="BE26" s="20"/>
      <c r="BF26" s="47" t="str">
        <f t="shared" si="41"/>
        <v/>
      </c>
      <c r="BG26" s="3"/>
      <c r="BH26" s="57" t="s">
        <v>427</v>
      </c>
      <c r="BI26" s="57" t="s">
        <v>416</v>
      </c>
      <c r="BJ26" s="45">
        <f>COUNTIF($K$2:$K$1288,"Other")</f>
        <v>54</v>
      </c>
      <c r="BK26" s="58"/>
      <c r="BL26" s="3"/>
      <c r="BM26" s="3"/>
      <c r="BN26" s="3"/>
      <c r="BO26" s="3"/>
      <c r="BP26" s="3"/>
      <c r="BQ26" s="3"/>
      <c r="BR26" s="3"/>
      <c r="BS26" s="3"/>
      <c r="BT26" s="3"/>
      <c r="BU26" s="3"/>
      <c r="BV26" s="3"/>
      <c r="BW26" s="3"/>
      <c r="BX26" s="3"/>
      <c r="BY26" s="3"/>
      <c r="BZ26" s="80"/>
      <c r="CA26" s="3"/>
      <c r="CB26" s="3"/>
      <c r="CC26" s="3"/>
      <c r="CD26" s="3"/>
      <c r="CE26" s="3"/>
      <c r="CF26" s="3"/>
      <c r="CG26" s="3"/>
      <c r="CH26" s="3"/>
      <c r="CI26" s="3"/>
      <c r="CJ26" s="3"/>
      <c r="CM26" s="3"/>
      <c r="CN26" s="78">
        <f t="shared" si="47"/>
        <v>0</v>
      </c>
      <c r="CO26" s="78">
        <f t="shared" si="48"/>
        <v>0</v>
      </c>
      <c r="CP26" s="78">
        <f t="shared" si="49"/>
        <v>0</v>
      </c>
      <c r="CQ26" s="78">
        <f t="shared" si="50"/>
        <v>0</v>
      </c>
      <c r="CR26" s="78">
        <f t="shared" si="51"/>
        <v>0</v>
      </c>
      <c r="CS26" s="78">
        <f t="shared" si="52"/>
        <v>0</v>
      </c>
      <c r="CT26" s="78">
        <f t="shared" si="53"/>
        <v>0</v>
      </c>
      <c r="CU26" s="78">
        <f t="shared" si="54"/>
        <v>0</v>
      </c>
      <c r="CV26" s="78">
        <f t="shared" si="55"/>
        <v>0</v>
      </c>
      <c r="CW26" s="78">
        <f t="shared" si="56"/>
        <v>0</v>
      </c>
      <c r="CX26" s="78">
        <f t="shared" si="57"/>
        <v>0</v>
      </c>
      <c r="CY26" s="78">
        <f t="shared" si="58"/>
        <v>0</v>
      </c>
      <c r="CZ26" s="78">
        <f t="shared" si="59"/>
        <v>0</v>
      </c>
      <c r="DA26" s="78">
        <f>IF(COUNTIFS($A$2:$A$601,A26,$B$2:$B$601,B26,$F$2:F$601,F26)&gt;1,1,0)</f>
        <v>0</v>
      </c>
      <c r="DB26" s="78">
        <f t="shared" si="60"/>
        <v>0</v>
      </c>
      <c r="DC26" s="78">
        <f t="shared" si="61"/>
        <v>0</v>
      </c>
      <c r="DD26" s="78">
        <f t="shared" si="62"/>
        <v>0</v>
      </c>
      <c r="DE26" s="78">
        <f t="shared" si="63"/>
        <v>1</v>
      </c>
      <c r="DF26" s="78">
        <f t="shared" si="64"/>
        <v>1</v>
      </c>
      <c r="DG26" s="78">
        <f t="shared" si="65"/>
        <v>1</v>
      </c>
      <c r="DH26" s="78" t="str">
        <f t="shared" si="66"/>
        <v>1</v>
      </c>
      <c r="DI26" s="79">
        <f>IFERROR(IF(J26="","",VLOOKUP(J26,Lists!$D$3:$E$13,2,FALSE)),1)</f>
        <v>0</v>
      </c>
      <c r="DJ26" s="79">
        <f>IFERROR(IF(K26="","",VLOOKUP(K26,Lists!$F$3:$G$14,2,FALSE)),1)</f>
        <v>0</v>
      </c>
      <c r="DK26" s="79" t="str">
        <f>IFERROR(IF(M26="","",VLOOKUP(M26,Lists!$AA$3:$AB$18,2,FALSE)),1)</f>
        <v/>
      </c>
      <c r="DL26" s="79" t="str">
        <f>IFERROR(IF(N26="","",VLOOKUP(N26,Lists!$AC$3:$AD$13,2,FALSE)),1)</f>
        <v/>
      </c>
    </row>
    <row r="27" spans="1:116" ht="15" customHeight="1" x14ac:dyDescent="0.25">
      <c r="A27" s="20">
        <v>421602</v>
      </c>
      <c r="B27" s="19">
        <v>45663</v>
      </c>
      <c r="C27" s="64">
        <v>0.47916666666666669</v>
      </c>
      <c r="D27" s="64" t="s">
        <v>1124</v>
      </c>
      <c r="E27" s="19">
        <v>45663</v>
      </c>
      <c r="F27" s="20">
        <v>3</v>
      </c>
      <c r="G27" s="18" t="s">
        <v>1108</v>
      </c>
      <c r="H27" s="65"/>
      <c r="I27" s="18" t="s">
        <v>1127</v>
      </c>
      <c r="J27" s="66" t="s">
        <v>42</v>
      </c>
      <c r="K27" s="66" t="s">
        <v>420</v>
      </c>
      <c r="L27" s="67" t="s">
        <v>1135</v>
      </c>
      <c r="M27" s="68"/>
      <c r="N27" s="68"/>
      <c r="O27" s="69"/>
      <c r="P27" s="134">
        <v>0.47569444444444442</v>
      </c>
      <c r="Q27" s="70"/>
      <c r="R27" s="134">
        <v>0.47916666666666669</v>
      </c>
      <c r="S27" s="70"/>
      <c r="T27" s="134">
        <v>0.4861111111111111</v>
      </c>
      <c r="U27" s="70"/>
      <c r="V27" s="134">
        <v>0.48680555555555555</v>
      </c>
      <c r="W27" s="70"/>
      <c r="X27" s="134">
        <v>0.48749999999999999</v>
      </c>
      <c r="Y27" s="70"/>
      <c r="Z27" s="134">
        <v>0.49305555555555558</v>
      </c>
      <c r="AA27" s="70" t="s">
        <v>1127</v>
      </c>
      <c r="AB27" s="19">
        <v>45663</v>
      </c>
      <c r="AC27" s="20" t="s">
        <v>1108</v>
      </c>
      <c r="AD27" s="19"/>
      <c r="AE27" s="71">
        <f t="shared" si="25"/>
        <v>685</v>
      </c>
      <c r="AF27" s="71">
        <f t="shared" si="26"/>
        <v>701</v>
      </c>
      <c r="AG27" s="71">
        <f t="shared" si="27"/>
        <v>16</v>
      </c>
      <c r="AH27" s="71">
        <f t="shared" si="28"/>
        <v>16</v>
      </c>
      <c r="AI27" s="71" t="str">
        <f t="shared" si="29"/>
        <v/>
      </c>
      <c r="AJ27" s="71" t="str">
        <f t="shared" si="30"/>
        <v/>
      </c>
      <c r="AK27" s="71" t="str">
        <f t="shared" si="31"/>
        <v/>
      </c>
      <c r="AL27" s="71">
        <f t="shared" si="32"/>
        <v>16</v>
      </c>
      <c r="AM27" s="71">
        <f t="shared" si="33"/>
        <v>0</v>
      </c>
      <c r="AN27" s="72">
        <f t="shared" si="34"/>
        <v>0</v>
      </c>
      <c r="AO27" s="73">
        <f t="shared" si="35"/>
        <v>0</v>
      </c>
      <c r="AP27" s="72" t="str">
        <f t="shared" si="36"/>
        <v>Yes</v>
      </c>
      <c r="AQ27" s="72">
        <f t="shared" si="37"/>
        <v>5.5555555555555913E-3</v>
      </c>
      <c r="AR27" s="72" t="str">
        <f t="shared" si="38"/>
        <v>Yes</v>
      </c>
      <c r="AS27" s="72" t="str">
        <f t="shared" si="39"/>
        <v>No</v>
      </c>
      <c r="AT27" s="72" t="str">
        <f t="shared" si="40"/>
        <v>No</v>
      </c>
      <c r="AU27" s="3"/>
      <c r="AV27" s="20"/>
      <c r="AW27" s="20"/>
      <c r="AX27" s="3"/>
      <c r="AY27" s="20" t="s">
        <v>1194</v>
      </c>
      <c r="AZ27" s="46"/>
      <c r="BA27" s="20"/>
      <c r="BB27" s="46"/>
      <c r="BC27" s="20"/>
      <c r="BD27" s="20"/>
      <c r="BE27" s="20"/>
      <c r="BF27" s="47" t="str">
        <f t="shared" si="41"/>
        <v/>
      </c>
      <c r="BG27" s="3"/>
      <c r="BH27" s="57" t="s">
        <v>428</v>
      </c>
      <c r="BI27" s="57" t="s">
        <v>416</v>
      </c>
      <c r="BJ27" s="45">
        <f>COUNTA($L$2:$L$1288)</f>
        <v>54</v>
      </c>
      <c r="BK27" s="58">
        <f>IF(BJ27=$BJ$26,1,0)</f>
        <v>1</v>
      </c>
      <c r="BL27" s="3"/>
      <c r="BM27" s="3"/>
      <c r="BN27" s="3"/>
      <c r="BO27" s="3"/>
      <c r="BP27" s="3"/>
      <c r="BQ27" s="3"/>
      <c r="BR27" s="3"/>
      <c r="BS27" s="3"/>
      <c r="BT27" s="3"/>
      <c r="BU27" s="3"/>
      <c r="BV27" s="3"/>
      <c r="BW27" s="3"/>
      <c r="BX27" s="3"/>
      <c r="BY27" s="3"/>
      <c r="BZ27" s="80"/>
      <c r="CA27" s="3"/>
      <c r="CB27" s="3"/>
      <c r="CC27" s="3"/>
      <c r="CD27" s="3"/>
      <c r="CE27" s="3"/>
      <c r="CF27" s="3"/>
      <c r="CG27" s="3"/>
      <c r="CH27" s="3"/>
      <c r="CI27" s="3"/>
      <c r="CJ27" s="3"/>
      <c r="CM27" s="3"/>
      <c r="CN27" s="78">
        <f t="shared" si="47"/>
        <v>0</v>
      </c>
      <c r="CO27" s="78">
        <f t="shared" si="48"/>
        <v>0</v>
      </c>
      <c r="CP27" s="78">
        <f t="shared" si="49"/>
        <v>0</v>
      </c>
      <c r="CQ27" s="78">
        <f t="shared" si="50"/>
        <v>0</v>
      </c>
      <c r="CR27" s="78">
        <f t="shared" si="51"/>
        <v>0</v>
      </c>
      <c r="CS27" s="78">
        <f t="shared" si="52"/>
        <v>0</v>
      </c>
      <c r="CT27" s="78">
        <f t="shared" si="53"/>
        <v>0</v>
      </c>
      <c r="CU27" s="78">
        <f t="shared" si="54"/>
        <v>0</v>
      </c>
      <c r="CV27" s="78">
        <f t="shared" si="55"/>
        <v>0</v>
      </c>
      <c r="CW27" s="78">
        <f t="shared" si="56"/>
        <v>0</v>
      </c>
      <c r="CX27" s="78">
        <f t="shared" si="57"/>
        <v>0</v>
      </c>
      <c r="CY27" s="78">
        <f t="shared" si="58"/>
        <v>0</v>
      </c>
      <c r="CZ27" s="78">
        <f t="shared" si="59"/>
        <v>0</v>
      </c>
      <c r="DA27" s="78">
        <f>IF(COUNTIFS($A$2:$A$601,A27,$B$2:$B$601,B27,$F$2:F$601,F27)&gt;1,1,0)</f>
        <v>0</v>
      </c>
      <c r="DB27" s="78">
        <f t="shared" si="60"/>
        <v>0</v>
      </c>
      <c r="DC27" s="78">
        <f t="shared" si="61"/>
        <v>0</v>
      </c>
      <c r="DD27" s="78">
        <f t="shared" si="62"/>
        <v>0</v>
      </c>
      <c r="DE27" s="78">
        <f t="shared" si="63"/>
        <v>1</v>
      </c>
      <c r="DF27" s="78">
        <f t="shared" si="64"/>
        <v>1</v>
      </c>
      <c r="DG27" s="78">
        <f t="shared" si="65"/>
        <v>1</v>
      </c>
      <c r="DH27" s="78" t="str">
        <f t="shared" si="66"/>
        <v>1</v>
      </c>
      <c r="DI27" s="79">
        <f>IFERROR(IF(J27="","",VLOOKUP(J27,Lists!$D$3:$E$13,2,FALSE)),1)</f>
        <v>0</v>
      </c>
      <c r="DJ27" s="79">
        <f>IFERROR(IF(K27="","",VLOOKUP(K27,Lists!$F$3:$G$14,2,FALSE)),1)</f>
        <v>0</v>
      </c>
      <c r="DK27" s="79" t="str">
        <f>IFERROR(IF(M27="","",VLOOKUP(M27,Lists!$AA$3:$AB$18,2,FALSE)),1)</f>
        <v/>
      </c>
      <c r="DL27" s="79" t="str">
        <f>IFERROR(IF(N27="","",VLOOKUP(N27,Lists!$AC$3:$AD$13,2,FALSE)),1)</f>
        <v/>
      </c>
    </row>
    <row r="28" spans="1:116" ht="15" customHeight="1" x14ac:dyDescent="0.25">
      <c r="A28" s="20">
        <v>419220</v>
      </c>
      <c r="B28" s="19">
        <v>45663</v>
      </c>
      <c r="C28" s="64">
        <v>0.5</v>
      </c>
      <c r="D28" s="64" t="s">
        <v>1124</v>
      </c>
      <c r="E28" s="19">
        <v>45663</v>
      </c>
      <c r="F28" s="20">
        <v>3</v>
      </c>
      <c r="G28" s="18" t="s">
        <v>1108</v>
      </c>
      <c r="H28" s="65"/>
      <c r="I28" s="18" t="s">
        <v>1127</v>
      </c>
      <c r="J28" s="66" t="s">
        <v>42</v>
      </c>
      <c r="K28" s="66" t="s">
        <v>420</v>
      </c>
      <c r="L28" s="67" t="s">
        <v>1135</v>
      </c>
      <c r="M28" s="68"/>
      <c r="N28" s="68"/>
      <c r="O28" s="69"/>
      <c r="P28" s="134">
        <v>0.5</v>
      </c>
      <c r="Q28" s="70"/>
      <c r="R28" s="134">
        <v>0.50347222222222221</v>
      </c>
      <c r="S28" s="70"/>
      <c r="T28" s="134">
        <v>0.51041666666666663</v>
      </c>
      <c r="U28" s="70"/>
      <c r="V28" s="134">
        <v>0.51388888888888895</v>
      </c>
      <c r="W28" s="70"/>
      <c r="X28" s="134">
        <v>0.51458333333333328</v>
      </c>
      <c r="Y28" s="70"/>
      <c r="Z28" s="134">
        <v>0.52083333333333337</v>
      </c>
      <c r="AA28" s="70" t="s">
        <v>1127</v>
      </c>
      <c r="AB28" s="19">
        <v>45663</v>
      </c>
      <c r="AC28" s="20" t="s">
        <v>1108</v>
      </c>
      <c r="AD28" s="19"/>
      <c r="AE28" s="71">
        <f t="shared" si="25"/>
        <v>720</v>
      </c>
      <c r="AF28" s="71">
        <f t="shared" si="26"/>
        <v>740</v>
      </c>
      <c r="AG28" s="71">
        <f t="shared" si="27"/>
        <v>20</v>
      </c>
      <c r="AH28" s="71">
        <f t="shared" si="28"/>
        <v>20</v>
      </c>
      <c r="AI28" s="71" t="str">
        <f t="shared" si="29"/>
        <v/>
      </c>
      <c r="AJ28" s="71" t="str">
        <f t="shared" si="30"/>
        <v/>
      </c>
      <c r="AK28" s="71" t="str">
        <f t="shared" si="31"/>
        <v/>
      </c>
      <c r="AL28" s="71">
        <f t="shared" si="32"/>
        <v>20</v>
      </c>
      <c r="AM28" s="71">
        <f t="shared" si="33"/>
        <v>0</v>
      </c>
      <c r="AN28" s="72">
        <f t="shared" si="34"/>
        <v>3.4722222222222099E-3</v>
      </c>
      <c r="AO28" s="73">
        <f t="shared" si="35"/>
        <v>0</v>
      </c>
      <c r="AP28" s="72" t="str">
        <f t="shared" si="36"/>
        <v>Yes</v>
      </c>
      <c r="AQ28" s="72">
        <f t="shared" si="37"/>
        <v>6.2500000000000888E-3</v>
      </c>
      <c r="AR28" s="72" t="str">
        <f t="shared" si="38"/>
        <v>Yes</v>
      </c>
      <c r="AS28" s="72" t="str">
        <f t="shared" si="39"/>
        <v>No</v>
      </c>
      <c r="AT28" s="72" t="str">
        <f t="shared" si="40"/>
        <v>No</v>
      </c>
      <c r="AU28" s="3"/>
      <c r="AV28" s="20"/>
      <c r="AW28" s="20"/>
      <c r="AX28" s="3"/>
      <c r="AY28" s="20" t="s">
        <v>1195</v>
      </c>
      <c r="AZ28" s="46"/>
      <c r="BA28" s="20"/>
      <c r="BB28" s="46"/>
      <c r="BC28" s="20"/>
      <c r="BD28" s="20"/>
      <c r="BE28" s="20"/>
      <c r="BF28" s="47" t="str">
        <f t="shared" si="41"/>
        <v/>
      </c>
      <c r="BG28" s="3"/>
      <c r="BH28" s="57" t="s">
        <v>321</v>
      </c>
      <c r="BI28" s="57" t="s">
        <v>416</v>
      </c>
      <c r="BJ28" s="45">
        <f>COUNTA($M$2:$M$1288)</f>
        <v>71</v>
      </c>
      <c r="BK28" s="58">
        <f>IF(BJ28=$BJ$23,1,0)</f>
        <v>1</v>
      </c>
      <c r="BL28" s="3"/>
      <c r="BM28" s="3"/>
      <c r="BN28" s="3"/>
      <c r="BO28" s="3"/>
      <c r="BP28" s="3"/>
      <c r="BQ28" s="3"/>
      <c r="BR28" s="3"/>
      <c r="BS28" s="3"/>
      <c r="BT28" s="3"/>
      <c r="BU28" s="3"/>
      <c r="BV28" s="3"/>
      <c r="BW28" s="3"/>
      <c r="BX28" s="3"/>
      <c r="BY28" s="3"/>
      <c r="BZ28" s="80"/>
      <c r="CA28" s="3"/>
      <c r="CB28" s="3"/>
      <c r="CC28" s="3"/>
      <c r="CD28" s="3"/>
      <c r="CE28" s="3"/>
      <c r="CF28" s="3"/>
      <c r="CG28" s="3"/>
      <c r="CH28" s="3"/>
      <c r="CI28" s="3"/>
      <c r="CJ28" s="3"/>
      <c r="CM28" s="3"/>
      <c r="CN28" s="78">
        <f t="shared" si="47"/>
        <v>0</v>
      </c>
      <c r="CO28" s="78">
        <f t="shared" si="48"/>
        <v>0</v>
      </c>
      <c r="CP28" s="78">
        <f t="shared" si="49"/>
        <v>0</v>
      </c>
      <c r="CQ28" s="78">
        <f t="shared" si="50"/>
        <v>0</v>
      </c>
      <c r="CR28" s="78">
        <f t="shared" si="51"/>
        <v>0</v>
      </c>
      <c r="CS28" s="78">
        <f t="shared" si="52"/>
        <v>0</v>
      </c>
      <c r="CT28" s="78">
        <f t="shared" si="53"/>
        <v>0</v>
      </c>
      <c r="CU28" s="78">
        <f t="shared" si="54"/>
        <v>0</v>
      </c>
      <c r="CV28" s="78">
        <f t="shared" si="55"/>
        <v>0</v>
      </c>
      <c r="CW28" s="78">
        <f t="shared" si="56"/>
        <v>0</v>
      </c>
      <c r="CX28" s="78">
        <f t="shared" si="57"/>
        <v>0</v>
      </c>
      <c r="CY28" s="78">
        <f t="shared" si="58"/>
        <v>0</v>
      </c>
      <c r="CZ28" s="78">
        <f t="shared" si="59"/>
        <v>0</v>
      </c>
      <c r="DA28" s="78">
        <f>IF(COUNTIFS($A$2:$A$601,A28,$B$2:$B$601,B28,$F$2:F$601,F28)&gt;1,1,0)</f>
        <v>0</v>
      </c>
      <c r="DB28" s="78">
        <f t="shared" si="60"/>
        <v>0</v>
      </c>
      <c r="DC28" s="78">
        <f t="shared" si="61"/>
        <v>0</v>
      </c>
      <c r="DD28" s="78">
        <f t="shared" si="62"/>
        <v>0</v>
      </c>
      <c r="DE28" s="78">
        <f t="shared" si="63"/>
        <v>1</v>
      </c>
      <c r="DF28" s="78">
        <f t="shared" si="64"/>
        <v>1</v>
      </c>
      <c r="DG28" s="78">
        <f t="shared" si="65"/>
        <v>1</v>
      </c>
      <c r="DH28" s="78" t="str">
        <f t="shared" si="66"/>
        <v>1</v>
      </c>
      <c r="DI28" s="79">
        <f>IFERROR(IF(J28="","",VLOOKUP(J28,Lists!$D$3:$E$13,2,FALSE)),1)</f>
        <v>0</v>
      </c>
      <c r="DJ28" s="79">
        <f>IFERROR(IF(K28="","",VLOOKUP(K28,Lists!$F$3:$G$14,2,FALSE)),1)</f>
        <v>0</v>
      </c>
      <c r="DK28" s="79" t="str">
        <f>IFERROR(IF(M28="","",VLOOKUP(M28,Lists!$AA$3:$AB$18,2,FALSE)),1)</f>
        <v/>
      </c>
      <c r="DL28" s="79" t="str">
        <f>IFERROR(IF(N28="","",VLOOKUP(N28,Lists!$AC$3:$AD$13,2,FALSE)),1)</f>
        <v/>
      </c>
    </row>
    <row r="29" spans="1:116" ht="15" customHeight="1" x14ac:dyDescent="0.25">
      <c r="A29" s="20">
        <v>412152</v>
      </c>
      <c r="B29" s="19">
        <v>45663</v>
      </c>
      <c r="C29" s="64">
        <v>0.52083333333333337</v>
      </c>
      <c r="D29" s="64" t="s">
        <v>1124</v>
      </c>
      <c r="E29" s="19">
        <v>45663</v>
      </c>
      <c r="F29" s="20">
        <v>3</v>
      </c>
      <c r="G29" s="18" t="s">
        <v>1108</v>
      </c>
      <c r="H29" s="65"/>
      <c r="I29" s="18" t="s">
        <v>1127</v>
      </c>
      <c r="J29" s="66" t="s">
        <v>42</v>
      </c>
      <c r="K29" s="66" t="s">
        <v>420</v>
      </c>
      <c r="L29" s="67" t="s">
        <v>1135</v>
      </c>
      <c r="M29" s="68"/>
      <c r="N29" s="68"/>
      <c r="O29" s="69"/>
      <c r="P29" s="134">
        <v>0.52430555555555558</v>
      </c>
      <c r="Q29" s="70"/>
      <c r="R29" s="134">
        <v>0.52777777777777779</v>
      </c>
      <c r="S29" s="70"/>
      <c r="T29" s="134">
        <v>0.53472222222222221</v>
      </c>
      <c r="U29" s="70"/>
      <c r="V29" s="134">
        <v>0.53611111111111109</v>
      </c>
      <c r="W29" s="70"/>
      <c r="X29" s="134">
        <v>0.53680555555555554</v>
      </c>
      <c r="Y29" s="70"/>
      <c r="Z29" s="134">
        <v>0.54166666666666663</v>
      </c>
      <c r="AA29" s="70" t="s">
        <v>1127</v>
      </c>
      <c r="AB29" s="19">
        <v>45663</v>
      </c>
      <c r="AC29" s="20" t="s">
        <v>1108</v>
      </c>
      <c r="AD29" s="19"/>
      <c r="AE29" s="71">
        <f t="shared" si="25"/>
        <v>755</v>
      </c>
      <c r="AF29" s="71">
        <f t="shared" si="26"/>
        <v>772</v>
      </c>
      <c r="AG29" s="71">
        <f t="shared" si="27"/>
        <v>17</v>
      </c>
      <c r="AH29" s="71">
        <f t="shared" si="28"/>
        <v>17</v>
      </c>
      <c r="AI29" s="71" t="str">
        <f t="shared" si="29"/>
        <v/>
      </c>
      <c r="AJ29" s="71" t="str">
        <f t="shared" si="30"/>
        <v/>
      </c>
      <c r="AK29" s="71" t="str">
        <f t="shared" si="31"/>
        <v/>
      </c>
      <c r="AL29" s="71">
        <f t="shared" si="32"/>
        <v>17</v>
      </c>
      <c r="AM29" s="71">
        <f t="shared" si="33"/>
        <v>0</v>
      </c>
      <c r="AN29" s="72">
        <f t="shared" si="34"/>
        <v>6.9444444444444198E-3</v>
      </c>
      <c r="AO29" s="73">
        <f t="shared" si="35"/>
        <v>0</v>
      </c>
      <c r="AP29" s="72" t="str">
        <f t="shared" si="36"/>
        <v>Yes</v>
      </c>
      <c r="AQ29" s="72">
        <f t="shared" si="37"/>
        <v>4.8611111111110938E-3</v>
      </c>
      <c r="AR29" s="72" t="str">
        <f t="shared" si="38"/>
        <v>Yes</v>
      </c>
      <c r="AS29" s="72" t="str">
        <f t="shared" si="39"/>
        <v>No</v>
      </c>
      <c r="AT29" s="72" t="str">
        <f t="shared" si="40"/>
        <v>No</v>
      </c>
      <c r="AU29" s="3"/>
      <c r="AV29" s="37" t="s">
        <v>429</v>
      </c>
      <c r="AW29" s="73">
        <f>COUNTA(AW2:AW28)-COUNTIF(AW2:AW28,"Emergency")</f>
        <v>4</v>
      </c>
      <c r="AX29" s="3"/>
      <c r="AY29" s="20" t="s">
        <v>1196</v>
      </c>
      <c r="AZ29" s="46"/>
      <c r="BA29" s="20"/>
      <c r="BB29" s="46"/>
      <c r="BC29" s="20"/>
      <c r="BD29" s="20"/>
      <c r="BE29" s="20"/>
      <c r="BF29" s="47" t="str">
        <f>IFERROR(IF(OR(ISBLANK(AZ29),ISBLANK(BB29)),"",BB29-AZ29),"")</f>
        <v/>
      </c>
      <c r="BG29" s="3"/>
      <c r="BH29" s="57" t="s">
        <v>322</v>
      </c>
      <c r="BI29" s="57" t="s">
        <v>416</v>
      </c>
      <c r="BJ29" s="45">
        <f>COUNTA($N$2:$N$1288)</f>
        <v>71</v>
      </c>
      <c r="BK29" s="58">
        <f>IF(BJ29=$BJ$28,1,0)</f>
        <v>1</v>
      </c>
      <c r="BL29" s="3"/>
      <c r="BM29" s="3"/>
      <c r="BN29" s="3"/>
      <c r="BO29" s="3"/>
      <c r="BP29" s="3"/>
      <c r="BQ29" s="3"/>
      <c r="BR29" s="3"/>
      <c r="BS29" s="3"/>
      <c r="BT29" s="3"/>
      <c r="BU29" s="3"/>
      <c r="BV29" s="3"/>
      <c r="BW29" s="3"/>
      <c r="BX29" s="3"/>
      <c r="BY29" s="3"/>
      <c r="BZ29" s="80"/>
      <c r="CA29" s="3"/>
      <c r="CB29" s="3"/>
      <c r="CC29" s="3"/>
      <c r="CD29" s="3"/>
      <c r="CE29" s="3"/>
      <c r="CF29" s="3"/>
      <c r="CG29" s="3"/>
      <c r="CH29" s="3"/>
      <c r="CI29" s="3"/>
      <c r="CJ29" s="3"/>
      <c r="CM29" s="3"/>
      <c r="CN29" s="78">
        <f t="shared" si="47"/>
        <v>0</v>
      </c>
      <c r="CO29" s="78">
        <f t="shared" si="48"/>
        <v>0</v>
      </c>
      <c r="CP29" s="78">
        <f t="shared" si="49"/>
        <v>0</v>
      </c>
      <c r="CQ29" s="78">
        <f t="shared" si="50"/>
        <v>0</v>
      </c>
      <c r="CR29" s="78">
        <f t="shared" si="51"/>
        <v>0</v>
      </c>
      <c r="CS29" s="78">
        <f t="shared" si="52"/>
        <v>0</v>
      </c>
      <c r="CT29" s="78">
        <f t="shared" si="53"/>
        <v>0</v>
      </c>
      <c r="CU29" s="78">
        <f t="shared" si="54"/>
        <v>0</v>
      </c>
      <c r="CV29" s="78">
        <f t="shared" si="55"/>
        <v>0</v>
      </c>
      <c r="CW29" s="78">
        <f t="shared" si="56"/>
        <v>0</v>
      </c>
      <c r="CX29" s="78">
        <f t="shared" si="57"/>
        <v>0</v>
      </c>
      <c r="CY29" s="78">
        <f t="shared" si="58"/>
        <v>0</v>
      </c>
      <c r="CZ29" s="78">
        <f t="shared" si="59"/>
        <v>0</v>
      </c>
      <c r="DA29" s="78">
        <f>IF(COUNTIFS($A$2:$A$601,A29,$B$2:$B$601,B29,$F$2:F$601,F29)&gt;1,1,0)</f>
        <v>0</v>
      </c>
      <c r="DB29" s="78">
        <f t="shared" si="60"/>
        <v>0</v>
      </c>
      <c r="DC29" s="78">
        <f t="shared" si="61"/>
        <v>0</v>
      </c>
      <c r="DD29" s="78">
        <f t="shared" si="62"/>
        <v>0</v>
      </c>
      <c r="DE29" s="78">
        <f t="shared" si="63"/>
        <v>1</v>
      </c>
      <c r="DF29" s="78">
        <f t="shared" si="64"/>
        <v>1</v>
      </c>
      <c r="DG29" s="78">
        <f t="shared" si="65"/>
        <v>1</v>
      </c>
      <c r="DH29" s="78" t="str">
        <f t="shared" si="66"/>
        <v>1</v>
      </c>
      <c r="DI29" s="79">
        <f>IFERROR(IF(J29="","",VLOOKUP(J29,Lists!$D$3:$E$13,2,FALSE)),1)</f>
        <v>0</v>
      </c>
      <c r="DJ29" s="79">
        <f>IFERROR(IF(K29="","",VLOOKUP(K29,Lists!$F$3:$G$14,2,FALSE)),1)</f>
        <v>0</v>
      </c>
      <c r="DK29" s="79" t="str">
        <f>IFERROR(IF(M29="","",VLOOKUP(M29,Lists!$AA$3:$AB$18,2,FALSE)),1)</f>
        <v/>
      </c>
      <c r="DL29" s="79" t="str">
        <f>IFERROR(IF(N29="","",VLOOKUP(N29,Lists!$AC$3:$AD$13,2,FALSE)),1)</f>
        <v/>
      </c>
    </row>
    <row r="30" spans="1:116" ht="15" customHeight="1" x14ac:dyDescent="0.25">
      <c r="A30" s="20">
        <v>8639</v>
      </c>
      <c r="B30" s="19">
        <v>45663</v>
      </c>
      <c r="C30" s="64">
        <v>0.54166666666666663</v>
      </c>
      <c r="D30" s="64" t="s">
        <v>1122</v>
      </c>
      <c r="E30" s="19">
        <v>45661</v>
      </c>
      <c r="F30" s="20">
        <v>3</v>
      </c>
      <c r="G30" s="18" t="s">
        <v>1108</v>
      </c>
      <c r="H30" s="65"/>
      <c r="I30" s="18" t="s">
        <v>1108</v>
      </c>
      <c r="J30" s="66"/>
      <c r="K30" s="66"/>
      <c r="L30" s="67"/>
      <c r="M30" s="68" t="s">
        <v>27</v>
      </c>
      <c r="N30" s="68" t="s">
        <v>407</v>
      </c>
      <c r="O30" s="69"/>
      <c r="P30" s="134">
        <v>0.54236111111111118</v>
      </c>
      <c r="Q30" s="70"/>
      <c r="R30" s="134">
        <v>0.56180555555555556</v>
      </c>
      <c r="S30" s="70"/>
      <c r="T30" s="134">
        <v>0.61041666666666672</v>
      </c>
      <c r="U30" s="70"/>
      <c r="V30" s="134">
        <v>0.61805555555555558</v>
      </c>
      <c r="W30" s="70"/>
      <c r="X30" s="134">
        <v>0.61875000000000002</v>
      </c>
      <c r="Y30" s="70"/>
      <c r="Z30" s="134">
        <v>0.625</v>
      </c>
      <c r="AA30" s="70" t="s">
        <v>1108</v>
      </c>
      <c r="AB30" s="19"/>
      <c r="AC30" s="20" t="s">
        <v>1108</v>
      </c>
      <c r="AD30" s="19"/>
      <c r="AE30" s="71">
        <f t="shared" si="25"/>
        <v>781</v>
      </c>
      <c r="AF30" s="71">
        <f t="shared" si="26"/>
        <v>890</v>
      </c>
      <c r="AG30" s="71">
        <f t="shared" si="27"/>
        <v>109</v>
      </c>
      <c r="AH30" s="71">
        <f t="shared" si="28"/>
        <v>109</v>
      </c>
      <c r="AI30" s="71" t="str">
        <f t="shared" si="29"/>
        <v/>
      </c>
      <c r="AJ30" s="71" t="str">
        <f t="shared" si="30"/>
        <v/>
      </c>
      <c r="AK30" s="71" t="str">
        <f t="shared" si="31"/>
        <v/>
      </c>
      <c r="AL30" s="71">
        <f t="shared" si="32"/>
        <v>109</v>
      </c>
      <c r="AM30" s="71">
        <f t="shared" si="33"/>
        <v>0</v>
      </c>
      <c r="AN30" s="72">
        <f t="shared" si="34"/>
        <v>2.0138888888888928E-2</v>
      </c>
      <c r="AO30" s="73">
        <f t="shared" si="35"/>
        <v>2</v>
      </c>
      <c r="AP30" s="72" t="str">
        <f t="shared" si="36"/>
        <v>No</v>
      </c>
      <c r="AQ30" s="72">
        <f t="shared" si="37"/>
        <v>6.2499999999999778E-3</v>
      </c>
      <c r="AR30" s="72" t="str">
        <f t="shared" si="38"/>
        <v/>
      </c>
      <c r="AS30" s="72" t="str">
        <f t="shared" si="39"/>
        <v/>
      </c>
      <c r="AT30" s="72" t="str">
        <f t="shared" si="40"/>
        <v/>
      </c>
      <c r="AU30" s="3"/>
      <c r="AV30" s="37" t="s">
        <v>430</v>
      </c>
      <c r="AW30" s="73">
        <f>COUNTIF(AW2:AW28,"Emergency")</f>
        <v>3</v>
      </c>
      <c r="AX30" s="3"/>
      <c r="AY30" s="20" t="s">
        <v>1137</v>
      </c>
      <c r="AZ30" s="46"/>
      <c r="BA30" s="20"/>
      <c r="BB30" s="46"/>
      <c r="BC30" s="20"/>
      <c r="BD30" s="20"/>
      <c r="BE30" s="20"/>
      <c r="BF30" s="47" t="str">
        <f t="shared" ref="BF30:BF55" si="67">IFERROR(IF(OR(ISBLANK(AZ30),ISBLANK(BB30)),"",BB30-AZ30),"")</f>
        <v/>
      </c>
      <c r="BG30" s="3"/>
      <c r="BH30" s="57" t="s">
        <v>431</v>
      </c>
      <c r="BI30" s="57" t="s">
        <v>416</v>
      </c>
      <c r="BJ30" s="45">
        <f>COUNTIF($N$2:$N$1288,"Other")</f>
        <v>66</v>
      </c>
      <c r="BK30" s="58"/>
      <c r="BL30" s="3"/>
      <c r="BM30" s="3"/>
      <c r="BN30" s="3"/>
      <c r="BO30" s="3"/>
      <c r="BP30" s="3"/>
      <c r="BQ30" s="3"/>
      <c r="BR30" s="3"/>
      <c r="BS30" s="3"/>
      <c r="BT30" s="3"/>
      <c r="BU30" s="3"/>
      <c r="BV30" s="3"/>
      <c r="BW30" s="3"/>
      <c r="BX30" s="3"/>
      <c r="BY30" s="3"/>
      <c r="BZ30" s="80"/>
      <c r="CA30" s="3"/>
      <c r="CB30" s="3"/>
      <c r="CC30" s="3"/>
      <c r="CD30" s="3"/>
      <c r="CE30" s="3"/>
      <c r="CF30" s="3"/>
      <c r="CG30" s="3"/>
      <c r="CH30" s="3"/>
      <c r="CI30" s="3"/>
      <c r="CJ30" s="3"/>
      <c r="CM30" s="3"/>
      <c r="CN30" s="78">
        <f t="shared" si="47"/>
        <v>0</v>
      </c>
      <c r="CO30" s="78">
        <f t="shared" si="48"/>
        <v>0</v>
      </c>
      <c r="CP30" s="78">
        <f t="shared" si="49"/>
        <v>0</v>
      </c>
      <c r="CQ30" s="78">
        <f t="shared" si="50"/>
        <v>0</v>
      </c>
      <c r="CR30" s="78">
        <f t="shared" si="51"/>
        <v>0</v>
      </c>
      <c r="CS30" s="78">
        <f t="shared" si="52"/>
        <v>0</v>
      </c>
      <c r="CT30" s="78">
        <f t="shared" si="53"/>
        <v>0</v>
      </c>
      <c r="CU30" s="78">
        <f t="shared" si="54"/>
        <v>0</v>
      </c>
      <c r="CV30" s="78">
        <f t="shared" si="55"/>
        <v>0</v>
      </c>
      <c r="CW30" s="78">
        <f t="shared" si="56"/>
        <v>0</v>
      </c>
      <c r="CX30" s="78">
        <f t="shared" si="57"/>
        <v>0</v>
      </c>
      <c r="CY30" s="78">
        <f t="shared" si="58"/>
        <v>0</v>
      </c>
      <c r="CZ30" s="78">
        <f t="shared" si="59"/>
        <v>0</v>
      </c>
      <c r="DA30" s="78">
        <f>IF(COUNTIFS($A$2:$A$601,A30,$B$2:$B$601,B30,$F$2:F$601,F30)&gt;1,1,0)</f>
        <v>0</v>
      </c>
      <c r="DB30" s="78">
        <f t="shared" si="60"/>
        <v>0</v>
      </c>
      <c r="DC30" s="78">
        <f t="shared" si="61"/>
        <v>0</v>
      </c>
      <c r="DD30" s="78">
        <f t="shared" si="62"/>
        <v>0</v>
      </c>
      <c r="DE30" s="78">
        <f t="shared" si="63"/>
        <v>1</v>
      </c>
      <c r="DF30" s="78">
        <f t="shared" si="64"/>
        <v>1</v>
      </c>
      <c r="DG30" s="78" t="str">
        <f t="shared" si="65"/>
        <v>1</v>
      </c>
      <c r="DH30" s="78" t="str">
        <f t="shared" si="66"/>
        <v>1</v>
      </c>
      <c r="DI30" s="79" t="str">
        <f>IFERROR(IF(J30="","",VLOOKUP(J30,Lists!$D$3:$E$13,2,FALSE)),1)</f>
        <v/>
      </c>
      <c r="DJ30" s="79" t="str">
        <f>IFERROR(IF(K30="","",VLOOKUP(K30,Lists!$F$3:$G$14,2,FALSE)),1)</f>
        <v/>
      </c>
      <c r="DK30" s="79">
        <f>IFERROR(IF(M30="","",VLOOKUP(M30,Lists!$AA$3:$AB$18,2,FALSE)),1)</f>
        <v>0</v>
      </c>
      <c r="DL30" s="79">
        <f>IFERROR(IF(N30="","",VLOOKUP(N30,Lists!$AC$3:$AD$13,2,FALSE)),1)</f>
        <v>0</v>
      </c>
    </row>
    <row r="31" spans="1:116" ht="15" customHeight="1" x14ac:dyDescent="0.25">
      <c r="A31" s="20">
        <v>406348</v>
      </c>
      <c r="B31" s="19">
        <v>45663</v>
      </c>
      <c r="C31" s="64">
        <v>0.625</v>
      </c>
      <c r="D31" s="64" t="s">
        <v>1131</v>
      </c>
      <c r="E31" s="19">
        <v>45663</v>
      </c>
      <c r="F31" s="20">
        <v>3</v>
      </c>
      <c r="G31" s="18" t="s">
        <v>1108</v>
      </c>
      <c r="H31" s="65"/>
      <c r="I31" s="18" t="s">
        <v>1108</v>
      </c>
      <c r="J31" s="66"/>
      <c r="K31" s="66"/>
      <c r="L31" s="67"/>
      <c r="M31" s="68" t="s">
        <v>27</v>
      </c>
      <c r="N31" s="68" t="s">
        <v>420</v>
      </c>
      <c r="O31" s="69" t="s">
        <v>1136</v>
      </c>
      <c r="P31" s="134">
        <v>0.62569444444444444</v>
      </c>
      <c r="Q31" s="70"/>
      <c r="R31" s="134">
        <v>0.63888888888888895</v>
      </c>
      <c r="S31" s="70"/>
      <c r="T31" s="134">
        <v>0.72916666666666663</v>
      </c>
      <c r="U31" s="70"/>
      <c r="V31" s="134">
        <v>0.74305555555555547</v>
      </c>
      <c r="W31" s="70"/>
      <c r="X31" s="134">
        <v>0.74375000000000002</v>
      </c>
      <c r="Y31" s="70"/>
      <c r="Z31" s="134">
        <v>0.75</v>
      </c>
      <c r="AA31" s="70" t="s">
        <v>1108</v>
      </c>
      <c r="AB31" s="19"/>
      <c r="AC31" s="20" t="s">
        <v>1108</v>
      </c>
      <c r="AD31" s="19"/>
      <c r="AE31" s="71">
        <f t="shared" si="25"/>
        <v>901</v>
      </c>
      <c r="AF31" s="71">
        <f t="shared" si="26"/>
        <v>1070</v>
      </c>
      <c r="AG31" s="71">
        <f t="shared" si="27"/>
        <v>169</v>
      </c>
      <c r="AH31" s="71" t="str">
        <f t="shared" si="28"/>
        <v/>
      </c>
      <c r="AI31" s="71" t="str">
        <f t="shared" si="29"/>
        <v/>
      </c>
      <c r="AJ31" s="71">
        <f t="shared" si="30"/>
        <v>59</v>
      </c>
      <c r="AK31" s="71" t="str">
        <f t="shared" si="31"/>
        <v/>
      </c>
      <c r="AL31" s="71">
        <f t="shared" si="32"/>
        <v>59</v>
      </c>
      <c r="AM31" s="71">
        <f t="shared" si="33"/>
        <v>110</v>
      </c>
      <c r="AN31" s="72">
        <f t="shared" si="34"/>
        <v>1.3888888888888951E-2</v>
      </c>
      <c r="AO31" s="73">
        <f t="shared" si="35"/>
        <v>0</v>
      </c>
      <c r="AP31" s="72" t="str">
        <f t="shared" si="36"/>
        <v>No</v>
      </c>
      <c r="AQ31" s="72">
        <f t="shared" si="37"/>
        <v>6.2499999999999778E-3</v>
      </c>
      <c r="AR31" s="72" t="str">
        <f t="shared" si="38"/>
        <v/>
      </c>
      <c r="AS31" s="72" t="str">
        <f t="shared" si="39"/>
        <v/>
      </c>
      <c r="AT31" s="72" t="str">
        <f t="shared" si="40"/>
        <v/>
      </c>
      <c r="AU31" s="3"/>
      <c r="AV31" s="3"/>
      <c r="AW31" s="48" t="s">
        <v>432</v>
      </c>
      <c r="AX31" s="3"/>
      <c r="AY31" s="20" t="s">
        <v>1197</v>
      </c>
      <c r="AZ31" s="46"/>
      <c r="BA31" s="20"/>
      <c r="BB31" s="46"/>
      <c r="BC31" s="20"/>
      <c r="BD31" s="20"/>
      <c r="BE31" s="20"/>
      <c r="BF31" s="47" t="str">
        <f t="shared" si="67"/>
        <v/>
      </c>
      <c r="BG31" s="3"/>
      <c r="BH31" s="57" t="s">
        <v>433</v>
      </c>
      <c r="BI31" s="57" t="s">
        <v>416</v>
      </c>
      <c r="BJ31" s="45">
        <f>COUNTA($O$2:$O$1288)</f>
        <v>66</v>
      </c>
      <c r="BK31" s="58">
        <f>IF(BJ31=$BJ$30,1,0)</f>
        <v>1</v>
      </c>
      <c r="BL31" s="3"/>
      <c r="BM31" s="3"/>
      <c r="BN31" s="3"/>
      <c r="BO31" s="3"/>
      <c r="BP31" s="3"/>
      <c r="BQ31" s="3"/>
      <c r="BR31" s="3"/>
      <c r="BS31" s="3"/>
      <c r="BT31" s="3"/>
      <c r="BU31" s="3"/>
      <c r="BV31" s="3"/>
      <c r="BW31" s="3"/>
      <c r="BX31" s="3"/>
      <c r="BY31" s="3"/>
      <c r="BZ31" s="80"/>
      <c r="CA31" s="3"/>
      <c r="CB31" s="3"/>
      <c r="CC31" s="3"/>
      <c r="CD31" s="3"/>
      <c r="CE31" s="3"/>
      <c r="CF31" s="3"/>
      <c r="CG31" s="3"/>
      <c r="CH31" s="3"/>
      <c r="CI31" s="3"/>
      <c r="CJ31" s="3"/>
      <c r="CM31" s="3"/>
      <c r="CN31" s="78">
        <f t="shared" si="47"/>
        <v>0</v>
      </c>
      <c r="CO31" s="78">
        <f t="shared" si="48"/>
        <v>0</v>
      </c>
      <c r="CP31" s="78">
        <f t="shared" si="49"/>
        <v>0</v>
      </c>
      <c r="CQ31" s="78">
        <f t="shared" si="50"/>
        <v>0</v>
      </c>
      <c r="CR31" s="78">
        <f t="shared" si="51"/>
        <v>0</v>
      </c>
      <c r="CS31" s="78">
        <f t="shared" si="52"/>
        <v>0</v>
      </c>
      <c r="CT31" s="78">
        <f t="shared" si="53"/>
        <v>0</v>
      </c>
      <c r="CU31" s="78">
        <f t="shared" si="54"/>
        <v>0</v>
      </c>
      <c r="CV31" s="78">
        <f t="shared" si="55"/>
        <v>0</v>
      </c>
      <c r="CW31" s="78">
        <f t="shared" si="56"/>
        <v>0</v>
      </c>
      <c r="CX31" s="78">
        <f t="shared" si="57"/>
        <v>0</v>
      </c>
      <c r="CY31" s="78">
        <f t="shared" si="58"/>
        <v>0</v>
      </c>
      <c r="CZ31" s="78">
        <f t="shared" si="59"/>
        <v>0</v>
      </c>
      <c r="DA31" s="78">
        <f>IF(COUNTIFS($A$2:$A$601,A31,$B$2:$B$601,B31,$F$2:F$601,F31)&gt;1,1,0)</f>
        <v>0</v>
      </c>
      <c r="DB31" s="78">
        <f t="shared" si="60"/>
        <v>0</v>
      </c>
      <c r="DC31" s="78">
        <f t="shared" si="61"/>
        <v>0</v>
      </c>
      <c r="DD31" s="78">
        <f t="shared" si="62"/>
        <v>0</v>
      </c>
      <c r="DE31" s="78">
        <f t="shared" si="63"/>
        <v>1</v>
      </c>
      <c r="DF31" s="78">
        <f t="shared" si="64"/>
        <v>1</v>
      </c>
      <c r="DG31" s="78" t="str">
        <f t="shared" si="65"/>
        <v>1</v>
      </c>
      <c r="DH31" s="78" t="str">
        <f t="shared" si="66"/>
        <v>1</v>
      </c>
      <c r="DI31" s="79" t="str">
        <f>IFERROR(IF(J31="","",VLOOKUP(J31,Lists!$D$3:$E$13,2,FALSE)),1)</f>
        <v/>
      </c>
      <c r="DJ31" s="79" t="str">
        <f>IFERROR(IF(K31="","",VLOOKUP(K31,Lists!$F$3:$G$14,2,FALSE)),1)</f>
        <v/>
      </c>
      <c r="DK31" s="79">
        <f>IFERROR(IF(M31="","",VLOOKUP(M31,Lists!$AA$3:$AB$18,2,FALSE)),1)</f>
        <v>0</v>
      </c>
      <c r="DL31" s="79">
        <f>IFERROR(IF(N31="","",VLOOKUP(N31,Lists!$AC$3:$AD$13,2,FALSE)),1)</f>
        <v>0</v>
      </c>
    </row>
    <row r="32" spans="1:116" ht="15" customHeight="1" x14ac:dyDescent="0.25">
      <c r="A32" s="20">
        <v>219084</v>
      </c>
      <c r="B32" s="19">
        <v>45663</v>
      </c>
      <c r="C32" s="64">
        <v>0.33333333333333331</v>
      </c>
      <c r="D32" s="64" t="s">
        <v>1137</v>
      </c>
      <c r="E32" s="19">
        <v>45663</v>
      </c>
      <c r="F32" s="20">
        <v>4</v>
      </c>
      <c r="G32" s="18" t="s">
        <v>1108</v>
      </c>
      <c r="H32" s="65"/>
      <c r="I32" s="18" t="s">
        <v>1127</v>
      </c>
      <c r="J32" s="66" t="s">
        <v>48</v>
      </c>
      <c r="K32" s="66" t="s">
        <v>420</v>
      </c>
      <c r="L32" s="67" t="s">
        <v>1138</v>
      </c>
      <c r="M32" s="68"/>
      <c r="N32" s="68"/>
      <c r="O32" s="69"/>
      <c r="P32" s="134">
        <v>0.33263888888888887</v>
      </c>
      <c r="Q32" s="70"/>
      <c r="R32" s="134">
        <v>0.36458333333333331</v>
      </c>
      <c r="S32" s="70"/>
      <c r="T32" s="134">
        <v>0.38541666666666669</v>
      </c>
      <c r="U32" s="70"/>
      <c r="V32" s="134">
        <v>0.3923611111111111</v>
      </c>
      <c r="W32" s="70"/>
      <c r="X32" s="134">
        <v>0.39305555555555555</v>
      </c>
      <c r="Y32" s="70"/>
      <c r="Z32" s="134">
        <v>0.39930555555555558</v>
      </c>
      <c r="AA32" s="70" t="s">
        <v>1127</v>
      </c>
      <c r="AB32" s="19">
        <v>45663</v>
      </c>
      <c r="AC32" s="20" t="s">
        <v>1108</v>
      </c>
      <c r="AD32" s="19"/>
      <c r="AE32" s="71">
        <f t="shared" si="25"/>
        <v>479</v>
      </c>
      <c r="AF32" s="71">
        <f t="shared" si="26"/>
        <v>565</v>
      </c>
      <c r="AG32" s="71">
        <f t="shared" si="27"/>
        <v>86</v>
      </c>
      <c r="AH32" s="71">
        <f t="shared" si="28"/>
        <v>0</v>
      </c>
      <c r="AI32" s="71">
        <f t="shared" si="29"/>
        <v>85</v>
      </c>
      <c r="AJ32" s="71" t="str">
        <f t="shared" si="30"/>
        <v/>
      </c>
      <c r="AK32" s="71" t="str">
        <f t="shared" si="31"/>
        <v/>
      </c>
      <c r="AL32" s="71">
        <f t="shared" si="32"/>
        <v>85</v>
      </c>
      <c r="AM32" s="71">
        <f t="shared" si="33"/>
        <v>1</v>
      </c>
      <c r="AN32" s="72">
        <f t="shared" si="34"/>
        <v>3.125E-2</v>
      </c>
      <c r="AO32" s="73">
        <f t="shared" si="35"/>
        <v>0</v>
      </c>
      <c r="AP32" s="72" t="str">
        <f t="shared" si="36"/>
        <v>No</v>
      </c>
      <c r="AQ32" s="72">
        <f t="shared" si="37"/>
        <v>6.2500000000000333E-3</v>
      </c>
      <c r="AR32" s="72" t="str">
        <f t="shared" si="38"/>
        <v>Yes</v>
      </c>
      <c r="AS32" s="72" t="str">
        <f t="shared" si="39"/>
        <v>No</v>
      </c>
      <c r="AT32" s="72" t="str">
        <f t="shared" si="40"/>
        <v>No</v>
      </c>
      <c r="AU32" s="3"/>
      <c r="AV32" s="3"/>
      <c r="AW32" s="48" t="s">
        <v>434</v>
      </c>
      <c r="AX32" s="3"/>
      <c r="AY32" s="20" t="s">
        <v>1198</v>
      </c>
      <c r="AZ32" s="46"/>
      <c r="BA32" s="20"/>
      <c r="BB32" s="46"/>
      <c r="BC32" s="20"/>
      <c r="BD32" s="20"/>
      <c r="BE32" s="20"/>
      <c r="BF32" s="47" t="str">
        <f t="shared" si="67"/>
        <v/>
      </c>
      <c r="BG32" s="3"/>
      <c r="BH32" s="57" t="s">
        <v>435</v>
      </c>
      <c r="BI32" s="57" t="s">
        <v>416</v>
      </c>
      <c r="BJ32" s="45">
        <f>COUNTA($P$2:$P$1288)</f>
        <v>136</v>
      </c>
      <c r="BK32" s="58">
        <f t="shared" ref="BK32:BK37" si="68">IF(BJ32=$BJ$18,1,0)</f>
        <v>1</v>
      </c>
      <c r="BL32" s="3"/>
      <c r="BM32" s="3"/>
      <c r="BN32" s="3"/>
      <c r="BO32" s="3"/>
      <c r="BP32" s="3"/>
      <c r="BQ32" s="3"/>
      <c r="BR32" s="3"/>
      <c r="BS32" s="3"/>
      <c r="BT32" s="3"/>
      <c r="BU32" s="3"/>
      <c r="BV32" s="3"/>
      <c r="BW32" s="3"/>
      <c r="BX32" s="3"/>
      <c r="BY32" s="3"/>
      <c r="BZ32" s="80"/>
      <c r="CA32" s="3"/>
      <c r="CB32" s="3"/>
      <c r="CC32" s="3"/>
      <c r="CD32" s="3"/>
      <c r="CE32" s="3"/>
      <c r="CF32" s="3"/>
      <c r="CG32" s="3"/>
      <c r="CH32" s="3"/>
      <c r="CI32" s="3"/>
      <c r="CJ32" s="3"/>
      <c r="CM32" s="3"/>
      <c r="CN32" s="78">
        <f t="shared" si="47"/>
        <v>0</v>
      </c>
      <c r="CO32" s="78">
        <f t="shared" si="48"/>
        <v>0</v>
      </c>
      <c r="CP32" s="78">
        <f t="shared" si="49"/>
        <v>0</v>
      </c>
      <c r="CQ32" s="78">
        <f t="shared" si="50"/>
        <v>0</v>
      </c>
      <c r="CR32" s="78">
        <f t="shared" si="51"/>
        <v>0</v>
      </c>
      <c r="CS32" s="78">
        <f t="shared" si="52"/>
        <v>0</v>
      </c>
      <c r="CT32" s="78">
        <f t="shared" si="53"/>
        <v>0</v>
      </c>
      <c r="CU32" s="78">
        <f t="shared" si="54"/>
        <v>0</v>
      </c>
      <c r="CV32" s="78">
        <f t="shared" si="55"/>
        <v>0</v>
      </c>
      <c r="CW32" s="78">
        <f t="shared" si="56"/>
        <v>0</v>
      </c>
      <c r="CX32" s="78">
        <f t="shared" si="57"/>
        <v>0</v>
      </c>
      <c r="CY32" s="78">
        <f t="shared" si="58"/>
        <v>0</v>
      </c>
      <c r="CZ32" s="78">
        <f t="shared" si="59"/>
        <v>0</v>
      </c>
      <c r="DA32" s="78">
        <f>IF(COUNTIFS($A$2:$A$601,A32,$B$2:$B$601,B32,$F$2:F$601,F32)&gt;1,1,0)</f>
        <v>0</v>
      </c>
      <c r="DB32" s="78">
        <f t="shared" si="60"/>
        <v>0</v>
      </c>
      <c r="DC32" s="78">
        <f t="shared" si="61"/>
        <v>0</v>
      </c>
      <c r="DD32" s="78">
        <f t="shared" si="62"/>
        <v>0</v>
      </c>
      <c r="DE32" s="78">
        <f t="shared" si="63"/>
        <v>1</v>
      </c>
      <c r="DF32" s="78">
        <f t="shared" si="64"/>
        <v>1</v>
      </c>
      <c r="DG32" s="78">
        <f t="shared" si="65"/>
        <v>1</v>
      </c>
      <c r="DH32" s="78" t="str">
        <f t="shared" si="66"/>
        <v>1</v>
      </c>
      <c r="DI32" s="79">
        <f>IFERROR(IF(J32="","",VLOOKUP(J32,Lists!$D$3:$E$13,2,FALSE)),1)</f>
        <v>0</v>
      </c>
      <c r="DJ32" s="79">
        <f>IFERROR(IF(K32="","",VLOOKUP(K32,Lists!$F$3:$G$14,2,FALSE)),1)</f>
        <v>0</v>
      </c>
      <c r="DK32" s="79" t="str">
        <f>IFERROR(IF(M32="","",VLOOKUP(M32,Lists!$AA$3:$AB$18,2,FALSE)),1)</f>
        <v/>
      </c>
      <c r="DL32" s="79" t="str">
        <f>IFERROR(IF(N32="","",VLOOKUP(N32,Lists!$AC$3:$AD$13,2,FALSE)),1)</f>
        <v/>
      </c>
    </row>
    <row r="33" spans="1:116" ht="15" customHeight="1" x14ac:dyDescent="0.25">
      <c r="A33" s="20">
        <v>405228</v>
      </c>
      <c r="B33" s="19">
        <v>45663</v>
      </c>
      <c r="C33" s="64">
        <v>0.41666666666666669</v>
      </c>
      <c r="D33" s="64" t="s">
        <v>1137</v>
      </c>
      <c r="E33" s="19">
        <v>45662</v>
      </c>
      <c r="F33" s="20">
        <v>4</v>
      </c>
      <c r="G33" s="18" t="s">
        <v>1108</v>
      </c>
      <c r="H33" s="65"/>
      <c r="I33" s="18" t="s">
        <v>1108</v>
      </c>
      <c r="J33" s="66"/>
      <c r="K33" s="66"/>
      <c r="L33" s="67"/>
      <c r="M33" s="68" t="s">
        <v>48</v>
      </c>
      <c r="N33" s="68" t="s">
        <v>420</v>
      </c>
      <c r="O33" s="69" t="s">
        <v>1139</v>
      </c>
      <c r="P33" s="134">
        <v>0.4201388888888889</v>
      </c>
      <c r="Q33" s="70"/>
      <c r="R33" s="134">
        <v>0.44097222222222227</v>
      </c>
      <c r="S33" s="70"/>
      <c r="T33" s="134">
        <v>0.58333333333333337</v>
      </c>
      <c r="U33" s="70"/>
      <c r="V33" s="134">
        <v>0.60069444444444442</v>
      </c>
      <c r="W33" s="70"/>
      <c r="X33" s="134">
        <v>0.60138888888888886</v>
      </c>
      <c r="Y33" s="70"/>
      <c r="Z33" s="134">
        <v>0.60763888888888895</v>
      </c>
      <c r="AA33" s="70" t="s">
        <v>1127</v>
      </c>
      <c r="AB33" s="19">
        <v>45664</v>
      </c>
      <c r="AC33" s="20" t="s">
        <v>1108</v>
      </c>
      <c r="AD33" s="19"/>
      <c r="AE33" s="71">
        <f t="shared" si="25"/>
        <v>605</v>
      </c>
      <c r="AF33" s="71">
        <f t="shared" si="26"/>
        <v>865</v>
      </c>
      <c r="AG33" s="71">
        <f t="shared" si="27"/>
        <v>260</v>
      </c>
      <c r="AH33" s="71">
        <f t="shared" si="28"/>
        <v>260</v>
      </c>
      <c r="AI33" s="71" t="str">
        <f t="shared" si="29"/>
        <v/>
      </c>
      <c r="AJ33" s="71" t="str">
        <f t="shared" si="30"/>
        <v/>
      </c>
      <c r="AK33" s="71" t="str">
        <f t="shared" si="31"/>
        <v/>
      </c>
      <c r="AL33" s="71">
        <f t="shared" si="32"/>
        <v>260</v>
      </c>
      <c r="AM33" s="71">
        <f t="shared" si="33"/>
        <v>0</v>
      </c>
      <c r="AN33" s="72">
        <f t="shared" si="34"/>
        <v>2.430555555555558E-2</v>
      </c>
      <c r="AO33" s="73">
        <f t="shared" si="35"/>
        <v>1</v>
      </c>
      <c r="AP33" s="72" t="str">
        <f t="shared" si="36"/>
        <v>No</v>
      </c>
      <c r="AQ33" s="72">
        <f t="shared" si="37"/>
        <v>6.2500000000000888E-3</v>
      </c>
      <c r="AR33" s="72" t="str">
        <f t="shared" si="38"/>
        <v/>
      </c>
      <c r="AS33" s="72" t="str">
        <f t="shared" si="39"/>
        <v/>
      </c>
      <c r="AT33" s="72" t="str">
        <f t="shared" si="40"/>
        <v/>
      </c>
      <c r="AU33" s="3"/>
      <c r="AV33" s="3"/>
      <c r="AW33" s="48" t="s">
        <v>436</v>
      </c>
      <c r="AX33" s="3"/>
      <c r="AY33" s="20" t="s">
        <v>1199</v>
      </c>
      <c r="AZ33" s="46"/>
      <c r="BA33" s="20"/>
      <c r="BB33" s="46"/>
      <c r="BC33" s="20"/>
      <c r="BD33" s="20"/>
      <c r="BE33" s="20"/>
      <c r="BF33" s="47" t="str">
        <f t="shared" si="67"/>
        <v/>
      </c>
      <c r="BG33" s="3"/>
      <c r="BH33" s="57" t="s">
        <v>437</v>
      </c>
      <c r="BI33" s="57" t="s">
        <v>416</v>
      </c>
      <c r="BJ33" s="45">
        <f>COUNTA($R$2:$R$1288)</f>
        <v>136</v>
      </c>
      <c r="BK33" s="58">
        <f t="shared" si="68"/>
        <v>1</v>
      </c>
      <c r="BL33" s="3"/>
      <c r="BM33" s="3"/>
      <c r="BN33" s="3"/>
      <c r="BO33" s="3"/>
      <c r="BP33" s="3"/>
      <c r="BQ33" s="3"/>
      <c r="BR33" s="3"/>
      <c r="BS33" s="3"/>
      <c r="BT33" s="3"/>
      <c r="BU33" s="3"/>
      <c r="BV33" s="3"/>
      <c r="BW33" s="3"/>
      <c r="BX33" s="3"/>
      <c r="BY33" s="3"/>
      <c r="BZ33" s="80"/>
      <c r="CA33" s="3"/>
      <c r="CB33" s="3"/>
      <c r="CC33" s="3"/>
      <c r="CD33" s="3"/>
      <c r="CE33" s="3"/>
      <c r="CF33" s="3"/>
      <c r="CG33" s="3"/>
      <c r="CH33" s="3"/>
      <c r="CI33" s="3"/>
      <c r="CJ33" s="3"/>
      <c r="CM33" s="3"/>
      <c r="CN33" s="78">
        <f t="shared" si="47"/>
        <v>0</v>
      </c>
      <c r="CO33" s="78">
        <f t="shared" si="48"/>
        <v>0</v>
      </c>
      <c r="CP33" s="78">
        <f t="shared" si="49"/>
        <v>0</v>
      </c>
      <c r="CQ33" s="78">
        <f t="shared" si="50"/>
        <v>0</v>
      </c>
      <c r="CR33" s="78">
        <f t="shared" si="51"/>
        <v>0</v>
      </c>
      <c r="CS33" s="78">
        <f t="shared" si="52"/>
        <v>0</v>
      </c>
      <c r="CT33" s="78">
        <f t="shared" si="53"/>
        <v>0</v>
      </c>
      <c r="CU33" s="78">
        <f t="shared" si="54"/>
        <v>0</v>
      </c>
      <c r="CV33" s="78">
        <f t="shared" si="55"/>
        <v>0</v>
      </c>
      <c r="CW33" s="78">
        <f t="shared" si="56"/>
        <v>0</v>
      </c>
      <c r="CX33" s="78">
        <f t="shared" si="57"/>
        <v>0</v>
      </c>
      <c r="CY33" s="78">
        <f t="shared" si="58"/>
        <v>0</v>
      </c>
      <c r="CZ33" s="78">
        <f t="shared" si="59"/>
        <v>0</v>
      </c>
      <c r="DA33" s="78">
        <f>IF(COUNTIFS($A$2:$A$601,A33,$B$2:$B$601,B33,$F$2:F$601,F33)&gt;1,1,0)</f>
        <v>0</v>
      </c>
      <c r="DB33" s="78">
        <f t="shared" si="60"/>
        <v>0</v>
      </c>
      <c r="DC33" s="78">
        <f t="shared" si="61"/>
        <v>0</v>
      </c>
      <c r="DD33" s="78">
        <f t="shared" si="62"/>
        <v>0</v>
      </c>
      <c r="DE33" s="78">
        <f t="shared" si="63"/>
        <v>1</v>
      </c>
      <c r="DF33" s="78">
        <f t="shared" si="64"/>
        <v>1</v>
      </c>
      <c r="DG33" s="78">
        <f t="shared" si="65"/>
        <v>1</v>
      </c>
      <c r="DH33" s="78" t="str">
        <f t="shared" si="66"/>
        <v>1</v>
      </c>
      <c r="DI33" s="79" t="str">
        <f>IFERROR(IF(J33="","",VLOOKUP(J33,Lists!$D$3:$E$13,2,FALSE)),1)</f>
        <v/>
      </c>
      <c r="DJ33" s="79" t="str">
        <f>IFERROR(IF(K33="","",VLOOKUP(K33,Lists!$F$3:$G$14,2,FALSE)),1)</f>
        <v/>
      </c>
      <c r="DK33" s="79">
        <f>IFERROR(IF(M33="","",VLOOKUP(M33,Lists!$AA$3:$AB$18,2,FALSE)),1)</f>
        <v>0</v>
      </c>
      <c r="DL33" s="79">
        <f>IFERROR(IF(N33="","",VLOOKUP(N33,Lists!$AC$3:$AD$13,2,FALSE)),1)</f>
        <v>0</v>
      </c>
    </row>
    <row r="34" spans="1:116" ht="15" customHeight="1" x14ac:dyDescent="0.25">
      <c r="A34" s="20">
        <v>89937</v>
      </c>
      <c r="B34" s="19">
        <v>45663</v>
      </c>
      <c r="C34" s="64">
        <v>0.60416666666666663</v>
      </c>
      <c r="D34" s="64" t="s">
        <v>1137</v>
      </c>
      <c r="E34" s="19">
        <v>45663</v>
      </c>
      <c r="F34" s="20">
        <v>4</v>
      </c>
      <c r="G34" s="18" t="s">
        <v>1108</v>
      </c>
      <c r="H34" s="65"/>
      <c r="I34" s="18" t="s">
        <v>1127</v>
      </c>
      <c r="J34" s="66" t="s">
        <v>48</v>
      </c>
      <c r="K34" s="66" t="s">
        <v>420</v>
      </c>
      <c r="L34" s="67" t="s">
        <v>1140</v>
      </c>
      <c r="M34" s="68"/>
      <c r="N34" s="68"/>
      <c r="O34" s="69"/>
      <c r="P34" s="134">
        <v>0.61111111111111105</v>
      </c>
      <c r="Q34" s="70"/>
      <c r="R34" s="134">
        <v>0.62152777777777779</v>
      </c>
      <c r="S34" s="70"/>
      <c r="T34" s="134">
        <v>0.64583333333333337</v>
      </c>
      <c r="U34" s="70"/>
      <c r="V34" s="134">
        <v>0.65972222222222221</v>
      </c>
      <c r="W34" s="70"/>
      <c r="X34" s="134">
        <v>0.66041666666666665</v>
      </c>
      <c r="Y34" s="70"/>
      <c r="Z34" s="134">
        <v>0.66666666666666663</v>
      </c>
      <c r="AA34" s="70" t="s">
        <v>1127</v>
      </c>
      <c r="AB34" s="19">
        <v>45663</v>
      </c>
      <c r="AC34" s="20" t="s">
        <v>1108</v>
      </c>
      <c r="AD34" s="19"/>
      <c r="AE34" s="71">
        <f t="shared" si="25"/>
        <v>880</v>
      </c>
      <c r="AF34" s="71">
        <f t="shared" si="26"/>
        <v>950</v>
      </c>
      <c r="AG34" s="71">
        <f t="shared" si="27"/>
        <v>70</v>
      </c>
      <c r="AH34" s="71">
        <f t="shared" si="28"/>
        <v>70</v>
      </c>
      <c r="AI34" s="71" t="str">
        <f t="shared" si="29"/>
        <v/>
      </c>
      <c r="AJ34" s="71" t="str">
        <f t="shared" si="30"/>
        <v/>
      </c>
      <c r="AK34" s="71" t="str">
        <f t="shared" si="31"/>
        <v/>
      </c>
      <c r="AL34" s="71">
        <f t="shared" si="32"/>
        <v>70</v>
      </c>
      <c r="AM34" s="71">
        <f t="shared" si="33"/>
        <v>0</v>
      </c>
      <c r="AN34" s="72">
        <f t="shared" si="34"/>
        <v>1.736111111111116E-2</v>
      </c>
      <c r="AO34" s="73">
        <f t="shared" si="35"/>
        <v>0</v>
      </c>
      <c r="AP34" s="72" t="str">
        <f t="shared" si="36"/>
        <v>No</v>
      </c>
      <c r="AQ34" s="72">
        <f t="shared" si="37"/>
        <v>6.2499999999999778E-3</v>
      </c>
      <c r="AR34" s="72" t="str">
        <f t="shared" si="38"/>
        <v>Yes</v>
      </c>
      <c r="AS34" s="72" t="str">
        <f t="shared" si="39"/>
        <v>No</v>
      </c>
      <c r="AT34" s="72" t="str">
        <f t="shared" si="40"/>
        <v>No</v>
      </c>
      <c r="AU34" s="3"/>
      <c r="AV34" s="3"/>
      <c r="AW34" s="48" t="s">
        <v>438</v>
      </c>
      <c r="AX34" s="3"/>
      <c r="AY34" s="20" t="s">
        <v>1200</v>
      </c>
      <c r="AZ34" s="46"/>
      <c r="BA34" s="20"/>
      <c r="BB34" s="46"/>
      <c r="BC34" s="20"/>
      <c r="BD34" s="20"/>
      <c r="BE34" s="20"/>
      <c r="BF34" s="47" t="str">
        <f t="shared" si="67"/>
        <v/>
      </c>
      <c r="BG34" s="3"/>
      <c r="BH34" s="57" t="s">
        <v>439</v>
      </c>
      <c r="BI34" s="57" t="s">
        <v>416</v>
      </c>
      <c r="BJ34" s="45">
        <f>COUNTA($T$2:$T$1288)</f>
        <v>136</v>
      </c>
      <c r="BK34" s="58">
        <f t="shared" si="68"/>
        <v>1</v>
      </c>
      <c r="BL34" s="3"/>
      <c r="BM34" s="3"/>
      <c r="BN34" s="3"/>
      <c r="BO34" s="3"/>
      <c r="BP34" s="3"/>
      <c r="BQ34" s="3"/>
      <c r="BR34" s="3"/>
      <c r="BS34" s="3"/>
      <c r="BT34" s="3"/>
      <c r="BU34" s="3"/>
      <c r="BV34" s="3"/>
      <c r="BW34" s="3"/>
      <c r="BX34" s="3"/>
      <c r="BY34" s="3"/>
      <c r="BZ34" s="80"/>
      <c r="CA34" s="3"/>
      <c r="CB34" s="3"/>
      <c r="CC34" s="3"/>
      <c r="CD34" s="3"/>
      <c r="CE34" s="3"/>
      <c r="CF34" s="3"/>
      <c r="CG34" s="3"/>
      <c r="CH34" s="3"/>
      <c r="CI34" s="3"/>
      <c r="CJ34" s="3"/>
      <c r="CM34" s="3"/>
      <c r="CN34" s="78">
        <f t="shared" si="47"/>
        <v>0</v>
      </c>
      <c r="CO34" s="78">
        <f t="shared" si="48"/>
        <v>0</v>
      </c>
      <c r="CP34" s="78">
        <f t="shared" si="49"/>
        <v>0</v>
      </c>
      <c r="CQ34" s="78">
        <f t="shared" si="50"/>
        <v>0</v>
      </c>
      <c r="CR34" s="78">
        <f t="shared" si="51"/>
        <v>0</v>
      </c>
      <c r="CS34" s="78">
        <f t="shared" si="52"/>
        <v>0</v>
      </c>
      <c r="CT34" s="78">
        <f t="shared" si="53"/>
        <v>0</v>
      </c>
      <c r="CU34" s="78">
        <f t="shared" si="54"/>
        <v>0</v>
      </c>
      <c r="CV34" s="78">
        <f t="shared" si="55"/>
        <v>0</v>
      </c>
      <c r="CW34" s="78">
        <f t="shared" si="56"/>
        <v>0</v>
      </c>
      <c r="CX34" s="78">
        <f t="shared" si="57"/>
        <v>0</v>
      </c>
      <c r="CY34" s="78">
        <f t="shared" si="58"/>
        <v>0</v>
      </c>
      <c r="CZ34" s="78">
        <f t="shared" si="59"/>
        <v>0</v>
      </c>
      <c r="DA34" s="78">
        <f>IF(COUNTIFS($A$2:$A$601,A34,$B$2:$B$601,B34,$F$2:F$601,F34)&gt;1,1,0)</f>
        <v>0</v>
      </c>
      <c r="DB34" s="78">
        <f t="shared" si="60"/>
        <v>0</v>
      </c>
      <c r="DC34" s="78">
        <f t="shared" si="61"/>
        <v>0</v>
      </c>
      <c r="DD34" s="78">
        <f t="shared" si="62"/>
        <v>0</v>
      </c>
      <c r="DE34" s="78">
        <f t="shared" si="63"/>
        <v>1</v>
      </c>
      <c r="DF34" s="78">
        <f t="shared" si="64"/>
        <v>1</v>
      </c>
      <c r="DG34" s="78">
        <f t="shared" si="65"/>
        <v>1</v>
      </c>
      <c r="DH34" s="78" t="str">
        <f t="shared" si="66"/>
        <v>1</v>
      </c>
      <c r="DI34" s="79">
        <f>IFERROR(IF(J34="","",VLOOKUP(J34,Lists!$D$3:$E$13,2,FALSE)),1)</f>
        <v>0</v>
      </c>
      <c r="DJ34" s="79">
        <f>IFERROR(IF(K34="","",VLOOKUP(K34,Lists!$F$3:$G$14,2,FALSE)),1)</f>
        <v>0</v>
      </c>
      <c r="DK34" s="79" t="str">
        <f>IFERROR(IF(M34="","",VLOOKUP(M34,Lists!$AA$3:$AB$18,2,FALSE)),1)</f>
        <v/>
      </c>
      <c r="DL34" s="79" t="str">
        <f>IFERROR(IF(N34="","",VLOOKUP(N34,Lists!$AC$3:$AD$13,2,FALSE)),1)</f>
        <v/>
      </c>
    </row>
    <row r="35" spans="1:116" ht="15" customHeight="1" x14ac:dyDescent="0.25">
      <c r="A35" s="20">
        <v>365006</v>
      </c>
      <c r="B35" s="19">
        <v>45663</v>
      </c>
      <c r="C35" s="64">
        <v>0.33333333333333331</v>
      </c>
      <c r="D35" s="64" t="s">
        <v>1126</v>
      </c>
      <c r="E35" s="19">
        <v>45662</v>
      </c>
      <c r="F35" s="20">
        <v>7</v>
      </c>
      <c r="G35" s="18" t="s">
        <v>1108</v>
      </c>
      <c r="H35" s="65"/>
      <c r="I35" s="18" t="s">
        <v>1108</v>
      </c>
      <c r="J35" s="66"/>
      <c r="K35" s="66"/>
      <c r="L35" s="67"/>
      <c r="M35" s="68" t="s">
        <v>41</v>
      </c>
      <c r="N35" s="68" t="s">
        <v>417</v>
      </c>
      <c r="O35" s="69"/>
      <c r="P35" s="134">
        <v>0.32847222222222222</v>
      </c>
      <c r="Q35" s="70"/>
      <c r="R35" s="134">
        <v>0.35694444444444445</v>
      </c>
      <c r="S35" s="70"/>
      <c r="T35" s="134">
        <v>0.39583333333333331</v>
      </c>
      <c r="U35" s="70"/>
      <c r="V35" s="134">
        <v>0.41597222222222219</v>
      </c>
      <c r="W35" s="70"/>
      <c r="X35" s="134">
        <v>0.41666666666666669</v>
      </c>
      <c r="Y35" s="70"/>
      <c r="Z35" s="134">
        <v>0.4236111111111111</v>
      </c>
      <c r="AA35" s="70" t="s">
        <v>1127</v>
      </c>
      <c r="AB35" s="19">
        <v>45664</v>
      </c>
      <c r="AC35" s="20" t="s">
        <v>1108</v>
      </c>
      <c r="AD35" s="19"/>
      <c r="AE35" s="71">
        <f t="shared" si="25"/>
        <v>473</v>
      </c>
      <c r="AF35" s="71">
        <f t="shared" si="26"/>
        <v>599</v>
      </c>
      <c r="AG35" s="71">
        <f t="shared" si="27"/>
        <v>126</v>
      </c>
      <c r="AH35" s="71">
        <f t="shared" si="28"/>
        <v>0</v>
      </c>
      <c r="AI35" s="71">
        <f t="shared" si="29"/>
        <v>119</v>
      </c>
      <c r="AJ35" s="71" t="str">
        <f t="shared" si="30"/>
        <v/>
      </c>
      <c r="AK35" s="71" t="str">
        <f t="shared" si="31"/>
        <v/>
      </c>
      <c r="AL35" s="71">
        <f t="shared" si="32"/>
        <v>119</v>
      </c>
      <c r="AM35" s="71">
        <f t="shared" si="33"/>
        <v>7</v>
      </c>
      <c r="AN35" s="72">
        <f t="shared" si="34"/>
        <v>2.3611111111111138E-2</v>
      </c>
      <c r="AO35" s="73">
        <f t="shared" si="35"/>
        <v>1</v>
      </c>
      <c r="AP35" s="72" t="str">
        <f t="shared" si="36"/>
        <v>No</v>
      </c>
      <c r="AQ35" s="72">
        <f t="shared" si="37"/>
        <v>6.9444444444444198E-3</v>
      </c>
      <c r="AR35" s="72" t="str">
        <f t="shared" si="38"/>
        <v/>
      </c>
      <c r="AS35" s="72" t="str">
        <f t="shared" si="39"/>
        <v/>
      </c>
      <c r="AT35" s="72" t="str">
        <f t="shared" si="40"/>
        <v/>
      </c>
      <c r="AU35" s="3"/>
      <c r="AV35" s="3"/>
      <c r="AW35" s="48" t="s">
        <v>440</v>
      </c>
      <c r="AX35" s="3"/>
      <c r="AY35" s="20" t="s">
        <v>1201</v>
      </c>
      <c r="AZ35" s="46"/>
      <c r="BA35" s="20"/>
      <c r="BB35" s="46"/>
      <c r="BC35" s="20"/>
      <c r="BD35" s="20"/>
      <c r="BE35" s="20"/>
      <c r="BF35" s="47" t="str">
        <f t="shared" si="67"/>
        <v/>
      </c>
      <c r="BG35" s="3"/>
      <c r="BH35" s="57" t="s">
        <v>441</v>
      </c>
      <c r="BI35" s="57" t="s">
        <v>416</v>
      </c>
      <c r="BJ35" s="45">
        <f>COUNTA($V$2:$V$1288)</f>
        <v>136</v>
      </c>
      <c r="BK35" s="58">
        <f t="shared" si="68"/>
        <v>1</v>
      </c>
      <c r="BL35" s="3"/>
      <c r="BM35" s="3"/>
      <c r="BN35" s="3"/>
      <c r="BO35" s="3"/>
      <c r="BP35" s="3"/>
      <c r="BQ35" s="3"/>
      <c r="BR35" s="3"/>
      <c r="BS35" s="3"/>
      <c r="BT35" s="3"/>
      <c r="BU35" s="3"/>
      <c r="BV35" s="3"/>
      <c r="BW35" s="3"/>
      <c r="BX35" s="3"/>
      <c r="BY35" s="80"/>
      <c r="BZ35" s="3"/>
      <c r="CA35" s="3"/>
      <c r="CB35" s="3"/>
      <c r="CC35" s="3"/>
      <c r="CD35" s="3"/>
      <c r="CE35" s="3"/>
      <c r="CF35" s="3"/>
      <c r="CG35" s="3"/>
      <c r="CH35" s="3"/>
      <c r="CI35" s="3"/>
      <c r="CJ35" s="3"/>
      <c r="CM35" s="3"/>
      <c r="CN35" s="78">
        <f t="shared" si="47"/>
        <v>0</v>
      </c>
      <c r="CO35" s="78">
        <f t="shared" si="48"/>
        <v>0</v>
      </c>
      <c r="CP35" s="78">
        <f t="shared" si="49"/>
        <v>0</v>
      </c>
      <c r="CQ35" s="78">
        <f t="shared" si="50"/>
        <v>0</v>
      </c>
      <c r="CR35" s="78">
        <f t="shared" si="51"/>
        <v>0</v>
      </c>
      <c r="CS35" s="78">
        <f t="shared" si="52"/>
        <v>0</v>
      </c>
      <c r="CT35" s="78">
        <f t="shared" si="53"/>
        <v>0</v>
      </c>
      <c r="CU35" s="78">
        <f t="shared" si="54"/>
        <v>0</v>
      </c>
      <c r="CV35" s="78">
        <f t="shared" si="55"/>
        <v>0</v>
      </c>
      <c r="CW35" s="78">
        <f t="shared" si="56"/>
        <v>0</v>
      </c>
      <c r="CX35" s="78">
        <f t="shared" si="57"/>
        <v>0</v>
      </c>
      <c r="CY35" s="78">
        <f t="shared" si="58"/>
        <v>0</v>
      </c>
      <c r="CZ35" s="78">
        <f t="shared" si="59"/>
        <v>0</v>
      </c>
      <c r="DA35" s="78">
        <f>IF(COUNTIFS($A$2:$A$601,A35,$B$2:$B$601,B35,$F$2:F$601,F35)&gt;1,1,0)</f>
        <v>0</v>
      </c>
      <c r="DB35" s="78">
        <f t="shared" si="60"/>
        <v>1</v>
      </c>
      <c r="DC35" s="78">
        <f t="shared" si="61"/>
        <v>0</v>
      </c>
      <c r="DD35" s="78">
        <f t="shared" si="62"/>
        <v>0</v>
      </c>
      <c r="DE35" s="78">
        <f t="shared" si="63"/>
        <v>1</v>
      </c>
      <c r="DF35" s="78">
        <f t="shared" si="64"/>
        <v>1</v>
      </c>
      <c r="DG35" s="78">
        <f t="shared" si="65"/>
        <v>1</v>
      </c>
      <c r="DH35" s="78" t="str">
        <f t="shared" si="66"/>
        <v>1</v>
      </c>
      <c r="DI35" s="79" t="str">
        <f>IFERROR(IF(J35="","",VLOOKUP(J35,Lists!$D$3:$E$13,2,FALSE)),1)</f>
        <v/>
      </c>
      <c r="DJ35" s="79" t="str">
        <f>IFERROR(IF(K35="","",VLOOKUP(K35,Lists!$F$3:$G$14,2,FALSE)),1)</f>
        <v/>
      </c>
      <c r="DK35" s="79">
        <f>IFERROR(IF(M35="","",VLOOKUP(M35,Lists!$AA$3:$AB$18,2,FALSE)),1)</f>
        <v>0</v>
      </c>
      <c r="DL35" s="79">
        <f>IFERROR(IF(N35="","",VLOOKUP(N35,Lists!$AC$3:$AD$13,2,FALSE)),1)</f>
        <v>0</v>
      </c>
    </row>
    <row r="36" spans="1:116" ht="15" customHeight="1" x14ac:dyDescent="0.25">
      <c r="A36" s="20">
        <v>417691</v>
      </c>
      <c r="B36" s="19">
        <v>45663</v>
      </c>
      <c r="C36" s="64">
        <v>0.4375</v>
      </c>
      <c r="D36" s="64" t="s">
        <v>1126</v>
      </c>
      <c r="E36" s="19">
        <v>45659</v>
      </c>
      <c r="F36" s="20">
        <v>7</v>
      </c>
      <c r="G36" s="18" t="s">
        <v>1108</v>
      </c>
      <c r="H36" s="65"/>
      <c r="I36" s="18" t="s">
        <v>1108</v>
      </c>
      <c r="J36" s="66"/>
      <c r="K36" s="66"/>
      <c r="L36" s="67"/>
      <c r="M36" s="68" t="s">
        <v>41</v>
      </c>
      <c r="N36" s="68" t="s">
        <v>420</v>
      </c>
      <c r="O36" s="69" t="s">
        <v>1141</v>
      </c>
      <c r="P36" s="134">
        <v>0.44097222222222227</v>
      </c>
      <c r="Q36" s="70"/>
      <c r="R36" s="134">
        <v>0.47291666666666665</v>
      </c>
      <c r="S36" s="70"/>
      <c r="T36" s="134">
        <v>0.53819444444444442</v>
      </c>
      <c r="U36" s="70"/>
      <c r="V36" s="134">
        <v>0.54652777777777783</v>
      </c>
      <c r="W36" s="70"/>
      <c r="X36" s="134">
        <v>0.54722222222222217</v>
      </c>
      <c r="Y36" s="70"/>
      <c r="Z36" s="134">
        <v>0.55208333333333337</v>
      </c>
      <c r="AA36" s="70" t="s">
        <v>1108</v>
      </c>
      <c r="AB36" s="19"/>
      <c r="AC36" s="20" t="s">
        <v>1108</v>
      </c>
      <c r="AD36" s="19"/>
      <c r="AE36" s="71">
        <f t="shared" si="25"/>
        <v>635</v>
      </c>
      <c r="AF36" s="71">
        <f t="shared" si="26"/>
        <v>787</v>
      </c>
      <c r="AG36" s="71">
        <f t="shared" si="27"/>
        <v>152</v>
      </c>
      <c r="AH36" s="71">
        <f t="shared" si="28"/>
        <v>152</v>
      </c>
      <c r="AI36" s="71" t="str">
        <f t="shared" si="29"/>
        <v/>
      </c>
      <c r="AJ36" s="71" t="str">
        <f t="shared" si="30"/>
        <v/>
      </c>
      <c r="AK36" s="71" t="str">
        <f t="shared" si="31"/>
        <v/>
      </c>
      <c r="AL36" s="71">
        <f t="shared" si="32"/>
        <v>152</v>
      </c>
      <c r="AM36" s="71">
        <f t="shared" si="33"/>
        <v>0</v>
      </c>
      <c r="AN36" s="72">
        <f t="shared" si="34"/>
        <v>3.5416666666666652E-2</v>
      </c>
      <c r="AO36" s="73">
        <f t="shared" si="35"/>
        <v>4</v>
      </c>
      <c r="AP36" s="72" t="str">
        <f t="shared" si="36"/>
        <v>No</v>
      </c>
      <c r="AQ36" s="72">
        <f t="shared" si="37"/>
        <v>4.8611111111112049E-3</v>
      </c>
      <c r="AR36" s="72" t="str">
        <f t="shared" si="38"/>
        <v/>
      </c>
      <c r="AS36" s="72" t="str">
        <f t="shared" si="39"/>
        <v/>
      </c>
      <c r="AT36" s="72" t="str">
        <f t="shared" si="40"/>
        <v/>
      </c>
      <c r="AU36" s="3"/>
      <c r="AV36" s="3"/>
      <c r="AW36" s="48" t="s">
        <v>442</v>
      </c>
      <c r="AX36" s="3"/>
      <c r="AY36" s="20" t="s">
        <v>1202</v>
      </c>
      <c r="AZ36" s="46"/>
      <c r="BA36" s="20"/>
      <c r="BB36" s="46"/>
      <c r="BC36" s="20"/>
      <c r="BD36" s="20"/>
      <c r="BE36" s="20"/>
      <c r="BF36" s="47" t="str">
        <f t="shared" si="67"/>
        <v/>
      </c>
      <c r="BG36" s="3"/>
      <c r="BH36" s="57" t="s">
        <v>443</v>
      </c>
      <c r="BI36" s="57" t="s">
        <v>416</v>
      </c>
      <c r="BJ36" s="45">
        <f>COUNTA($X$2:$X$1288)</f>
        <v>136</v>
      </c>
      <c r="BK36" s="58">
        <f t="shared" si="68"/>
        <v>1</v>
      </c>
      <c r="BL36" s="3"/>
      <c r="BM36" s="3"/>
      <c r="BN36" s="3"/>
      <c r="BO36" s="3"/>
      <c r="BP36" s="3"/>
      <c r="BQ36" s="3"/>
      <c r="BR36" s="3"/>
      <c r="BS36" s="3"/>
      <c r="BT36" s="3"/>
      <c r="BU36" s="3"/>
      <c r="BV36" s="3"/>
      <c r="BW36" s="3"/>
      <c r="BX36" s="3"/>
      <c r="BY36" s="3"/>
      <c r="BZ36" s="80"/>
      <c r="CA36" s="3"/>
      <c r="CB36" s="3"/>
      <c r="CC36" s="3"/>
      <c r="CD36" s="3"/>
      <c r="CE36" s="3"/>
      <c r="CF36" s="3"/>
      <c r="CG36" s="3"/>
      <c r="CH36" s="3"/>
      <c r="CI36" s="3"/>
      <c r="CJ36" s="3"/>
      <c r="CM36" s="3"/>
      <c r="CN36" s="78">
        <f t="shared" si="47"/>
        <v>0</v>
      </c>
      <c r="CO36" s="78">
        <f t="shared" si="48"/>
        <v>0</v>
      </c>
      <c r="CP36" s="78">
        <f t="shared" si="49"/>
        <v>0</v>
      </c>
      <c r="CQ36" s="78">
        <f t="shared" si="50"/>
        <v>0</v>
      </c>
      <c r="CR36" s="78">
        <f t="shared" si="51"/>
        <v>0</v>
      </c>
      <c r="CS36" s="78">
        <f t="shared" si="52"/>
        <v>0</v>
      </c>
      <c r="CT36" s="78">
        <f t="shared" si="53"/>
        <v>0</v>
      </c>
      <c r="CU36" s="78">
        <f t="shared" si="54"/>
        <v>0</v>
      </c>
      <c r="CV36" s="78">
        <f t="shared" si="55"/>
        <v>0</v>
      </c>
      <c r="CW36" s="78">
        <f t="shared" si="56"/>
        <v>0</v>
      </c>
      <c r="CX36" s="78">
        <f t="shared" si="57"/>
        <v>0</v>
      </c>
      <c r="CY36" s="78">
        <f t="shared" si="58"/>
        <v>0</v>
      </c>
      <c r="CZ36" s="78">
        <f t="shared" si="59"/>
        <v>0</v>
      </c>
      <c r="DA36" s="78">
        <f>IF(COUNTIFS($A$2:$A$601,A36,$B$2:$B$601,B36,$F$2:F$601,F36)&gt;1,1,0)</f>
        <v>0</v>
      </c>
      <c r="DB36" s="78">
        <f t="shared" si="60"/>
        <v>0</v>
      </c>
      <c r="DC36" s="78">
        <f t="shared" si="61"/>
        <v>0</v>
      </c>
      <c r="DD36" s="78">
        <f t="shared" si="62"/>
        <v>0</v>
      </c>
      <c r="DE36" s="78">
        <f t="shared" si="63"/>
        <v>1</v>
      </c>
      <c r="DF36" s="78">
        <f t="shared" si="64"/>
        <v>1</v>
      </c>
      <c r="DG36" s="78" t="str">
        <f t="shared" si="65"/>
        <v>1</v>
      </c>
      <c r="DH36" s="78" t="str">
        <f t="shared" si="66"/>
        <v>1</v>
      </c>
      <c r="DI36" s="79" t="str">
        <f>IFERROR(IF(J36="","",VLOOKUP(J36,Lists!$D$3:$E$13,2,FALSE)),1)</f>
        <v/>
      </c>
      <c r="DJ36" s="79" t="str">
        <f>IFERROR(IF(K36="","",VLOOKUP(K36,Lists!$F$3:$G$14,2,FALSE)),1)</f>
        <v/>
      </c>
      <c r="DK36" s="79">
        <f>IFERROR(IF(M36="","",VLOOKUP(M36,Lists!$AA$3:$AB$18,2,FALSE)),1)</f>
        <v>0</v>
      </c>
      <c r="DL36" s="79">
        <f>IFERROR(IF(N36="","",VLOOKUP(N36,Lists!$AC$3:$AD$13,2,FALSE)),1)</f>
        <v>0</v>
      </c>
    </row>
    <row r="37" spans="1:116" ht="15" customHeight="1" x14ac:dyDescent="0.25">
      <c r="A37" s="20">
        <v>176068</v>
      </c>
      <c r="B37" s="19">
        <v>45663</v>
      </c>
      <c r="C37" s="64">
        <v>0.5625</v>
      </c>
      <c r="D37" s="64" t="s">
        <v>1128</v>
      </c>
      <c r="E37" s="19">
        <v>45661</v>
      </c>
      <c r="F37" s="20">
        <v>7</v>
      </c>
      <c r="G37" s="18" t="s">
        <v>1108</v>
      </c>
      <c r="H37" s="65"/>
      <c r="I37" s="18" t="s">
        <v>1108</v>
      </c>
      <c r="J37" s="66"/>
      <c r="K37" s="66"/>
      <c r="L37" s="67"/>
      <c r="M37" s="68" t="s">
        <v>41</v>
      </c>
      <c r="N37" s="68" t="s">
        <v>420</v>
      </c>
      <c r="O37" s="69" t="s">
        <v>1142</v>
      </c>
      <c r="P37" s="134">
        <v>0.56944444444444442</v>
      </c>
      <c r="Q37" s="70"/>
      <c r="R37" s="134">
        <v>0.59027777777777779</v>
      </c>
      <c r="S37" s="70"/>
      <c r="T37" s="134">
        <v>0.65625</v>
      </c>
      <c r="U37" s="70"/>
      <c r="V37" s="134">
        <v>0.67638888888888893</v>
      </c>
      <c r="W37" s="70"/>
      <c r="X37" s="134">
        <v>0.67708333333333337</v>
      </c>
      <c r="Y37" s="70"/>
      <c r="Z37" s="134">
        <v>0.68402777777777779</v>
      </c>
      <c r="AA37" s="70" t="s">
        <v>1108</v>
      </c>
      <c r="AB37" s="19"/>
      <c r="AC37" s="20" t="s">
        <v>1108</v>
      </c>
      <c r="AD37" s="19"/>
      <c r="AE37" s="71">
        <f t="shared" si="25"/>
        <v>820</v>
      </c>
      <c r="AF37" s="71">
        <f t="shared" si="26"/>
        <v>974</v>
      </c>
      <c r="AG37" s="71">
        <f t="shared" si="27"/>
        <v>154</v>
      </c>
      <c r="AH37" s="71" t="str">
        <f t="shared" si="28"/>
        <v/>
      </c>
      <c r="AI37" s="71" t="str">
        <f t="shared" si="29"/>
        <v/>
      </c>
      <c r="AJ37" s="71">
        <f t="shared" si="30"/>
        <v>140</v>
      </c>
      <c r="AK37" s="71" t="str">
        <f t="shared" si="31"/>
        <v/>
      </c>
      <c r="AL37" s="71">
        <f t="shared" si="32"/>
        <v>140</v>
      </c>
      <c r="AM37" s="71">
        <f t="shared" si="33"/>
        <v>14</v>
      </c>
      <c r="AN37" s="72">
        <f t="shared" si="34"/>
        <v>2.777777777777779E-2</v>
      </c>
      <c r="AO37" s="73">
        <f t="shared" si="35"/>
        <v>2</v>
      </c>
      <c r="AP37" s="72" t="str">
        <f t="shared" si="36"/>
        <v>No</v>
      </c>
      <c r="AQ37" s="72">
        <f t="shared" si="37"/>
        <v>6.9444444444444198E-3</v>
      </c>
      <c r="AR37" s="72" t="str">
        <f t="shared" si="38"/>
        <v/>
      </c>
      <c r="AS37" s="72" t="str">
        <f t="shared" si="39"/>
        <v/>
      </c>
      <c r="AT37" s="72" t="str">
        <f t="shared" si="40"/>
        <v/>
      </c>
      <c r="AU37" s="3"/>
      <c r="AV37" s="3"/>
      <c r="AW37" s="3"/>
      <c r="AX37" s="3"/>
      <c r="AY37" s="20" t="s">
        <v>1203</v>
      </c>
      <c r="AZ37" s="46"/>
      <c r="BA37" s="20"/>
      <c r="BB37" s="46"/>
      <c r="BC37" s="20"/>
      <c r="BD37" s="20"/>
      <c r="BE37" s="20"/>
      <c r="BF37" s="47" t="str">
        <f t="shared" si="67"/>
        <v/>
      </c>
      <c r="BG37" s="3"/>
      <c r="BH37" s="57" t="s">
        <v>444</v>
      </c>
      <c r="BI37" s="57" t="s">
        <v>416</v>
      </c>
      <c r="BJ37" s="45">
        <f>COUNTA($Z$2:$Z$1288)</f>
        <v>136</v>
      </c>
      <c r="BK37" s="58">
        <f t="shared" si="68"/>
        <v>1</v>
      </c>
      <c r="BL37" s="3"/>
      <c r="BM37" s="3"/>
      <c r="BN37" s="3"/>
      <c r="BO37" s="3"/>
      <c r="BP37" s="3"/>
      <c r="BQ37" s="3"/>
      <c r="BR37" s="3"/>
      <c r="BS37" s="3"/>
      <c r="BT37" s="3"/>
      <c r="BU37" s="3"/>
      <c r="BV37" s="3"/>
      <c r="BW37" s="3"/>
      <c r="BX37" s="3"/>
      <c r="BY37" s="3"/>
      <c r="BZ37" s="80"/>
      <c r="CA37" s="3"/>
      <c r="CB37" s="3"/>
      <c r="CC37" s="3"/>
      <c r="CD37" s="3"/>
      <c r="CE37" s="3"/>
      <c r="CF37" s="3"/>
      <c r="CG37" s="3"/>
      <c r="CH37" s="3"/>
      <c r="CI37" s="3"/>
      <c r="CJ37" s="3"/>
      <c r="CM37" s="3"/>
      <c r="CN37" s="78">
        <f t="shared" si="47"/>
        <v>0</v>
      </c>
      <c r="CO37" s="78">
        <f t="shared" si="48"/>
        <v>0</v>
      </c>
      <c r="CP37" s="78">
        <f t="shared" si="49"/>
        <v>0</v>
      </c>
      <c r="CQ37" s="78">
        <f t="shared" si="50"/>
        <v>0</v>
      </c>
      <c r="CR37" s="78">
        <f t="shared" si="51"/>
        <v>0</v>
      </c>
      <c r="CS37" s="78">
        <f t="shared" si="52"/>
        <v>0</v>
      </c>
      <c r="CT37" s="78">
        <f t="shared" si="53"/>
        <v>0</v>
      </c>
      <c r="CU37" s="78">
        <f t="shared" si="54"/>
        <v>0</v>
      </c>
      <c r="CV37" s="78">
        <f t="shared" si="55"/>
        <v>0</v>
      </c>
      <c r="CW37" s="78">
        <f t="shared" si="56"/>
        <v>0</v>
      </c>
      <c r="CX37" s="78">
        <f t="shared" si="57"/>
        <v>0</v>
      </c>
      <c r="CY37" s="78">
        <f t="shared" si="58"/>
        <v>0</v>
      </c>
      <c r="CZ37" s="78">
        <f t="shared" si="59"/>
        <v>0</v>
      </c>
      <c r="DA37" s="78">
        <f>IF(COUNTIFS($A$2:$A$601,A37,$B$2:$B$601,B37,$F$2:F$601,F37)&gt;1,1,0)</f>
        <v>0</v>
      </c>
      <c r="DB37" s="78">
        <f t="shared" si="60"/>
        <v>0</v>
      </c>
      <c r="DC37" s="78">
        <f t="shared" si="61"/>
        <v>0</v>
      </c>
      <c r="DD37" s="78">
        <f t="shared" si="62"/>
        <v>0</v>
      </c>
      <c r="DE37" s="78">
        <f t="shared" si="63"/>
        <v>1</v>
      </c>
      <c r="DF37" s="78">
        <f t="shared" si="64"/>
        <v>1</v>
      </c>
      <c r="DG37" s="78" t="str">
        <f t="shared" si="65"/>
        <v>1</v>
      </c>
      <c r="DH37" s="78" t="str">
        <f t="shared" si="66"/>
        <v>1</v>
      </c>
      <c r="DI37" s="79" t="str">
        <f>IFERROR(IF(J37="","",VLOOKUP(J37,Lists!$D$3:$E$13,2,FALSE)),1)</f>
        <v/>
      </c>
      <c r="DJ37" s="79" t="str">
        <f>IFERROR(IF(K37="","",VLOOKUP(K37,Lists!$F$3:$G$14,2,FALSE)),1)</f>
        <v/>
      </c>
      <c r="DK37" s="79">
        <f>IFERROR(IF(M37="","",VLOOKUP(M37,Lists!$AA$3:$AB$18,2,FALSE)),1)</f>
        <v>0</v>
      </c>
      <c r="DL37" s="79">
        <f>IFERROR(IF(N37="","",VLOOKUP(N37,Lists!$AC$3:$AD$13,2,FALSE)),1)</f>
        <v>0</v>
      </c>
    </row>
    <row r="38" spans="1:116" ht="15" customHeight="1" x14ac:dyDescent="0.25">
      <c r="A38" s="20">
        <v>421623</v>
      </c>
      <c r="B38" s="19">
        <v>45663</v>
      </c>
      <c r="C38" s="64">
        <v>0.33333333333333331</v>
      </c>
      <c r="D38" s="64" t="s">
        <v>1143</v>
      </c>
      <c r="E38" s="19">
        <v>45655</v>
      </c>
      <c r="F38" s="20">
        <v>5</v>
      </c>
      <c r="G38" s="18" t="s">
        <v>1108</v>
      </c>
      <c r="H38" s="65"/>
      <c r="I38" s="18" t="s">
        <v>1108</v>
      </c>
      <c r="J38" s="66"/>
      <c r="K38" s="66"/>
      <c r="L38" s="67"/>
      <c r="M38" s="68" t="s">
        <v>39</v>
      </c>
      <c r="N38" s="68" t="s">
        <v>420</v>
      </c>
      <c r="O38" s="69" t="s">
        <v>1144</v>
      </c>
      <c r="P38" s="134">
        <v>0.33194444444444443</v>
      </c>
      <c r="Q38" s="70"/>
      <c r="R38" s="134">
        <v>0.3611111111111111</v>
      </c>
      <c r="S38" s="70"/>
      <c r="T38" s="134">
        <v>0.51111111111111118</v>
      </c>
      <c r="U38" s="70"/>
      <c r="V38" s="134">
        <v>0.52500000000000002</v>
      </c>
      <c r="W38" s="70"/>
      <c r="X38" s="134">
        <v>0.52569444444444446</v>
      </c>
      <c r="Y38" s="70"/>
      <c r="Z38" s="134">
        <v>0.53472222222222221</v>
      </c>
      <c r="AA38" s="70" t="s">
        <v>1108</v>
      </c>
      <c r="AB38" s="19"/>
      <c r="AC38" s="20" t="s">
        <v>1108</v>
      </c>
      <c r="AD38" s="19"/>
      <c r="AE38" s="71">
        <f t="shared" si="25"/>
        <v>478</v>
      </c>
      <c r="AF38" s="71">
        <f t="shared" si="26"/>
        <v>756</v>
      </c>
      <c r="AG38" s="71">
        <f t="shared" si="27"/>
        <v>278</v>
      </c>
      <c r="AH38" s="71">
        <f t="shared" si="28"/>
        <v>0</v>
      </c>
      <c r="AI38" s="71">
        <f t="shared" si="29"/>
        <v>276</v>
      </c>
      <c r="AJ38" s="71" t="str">
        <f t="shared" si="30"/>
        <v/>
      </c>
      <c r="AK38" s="71" t="str">
        <f t="shared" si="31"/>
        <v/>
      </c>
      <c r="AL38" s="71">
        <f t="shared" si="32"/>
        <v>276</v>
      </c>
      <c r="AM38" s="71">
        <f t="shared" si="33"/>
        <v>2</v>
      </c>
      <c r="AN38" s="72">
        <f t="shared" si="34"/>
        <v>2.777777777777779E-2</v>
      </c>
      <c r="AO38" s="73">
        <f t="shared" si="35"/>
        <v>8</v>
      </c>
      <c r="AP38" s="72" t="str">
        <f t="shared" si="36"/>
        <v>No</v>
      </c>
      <c r="AQ38" s="72">
        <f t="shared" si="37"/>
        <v>9.0277777777777457E-3</v>
      </c>
      <c r="AR38" s="72" t="str">
        <f t="shared" si="38"/>
        <v/>
      </c>
      <c r="AS38" s="72" t="str">
        <f t="shared" si="39"/>
        <v/>
      </c>
      <c r="AT38" s="72" t="str">
        <f t="shared" si="40"/>
        <v/>
      </c>
      <c r="AU38" s="3"/>
      <c r="AV38" s="3"/>
      <c r="AW38" s="3"/>
      <c r="AX38" s="3"/>
      <c r="AY38" s="20" t="s">
        <v>1204</v>
      </c>
      <c r="AZ38" s="46"/>
      <c r="BA38" s="20"/>
      <c r="BB38" s="46"/>
      <c r="BC38" s="20"/>
      <c r="BD38" s="20"/>
      <c r="BE38" s="20"/>
      <c r="BF38" s="47" t="str">
        <f t="shared" si="67"/>
        <v/>
      </c>
      <c r="BG38" s="3"/>
      <c r="BH38" s="57" t="s">
        <v>445</v>
      </c>
      <c r="BI38" s="57" t="s">
        <v>416</v>
      </c>
      <c r="BJ38" s="45">
        <f>COUNTIF($AA$2:$AA$1288,"Yes")</f>
        <v>86</v>
      </c>
      <c r="BK38" s="58"/>
      <c r="BL38" s="3"/>
      <c r="BM38" s="3"/>
      <c r="BN38" s="3"/>
      <c r="BO38" s="3"/>
      <c r="BP38" s="3"/>
      <c r="BQ38" s="3"/>
      <c r="BR38" s="3"/>
      <c r="BS38" s="3"/>
      <c r="BT38" s="3"/>
      <c r="BU38" s="3"/>
      <c r="BV38" s="3"/>
      <c r="BW38" s="3"/>
      <c r="BX38" s="3"/>
      <c r="BY38" s="3"/>
      <c r="BZ38" s="80"/>
      <c r="CA38" s="3"/>
      <c r="CB38" s="3"/>
      <c r="CC38" s="3"/>
      <c r="CD38" s="3"/>
      <c r="CE38" s="3"/>
      <c r="CF38" s="3"/>
      <c r="CG38" s="3"/>
      <c r="CH38" s="3"/>
      <c r="CI38" s="3"/>
      <c r="CJ38" s="3"/>
      <c r="CM38" s="3"/>
      <c r="CN38" s="78">
        <f t="shared" si="47"/>
        <v>0</v>
      </c>
      <c r="CO38" s="78">
        <f t="shared" si="48"/>
        <v>0</v>
      </c>
      <c r="CP38" s="78">
        <f t="shared" si="49"/>
        <v>0</v>
      </c>
      <c r="CQ38" s="78">
        <f t="shared" si="50"/>
        <v>0</v>
      </c>
      <c r="CR38" s="78">
        <f t="shared" si="51"/>
        <v>0</v>
      </c>
      <c r="CS38" s="78">
        <f t="shared" si="52"/>
        <v>0</v>
      </c>
      <c r="CT38" s="78">
        <f t="shared" si="53"/>
        <v>0</v>
      </c>
      <c r="CU38" s="78">
        <f t="shared" si="54"/>
        <v>0</v>
      </c>
      <c r="CV38" s="78">
        <f t="shared" si="55"/>
        <v>0</v>
      </c>
      <c r="CW38" s="78">
        <f t="shared" si="56"/>
        <v>0</v>
      </c>
      <c r="CX38" s="78">
        <f t="shared" si="57"/>
        <v>0</v>
      </c>
      <c r="CY38" s="78">
        <f t="shared" si="58"/>
        <v>0</v>
      </c>
      <c r="CZ38" s="78">
        <f t="shared" si="59"/>
        <v>0</v>
      </c>
      <c r="DA38" s="78">
        <f>IF(COUNTIFS($A$2:$A$601,A38,$B$2:$B$601,B38,$F$2:F$601,F38)&gt;1,1,0)</f>
        <v>0</v>
      </c>
      <c r="DB38" s="78">
        <f t="shared" si="60"/>
        <v>0</v>
      </c>
      <c r="DC38" s="78">
        <f t="shared" si="61"/>
        <v>0</v>
      </c>
      <c r="DD38" s="78">
        <f t="shared" si="62"/>
        <v>0</v>
      </c>
      <c r="DE38" s="78">
        <f t="shared" si="63"/>
        <v>1</v>
      </c>
      <c r="DF38" s="78" t="str">
        <f t="shared" si="64"/>
        <v>1</v>
      </c>
      <c r="DG38" s="78" t="str">
        <f t="shared" si="65"/>
        <v>1</v>
      </c>
      <c r="DH38" s="78" t="str">
        <f t="shared" si="66"/>
        <v>1</v>
      </c>
      <c r="DI38" s="79" t="str">
        <f>IFERROR(IF(J38="","",VLOOKUP(J38,Lists!$D$3:$E$13,2,FALSE)),1)</f>
        <v/>
      </c>
      <c r="DJ38" s="79" t="str">
        <f>IFERROR(IF(K38="","",VLOOKUP(K38,Lists!$F$3:$G$14,2,FALSE)),1)</f>
        <v/>
      </c>
      <c r="DK38" s="79">
        <f>IFERROR(IF(M38="","",VLOOKUP(M38,Lists!$AA$3:$AB$18,2,FALSE)),1)</f>
        <v>0</v>
      </c>
      <c r="DL38" s="79">
        <f>IFERROR(IF(N38="","",VLOOKUP(N38,Lists!$AC$3:$AD$13,2,FALSE)),1)</f>
        <v>0</v>
      </c>
    </row>
    <row r="39" spans="1:116" ht="15" customHeight="1" x14ac:dyDescent="0.25">
      <c r="A39" s="20">
        <v>220232</v>
      </c>
      <c r="B39" s="19">
        <v>45663</v>
      </c>
      <c r="C39" s="64">
        <v>0.5625</v>
      </c>
      <c r="D39" s="64" t="s">
        <v>1145</v>
      </c>
      <c r="E39" s="19">
        <v>45656</v>
      </c>
      <c r="F39" s="20">
        <v>5</v>
      </c>
      <c r="G39" s="18" t="s">
        <v>1108</v>
      </c>
      <c r="H39" s="65"/>
      <c r="I39" s="18" t="s">
        <v>1108</v>
      </c>
      <c r="J39" s="66"/>
      <c r="K39" s="66"/>
      <c r="L39" s="67"/>
      <c r="M39" s="68" t="s">
        <v>39</v>
      </c>
      <c r="N39" s="68" t="s">
        <v>420</v>
      </c>
      <c r="O39" s="69" t="s">
        <v>1146</v>
      </c>
      <c r="P39" s="134">
        <v>0.55208333333333337</v>
      </c>
      <c r="Q39" s="70"/>
      <c r="R39" s="134">
        <v>0.60833333333333328</v>
      </c>
      <c r="S39" s="70"/>
      <c r="T39" s="134">
        <v>0.69374999999999998</v>
      </c>
      <c r="U39" s="70"/>
      <c r="V39" s="134">
        <v>0.70486111111111116</v>
      </c>
      <c r="W39" s="70"/>
      <c r="X39" s="134">
        <v>0.7055555555555556</v>
      </c>
      <c r="Y39" s="70"/>
      <c r="Z39" s="134">
        <v>0.71180555555555547</v>
      </c>
      <c r="AA39" s="70" t="s">
        <v>1108</v>
      </c>
      <c r="AB39" s="19"/>
      <c r="AC39" s="20" t="s">
        <v>1108</v>
      </c>
      <c r="AD39" s="19"/>
      <c r="AE39" s="71">
        <f t="shared" si="25"/>
        <v>795</v>
      </c>
      <c r="AF39" s="71">
        <f t="shared" si="26"/>
        <v>1015</v>
      </c>
      <c r="AG39" s="71">
        <f t="shared" si="27"/>
        <v>220</v>
      </c>
      <c r="AH39" s="71" t="str">
        <f t="shared" si="28"/>
        <v/>
      </c>
      <c r="AI39" s="71" t="str">
        <f t="shared" si="29"/>
        <v/>
      </c>
      <c r="AJ39" s="71">
        <f t="shared" si="30"/>
        <v>165</v>
      </c>
      <c r="AK39" s="71" t="str">
        <f t="shared" si="31"/>
        <v/>
      </c>
      <c r="AL39" s="71">
        <f t="shared" si="32"/>
        <v>165</v>
      </c>
      <c r="AM39" s="71">
        <f t="shared" si="33"/>
        <v>55</v>
      </c>
      <c r="AN39" s="72">
        <f t="shared" si="34"/>
        <v>4.5833333333333282E-2</v>
      </c>
      <c r="AO39" s="73">
        <f t="shared" si="35"/>
        <v>7</v>
      </c>
      <c r="AP39" s="72" t="str">
        <f t="shared" si="36"/>
        <v>No</v>
      </c>
      <c r="AQ39" s="72">
        <f t="shared" si="37"/>
        <v>6.2499999999998668E-3</v>
      </c>
      <c r="AR39" s="72" t="str">
        <f t="shared" si="38"/>
        <v/>
      </c>
      <c r="AS39" s="72" t="str">
        <f t="shared" si="39"/>
        <v/>
      </c>
      <c r="AT39" s="72" t="str">
        <f t="shared" si="40"/>
        <v/>
      </c>
      <c r="AU39" s="3"/>
      <c r="AV39" s="3"/>
      <c r="AW39" s="3"/>
      <c r="AX39" s="3"/>
      <c r="AY39" s="20" t="s">
        <v>1205</v>
      </c>
      <c r="AZ39" s="46"/>
      <c r="BA39" s="20"/>
      <c r="BB39" s="46"/>
      <c r="BC39" s="20"/>
      <c r="BD39" s="20"/>
      <c r="BE39" s="20"/>
      <c r="BF39" s="47" t="str">
        <f t="shared" si="67"/>
        <v/>
      </c>
      <c r="BG39" s="3"/>
      <c r="BH39" s="57" t="s">
        <v>446</v>
      </c>
      <c r="BI39" s="57" t="s">
        <v>416</v>
      </c>
      <c r="BJ39" s="45">
        <f>COUNTIF($AA$2:$AA$1288,"No")</f>
        <v>50</v>
      </c>
      <c r="BK39" s="58"/>
      <c r="BL39" s="3"/>
      <c r="BM39" s="3"/>
      <c r="BN39" s="3"/>
      <c r="BO39" s="3"/>
      <c r="BP39" s="3"/>
      <c r="BQ39" s="3"/>
      <c r="BR39" s="3"/>
      <c r="BS39" s="3"/>
      <c r="BT39" s="3"/>
      <c r="BU39" s="3"/>
      <c r="BV39" s="3"/>
      <c r="BW39" s="3"/>
      <c r="BX39" s="3"/>
      <c r="BY39" s="3"/>
      <c r="BZ39" s="80"/>
      <c r="CA39" s="3"/>
      <c r="CB39" s="3"/>
      <c r="CC39" s="3"/>
      <c r="CD39" s="3"/>
      <c r="CE39" s="3"/>
      <c r="CF39" s="3"/>
      <c r="CG39" s="3"/>
      <c r="CH39" s="3"/>
      <c r="CI39" s="3"/>
      <c r="CJ39" s="3"/>
      <c r="CM39" s="3"/>
      <c r="CN39" s="78">
        <f t="shared" si="47"/>
        <v>0</v>
      </c>
      <c r="CO39" s="78">
        <f t="shared" si="48"/>
        <v>0</v>
      </c>
      <c r="CP39" s="78">
        <f t="shared" si="49"/>
        <v>0</v>
      </c>
      <c r="CQ39" s="78">
        <f t="shared" si="50"/>
        <v>0</v>
      </c>
      <c r="CR39" s="78">
        <f t="shared" si="51"/>
        <v>0</v>
      </c>
      <c r="CS39" s="78">
        <f t="shared" si="52"/>
        <v>0</v>
      </c>
      <c r="CT39" s="78">
        <f t="shared" si="53"/>
        <v>0</v>
      </c>
      <c r="CU39" s="78">
        <f t="shared" si="54"/>
        <v>0</v>
      </c>
      <c r="CV39" s="78">
        <f t="shared" si="55"/>
        <v>0</v>
      </c>
      <c r="CW39" s="78">
        <f t="shared" si="56"/>
        <v>0</v>
      </c>
      <c r="CX39" s="78">
        <f t="shared" si="57"/>
        <v>0</v>
      </c>
      <c r="CY39" s="78">
        <f t="shared" si="58"/>
        <v>0</v>
      </c>
      <c r="CZ39" s="78">
        <f t="shared" si="59"/>
        <v>0</v>
      </c>
      <c r="DA39" s="78">
        <f>IF(COUNTIFS($A$2:$A$601,A39,$B$2:$B$601,B39,$F$2:F$601,F39)&gt;1,1,0)</f>
        <v>0</v>
      </c>
      <c r="DB39" s="78">
        <f t="shared" si="60"/>
        <v>0</v>
      </c>
      <c r="DC39" s="78">
        <f t="shared" si="61"/>
        <v>0</v>
      </c>
      <c r="DD39" s="78">
        <f t="shared" si="62"/>
        <v>0</v>
      </c>
      <c r="DE39" s="78">
        <f t="shared" si="63"/>
        <v>1</v>
      </c>
      <c r="DF39" s="78" t="str">
        <f t="shared" si="64"/>
        <v>1</v>
      </c>
      <c r="DG39" s="78" t="str">
        <f t="shared" si="65"/>
        <v>1</v>
      </c>
      <c r="DH39" s="78" t="str">
        <f t="shared" si="66"/>
        <v>1</v>
      </c>
      <c r="DI39" s="79" t="str">
        <f>IFERROR(IF(J39="","",VLOOKUP(J39,Lists!$D$3:$E$13,2,FALSE)),1)</f>
        <v/>
      </c>
      <c r="DJ39" s="79" t="str">
        <f>IFERROR(IF(K39="","",VLOOKUP(K39,Lists!$F$3:$G$14,2,FALSE)),1)</f>
        <v/>
      </c>
      <c r="DK39" s="79">
        <f>IFERROR(IF(M39="","",VLOOKUP(M39,Lists!$AA$3:$AB$18,2,FALSE)),1)</f>
        <v>0</v>
      </c>
      <c r="DL39" s="79">
        <f>IFERROR(IF(N39="","",VLOOKUP(N39,Lists!$AC$3:$AD$13,2,FALSE)),1)</f>
        <v>0</v>
      </c>
    </row>
    <row r="40" spans="1:116" ht="15" customHeight="1" x14ac:dyDescent="0.25">
      <c r="A40" s="20">
        <v>422325</v>
      </c>
      <c r="B40" s="19">
        <v>45663</v>
      </c>
      <c r="C40" s="64">
        <v>0.33333333333333331</v>
      </c>
      <c r="D40" s="64" t="s">
        <v>1145</v>
      </c>
      <c r="E40" s="19">
        <v>45661</v>
      </c>
      <c r="F40" s="20">
        <v>1</v>
      </c>
      <c r="G40" s="18" t="s">
        <v>1108</v>
      </c>
      <c r="H40" s="65"/>
      <c r="I40" s="18" t="s">
        <v>1108</v>
      </c>
      <c r="J40" s="66"/>
      <c r="K40" s="66"/>
      <c r="L40" s="67"/>
      <c r="M40" s="68" t="s">
        <v>39</v>
      </c>
      <c r="N40" s="68" t="s">
        <v>420</v>
      </c>
      <c r="O40" s="69" t="s">
        <v>1147</v>
      </c>
      <c r="P40" s="134">
        <v>0.32708333333333334</v>
      </c>
      <c r="Q40" s="70"/>
      <c r="R40" s="134">
        <v>0.34722222222222227</v>
      </c>
      <c r="S40" s="70"/>
      <c r="T40" s="134">
        <v>0.36458333333333331</v>
      </c>
      <c r="U40" s="70"/>
      <c r="V40" s="134">
        <v>0.37152777777777773</v>
      </c>
      <c r="W40" s="70"/>
      <c r="X40" s="134">
        <v>0.37222222222222223</v>
      </c>
      <c r="Y40" s="70"/>
      <c r="Z40" s="134">
        <v>0.38194444444444442</v>
      </c>
      <c r="AA40" s="70" t="s">
        <v>1127</v>
      </c>
      <c r="AB40" s="19">
        <v>45664</v>
      </c>
      <c r="AC40" s="20" t="s">
        <v>1108</v>
      </c>
      <c r="AD40" s="19"/>
      <c r="AE40" s="71">
        <f t="shared" si="25"/>
        <v>471</v>
      </c>
      <c r="AF40" s="71">
        <f t="shared" si="26"/>
        <v>535</v>
      </c>
      <c r="AG40" s="71">
        <f t="shared" si="27"/>
        <v>64</v>
      </c>
      <c r="AH40" s="71">
        <f t="shared" si="28"/>
        <v>0</v>
      </c>
      <c r="AI40" s="71">
        <f t="shared" si="29"/>
        <v>55</v>
      </c>
      <c r="AJ40" s="71" t="str">
        <f t="shared" si="30"/>
        <v/>
      </c>
      <c r="AK40" s="71" t="str">
        <f t="shared" si="31"/>
        <v/>
      </c>
      <c r="AL40" s="71">
        <f t="shared" si="32"/>
        <v>55</v>
      </c>
      <c r="AM40" s="71">
        <f t="shared" si="33"/>
        <v>9</v>
      </c>
      <c r="AN40" s="72">
        <f t="shared" si="34"/>
        <v>1.3888888888888951E-2</v>
      </c>
      <c r="AO40" s="73">
        <f t="shared" si="35"/>
        <v>2</v>
      </c>
      <c r="AP40" s="72" t="str">
        <f t="shared" si="36"/>
        <v>No</v>
      </c>
      <c r="AQ40" s="72">
        <f t="shared" si="37"/>
        <v>9.7222222222221877E-3</v>
      </c>
      <c r="AR40" s="72" t="str">
        <f t="shared" si="38"/>
        <v/>
      </c>
      <c r="AS40" s="72" t="str">
        <f t="shared" si="39"/>
        <v/>
      </c>
      <c r="AT40" s="72" t="str">
        <f t="shared" si="40"/>
        <v/>
      </c>
      <c r="AU40" s="3"/>
      <c r="AV40" s="3"/>
      <c r="AW40" s="3"/>
      <c r="AX40" s="3"/>
      <c r="AY40" s="20" t="s">
        <v>1206</v>
      </c>
      <c r="AZ40" s="46"/>
      <c r="BA40" s="20"/>
      <c r="BB40" s="46"/>
      <c r="BC40" s="20"/>
      <c r="BD40" s="20"/>
      <c r="BE40" s="20"/>
      <c r="BF40" s="47" t="str">
        <f t="shared" si="67"/>
        <v/>
      </c>
      <c r="BG40" s="3"/>
      <c r="BH40" s="57" t="s">
        <v>447</v>
      </c>
      <c r="BI40" s="57" t="s">
        <v>416</v>
      </c>
      <c r="BJ40" s="45">
        <f>SUM(BJ38:BJ39)</f>
        <v>136</v>
      </c>
      <c r="BK40" s="58">
        <f>IF(BJ40=$BJ$11-BJ20,1,0)</f>
        <v>1</v>
      </c>
      <c r="BL40" s="3"/>
      <c r="BM40" s="3"/>
      <c r="BN40" s="3"/>
      <c r="BO40" s="3"/>
      <c r="BP40" s="3"/>
      <c r="BQ40" s="3"/>
      <c r="BR40" s="3"/>
      <c r="BS40" s="3"/>
      <c r="BT40" s="3"/>
      <c r="BU40" s="3"/>
      <c r="BV40" s="3"/>
      <c r="BW40" s="3"/>
      <c r="BX40" s="3"/>
      <c r="BY40" s="3"/>
      <c r="BZ40" s="80"/>
      <c r="CA40" s="3"/>
      <c r="CB40" s="3"/>
      <c r="CC40" s="3"/>
      <c r="CD40" s="3"/>
      <c r="CE40" s="3"/>
      <c r="CF40" s="3"/>
      <c r="CG40" s="3"/>
      <c r="CH40" s="3"/>
      <c r="CI40" s="3"/>
      <c r="CJ40" s="3"/>
      <c r="CM40" s="3"/>
      <c r="CN40" s="78">
        <f t="shared" si="47"/>
        <v>0</v>
      </c>
      <c r="CO40" s="78">
        <f t="shared" si="48"/>
        <v>0</v>
      </c>
      <c r="CP40" s="78">
        <f t="shared" si="49"/>
        <v>0</v>
      </c>
      <c r="CQ40" s="78">
        <f t="shared" si="50"/>
        <v>0</v>
      </c>
      <c r="CR40" s="78">
        <f t="shared" si="51"/>
        <v>0</v>
      </c>
      <c r="CS40" s="78">
        <f t="shared" si="52"/>
        <v>0</v>
      </c>
      <c r="CT40" s="78">
        <f t="shared" si="53"/>
        <v>0</v>
      </c>
      <c r="CU40" s="78">
        <f t="shared" si="54"/>
        <v>0</v>
      </c>
      <c r="CV40" s="78">
        <f t="shared" si="55"/>
        <v>0</v>
      </c>
      <c r="CW40" s="78">
        <f t="shared" si="56"/>
        <v>0</v>
      </c>
      <c r="CX40" s="78">
        <f t="shared" si="57"/>
        <v>0</v>
      </c>
      <c r="CY40" s="78">
        <f t="shared" si="58"/>
        <v>0</v>
      </c>
      <c r="CZ40" s="78">
        <f t="shared" si="59"/>
        <v>0</v>
      </c>
      <c r="DA40" s="78">
        <f>IF(COUNTIFS($A$2:$A$601,A40,$B$2:$B$601,B40,$F$2:F$601,F40)&gt;1,1,0)</f>
        <v>0</v>
      </c>
      <c r="DB40" s="78">
        <f t="shared" si="60"/>
        <v>0</v>
      </c>
      <c r="DC40" s="78">
        <f t="shared" si="61"/>
        <v>0</v>
      </c>
      <c r="DD40" s="78">
        <f t="shared" si="62"/>
        <v>0</v>
      </c>
      <c r="DE40" s="78">
        <f t="shared" si="63"/>
        <v>1</v>
      </c>
      <c r="DF40" s="78">
        <f t="shared" si="64"/>
        <v>1</v>
      </c>
      <c r="DG40" s="78">
        <f t="shared" si="65"/>
        <v>1</v>
      </c>
      <c r="DH40" s="78" t="str">
        <f t="shared" si="66"/>
        <v>1</v>
      </c>
      <c r="DI40" s="79" t="str">
        <f>IFERROR(IF(J40="","",VLOOKUP(J40,Lists!$D$3:$E$13,2,FALSE)),1)</f>
        <v/>
      </c>
      <c r="DJ40" s="79" t="str">
        <f>IFERROR(IF(K40="","",VLOOKUP(K40,Lists!$F$3:$G$14,2,FALSE)),1)</f>
        <v/>
      </c>
      <c r="DK40" s="79">
        <f>IFERROR(IF(M40="","",VLOOKUP(M40,Lists!$AA$3:$AB$18,2,FALSE)),1)</f>
        <v>0</v>
      </c>
      <c r="DL40" s="79">
        <f>IFERROR(IF(N40="","",VLOOKUP(N40,Lists!$AC$3:$AD$13,2,FALSE)),1)</f>
        <v>0</v>
      </c>
    </row>
    <row r="41" spans="1:116" ht="15" customHeight="1" x14ac:dyDescent="0.25">
      <c r="A41" s="20">
        <v>422328</v>
      </c>
      <c r="B41" s="19">
        <v>45663</v>
      </c>
      <c r="C41" s="64">
        <v>0.375</v>
      </c>
      <c r="D41" s="64" t="s">
        <v>1145</v>
      </c>
      <c r="E41" s="19">
        <v>45661</v>
      </c>
      <c r="F41" s="20">
        <v>1</v>
      </c>
      <c r="G41" s="18" t="s">
        <v>1108</v>
      </c>
      <c r="H41" s="65"/>
      <c r="I41" s="18" t="s">
        <v>1108</v>
      </c>
      <c r="J41" s="66"/>
      <c r="K41" s="66"/>
      <c r="L41" s="67"/>
      <c r="M41" s="68" t="s">
        <v>39</v>
      </c>
      <c r="N41" s="68" t="s">
        <v>420</v>
      </c>
      <c r="O41" s="69" t="s">
        <v>1147</v>
      </c>
      <c r="P41" s="134">
        <v>0.37916666666666665</v>
      </c>
      <c r="Q41" s="70"/>
      <c r="R41" s="134">
        <v>0.39930555555555558</v>
      </c>
      <c r="S41" s="70"/>
      <c r="T41" s="134">
        <v>0.43402777777777773</v>
      </c>
      <c r="U41" s="70"/>
      <c r="V41" s="134">
        <v>0.44027777777777777</v>
      </c>
      <c r="W41" s="70"/>
      <c r="X41" s="134">
        <v>0.44097222222222227</v>
      </c>
      <c r="Y41" s="70"/>
      <c r="Z41" s="134">
        <v>0.44791666666666669</v>
      </c>
      <c r="AA41" s="70" t="s">
        <v>1108</v>
      </c>
      <c r="AB41" s="19"/>
      <c r="AC41" s="20" t="s">
        <v>1108</v>
      </c>
      <c r="AD41" s="19"/>
      <c r="AE41" s="71">
        <f t="shared" si="25"/>
        <v>546</v>
      </c>
      <c r="AF41" s="71">
        <f t="shared" si="26"/>
        <v>634</v>
      </c>
      <c r="AG41" s="71">
        <f t="shared" si="27"/>
        <v>88</v>
      </c>
      <c r="AH41" s="71">
        <f t="shared" si="28"/>
        <v>88</v>
      </c>
      <c r="AI41" s="71" t="str">
        <f t="shared" si="29"/>
        <v/>
      </c>
      <c r="AJ41" s="71" t="str">
        <f t="shared" si="30"/>
        <v/>
      </c>
      <c r="AK41" s="71" t="str">
        <f t="shared" si="31"/>
        <v/>
      </c>
      <c r="AL41" s="71">
        <f t="shared" si="32"/>
        <v>88</v>
      </c>
      <c r="AM41" s="71">
        <f t="shared" si="33"/>
        <v>0</v>
      </c>
      <c r="AN41" s="72">
        <f t="shared" si="34"/>
        <v>2.430555555555558E-2</v>
      </c>
      <c r="AO41" s="73">
        <f t="shared" si="35"/>
        <v>2</v>
      </c>
      <c r="AP41" s="72" t="str">
        <f t="shared" si="36"/>
        <v>No</v>
      </c>
      <c r="AQ41" s="72">
        <f t="shared" si="37"/>
        <v>6.9444444444444198E-3</v>
      </c>
      <c r="AR41" s="72" t="str">
        <f t="shared" si="38"/>
        <v/>
      </c>
      <c r="AS41" s="72" t="str">
        <f t="shared" si="39"/>
        <v/>
      </c>
      <c r="AT41" s="72" t="str">
        <f t="shared" si="40"/>
        <v/>
      </c>
      <c r="AU41" s="3"/>
      <c r="AV41" s="3"/>
      <c r="AW41" s="3"/>
      <c r="AX41" s="3"/>
      <c r="AY41" s="20" t="s">
        <v>1207</v>
      </c>
      <c r="AZ41" s="46"/>
      <c r="BA41" s="20"/>
      <c r="BB41" s="46"/>
      <c r="BC41" s="20"/>
      <c r="BD41" s="20"/>
      <c r="BE41" s="20"/>
      <c r="BF41" s="47" t="str">
        <f t="shared" si="67"/>
        <v/>
      </c>
      <c r="BG41" s="3"/>
      <c r="BH41" s="57" t="s">
        <v>448</v>
      </c>
      <c r="BI41" s="57" t="s">
        <v>416</v>
      </c>
      <c r="BJ41" s="45">
        <f>COUNTA($AB$2:$AB$1288)</f>
        <v>86</v>
      </c>
      <c r="BK41" s="58">
        <f>IF(BJ41=$BJ$38,1,0)</f>
        <v>1</v>
      </c>
      <c r="BL41" s="3"/>
      <c r="BM41" s="3"/>
      <c r="BN41" s="3"/>
      <c r="BO41" s="3"/>
      <c r="BP41" s="3"/>
      <c r="BQ41" s="3"/>
      <c r="BR41" s="3"/>
      <c r="BS41" s="3"/>
      <c r="BT41" s="3"/>
      <c r="BU41" s="3"/>
      <c r="BV41" s="3"/>
      <c r="BW41" s="3"/>
      <c r="BX41" s="3"/>
      <c r="BY41" s="3"/>
      <c r="BZ41" s="80"/>
      <c r="CA41" s="3"/>
      <c r="CB41" s="3"/>
      <c r="CC41" s="3"/>
      <c r="CD41" s="3"/>
      <c r="CE41" s="3"/>
      <c r="CF41" s="3"/>
      <c r="CG41" s="3"/>
      <c r="CH41" s="3"/>
      <c r="CI41" s="3"/>
      <c r="CJ41" s="3"/>
      <c r="CM41" s="3"/>
      <c r="CN41" s="78">
        <f t="shared" si="47"/>
        <v>0</v>
      </c>
      <c r="CO41" s="78">
        <f t="shared" si="48"/>
        <v>0</v>
      </c>
      <c r="CP41" s="78">
        <f t="shared" si="49"/>
        <v>0</v>
      </c>
      <c r="CQ41" s="78">
        <f t="shared" si="50"/>
        <v>0</v>
      </c>
      <c r="CR41" s="78">
        <f t="shared" si="51"/>
        <v>0</v>
      </c>
      <c r="CS41" s="78">
        <f t="shared" si="52"/>
        <v>0</v>
      </c>
      <c r="CT41" s="78">
        <f t="shared" si="53"/>
        <v>0</v>
      </c>
      <c r="CU41" s="78">
        <f t="shared" si="54"/>
        <v>0</v>
      </c>
      <c r="CV41" s="78">
        <f t="shared" si="55"/>
        <v>0</v>
      </c>
      <c r="CW41" s="78">
        <f t="shared" si="56"/>
        <v>0</v>
      </c>
      <c r="CX41" s="78">
        <f t="shared" si="57"/>
        <v>0</v>
      </c>
      <c r="CY41" s="78">
        <f t="shared" si="58"/>
        <v>0</v>
      </c>
      <c r="CZ41" s="78">
        <f t="shared" si="59"/>
        <v>0</v>
      </c>
      <c r="DA41" s="78">
        <f>IF(COUNTIFS($A$2:$A$601,A41,$B$2:$B$601,B41,$F$2:F$601,F41)&gt;1,1,0)</f>
        <v>0</v>
      </c>
      <c r="DB41" s="78">
        <f t="shared" si="60"/>
        <v>0</v>
      </c>
      <c r="DC41" s="78">
        <f t="shared" si="61"/>
        <v>0</v>
      </c>
      <c r="DD41" s="78">
        <f t="shared" si="62"/>
        <v>0</v>
      </c>
      <c r="DE41" s="78">
        <f t="shared" si="63"/>
        <v>1</v>
      </c>
      <c r="DF41" s="78">
        <f t="shared" si="64"/>
        <v>1</v>
      </c>
      <c r="DG41" s="78" t="str">
        <f t="shared" si="65"/>
        <v>1</v>
      </c>
      <c r="DH41" s="78" t="str">
        <f t="shared" si="66"/>
        <v>1</v>
      </c>
      <c r="DI41" s="79" t="str">
        <f>IFERROR(IF(J41="","",VLOOKUP(J41,Lists!$D$3:$E$13,2,FALSE)),1)</f>
        <v/>
      </c>
      <c r="DJ41" s="79" t="str">
        <f>IFERROR(IF(K41="","",VLOOKUP(K41,Lists!$F$3:$G$14,2,FALSE)),1)</f>
        <v/>
      </c>
      <c r="DK41" s="79">
        <f>IFERROR(IF(M41="","",VLOOKUP(M41,Lists!$AA$3:$AB$18,2,FALSE)),1)</f>
        <v>0</v>
      </c>
      <c r="DL41" s="79">
        <f>IFERROR(IF(N41="","",VLOOKUP(N41,Lists!$AC$3:$AD$13,2,FALSE)),1)</f>
        <v>0</v>
      </c>
    </row>
    <row r="42" spans="1:116" ht="15" customHeight="1" x14ac:dyDescent="0.25">
      <c r="A42" s="20">
        <v>422346</v>
      </c>
      <c r="B42" s="19">
        <v>45663</v>
      </c>
      <c r="C42" s="64">
        <v>0.45833333333333331</v>
      </c>
      <c r="D42" s="64" t="s">
        <v>1119</v>
      </c>
      <c r="E42" s="19">
        <v>45662</v>
      </c>
      <c r="F42" s="20">
        <v>1</v>
      </c>
      <c r="G42" s="18" t="s">
        <v>1108</v>
      </c>
      <c r="H42" s="65"/>
      <c r="I42" s="18" t="s">
        <v>1108</v>
      </c>
      <c r="J42" s="66"/>
      <c r="K42" s="66"/>
      <c r="L42" s="67"/>
      <c r="M42" s="68" t="s">
        <v>39</v>
      </c>
      <c r="N42" s="68" t="s">
        <v>420</v>
      </c>
      <c r="O42" s="69" t="s">
        <v>1147</v>
      </c>
      <c r="P42" s="134">
        <v>0.46875</v>
      </c>
      <c r="Q42" s="70"/>
      <c r="R42" s="134">
        <v>0.48958333333333331</v>
      </c>
      <c r="S42" s="70"/>
      <c r="T42" s="134">
        <v>0.56111111111111112</v>
      </c>
      <c r="U42" s="70"/>
      <c r="V42" s="134">
        <v>0.56944444444444442</v>
      </c>
      <c r="W42" s="70"/>
      <c r="X42" s="134">
        <v>0.57013888888888886</v>
      </c>
      <c r="Y42" s="70"/>
      <c r="Z42" s="134">
        <v>0.57638888888888895</v>
      </c>
      <c r="AA42" s="70" t="s">
        <v>1108</v>
      </c>
      <c r="AB42" s="19"/>
      <c r="AC42" s="20" t="s">
        <v>1108</v>
      </c>
      <c r="AD42" s="19"/>
      <c r="AE42" s="71">
        <f t="shared" si="25"/>
        <v>675</v>
      </c>
      <c r="AF42" s="71">
        <f t="shared" si="26"/>
        <v>820</v>
      </c>
      <c r="AG42" s="71">
        <f t="shared" si="27"/>
        <v>145</v>
      </c>
      <c r="AH42" s="71">
        <f t="shared" si="28"/>
        <v>145</v>
      </c>
      <c r="AI42" s="71" t="str">
        <f t="shared" si="29"/>
        <v/>
      </c>
      <c r="AJ42" s="71" t="str">
        <f t="shared" si="30"/>
        <v/>
      </c>
      <c r="AK42" s="71" t="str">
        <f t="shared" si="31"/>
        <v/>
      </c>
      <c r="AL42" s="71">
        <f t="shared" si="32"/>
        <v>145</v>
      </c>
      <c r="AM42" s="71">
        <f t="shared" si="33"/>
        <v>0</v>
      </c>
      <c r="AN42" s="72">
        <f t="shared" si="34"/>
        <v>3.125E-2</v>
      </c>
      <c r="AO42" s="73">
        <f t="shared" si="35"/>
        <v>1</v>
      </c>
      <c r="AP42" s="72" t="str">
        <f t="shared" si="36"/>
        <v>No</v>
      </c>
      <c r="AQ42" s="72">
        <f t="shared" si="37"/>
        <v>6.2500000000000888E-3</v>
      </c>
      <c r="AR42" s="72" t="str">
        <f t="shared" si="38"/>
        <v/>
      </c>
      <c r="AS42" s="72" t="str">
        <f t="shared" si="39"/>
        <v/>
      </c>
      <c r="AT42" s="72" t="str">
        <f t="shared" si="40"/>
        <v/>
      </c>
      <c r="AU42" s="3"/>
      <c r="AV42" s="3"/>
      <c r="AW42" s="3"/>
      <c r="AX42" s="3"/>
      <c r="AY42" s="20" t="s">
        <v>1208</v>
      </c>
      <c r="AZ42" s="46"/>
      <c r="BA42" s="20"/>
      <c r="BB42" s="46"/>
      <c r="BC42" s="20"/>
      <c r="BD42" s="20"/>
      <c r="BE42" s="20"/>
      <c r="BF42" s="47" t="str">
        <f t="shared" si="67"/>
        <v/>
      </c>
      <c r="BG42" s="3"/>
      <c r="BH42" s="82" t="s">
        <v>449</v>
      </c>
      <c r="BI42" s="57" t="s">
        <v>416</v>
      </c>
      <c r="BJ42" s="45">
        <f>COUNTIF($AC$2:$AC$1288,"Yes")</f>
        <v>0</v>
      </c>
      <c r="BK42" s="58"/>
      <c r="BL42" s="3"/>
      <c r="BM42" s="3"/>
      <c r="BN42" s="3"/>
      <c r="BO42" s="3"/>
      <c r="BP42" s="3"/>
      <c r="BQ42" s="3"/>
      <c r="BR42" s="3"/>
      <c r="BS42" s="3"/>
      <c r="BT42" s="3"/>
      <c r="BU42" s="3"/>
      <c r="BV42" s="3"/>
      <c r="BW42" s="3"/>
      <c r="BX42" s="3"/>
      <c r="BY42" s="3"/>
      <c r="BZ42" s="80"/>
      <c r="CA42" s="3"/>
      <c r="CB42" s="3"/>
      <c r="CC42" s="3"/>
      <c r="CD42" s="3"/>
      <c r="CE42" s="3"/>
      <c r="CF42" s="3"/>
      <c r="CG42" s="3"/>
      <c r="CH42" s="3"/>
      <c r="CI42" s="3"/>
      <c r="CJ42" s="3"/>
      <c r="CM42" s="3"/>
      <c r="CN42" s="78">
        <f t="shared" si="47"/>
        <v>0</v>
      </c>
      <c r="CO42" s="78">
        <f t="shared" si="48"/>
        <v>0</v>
      </c>
      <c r="CP42" s="78">
        <f t="shared" si="49"/>
        <v>0</v>
      </c>
      <c r="CQ42" s="78">
        <f t="shared" si="50"/>
        <v>0</v>
      </c>
      <c r="CR42" s="78">
        <f t="shared" si="51"/>
        <v>0</v>
      </c>
      <c r="CS42" s="78">
        <f t="shared" si="52"/>
        <v>0</v>
      </c>
      <c r="CT42" s="78">
        <f t="shared" si="53"/>
        <v>0</v>
      </c>
      <c r="CU42" s="78">
        <f t="shared" si="54"/>
        <v>0</v>
      </c>
      <c r="CV42" s="78">
        <f t="shared" si="55"/>
        <v>0</v>
      </c>
      <c r="CW42" s="78">
        <f t="shared" si="56"/>
        <v>0</v>
      </c>
      <c r="CX42" s="78">
        <f t="shared" si="57"/>
        <v>0</v>
      </c>
      <c r="CY42" s="78">
        <f t="shared" si="58"/>
        <v>0</v>
      </c>
      <c r="CZ42" s="78">
        <f t="shared" si="59"/>
        <v>0</v>
      </c>
      <c r="DA42" s="78">
        <f>IF(COUNTIFS($A$2:$A$601,A42,$B$2:$B$601,B42,$F$2:F$601,F42)&gt;1,1,0)</f>
        <v>0</v>
      </c>
      <c r="DB42" s="78">
        <f t="shared" si="60"/>
        <v>0</v>
      </c>
      <c r="DC42" s="78">
        <f t="shared" si="61"/>
        <v>0</v>
      </c>
      <c r="DD42" s="78">
        <f t="shared" si="62"/>
        <v>0</v>
      </c>
      <c r="DE42" s="78">
        <f t="shared" si="63"/>
        <v>1</v>
      </c>
      <c r="DF42" s="78">
        <f t="shared" si="64"/>
        <v>1</v>
      </c>
      <c r="DG42" s="78" t="str">
        <f t="shared" si="65"/>
        <v>1</v>
      </c>
      <c r="DH42" s="78" t="str">
        <f t="shared" si="66"/>
        <v>1</v>
      </c>
      <c r="DI42" s="79" t="str">
        <f>IFERROR(IF(J42="","",VLOOKUP(J42,Lists!$D$3:$E$13,2,FALSE)),1)</f>
        <v/>
      </c>
      <c r="DJ42" s="79" t="str">
        <f>IFERROR(IF(K42="","",VLOOKUP(K42,Lists!$F$3:$G$14,2,FALSE)),1)</f>
        <v/>
      </c>
      <c r="DK42" s="79">
        <f>IFERROR(IF(M42="","",VLOOKUP(M42,Lists!$AA$3:$AB$18,2,FALSE)),1)</f>
        <v>0</v>
      </c>
      <c r="DL42" s="79">
        <f>IFERROR(IF(N42="","",VLOOKUP(N42,Lists!$AC$3:$AD$13,2,FALSE)),1)</f>
        <v>0</v>
      </c>
    </row>
    <row r="43" spans="1:116" ht="15" customHeight="1" x14ac:dyDescent="0.25">
      <c r="A43" s="20">
        <v>41000</v>
      </c>
      <c r="B43" s="19">
        <v>45663</v>
      </c>
      <c r="C43" s="64">
        <v>0.58333333333333337</v>
      </c>
      <c r="D43" s="64" t="s">
        <v>1119</v>
      </c>
      <c r="E43" s="19">
        <v>45655</v>
      </c>
      <c r="F43" s="20">
        <v>1</v>
      </c>
      <c r="G43" s="18" t="s">
        <v>1108</v>
      </c>
      <c r="H43" s="65"/>
      <c r="I43" s="18" t="s">
        <v>1108</v>
      </c>
      <c r="J43" s="66"/>
      <c r="K43" s="66"/>
      <c r="L43" s="67"/>
      <c r="M43" s="68" t="s">
        <v>39</v>
      </c>
      <c r="N43" s="68" t="s">
        <v>420</v>
      </c>
      <c r="O43" s="69" t="s">
        <v>1148</v>
      </c>
      <c r="P43" s="134">
        <v>0.58333333333333337</v>
      </c>
      <c r="Q43" s="70"/>
      <c r="R43" s="134">
        <v>0.59722222222222221</v>
      </c>
      <c r="S43" s="70"/>
      <c r="T43" s="134">
        <v>0.65277777777777779</v>
      </c>
      <c r="U43" s="70"/>
      <c r="V43" s="134">
        <v>0.66666666666666663</v>
      </c>
      <c r="W43" s="70"/>
      <c r="X43" s="134">
        <v>0.66736111111111107</v>
      </c>
      <c r="Y43" s="70"/>
      <c r="Z43" s="134">
        <v>0.67361111111111116</v>
      </c>
      <c r="AA43" s="70" t="s">
        <v>1108</v>
      </c>
      <c r="AB43" s="19"/>
      <c r="AC43" s="20" t="s">
        <v>1108</v>
      </c>
      <c r="AD43" s="19"/>
      <c r="AE43" s="71">
        <f t="shared" si="25"/>
        <v>840</v>
      </c>
      <c r="AF43" s="71">
        <f t="shared" si="26"/>
        <v>960</v>
      </c>
      <c r="AG43" s="71">
        <f t="shared" si="27"/>
        <v>120</v>
      </c>
      <c r="AH43" s="71">
        <f t="shared" si="28"/>
        <v>120</v>
      </c>
      <c r="AI43" s="71" t="str">
        <f t="shared" si="29"/>
        <v/>
      </c>
      <c r="AJ43" s="71" t="str">
        <f t="shared" si="30"/>
        <v/>
      </c>
      <c r="AK43" s="71" t="str">
        <f t="shared" si="31"/>
        <v/>
      </c>
      <c r="AL43" s="71">
        <f t="shared" si="32"/>
        <v>120</v>
      </c>
      <c r="AM43" s="71">
        <f t="shared" si="33"/>
        <v>0</v>
      </c>
      <c r="AN43" s="72">
        <f t="shared" si="34"/>
        <v>1.388888888888884E-2</v>
      </c>
      <c r="AO43" s="73">
        <f t="shared" si="35"/>
        <v>8</v>
      </c>
      <c r="AP43" s="72" t="str">
        <f t="shared" si="36"/>
        <v>No</v>
      </c>
      <c r="AQ43" s="72">
        <f t="shared" si="37"/>
        <v>6.2500000000000888E-3</v>
      </c>
      <c r="AR43" s="72" t="str">
        <f t="shared" si="38"/>
        <v/>
      </c>
      <c r="AS43" s="72" t="str">
        <f t="shared" si="39"/>
        <v/>
      </c>
      <c r="AT43" s="72" t="str">
        <f t="shared" si="40"/>
        <v/>
      </c>
      <c r="AU43" s="3"/>
      <c r="AV43" s="3"/>
      <c r="AW43" s="3"/>
      <c r="AX43" s="3"/>
      <c r="AY43" s="20" t="s">
        <v>1128</v>
      </c>
      <c r="AZ43" s="46"/>
      <c r="BA43" s="20"/>
      <c r="BB43" s="46"/>
      <c r="BC43" s="20"/>
      <c r="BD43" s="20"/>
      <c r="BE43" s="20"/>
      <c r="BF43" s="47" t="str">
        <f t="shared" si="67"/>
        <v/>
      </c>
      <c r="BG43" s="3"/>
      <c r="BH43" s="82" t="s">
        <v>450</v>
      </c>
      <c r="BI43" s="57" t="s">
        <v>416</v>
      </c>
      <c r="BJ43" s="45">
        <f>COUNTIF($AC$2:$AC$1288,"No")</f>
        <v>136</v>
      </c>
      <c r="BK43" s="58"/>
      <c r="BL43" s="3"/>
      <c r="BM43" s="3"/>
      <c r="BN43" s="3"/>
      <c r="BO43" s="3"/>
      <c r="BP43" s="3"/>
      <c r="BQ43" s="3"/>
      <c r="BR43" s="3"/>
      <c r="BS43" s="3"/>
      <c r="BT43" s="3"/>
      <c r="BU43" s="3"/>
      <c r="BV43" s="3"/>
      <c r="BW43" s="3"/>
      <c r="BX43" s="3"/>
      <c r="BY43" s="3"/>
      <c r="BZ43" s="80"/>
      <c r="CA43" s="3"/>
      <c r="CB43" s="3"/>
      <c r="CC43" s="3"/>
      <c r="CD43" s="3"/>
      <c r="CE43" s="3"/>
      <c r="CF43" s="3"/>
      <c r="CG43" s="3"/>
      <c r="CH43" s="3"/>
      <c r="CI43" s="3"/>
      <c r="CJ43" s="3"/>
      <c r="CM43" s="3"/>
      <c r="CN43" s="78">
        <f t="shared" si="47"/>
        <v>0</v>
      </c>
      <c r="CO43" s="78">
        <f t="shared" si="48"/>
        <v>0</v>
      </c>
      <c r="CP43" s="78">
        <f t="shared" si="49"/>
        <v>0</v>
      </c>
      <c r="CQ43" s="78">
        <f t="shared" si="50"/>
        <v>0</v>
      </c>
      <c r="CR43" s="78">
        <f t="shared" si="51"/>
        <v>0</v>
      </c>
      <c r="CS43" s="78">
        <f t="shared" si="52"/>
        <v>0</v>
      </c>
      <c r="CT43" s="78">
        <f t="shared" si="53"/>
        <v>0</v>
      </c>
      <c r="CU43" s="78">
        <f t="shared" si="54"/>
        <v>0</v>
      </c>
      <c r="CV43" s="78">
        <f t="shared" si="55"/>
        <v>0</v>
      </c>
      <c r="CW43" s="78">
        <f t="shared" si="56"/>
        <v>0</v>
      </c>
      <c r="CX43" s="78">
        <f t="shared" si="57"/>
        <v>0</v>
      </c>
      <c r="CY43" s="78">
        <f t="shared" si="58"/>
        <v>0</v>
      </c>
      <c r="CZ43" s="78">
        <f t="shared" si="59"/>
        <v>0</v>
      </c>
      <c r="DA43" s="78">
        <f>IF(COUNTIFS($A$2:$A$601,A43,$B$2:$B$601,B43,$F$2:F$601,F43)&gt;1,1,0)</f>
        <v>0</v>
      </c>
      <c r="DB43" s="78">
        <f t="shared" si="60"/>
        <v>1</v>
      </c>
      <c r="DC43" s="78">
        <f t="shared" si="61"/>
        <v>0</v>
      </c>
      <c r="DD43" s="78">
        <f t="shared" si="62"/>
        <v>0</v>
      </c>
      <c r="DE43" s="78">
        <f t="shared" si="63"/>
        <v>1</v>
      </c>
      <c r="DF43" s="78" t="str">
        <f t="shared" si="64"/>
        <v>1</v>
      </c>
      <c r="DG43" s="78" t="str">
        <f t="shared" si="65"/>
        <v>1</v>
      </c>
      <c r="DH43" s="78" t="str">
        <f t="shared" si="66"/>
        <v>1</v>
      </c>
      <c r="DI43" s="79" t="str">
        <f>IFERROR(IF(J43="","",VLOOKUP(J43,Lists!$D$3:$E$13,2,FALSE)),1)</f>
        <v/>
      </c>
      <c r="DJ43" s="79" t="str">
        <f>IFERROR(IF(K43="","",VLOOKUP(K43,Lists!$F$3:$G$14,2,FALSE)),1)</f>
        <v/>
      </c>
      <c r="DK43" s="79">
        <f>IFERROR(IF(M43="","",VLOOKUP(M43,Lists!$AA$3:$AB$18,2,FALSE)),1)</f>
        <v>0</v>
      </c>
      <c r="DL43" s="79">
        <f>IFERROR(IF(N43="","",VLOOKUP(N43,Lists!$AC$3:$AD$13,2,FALSE)),1)</f>
        <v>0</v>
      </c>
    </row>
    <row r="44" spans="1:116" ht="15" customHeight="1" x14ac:dyDescent="0.25">
      <c r="A44" s="20">
        <v>322630</v>
      </c>
      <c r="B44" s="19">
        <v>45663</v>
      </c>
      <c r="C44" s="64">
        <v>0.33333333333333331</v>
      </c>
      <c r="D44" s="64" t="s">
        <v>1149</v>
      </c>
      <c r="E44" s="19">
        <v>45663</v>
      </c>
      <c r="F44" s="20">
        <v>2</v>
      </c>
      <c r="G44" s="18" t="s">
        <v>1108</v>
      </c>
      <c r="H44" s="65"/>
      <c r="I44" s="18" t="s">
        <v>1127</v>
      </c>
      <c r="J44" s="66" t="s">
        <v>56</v>
      </c>
      <c r="K44" s="66" t="s">
        <v>420</v>
      </c>
      <c r="L44" s="67" t="s">
        <v>475</v>
      </c>
      <c r="M44" s="68"/>
      <c r="N44" s="68"/>
      <c r="O44" s="69"/>
      <c r="P44" s="134">
        <v>0.33333333333333331</v>
      </c>
      <c r="Q44" s="70"/>
      <c r="R44" s="134">
        <v>0.34722222222222227</v>
      </c>
      <c r="S44" s="70"/>
      <c r="T44" s="134">
        <v>0.38958333333333334</v>
      </c>
      <c r="U44" s="70"/>
      <c r="V44" s="134">
        <v>0.39930555555555558</v>
      </c>
      <c r="W44" s="70"/>
      <c r="X44" s="134">
        <v>0.39999999999999997</v>
      </c>
      <c r="Y44" s="70"/>
      <c r="Z44" s="134">
        <v>0.40625</v>
      </c>
      <c r="AA44" s="70" t="s">
        <v>1127</v>
      </c>
      <c r="AB44" s="19">
        <v>45663</v>
      </c>
      <c r="AC44" s="20" t="s">
        <v>1108</v>
      </c>
      <c r="AD44" s="19"/>
      <c r="AE44" s="71">
        <f t="shared" si="25"/>
        <v>480</v>
      </c>
      <c r="AF44" s="71">
        <f t="shared" si="26"/>
        <v>575</v>
      </c>
      <c r="AG44" s="71">
        <f t="shared" si="27"/>
        <v>95</v>
      </c>
      <c r="AH44" s="71">
        <f t="shared" si="28"/>
        <v>95</v>
      </c>
      <c r="AI44" s="71" t="str">
        <f t="shared" si="29"/>
        <v/>
      </c>
      <c r="AJ44" s="71" t="str">
        <f t="shared" si="30"/>
        <v/>
      </c>
      <c r="AK44" s="71" t="str">
        <f t="shared" si="31"/>
        <v/>
      </c>
      <c r="AL44" s="71">
        <f t="shared" si="32"/>
        <v>95</v>
      </c>
      <c r="AM44" s="71">
        <f t="shared" si="33"/>
        <v>0</v>
      </c>
      <c r="AN44" s="72">
        <f t="shared" si="34"/>
        <v>1.3888888888888951E-2</v>
      </c>
      <c r="AO44" s="73">
        <f t="shared" si="35"/>
        <v>0</v>
      </c>
      <c r="AP44" s="72" t="str">
        <f t="shared" si="36"/>
        <v>No</v>
      </c>
      <c r="AQ44" s="72">
        <f t="shared" si="37"/>
        <v>6.2500000000000333E-3</v>
      </c>
      <c r="AR44" s="72" t="str">
        <f t="shared" si="38"/>
        <v>Yes</v>
      </c>
      <c r="AS44" s="72" t="str">
        <f t="shared" si="39"/>
        <v>No</v>
      </c>
      <c r="AT44" s="72" t="str">
        <f t="shared" si="40"/>
        <v>No</v>
      </c>
      <c r="AU44" s="3"/>
      <c r="AV44" s="3"/>
      <c r="AW44" s="3"/>
      <c r="AX44" s="3"/>
      <c r="AY44" s="20" t="s">
        <v>1209</v>
      </c>
      <c r="AZ44" s="46"/>
      <c r="BA44" s="20"/>
      <c r="BB44" s="46"/>
      <c r="BC44" s="20"/>
      <c r="BD44" s="20"/>
      <c r="BE44" s="20"/>
      <c r="BF44" s="47" t="str">
        <f t="shared" si="67"/>
        <v/>
      </c>
      <c r="BG44" s="3"/>
      <c r="BH44" s="82" t="s">
        <v>451</v>
      </c>
      <c r="BI44" s="57" t="s">
        <v>416</v>
      </c>
      <c r="BJ44" s="45">
        <f>SUM(BJ42:BJ43)</f>
        <v>136</v>
      </c>
      <c r="BK44" s="58">
        <f>IF(BJ44=BJ11-BJ20,1,0)</f>
        <v>1</v>
      </c>
      <c r="BL44" s="3"/>
      <c r="BM44" s="3"/>
      <c r="BN44" s="3"/>
      <c r="BO44" s="3"/>
      <c r="BP44" s="3"/>
      <c r="BQ44" s="3"/>
      <c r="BR44" s="3"/>
      <c r="BS44" s="3"/>
      <c r="BT44" s="3"/>
      <c r="BU44" s="3"/>
      <c r="BV44" s="3"/>
      <c r="BW44" s="3"/>
      <c r="BX44" s="3"/>
      <c r="BY44" s="3"/>
      <c r="BZ44" s="80"/>
      <c r="CA44" s="3"/>
      <c r="CB44" s="3"/>
      <c r="CC44" s="3"/>
      <c r="CD44" s="3"/>
      <c r="CE44" s="3"/>
      <c r="CF44" s="3"/>
      <c r="CG44" s="3"/>
      <c r="CH44" s="3"/>
      <c r="CI44" s="3"/>
      <c r="CJ44" s="3"/>
      <c r="CM44" s="3"/>
      <c r="CN44" s="78">
        <f t="shared" si="47"/>
        <v>0</v>
      </c>
      <c r="CO44" s="78">
        <f t="shared" si="48"/>
        <v>0</v>
      </c>
      <c r="CP44" s="78">
        <f t="shared" si="49"/>
        <v>0</v>
      </c>
      <c r="CQ44" s="78">
        <f t="shared" si="50"/>
        <v>0</v>
      </c>
      <c r="CR44" s="78">
        <f t="shared" si="51"/>
        <v>0</v>
      </c>
      <c r="CS44" s="78">
        <f t="shared" si="52"/>
        <v>0</v>
      </c>
      <c r="CT44" s="78">
        <f t="shared" si="53"/>
        <v>0</v>
      </c>
      <c r="CU44" s="78">
        <f t="shared" si="54"/>
        <v>0</v>
      </c>
      <c r="CV44" s="78">
        <f t="shared" si="55"/>
        <v>0</v>
      </c>
      <c r="CW44" s="78">
        <f t="shared" si="56"/>
        <v>0</v>
      </c>
      <c r="CX44" s="78">
        <f t="shared" si="57"/>
        <v>0</v>
      </c>
      <c r="CY44" s="78">
        <f t="shared" si="58"/>
        <v>0</v>
      </c>
      <c r="CZ44" s="78">
        <f t="shared" si="59"/>
        <v>0</v>
      </c>
      <c r="DA44" s="78">
        <f>IF(COUNTIFS($A$2:$A$601,A44,$B$2:$B$601,B44,$F$2:F$601,F44)&gt;1,1,0)</f>
        <v>0</v>
      </c>
      <c r="DB44" s="78">
        <f t="shared" si="60"/>
        <v>0</v>
      </c>
      <c r="DC44" s="78">
        <f t="shared" si="61"/>
        <v>0</v>
      </c>
      <c r="DD44" s="78">
        <f t="shared" si="62"/>
        <v>0</v>
      </c>
      <c r="DE44" s="78">
        <f t="shared" si="63"/>
        <v>1</v>
      </c>
      <c r="DF44" s="78">
        <f t="shared" si="64"/>
        <v>1</v>
      </c>
      <c r="DG44" s="78">
        <f t="shared" si="65"/>
        <v>1</v>
      </c>
      <c r="DH44" s="78" t="str">
        <f t="shared" si="66"/>
        <v>1</v>
      </c>
      <c r="DI44" s="79">
        <f>IFERROR(IF(J44="","",VLOOKUP(J44,Lists!$D$3:$E$13,2,FALSE)),1)</f>
        <v>0</v>
      </c>
      <c r="DJ44" s="79">
        <f>IFERROR(IF(K44="","",VLOOKUP(K44,Lists!$F$3:$G$14,2,FALSE)),1)</f>
        <v>0</v>
      </c>
      <c r="DK44" s="79" t="str">
        <f>IFERROR(IF(M44="","",VLOOKUP(M44,Lists!$AA$3:$AB$18,2,FALSE)),1)</f>
        <v/>
      </c>
      <c r="DL44" s="79" t="str">
        <f>IFERROR(IF(N44="","",VLOOKUP(N44,Lists!$AC$3:$AD$13,2,FALSE)),1)</f>
        <v/>
      </c>
    </row>
    <row r="45" spans="1:116" ht="15" customHeight="1" x14ac:dyDescent="0.25">
      <c r="A45" s="20">
        <v>407029</v>
      </c>
      <c r="B45" s="19">
        <v>45663</v>
      </c>
      <c r="C45" s="64">
        <v>0.41666666666666669</v>
      </c>
      <c r="D45" s="64" t="s">
        <v>1149</v>
      </c>
      <c r="E45" s="19">
        <v>45663</v>
      </c>
      <c r="F45" s="20">
        <v>2</v>
      </c>
      <c r="G45" s="18" t="s">
        <v>1108</v>
      </c>
      <c r="H45" s="65"/>
      <c r="I45" s="18" t="s">
        <v>1127</v>
      </c>
      <c r="J45" s="66" t="s">
        <v>56</v>
      </c>
      <c r="K45" s="66" t="s">
        <v>420</v>
      </c>
      <c r="L45" s="67" t="s">
        <v>475</v>
      </c>
      <c r="M45" s="68"/>
      <c r="N45" s="68"/>
      <c r="O45" s="69"/>
      <c r="P45" s="134">
        <v>0.41666666666666669</v>
      </c>
      <c r="Q45" s="70"/>
      <c r="R45" s="134">
        <v>0.4368055555555555</v>
      </c>
      <c r="S45" s="70"/>
      <c r="T45" s="134">
        <v>0.4826388888888889</v>
      </c>
      <c r="U45" s="70"/>
      <c r="V45" s="134">
        <v>0.48958333333333331</v>
      </c>
      <c r="W45" s="70"/>
      <c r="X45" s="134">
        <v>0.49027777777777781</v>
      </c>
      <c r="Y45" s="70"/>
      <c r="Z45" s="134">
        <v>0.49652777777777773</v>
      </c>
      <c r="AA45" s="70" t="s">
        <v>1127</v>
      </c>
      <c r="AB45" s="19">
        <v>45663</v>
      </c>
      <c r="AC45" s="20" t="s">
        <v>1108</v>
      </c>
      <c r="AD45" s="19"/>
      <c r="AE45" s="71">
        <f t="shared" si="25"/>
        <v>600</v>
      </c>
      <c r="AF45" s="71">
        <f t="shared" si="26"/>
        <v>705</v>
      </c>
      <c r="AG45" s="71">
        <f t="shared" si="27"/>
        <v>105</v>
      </c>
      <c r="AH45" s="71">
        <f t="shared" si="28"/>
        <v>105</v>
      </c>
      <c r="AI45" s="71" t="str">
        <f t="shared" si="29"/>
        <v/>
      </c>
      <c r="AJ45" s="71" t="str">
        <f t="shared" si="30"/>
        <v/>
      </c>
      <c r="AK45" s="71" t="str">
        <f t="shared" si="31"/>
        <v/>
      </c>
      <c r="AL45" s="71">
        <f t="shared" si="32"/>
        <v>105</v>
      </c>
      <c r="AM45" s="71">
        <f t="shared" si="33"/>
        <v>0</v>
      </c>
      <c r="AN45" s="72">
        <f t="shared" si="34"/>
        <v>2.0138888888888817E-2</v>
      </c>
      <c r="AO45" s="73">
        <f t="shared" si="35"/>
        <v>0</v>
      </c>
      <c r="AP45" s="72" t="str">
        <f t="shared" si="36"/>
        <v>No</v>
      </c>
      <c r="AQ45" s="72">
        <f t="shared" si="37"/>
        <v>6.2499999999999223E-3</v>
      </c>
      <c r="AR45" s="72" t="str">
        <f t="shared" si="38"/>
        <v>Yes</v>
      </c>
      <c r="AS45" s="72" t="str">
        <f t="shared" si="39"/>
        <v>No</v>
      </c>
      <c r="AT45" s="72" t="str">
        <f t="shared" si="40"/>
        <v>No</v>
      </c>
      <c r="AU45" s="3"/>
      <c r="AV45" s="3"/>
      <c r="AW45" s="3"/>
      <c r="AX45" s="3"/>
      <c r="AY45" s="20" t="s">
        <v>1210</v>
      </c>
      <c r="AZ45" s="46"/>
      <c r="BA45" s="20"/>
      <c r="BB45" s="46"/>
      <c r="BC45" s="20"/>
      <c r="BD45" s="20"/>
      <c r="BE45" s="20"/>
      <c r="BF45" s="47" t="str">
        <f t="shared" si="67"/>
        <v/>
      </c>
      <c r="BG45" s="3"/>
      <c r="BH45" s="57" t="s">
        <v>397</v>
      </c>
      <c r="BI45" s="57" t="s">
        <v>416</v>
      </c>
      <c r="BJ45" s="45">
        <f>COUNTA($AD$2:$AD$1288)</f>
        <v>0</v>
      </c>
      <c r="BK45" s="58">
        <f>IF(BJ45=BJ42,1,0)</f>
        <v>1</v>
      </c>
      <c r="BL45" s="3"/>
      <c r="BM45" s="3"/>
      <c r="BN45" s="3"/>
      <c r="BO45" s="3"/>
      <c r="BP45" s="3"/>
      <c r="BQ45" s="3"/>
      <c r="BR45" s="3"/>
      <c r="BS45" s="3"/>
      <c r="BT45" s="3"/>
      <c r="BU45" s="3"/>
      <c r="BV45" s="3"/>
      <c r="BW45" s="3"/>
      <c r="BX45" s="3"/>
      <c r="BY45" s="3"/>
      <c r="BZ45" s="80"/>
      <c r="CA45" s="3"/>
      <c r="CB45" s="3"/>
      <c r="CC45" s="3"/>
      <c r="CD45" s="3"/>
      <c r="CE45" s="3"/>
      <c r="CF45" s="3"/>
      <c r="CG45" s="3"/>
      <c r="CH45" s="3"/>
      <c r="CI45" s="3"/>
      <c r="CJ45" s="3"/>
      <c r="CM45" s="3"/>
      <c r="CN45" s="78">
        <f t="shared" si="47"/>
        <v>0</v>
      </c>
      <c r="CO45" s="78">
        <f t="shared" si="48"/>
        <v>0</v>
      </c>
      <c r="CP45" s="78">
        <f t="shared" si="49"/>
        <v>0</v>
      </c>
      <c r="CQ45" s="78">
        <f t="shared" si="50"/>
        <v>0</v>
      </c>
      <c r="CR45" s="78">
        <f t="shared" si="51"/>
        <v>0</v>
      </c>
      <c r="CS45" s="78">
        <f t="shared" si="52"/>
        <v>0</v>
      </c>
      <c r="CT45" s="78">
        <f t="shared" si="53"/>
        <v>0</v>
      </c>
      <c r="CU45" s="78">
        <f t="shared" si="54"/>
        <v>0</v>
      </c>
      <c r="CV45" s="78">
        <f t="shared" si="55"/>
        <v>0</v>
      </c>
      <c r="CW45" s="78">
        <f t="shared" si="56"/>
        <v>0</v>
      </c>
      <c r="CX45" s="78">
        <f t="shared" si="57"/>
        <v>0</v>
      </c>
      <c r="CY45" s="78">
        <f t="shared" si="58"/>
        <v>0</v>
      </c>
      <c r="CZ45" s="78">
        <f t="shared" si="59"/>
        <v>0</v>
      </c>
      <c r="DA45" s="78">
        <f>IF(COUNTIFS($A$2:$A$601,A45,$B$2:$B$601,B45,$F$2:F$601,F45)&gt;1,1,0)</f>
        <v>0</v>
      </c>
      <c r="DB45" s="78">
        <f t="shared" si="60"/>
        <v>0</v>
      </c>
      <c r="DC45" s="78">
        <f t="shared" si="61"/>
        <v>0</v>
      </c>
      <c r="DD45" s="78">
        <f t="shared" si="62"/>
        <v>0</v>
      </c>
      <c r="DE45" s="78">
        <f t="shared" si="63"/>
        <v>1</v>
      </c>
      <c r="DF45" s="78">
        <f t="shared" si="64"/>
        <v>1</v>
      </c>
      <c r="DG45" s="78">
        <f t="shared" si="65"/>
        <v>1</v>
      </c>
      <c r="DH45" s="78" t="str">
        <f t="shared" si="66"/>
        <v>1</v>
      </c>
      <c r="DI45" s="79">
        <f>IFERROR(IF(J45="","",VLOOKUP(J45,Lists!$D$3:$E$13,2,FALSE)),1)</f>
        <v>0</v>
      </c>
      <c r="DJ45" s="79">
        <f>IFERROR(IF(K45="","",VLOOKUP(K45,Lists!$F$3:$G$14,2,FALSE)),1)</f>
        <v>0</v>
      </c>
      <c r="DK45" s="79" t="str">
        <f>IFERROR(IF(M45="","",VLOOKUP(M45,Lists!$AA$3:$AB$18,2,FALSE)),1)</f>
        <v/>
      </c>
      <c r="DL45" s="79" t="str">
        <f>IFERROR(IF(N45="","",VLOOKUP(N45,Lists!$AC$3:$AD$13,2,FALSE)),1)</f>
        <v/>
      </c>
    </row>
    <row r="46" spans="1:116" ht="15" customHeight="1" x14ac:dyDescent="0.25">
      <c r="A46" s="20">
        <v>376517</v>
      </c>
      <c r="B46" s="19">
        <v>45663</v>
      </c>
      <c r="C46" s="64">
        <v>0.5</v>
      </c>
      <c r="D46" s="64" t="s">
        <v>1149</v>
      </c>
      <c r="E46" s="19">
        <v>45663</v>
      </c>
      <c r="F46" s="20">
        <v>2</v>
      </c>
      <c r="G46" s="18" t="s">
        <v>1108</v>
      </c>
      <c r="H46" s="65"/>
      <c r="I46" s="18" t="s">
        <v>1127</v>
      </c>
      <c r="J46" s="66" t="s">
        <v>56</v>
      </c>
      <c r="K46" s="66" t="s">
        <v>420</v>
      </c>
      <c r="L46" s="67" t="s">
        <v>475</v>
      </c>
      <c r="M46" s="68"/>
      <c r="N46" s="68"/>
      <c r="O46" s="69"/>
      <c r="P46" s="134">
        <v>0.4993055555555555</v>
      </c>
      <c r="Q46" s="70"/>
      <c r="R46" s="134">
        <v>0.51388888888888895</v>
      </c>
      <c r="S46" s="70"/>
      <c r="T46" s="134">
        <v>0.56597222222222221</v>
      </c>
      <c r="U46" s="70"/>
      <c r="V46" s="134">
        <v>0.57638888888888895</v>
      </c>
      <c r="W46" s="70"/>
      <c r="X46" s="134">
        <v>0.57708333333333328</v>
      </c>
      <c r="Y46" s="70"/>
      <c r="Z46" s="134">
        <v>0.58333333333333337</v>
      </c>
      <c r="AA46" s="70" t="s">
        <v>1127</v>
      </c>
      <c r="AB46" s="19">
        <v>45663</v>
      </c>
      <c r="AC46" s="20" t="s">
        <v>1108</v>
      </c>
      <c r="AD46" s="19"/>
      <c r="AE46" s="71">
        <f t="shared" si="25"/>
        <v>719</v>
      </c>
      <c r="AF46" s="71">
        <f t="shared" si="26"/>
        <v>830</v>
      </c>
      <c r="AG46" s="71">
        <f t="shared" si="27"/>
        <v>111</v>
      </c>
      <c r="AH46" s="71">
        <f t="shared" si="28"/>
        <v>111</v>
      </c>
      <c r="AI46" s="71" t="str">
        <f t="shared" si="29"/>
        <v/>
      </c>
      <c r="AJ46" s="71" t="str">
        <f t="shared" si="30"/>
        <v/>
      </c>
      <c r="AK46" s="71" t="str">
        <f t="shared" si="31"/>
        <v/>
      </c>
      <c r="AL46" s="71">
        <f t="shared" si="32"/>
        <v>111</v>
      </c>
      <c r="AM46" s="71">
        <f t="shared" si="33"/>
        <v>0</v>
      </c>
      <c r="AN46" s="72">
        <f t="shared" si="34"/>
        <v>1.3888888888888951E-2</v>
      </c>
      <c r="AO46" s="73">
        <f t="shared" si="35"/>
        <v>0</v>
      </c>
      <c r="AP46" s="72" t="str">
        <f t="shared" si="36"/>
        <v>No</v>
      </c>
      <c r="AQ46" s="72">
        <f t="shared" si="37"/>
        <v>6.2500000000000888E-3</v>
      </c>
      <c r="AR46" s="72" t="str">
        <f t="shared" si="38"/>
        <v>Yes</v>
      </c>
      <c r="AS46" s="72" t="str">
        <f t="shared" si="39"/>
        <v>No</v>
      </c>
      <c r="AT46" s="72" t="str">
        <f t="shared" si="40"/>
        <v>No</v>
      </c>
      <c r="AU46" s="3"/>
      <c r="AV46" s="3"/>
      <c r="AW46" s="3"/>
      <c r="AX46" s="3"/>
      <c r="AY46" s="20" t="s">
        <v>1126</v>
      </c>
      <c r="AZ46" s="46"/>
      <c r="BA46" s="20"/>
      <c r="BB46" s="46"/>
      <c r="BC46" s="20"/>
      <c r="BD46" s="20"/>
      <c r="BE46" s="20"/>
      <c r="BF46" s="47" t="str">
        <f t="shared" si="67"/>
        <v/>
      </c>
      <c r="BG46" s="3"/>
      <c r="BH46" s="82" t="s">
        <v>367</v>
      </c>
      <c r="BI46" s="57" t="s">
        <v>416</v>
      </c>
      <c r="BJ46" s="45">
        <f>IF(BN2&lt;&gt;"",1,0)</f>
        <v>1</v>
      </c>
      <c r="BK46" s="58">
        <f>IF(BJ46=1,1,0)</f>
        <v>1</v>
      </c>
      <c r="BL46" s="3"/>
      <c r="BM46" s="3"/>
      <c r="BN46" s="3"/>
      <c r="BO46" s="3"/>
      <c r="BP46" s="3"/>
      <c r="BQ46" s="3"/>
      <c r="BR46" s="3"/>
      <c r="BS46" s="3"/>
      <c r="BT46" s="3"/>
      <c r="BU46" s="3"/>
      <c r="BV46" s="3"/>
      <c r="BW46" s="3"/>
      <c r="BX46" s="3"/>
      <c r="BY46" s="3"/>
      <c r="BZ46" s="80"/>
      <c r="CA46" s="3"/>
      <c r="CB46" s="3"/>
      <c r="CC46" s="3"/>
      <c r="CD46" s="3"/>
      <c r="CE46" s="3"/>
      <c r="CF46" s="3"/>
      <c r="CG46" s="3"/>
      <c r="CH46" s="3"/>
      <c r="CI46" s="3"/>
      <c r="CJ46" s="3"/>
      <c r="CM46" s="3"/>
      <c r="CN46" s="78">
        <f t="shared" si="47"/>
        <v>0</v>
      </c>
      <c r="CO46" s="78">
        <f t="shared" si="48"/>
        <v>0</v>
      </c>
      <c r="CP46" s="78">
        <f t="shared" si="49"/>
        <v>0</v>
      </c>
      <c r="CQ46" s="78">
        <f t="shared" si="50"/>
        <v>0</v>
      </c>
      <c r="CR46" s="78">
        <f t="shared" si="51"/>
        <v>0</v>
      </c>
      <c r="CS46" s="78">
        <f t="shared" si="52"/>
        <v>0</v>
      </c>
      <c r="CT46" s="78">
        <f t="shared" si="53"/>
        <v>0</v>
      </c>
      <c r="CU46" s="78">
        <f t="shared" si="54"/>
        <v>0</v>
      </c>
      <c r="CV46" s="78">
        <f t="shared" si="55"/>
        <v>0</v>
      </c>
      <c r="CW46" s="78">
        <f t="shared" si="56"/>
        <v>0</v>
      </c>
      <c r="CX46" s="78">
        <f t="shared" si="57"/>
        <v>0</v>
      </c>
      <c r="CY46" s="78">
        <f t="shared" si="58"/>
        <v>0</v>
      </c>
      <c r="CZ46" s="78">
        <f t="shared" si="59"/>
        <v>0</v>
      </c>
      <c r="DA46" s="78">
        <f>IF(COUNTIFS($A$2:$A$601,A46,$B$2:$B$601,B46,$F$2:F$601,F46)&gt;1,1,0)</f>
        <v>0</v>
      </c>
      <c r="DB46" s="78">
        <f t="shared" si="60"/>
        <v>0</v>
      </c>
      <c r="DC46" s="78">
        <f t="shared" si="61"/>
        <v>0</v>
      </c>
      <c r="DD46" s="78">
        <f t="shared" si="62"/>
        <v>0</v>
      </c>
      <c r="DE46" s="78">
        <f t="shared" si="63"/>
        <v>1</v>
      </c>
      <c r="DF46" s="78">
        <f t="shared" si="64"/>
        <v>1</v>
      </c>
      <c r="DG46" s="78">
        <f t="shared" si="65"/>
        <v>1</v>
      </c>
      <c r="DH46" s="78" t="str">
        <f t="shared" si="66"/>
        <v>1</v>
      </c>
      <c r="DI46" s="79">
        <f>IFERROR(IF(J46="","",VLOOKUP(J46,Lists!$D$3:$E$13,2,FALSE)),1)</f>
        <v>0</v>
      </c>
      <c r="DJ46" s="79">
        <f>IFERROR(IF(K46="","",VLOOKUP(K46,Lists!$F$3:$G$14,2,FALSE)),1)</f>
        <v>0</v>
      </c>
      <c r="DK46" s="79" t="str">
        <f>IFERROR(IF(M46="","",VLOOKUP(M46,Lists!$AA$3:$AB$18,2,FALSE)),1)</f>
        <v/>
      </c>
      <c r="DL46" s="79" t="str">
        <f>IFERROR(IF(N46="","",VLOOKUP(N46,Lists!$AC$3:$AD$13,2,FALSE)),1)</f>
        <v/>
      </c>
    </row>
    <row r="47" spans="1:116" ht="15" customHeight="1" x14ac:dyDescent="0.25">
      <c r="A47" s="20">
        <v>40132</v>
      </c>
      <c r="B47" s="19">
        <v>45663</v>
      </c>
      <c r="C47" s="64">
        <v>0.60416666666666663</v>
      </c>
      <c r="D47" s="64" t="s">
        <v>1150</v>
      </c>
      <c r="E47" s="19">
        <v>45663</v>
      </c>
      <c r="F47" s="20">
        <v>2</v>
      </c>
      <c r="G47" s="18" t="s">
        <v>1108</v>
      </c>
      <c r="H47" s="65"/>
      <c r="I47" s="18" t="s">
        <v>1127</v>
      </c>
      <c r="J47" s="66" t="s">
        <v>33</v>
      </c>
      <c r="K47" s="66" t="s">
        <v>420</v>
      </c>
      <c r="L47" s="67" t="s">
        <v>1151</v>
      </c>
      <c r="M47" s="68"/>
      <c r="N47" s="68"/>
      <c r="O47" s="69"/>
      <c r="P47" s="134">
        <v>0.58402777777777781</v>
      </c>
      <c r="Q47" s="70"/>
      <c r="R47" s="134">
        <v>0.58680555555555558</v>
      </c>
      <c r="S47" s="70"/>
      <c r="T47" s="134">
        <v>0.60416666666666663</v>
      </c>
      <c r="U47" s="70"/>
      <c r="V47" s="134">
        <v>0.60763888888888895</v>
      </c>
      <c r="W47" s="70"/>
      <c r="X47" s="134">
        <v>0.60833333333333328</v>
      </c>
      <c r="Y47" s="70"/>
      <c r="Z47" s="134">
        <v>0.61458333333333337</v>
      </c>
      <c r="AA47" s="70" t="s">
        <v>1127</v>
      </c>
      <c r="AB47" s="19">
        <v>45663</v>
      </c>
      <c r="AC47" s="20" t="s">
        <v>1108</v>
      </c>
      <c r="AD47" s="19"/>
      <c r="AE47" s="71">
        <f t="shared" si="25"/>
        <v>841</v>
      </c>
      <c r="AF47" s="71">
        <f t="shared" si="26"/>
        <v>875</v>
      </c>
      <c r="AG47" s="71">
        <f t="shared" si="27"/>
        <v>34</v>
      </c>
      <c r="AH47" s="71">
        <f t="shared" si="28"/>
        <v>34</v>
      </c>
      <c r="AI47" s="71" t="str">
        <f t="shared" si="29"/>
        <v/>
      </c>
      <c r="AJ47" s="71" t="str">
        <f t="shared" si="30"/>
        <v/>
      </c>
      <c r="AK47" s="71" t="str">
        <f t="shared" si="31"/>
        <v/>
      </c>
      <c r="AL47" s="71">
        <f t="shared" si="32"/>
        <v>34</v>
      </c>
      <c r="AM47" s="71">
        <f t="shared" si="33"/>
        <v>0</v>
      </c>
      <c r="AN47" s="72">
        <f t="shared" si="34"/>
        <v>0</v>
      </c>
      <c r="AO47" s="73">
        <f t="shared" si="35"/>
        <v>0</v>
      </c>
      <c r="AP47" s="72" t="str">
        <f t="shared" si="36"/>
        <v>Yes</v>
      </c>
      <c r="AQ47" s="72">
        <f t="shared" si="37"/>
        <v>6.2500000000000888E-3</v>
      </c>
      <c r="AR47" s="72" t="str">
        <f t="shared" si="38"/>
        <v>Yes</v>
      </c>
      <c r="AS47" s="72" t="str">
        <f t="shared" si="39"/>
        <v>No</v>
      </c>
      <c r="AT47" s="72" t="str">
        <f t="shared" si="40"/>
        <v>No</v>
      </c>
      <c r="AU47" s="3"/>
      <c r="AV47" s="3"/>
      <c r="AW47" s="3"/>
      <c r="AX47" s="3"/>
      <c r="AY47" s="20" t="s">
        <v>1211</v>
      </c>
      <c r="AZ47" s="46"/>
      <c r="BA47" s="20"/>
      <c r="BB47" s="46"/>
      <c r="BC47" s="20"/>
      <c r="BD47" s="20"/>
      <c r="BE47" s="20"/>
      <c r="BF47" s="47" t="str">
        <f t="shared" si="67"/>
        <v/>
      </c>
      <c r="BG47" s="3"/>
      <c r="BH47" s="82" t="s">
        <v>452</v>
      </c>
      <c r="BI47" s="57" t="s">
        <v>416</v>
      </c>
      <c r="BJ47" s="45">
        <f>IF(BO2&lt;&gt;"",1,0)</f>
        <v>1</v>
      </c>
      <c r="BK47" s="58">
        <f t="shared" ref="BK47:BK48" si="69">IF(BJ47=1,1,0)</f>
        <v>1</v>
      </c>
      <c r="BL47" s="3"/>
      <c r="BM47" s="3"/>
      <c r="BN47" s="3"/>
      <c r="BO47" s="3"/>
      <c r="BP47" s="3"/>
      <c r="BQ47" s="3"/>
      <c r="BR47" s="3"/>
      <c r="BS47" s="3"/>
      <c r="BT47" s="3"/>
      <c r="BU47" s="3"/>
      <c r="BV47" s="3"/>
      <c r="BW47" s="3"/>
      <c r="BX47" s="3"/>
      <c r="BY47" s="3"/>
      <c r="BZ47" s="80"/>
      <c r="CA47" s="3"/>
      <c r="CB47" s="3"/>
      <c r="CC47" s="3"/>
      <c r="CD47" s="3"/>
      <c r="CE47" s="3"/>
      <c r="CF47" s="3"/>
      <c r="CG47" s="3"/>
      <c r="CH47" s="3"/>
      <c r="CI47" s="3"/>
      <c r="CJ47" s="3"/>
      <c r="CM47" s="3"/>
      <c r="CN47" s="78">
        <f t="shared" si="47"/>
        <v>0</v>
      </c>
      <c r="CO47" s="78">
        <f t="shared" si="48"/>
        <v>0</v>
      </c>
      <c r="CP47" s="78">
        <f t="shared" si="49"/>
        <v>0</v>
      </c>
      <c r="CQ47" s="78">
        <f t="shared" si="50"/>
        <v>0</v>
      </c>
      <c r="CR47" s="78">
        <f t="shared" si="51"/>
        <v>0</v>
      </c>
      <c r="CS47" s="78">
        <f t="shared" si="52"/>
        <v>0</v>
      </c>
      <c r="CT47" s="78">
        <f t="shared" si="53"/>
        <v>0</v>
      </c>
      <c r="CU47" s="78">
        <f t="shared" si="54"/>
        <v>0</v>
      </c>
      <c r="CV47" s="78">
        <f t="shared" si="55"/>
        <v>0</v>
      </c>
      <c r="CW47" s="78">
        <f t="shared" si="56"/>
        <v>0</v>
      </c>
      <c r="CX47" s="78">
        <f t="shared" si="57"/>
        <v>0</v>
      </c>
      <c r="CY47" s="78">
        <f t="shared" si="58"/>
        <v>0</v>
      </c>
      <c r="CZ47" s="78">
        <f t="shared" si="59"/>
        <v>0</v>
      </c>
      <c r="DA47" s="78">
        <f>IF(COUNTIFS($A$2:$A$601,A47,$B$2:$B$601,B47,$F$2:F$601,F47)&gt;1,1,0)</f>
        <v>0</v>
      </c>
      <c r="DB47" s="78">
        <f t="shared" si="60"/>
        <v>0</v>
      </c>
      <c r="DC47" s="78">
        <f t="shared" si="61"/>
        <v>0</v>
      </c>
      <c r="DD47" s="78">
        <f t="shared" si="62"/>
        <v>1</v>
      </c>
      <c r="DE47" s="78">
        <f t="shared" si="63"/>
        <v>1</v>
      </c>
      <c r="DF47" s="78">
        <f t="shared" si="64"/>
        <v>1</v>
      </c>
      <c r="DG47" s="78">
        <f t="shared" si="65"/>
        <v>1</v>
      </c>
      <c r="DH47" s="78" t="str">
        <f t="shared" si="66"/>
        <v>1</v>
      </c>
      <c r="DI47" s="79">
        <f>IFERROR(IF(J47="","",VLOOKUP(J47,Lists!$D$3:$E$13,2,FALSE)),1)</f>
        <v>0</v>
      </c>
      <c r="DJ47" s="79">
        <f>IFERROR(IF(K47="","",VLOOKUP(K47,Lists!$F$3:$G$14,2,FALSE)),1)</f>
        <v>0</v>
      </c>
      <c r="DK47" s="79" t="str">
        <f>IFERROR(IF(M47="","",VLOOKUP(M47,Lists!$AA$3:$AB$18,2,FALSE)),1)</f>
        <v/>
      </c>
      <c r="DL47" s="79" t="str">
        <f>IFERROR(IF(N47="","",VLOOKUP(N47,Lists!$AC$3:$AD$13,2,FALSE)),1)</f>
        <v/>
      </c>
    </row>
    <row r="48" spans="1:116" ht="15" customHeight="1" x14ac:dyDescent="0.25">
      <c r="A48" s="20">
        <v>189605</v>
      </c>
      <c r="B48" s="19">
        <v>45663</v>
      </c>
      <c r="C48" s="64">
        <v>0.60416666666666663</v>
      </c>
      <c r="D48" s="64" t="s">
        <v>1150</v>
      </c>
      <c r="E48" s="19">
        <v>45663</v>
      </c>
      <c r="F48" s="20">
        <v>2</v>
      </c>
      <c r="G48" s="18" t="s">
        <v>1108</v>
      </c>
      <c r="H48" s="65"/>
      <c r="I48" s="18" t="s">
        <v>1127</v>
      </c>
      <c r="J48" s="66" t="s">
        <v>33</v>
      </c>
      <c r="K48" s="66" t="s">
        <v>420</v>
      </c>
      <c r="L48" s="67" t="s">
        <v>1151</v>
      </c>
      <c r="M48" s="68"/>
      <c r="N48" s="68"/>
      <c r="O48" s="69"/>
      <c r="P48" s="134">
        <v>0.61527777777777781</v>
      </c>
      <c r="Q48" s="70"/>
      <c r="R48" s="134">
        <v>0.61597222222222225</v>
      </c>
      <c r="S48" s="70"/>
      <c r="T48" s="134">
        <v>0.625</v>
      </c>
      <c r="U48" s="70"/>
      <c r="V48" s="134">
        <v>0.62847222222222221</v>
      </c>
      <c r="W48" s="70"/>
      <c r="X48" s="134">
        <v>0.62916666666666665</v>
      </c>
      <c r="Y48" s="70"/>
      <c r="Z48" s="134">
        <v>0.63541666666666663</v>
      </c>
      <c r="AA48" s="70" t="s">
        <v>1127</v>
      </c>
      <c r="AB48" s="19">
        <v>45663</v>
      </c>
      <c r="AC48" s="20" t="s">
        <v>1108</v>
      </c>
      <c r="AD48" s="19"/>
      <c r="AE48" s="71">
        <f t="shared" si="25"/>
        <v>886</v>
      </c>
      <c r="AF48" s="71">
        <f t="shared" si="26"/>
        <v>905</v>
      </c>
      <c r="AG48" s="71">
        <f t="shared" si="27"/>
        <v>19</v>
      </c>
      <c r="AH48" s="71">
        <f t="shared" si="28"/>
        <v>19</v>
      </c>
      <c r="AI48" s="71" t="str">
        <f t="shared" si="29"/>
        <v/>
      </c>
      <c r="AJ48" s="71" t="str">
        <f t="shared" si="30"/>
        <v/>
      </c>
      <c r="AK48" s="71" t="str">
        <f t="shared" si="31"/>
        <v/>
      </c>
      <c r="AL48" s="71">
        <f t="shared" si="32"/>
        <v>19</v>
      </c>
      <c r="AM48" s="71">
        <f t="shared" si="33"/>
        <v>0</v>
      </c>
      <c r="AN48" s="72">
        <f t="shared" si="34"/>
        <v>1.1805555555555625E-2</v>
      </c>
      <c r="AO48" s="73">
        <f t="shared" si="35"/>
        <v>0</v>
      </c>
      <c r="AP48" s="72" t="str">
        <f t="shared" si="36"/>
        <v>No</v>
      </c>
      <c r="AQ48" s="72">
        <f t="shared" si="37"/>
        <v>6.2499999999999778E-3</v>
      </c>
      <c r="AR48" s="72" t="str">
        <f t="shared" si="38"/>
        <v>Yes</v>
      </c>
      <c r="AS48" s="72" t="str">
        <f t="shared" si="39"/>
        <v>No</v>
      </c>
      <c r="AT48" s="72" t="str">
        <f t="shared" si="40"/>
        <v>No</v>
      </c>
      <c r="AU48" s="3"/>
      <c r="AV48" s="3"/>
      <c r="AW48" s="3"/>
      <c r="AX48" s="3"/>
      <c r="AY48" s="20" t="s">
        <v>1149</v>
      </c>
      <c r="AZ48" s="46"/>
      <c r="BA48" s="20"/>
      <c r="BB48" s="46"/>
      <c r="BC48" s="20"/>
      <c r="BD48" s="20"/>
      <c r="BE48" s="20"/>
      <c r="BF48" s="47" t="str">
        <f t="shared" si="67"/>
        <v/>
      </c>
      <c r="BG48" s="3"/>
      <c r="BH48" s="82" t="s">
        <v>453</v>
      </c>
      <c r="BI48" s="57" t="s">
        <v>416</v>
      </c>
      <c r="BJ48" s="45">
        <f>IF(BQ2&lt;&gt;"",1,0)</f>
        <v>1</v>
      </c>
      <c r="BK48" s="58">
        <f t="shared" si="69"/>
        <v>1</v>
      </c>
      <c r="BL48" s="3"/>
      <c r="BM48" s="3"/>
      <c r="BN48" s="3"/>
      <c r="BO48" s="3"/>
      <c r="BP48" s="3"/>
      <c r="BQ48" s="3"/>
      <c r="BR48" s="3"/>
      <c r="BS48" s="3"/>
      <c r="BT48" s="3"/>
      <c r="BU48" s="3"/>
      <c r="BV48" s="3"/>
      <c r="BW48" s="3"/>
      <c r="BX48" s="3"/>
      <c r="BY48" s="3"/>
      <c r="BZ48" s="80"/>
      <c r="CA48" s="3"/>
      <c r="CB48" s="3"/>
      <c r="CC48" s="3"/>
      <c r="CD48" s="3"/>
      <c r="CE48" s="3"/>
      <c r="CF48" s="3"/>
      <c r="CG48" s="3"/>
      <c r="CH48" s="3"/>
      <c r="CI48" s="3"/>
      <c r="CJ48" s="3"/>
      <c r="CM48" s="3"/>
      <c r="CN48" s="78">
        <f t="shared" si="47"/>
        <v>0</v>
      </c>
      <c r="CO48" s="78">
        <f t="shared" si="48"/>
        <v>0</v>
      </c>
      <c r="CP48" s="78">
        <f t="shared" si="49"/>
        <v>0</v>
      </c>
      <c r="CQ48" s="78">
        <f t="shared" si="50"/>
        <v>0</v>
      </c>
      <c r="CR48" s="78">
        <f t="shared" si="51"/>
        <v>0</v>
      </c>
      <c r="CS48" s="78">
        <f t="shared" si="52"/>
        <v>0</v>
      </c>
      <c r="CT48" s="78">
        <f t="shared" si="53"/>
        <v>0</v>
      </c>
      <c r="CU48" s="78">
        <f t="shared" si="54"/>
        <v>0</v>
      </c>
      <c r="CV48" s="78">
        <f t="shared" si="55"/>
        <v>0</v>
      </c>
      <c r="CW48" s="78">
        <f t="shared" si="56"/>
        <v>0</v>
      </c>
      <c r="CX48" s="78">
        <f t="shared" si="57"/>
        <v>0</v>
      </c>
      <c r="CY48" s="78">
        <f t="shared" si="58"/>
        <v>0</v>
      </c>
      <c r="CZ48" s="78">
        <f t="shared" si="59"/>
        <v>0</v>
      </c>
      <c r="DA48" s="78">
        <f>IF(COUNTIFS($A$2:$A$601,A48,$B$2:$B$601,B48,$F$2:F$601,F48)&gt;1,1,0)</f>
        <v>0</v>
      </c>
      <c r="DB48" s="78">
        <f t="shared" si="60"/>
        <v>0</v>
      </c>
      <c r="DC48" s="78">
        <f t="shared" si="61"/>
        <v>0</v>
      </c>
      <c r="DD48" s="78">
        <f t="shared" si="62"/>
        <v>0</v>
      </c>
      <c r="DE48" s="78">
        <f t="shared" si="63"/>
        <v>1</v>
      </c>
      <c r="DF48" s="78">
        <f t="shared" si="64"/>
        <v>1</v>
      </c>
      <c r="DG48" s="78">
        <f t="shared" si="65"/>
        <v>1</v>
      </c>
      <c r="DH48" s="78" t="str">
        <f t="shared" si="66"/>
        <v>1</v>
      </c>
      <c r="DI48" s="79">
        <f>IFERROR(IF(J48="","",VLOOKUP(J48,Lists!$D$3:$E$13,2,FALSE)),1)</f>
        <v>0</v>
      </c>
      <c r="DJ48" s="79">
        <f>IFERROR(IF(K48="","",VLOOKUP(K48,Lists!$F$3:$G$14,2,FALSE)),1)</f>
        <v>0</v>
      </c>
      <c r="DK48" s="79" t="str">
        <f>IFERROR(IF(M48="","",VLOOKUP(M48,Lists!$AA$3:$AB$18,2,FALSE)),1)</f>
        <v/>
      </c>
      <c r="DL48" s="79" t="str">
        <f>IFERROR(IF(N48="","",VLOOKUP(N48,Lists!$AC$3:$AD$13,2,FALSE)),1)</f>
        <v/>
      </c>
    </row>
    <row r="49" spans="1:116" ht="15" customHeight="1" x14ac:dyDescent="0.25">
      <c r="A49" s="20">
        <v>106444</v>
      </c>
      <c r="B49" s="19">
        <v>45663</v>
      </c>
      <c r="C49" s="64">
        <v>0.64583333333333337</v>
      </c>
      <c r="D49" s="64" t="s">
        <v>1150</v>
      </c>
      <c r="E49" s="19">
        <v>45663</v>
      </c>
      <c r="F49" s="20">
        <v>2</v>
      </c>
      <c r="G49" s="18" t="s">
        <v>1108</v>
      </c>
      <c r="H49" s="65"/>
      <c r="I49" s="18" t="s">
        <v>1127</v>
      </c>
      <c r="J49" s="66" t="s">
        <v>33</v>
      </c>
      <c r="K49" s="66" t="s">
        <v>420</v>
      </c>
      <c r="L49" s="67" t="s">
        <v>1151</v>
      </c>
      <c r="M49" s="68"/>
      <c r="N49" s="68"/>
      <c r="O49" s="69"/>
      <c r="P49" s="134">
        <v>0.63611111111111118</v>
      </c>
      <c r="Q49" s="70"/>
      <c r="R49" s="134">
        <v>0.63680555555555551</v>
      </c>
      <c r="S49" s="70"/>
      <c r="T49" s="134">
        <v>0.64583333333333337</v>
      </c>
      <c r="U49" s="70"/>
      <c r="V49" s="134">
        <v>0.64930555555555558</v>
      </c>
      <c r="W49" s="70"/>
      <c r="X49" s="134">
        <v>0.65</v>
      </c>
      <c r="Y49" s="70"/>
      <c r="Z49" s="134">
        <v>0.65625</v>
      </c>
      <c r="AA49" s="70" t="s">
        <v>1127</v>
      </c>
      <c r="AB49" s="19">
        <v>45663</v>
      </c>
      <c r="AC49" s="20" t="s">
        <v>1108</v>
      </c>
      <c r="AD49" s="19"/>
      <c r="AE49" s="71">
        <f t="shared" si="25"/>
        <v>916</v>
      </c>
      <c r="AF49" s="71">
        <f t="shared" si="26"/>
        <v>935</v>
      </c>
      <c r="AG49" s="71">
        <f t="shared" si="27"/>
        <v>19</v>
      </c>
      <c r="AH49" s="71">
        <f t="shared" si="28"/>
        <v>19</v>
      </c>
      <c r="AI49" s="71" t="str">
        <f t="shared" si="29"/>
        <v/>
      </c>
      <c r="AJ49" s="71" t="str">
        <f t="shared" si="30"/>
        <v/>
      </c>
      <c r="AK49" s="71" t="str">
        <f t="shared" si="31"/>
        <v/>
      </c>
      <c r="AL49" s="71">
        <f t="shared" si="32"/>
        <v>19</v>
      </c>
      <c r="AM49" s="71">
        <f t="shared" si="33"/>
        <v>0</v>
      </c>
      <c r="AN49" s="72">
        <f t="shared" si="34"/>
        <v>0</v>
      </c>
      <c r="AO49" s="73">
        <f t="shared" si="35"/>
        <v>0</v>
      </c>
      <c r="AP49" s="72" t="str">
        <f t="shared" si="36"/>
        <v>Yes</v>
      </c>
      <c r="AQ49" s="72">
        <f t="shared" si="37"/>
        <v>6.2499999999999778E-3</v>
      </c>
      <c r="AR49" s="72" t="str">
        <f t="shared" si="38"/>
        <v>Yes</v>
      </c>
      <c r="AS49" s="72" t="str">
        <f t="shared" si="39"/>
        <v>No</v>
      </c>
      <c r="AT49" s="72" t="str">
        <f t="shared" si="40"/>
        <v>No</v>
      </c>
      <c r="AU49" s="3"/>
      <c r="AV49" s="3"/>
      <c r="AW49" s="3"/>
      <c r="AX49" s="3"/>
      <c r="AY49" s="20" t="s">
        <v>1167</v>
      </c>
      <c r="AZ49" s="46"/>
      <c r="BA49" s="20"/>
      <c r="BB49" s="46"/>
      <c r="BC49" s="20"/>
      <c r="BD49" s="20"/>
      <c r="BE49" s="20"/>
      <c r="BF49" s="47" t="str">
        <f t="shared" si="67"/>
        <v/>
      </c>
      <c r="BG49" s="3"/>
      <c r="BH49" s="82" t="s">
        <v>454</v>
      </c>
      <c r="BI49" s="57" t="s">
        <v>416</v>
      </c>
      <c r="BJ49" s="45">
        <f>IF(AY5&lt;&gt;"",1,0)</f>
        <v>1</v>
      </c>
      <c r="BK49" s="58">
        <f>IF(BJ49=1,1,0)</f>
        <v>1</v>
      </c>
      <c r="BL49" s="3"/>
      <c r="BM49" s="3"/>
      <c r="BN49" s="3"/>
      <c r="BO49" s="3"/>
      <c r="BP49" s="3"/>
      <c r="BQ49" s="3"/>
      <c r="BR49" s="3"/>
      <c r="BS49" s="3"/>
      <c r="BT49" s="3"/>
      <c r="BU49" s="3"/>
      <c r="BV49" s="3"/>
      <c r="BW49" s="3"/>
      <c r="BX49" s="3"/>
      <c r="BY49" s="3"/>
      <c r="BZ49" s="80"/>
      <c r="CA49" s="3"/>
      <c r="CB49" s="3"/>
      <c r="CC49" s="3"/>
      <c r="CD49" s="3"/>
      <c r="CE49" s="3"/>
      <c r="CF49" s="3"/>
      <c r="CG49" s="3"/>
      <c r="CH49" s="3"/>
      <c r="CI49" s="3"/>
      <c r="CJ49" s="3"/>
      <c r="CM49" s="3"/>
      <c r="CN49" s="78">
        <f t="shared" si="47"/>
        <v>0</v>
      </c>
      <c r="CO49" s="78">
        <f t="shared" si="48"/>
        <v>0</v>
      </c>
      <c r="CP49" s="78">
        <f t="shared" si="49"/>
        <v>0</v>
      </c>
      <c r="CQ49" s="78">
        <f t="shared" si="50"/>
        <v>0</v>
      </c>
      <c r="CR49" s="78">
        <f t="shared" si="51"/>
        <v>0</v>
      </c>
      <c r="CS49" s="78">
        <f t="shared" si="52"/>
        <v>0</v>
      </c>
      <c r="CT49" s="78">
        <f t="shared" si="53"/>
        <v>0</v>
      </c>
      <c r="CU49" s="78">
        <f t="shared" si="54"/>
        <v>0</v>
      </c>
      <c r="CV49" s="78">
        <f t="shared" si="55"/>
        <v>0</v>
      </c>
      <c r="CW49" s="78">
        <f t="shared" si="56"/>
        <v>0</v>
      </c>
      <c r="CX49" s="78">
        <f t="shared" si="57"/>
        <v>0</v>
      </c>
      <c r="CY49" s="78">
        <f t="shared" si="58"/>
        <v>0</v>
      </c>
      <c r="CZ49" s="78">
        <f t="shared" si="59"/>
        <v>0</v>
      </c>
      <c r="DA49" s="78">
        <f>IF(COUNTIFS($A$2:$A$601,A49,$B$2:$B$601,B49,$F$2:F$601,F49)&gt;1,1,0)</f>
        <v>0</v>
      </c>
      <c r="DB49" s="78">
        <f t="shared" si="60"/>
        <v>0</v>
      </c>
      <c r="DC49" s="78">
        <f t="shared" si="61"/>
        <v>0</v>
      </c>
      <c r="DD49" s="78">
        <f t="shared" si="62"/>
        <v>0</v>
      </c>
      <c r="DE49" s="78">
        <f t="shared" si="63"/>
        <v>1</v>
      </c>
      <c r="DF49" s="78">
        <f t="shared" si="64"/>
        <v>1</v>
      </c>
      <c r="DG49" s="78">
        <f t="shared" si="65"/>
        <v>1</v>
      </c>
      <c r="DH49" s="78" t="str">
        <f t="shared" si="66"/>
        <v>1</v>
      </c>
      <c r="DI49" s="79">
        <f>IFERROR(IF(J49="","",VLOOKUP(J49,Lists!$D$3:$E$13,2,FALSE)),1)</f>
        <v>0</v>
      </c>
      <c r="DJ49" s="79">
        <f>IFERROR(IF(K49="","",VLOOKUP(K49,Lists!$F$3:$G$14,2,FALSE)),1)</f>
        <v>0</v>
      </c>
      <c r="DK49" s="79" t="str">
        <f>IFERROR(IF(M49="","",VLOOKUP(M49,Lists!$AA$3:$AB$18,2,FALSE)),1)</f>
        <v/>
      </c>
      <c r="DL49" s="79" t="str">
        <f>IFERROR(IF(N49="","",VLOOKUP(N49,Lists!$AC$3:$AD$13,2,FALSE)),1)</f>
        <v/>
      </c>
    </row>
    <row r="50" spans="1:116" ht="15" customHeight="1" x14ac:dyDescent="0.2">
      <c r="A50" s="20">
        <v>375046</v>
      </c>
      <c r="B50" s="19">
        <v>45663</v>
      </c>
      <c r="C50" s="64">
        <v>0.64583333333333337</v>
      </c>
      <c r="D50" s="64" t="s">
        <v>1150</v>
      </c>
      <c r="E50" s="19">
        <v>45663</v>
      </c>
      <c r="F50" s="20">
        <v>2</v>
      </c>
      <c r="G50" s="18" t="s">
        <v>1108</v>
      </c>
      <c r="H50" s="65"/>
      <c r="I50" s="18" t="s">
        <v>1127</v>
      </c>
      <c r="J50" s="66" t="s">
        <v>33</v>
      </c>
      <c r="K50" s="66" t="s">
        <v>420</v>
      </c>
      <c r="L50" s="67" t="s">
        <v>1151</v>
      </c>
      <c r="M50" s="68"/>
      <c r="N50" s="68"/>
      <c r="O50" s="69"/>
      <c r="P50" s="134">
        <v>0.65694444444444444</v>
      </c>
      <c r="Q50" s="70"/>
      <c r="R50" s="134">
        <v>0.65763888888888888</v>
      </c>
      <c r="S50" s="70"/>
      <c r="T50" s="134">
        <v>0.67361111111111116</v>
      </c>
      <c r="U50" s="70"/>
      <c r="V50" s="134">
        <v>0.68055555555555547</v>
      </c>
      <c r="W50" s="70"/>
      <c r="X50" s="134">
        <v>0.68125000000000002</v>
      </c>
      <c r="Y50" s="70"/>
      <c r="Z50" s="134">
        <v>0.6875</v>
      </c>
      <c r="AA50" s="70" t="s">
        <v>1127</v>
      </c>
      <c r="AB50" s="19">
        <v>45663</v>
      </c>
      <c r="AC50" s="20" t="s">
        <v>1108</v>
      </c>
      <c r="AD50" s="19"/>
      <c r="AE50" s="71">
        <f t="shared" si="25"/>
        <v>946</v>
      </c>
      <c r="AF50" s="71">
        <f t="shared" si="26"/>
        <v>980</v>
      </c>
      <c r="AG50" s="71">
        <f t="shared" si="27"/>
        <v>34</v>
      </c>
      <c r="AH50" s="71" t="str">
        <f t="shared" si="28"/>
        <v/>
      </c>
      <c r="AI50" s="71" t="str">
        <f t="shared" si="29"/>
        <v/>
      </c>
      <c r="AJ50" s="71">
        <f t="shared" si="30"/>
        <v>14</v>
      </c>
      <c r="AK50" s="71" t="str">
        <f t="shared" si="31"/>
        <v/>
      </c>
      <c r="AL50" s="71">
        <f t="shared" si="32"/>
        <v>14</v>
      </c>
      <c r="AM50" s="71">
        <f t="shared" si="33"/>
        <v>20</v>
      </c>
      <c r="AN50" s="72">
        <f t="shared" si="34"/>
        <v>1.1805555555555514E-2</v>
      </c>
      <c r="AO50" s="73">
        <f t="shared" si="35"/>
        <v>0</v>
      </c>
      <c r="AP50" s="72" t="str">
        <f t="shared" si="36"/>
        <v>No</v>
      </c>
      <c r="AQ50" s="72">
        <f t="shared" si="37"/>
        <v>6.2499999999999778E-3</v>
      </c>
      <c r="AR50" s="72" t="str">
        <f t="shared" si="38"/>
        <v>Yes</v>
      </c>
      <c r="AS50" s="72" t="str">
        <f t="shared" si="39"/>
        <v>No</v>
      </c>
      <c r="AT50" s="72" t="str">
        <f t="shared" si="40"/>
        <v>No</v>
      </c>
      <c r="AU50" s="3"/>
      <c r="AV50" s="3"/>
      <c r="AW50" s="3"/>
      <c r="AX50" s="3"/>
      <c r="AY50" s="20" t="s">
        <v>1212</v>
      </c>
      <c r="AZ50" s="46"/>
      <c r="BA50" s="20"/>
      <c r="BB50" s="46"/>
      <c r="BC50" s="20"/>
      <c r="BD50" s="20"/>
      <c r="BE50" s="20"/>
      <c r="BF50" s="47" t="str">
        <f t="shared" si="67"/>
        <v/>
      </c>
      <c r="BG50" s="3"/>
      <c r="BH50" s="153" t="s">
        <v>455</v>
      </c>
      <c r="BI50" s="154"/>
      <c r="BJ50" s="3"/>
      <c r="BK50" s="3"/>
      <c r="BL50" s="3"/>
      <c r="BM50" s="3"/>
      <c r="BN50" s="3"/>
      <c r="BO50" s="3"/>
      <c r="BP50" s="3"/>
      <c r="BQ50" s="3"/>
      <c r="BR50" s="3"/>
      <c r="BS50" s="3"/>
      <c r="BT50" s="3"/>
      <c r="BU50" s="3"/>
      <c r="BV50" s="3"/>
      <c r="BW50" s="3"/>
      <c r="BX50" s="3"/>
      <c r="BY50" s="3"/>
      <c r="BZ50" s="80"/>
      <c r="CA50" s="3"/>
      <c r="CB50" s="3"/>
      <c r="CC50" s="3"/>
      <c r="CD50" s="3"/>
      <c r="CE50" s="3"/>
      <c r="CF50" s="3"/>
      <c r="CG50" s="3"/>
      <c r="CH50" s="3"/>
      <c r="CI50" s="3"/>
      <c r="CJ50" s="3"/>
      <c r="CM50" s="3"/>
      <c r="CN50" s="78">
        <f t="shared" si="47"/>
        <v>0</v>
      </c>
      <c r="CO50" s="78">
        <f t="shared" si="48"/>
        <v>0</v>
      </c>
      <c r="CP50" s="78">
        <f t="shared" si="49"/>
        <v>0</v>
      </c>
      <c r="CQ50" s="78">
        <f t="shared" si="50"/>
        <v>0</v>
      </c>
      <c r="CR50" s="78">
        <f t="shared" si="51"/>
        <v>0</v>
      </c>
      <c r="CS50" s="78">
        <f t="shared" si="52"/>
        <v>0</v>
      </c>
      <c r="CT50" s="78">
        <f t="shared" si="53"/>
        <v>0</v>
      </c>
      <c r="CU50" s="78">
        <f t="shared" si="54"/>
        <v>0</v>
      </c>
      <c r="CV50" s="78">
        <f t="shared" si="55"/>
        <v>0</v>
      </c>
      <c r="CW50" s="78">
        <f t="shared" si="56"/>
        <v>0</v>
      </c>
      <c r="CX50" s="78">
        <f t="shared" si="57"/>
        <v>0</v>
      </c>
      <c r="CY50" s="78">
        <f t="shared" si="58"/>
        <v>0</v>
      </c>
      <c r="CZ50" s="78">
        <f t="shared" si="59"/>
        <v>0</v>
      </c>
      <c r="DA50" s="78">
        <f>IF(COUNTIFS($A$2:$A$601,A50,$B$2:$B$601,B50,$F$2:F$601,F50)&gt;1,1,0)</f>
        <v>0</v>
      </c>
      <c r="DB50" s="78">
        <f t="shared" si="60"/>
        <v>0</v>
      </c>
      <c r="DC50" s="78">
        <f t="shared" si="61"/>
        <v>0</v>
      </c>
      <c r="DD50" s="78">
        <f t="shared" si="62"/>
        <v>0</v>
      </c>
      <c r="DE50" s="78">
        <f t="shared" si="63"/>
        <v>1</v>
      </c>
      <c r="DF50" s="78">
        <f t="shared" si="64"/>
        <v>1</v>
      </c>
      <c r="DG50" s="78">
        <f t="shared" si="65"/>
        <v>1</v>
      </c>
      <c r="DH50" s="78" t="str">
        <f t="shared" si="66"/>
        <v>1</v>
      </c>
      <c r="DI50" s="79">
        <f>IFERROR(IF(J50="","",VLOOKUP(J50,Lists!$D$3:$E$13,2,FALSE)),1)</f>
        <v>0</v>
      </c>
      <c r="DJ50" s="79">
        <f>IFERROR(IF(K50="","",VLOOKUP(K50,Lists!$F$3:$G$14,2,FALSE)),1)</f>
        <v>0</v>
      </c>
      <c r="DK50" s="79" t="str">
        <f>IFERROR(IF(M50="","",VLOOKUP(M50,Lists!$AA$3:$AB$18,2,FALSE)),1)</f>
        <v/>
      </c>
      <c r="DL50" s="79" t="str">
        <f>IFERROR(IF(N50="","",VLOOKUP(N50,Lists!$AC$3:$AD$13,2,FALSE)),1)</f>
        <v/>
      </c>
    </row>
    <row r="51" spans="1:116" ht="15" customHeight="1" x14ac:dyDescent="0.25">
      <c r="A51" s="20">
        <v>48871</v>
      </c>
      <c r="B51" s="19">
        <v>45663</v>
      </c>
      <c r="C51" s="64">
        <v>0.33333333333333331</v>
      </c>
      <c r="D51" s="64" t="s">
        <v>1145</v>
      </c>
      <c r="E51" s="19">
        <v>45663</v>
      </c>
      <c r="F51" s="20">
        <v>13</v>
      </c>
      <c r="G51" s="18" t="s">
        <v>1108</v>
      </c>
      <c r="H51" s="65"/>
      <c r="I51" s="18" t="s">
        <v>1127</v>
      </c>
      <c r="J51" s="66" t="s">
        <v>39</v>
      </c>
      <c r="K51" s="66" t="s">
        <v>420</v>
      </c>
      <c r="L51" s="67" t="s">
        <v>1152</v>
      </c>
      <c r="M51" s="68"/>
      <c r="N51" s="68"/>
      <c r="O51" s="69"/>
      <c r="P51" s="134">
        <v>0.33055555555555555</v>
      </c>
      <c r="Q51" s="70"/>
      <c r="R51" s="134">
        <v>0.35972222222222222</v>
      </c>
      <c r="S51" s="70"/>
      <c r="T51" s="134">
        <v>0.47222222222222227</v>
      </c>
      <c r="U51" s="70"/>
      <c r="V51" s="134">
        <v>0.4826388888888889</v>
      </c>
      <c r="W51" s="70"/>
      <c r="X51" s="134">
        <v>0.48333333333333334</v>
      </c>
      <c r="Y51" s="70"/>
      <c r="Z51" s="134">
        <v>0.48958333333333331</v>
      </c>
      <c r="AA51" s="70" t="s">
        <v>1127</v>
      </c>
      <c r="AB51" s="19">
        <v>45663</v>
      </c>
      <c r="AC51" s="20" t="s">
        <v>1108</v>
      </c>
      <c r="AD51" s="19"/>
      <c r="AE51" s="71">
        <f t="shared" si="25"/>
        <v>476</v>
      </c>
      <c r="AF51" s="71">
        <f t="shared" si="26"/>
        <v>695</v>
      </c>
      <c r="AG51" s="71">
        <f t="shared" si="27"/>
        <v>219</v>
      </c>
      <c r="AH51" s="71">
        <f t="shared" si="28"/>
        <v>0</v>
      </c>
      <c r="AI51" s="71">
        <f t="shared" si="29"/>
        <v>215</v>
      </c>
      <c r="AJ51" s="71" t="str">
        <f t="shared" si="30"/>
        <v/>
      </c>
      <c r="AK51" s="71" t="str">
        <f t="shared" si="31"/>
        <v/>
      </c>
      <c r="AL51" s="71">
        <f t="shared" si="32"/>
        <v>215</v>
      </c>
      <c r="AM51" s="71">
        <f t="shared" si="33"/>
        <v>4</v>
      </c>
      <c r="AN51" s="72">
        <f t="shared" si="34"/>
        <v>2.6388888888888906E-2</v>
      </c>
      <c r="AO51" s="73">
        <f t="shared" si="35"/>
        <v>0</v>
      </c>
      <c r="AP51" s="72" t="str">
        <f t="shared" si="36"/>
        <v>No</v>
      </c>
      <c r="AQ51" s="72">
        <f t="shared" si="37"/>
        <v>6.2499999999999778E-3</v>
      </c>
      <c r="AR51" s="72" t="str">
        <f t="shared" si="38"/>
        <v>Yes</v>
      </c>
      <c r="AS51" s="72" t="str">
        <f t="shared" si="39"/>
        <v>No</v>
      </c>
      <c r="AT51" s="72" t="str">
        <f t="shared" si="40"/>
        <v>No</v>
      </c>
      <c r="AU51" s="3"/>
      <c r="AV51" s="3"/>
      <c r="AW51" s="3"/>
      <c r="AX51" s="3"/>
      <c r="AY51" s="20" t="s">
        <v>1213</v>
      </c>
      <c r="AZ51" s="46"/>
      <c r="BA51" s="20"/>
      <c r="BB51" s="46"/>
      <c r="BC51" s="20"/>
      <c r="BD51" s="20"/>
      <c r="BE51" s="20"/>
      <c r="BF51" s="47" t="str">
        <f t="shared" si="67"/>
        <v/>
      </c>
      <c r="BG51" s="3"/>
      <c r="BH51" s="155" t="s">
        <v>456</v>
      </c>
      <c r="BI51" s="156"/>
      <c r="BJ51" s="45" cm="1">
        <f t="array" ref="BJ51">SUMPRODUCT(--(MONTH(B2:B1288)=MONTH(Script!B2)),--(B2:B1288&lt;&gt;""))</f>
        <v>136</v>
      </c>
      <c r="BK51" s="58">
        <f>IF(BJ51=BJ11,1,"NA")</f>
        <v>1</v>
      </c>
      <c r="BL51" s="3"/>
      <c r="BM51" s="3"/>
      <c r="BN51" s="3"/>
      <c r="BO51" s="3"/>
      <c r="BP51" s="3"/>
      <c r="BQ51" s="3"/>
      <c r="BR51" s="3"/>
      <c r="BS51" s="3"/>
      <c r="BT51" s="3"/>
      <c r="BU51" s="3"/>
      <c r="BV51" s="3"/>
      <c r="BW51" s="3"/>
      <c r="BX51" s="3"/>
      <c r="BY51" s="3"/>
      <c r="BZ51" s="80"/>
      <c r="CA51" s="3"/>
      <c r="CB51" s="3"/>
      <c r="CC51" s="3"/>
      <c r="CD51" s="3"/>
      <c r="CE51" s="3"/>
      <c r="CF51" s="3"/>
      <c r="CG51" s="3"/>
      <c r="CH51" s="3"/>
      <c r="CI51" s="3"/>
      <c r="CJ51" s="3"/>
      <c r="CM51" s="3"/>
      <c r="CN51" s="78">
        <f t="shared" si="47"/>
        <v>0</v>
      </c>
      <c r="CO51" s="78">
        <f t="shared" si="48"/>
        <v>0</v>
      </c>
      <c r="CP51" s="78">
        <f t="shared" si="49"/>
        <v>0</v>
      </c>
      <c r="CQ51" s="78">
        <f t="shared" si="50"/>
        <v>0</v>
      </c>
      <c r="CR51" s="78">
        <f t="shared" si="51"/>
        <v>0</v>
      </c>
      <c r="CS51" s="78">
        <f t="shared" si="52"/>
        <v>0</v>
      </c>
      <c r="CT51" s="78">
        <f t="shared" si="53"/>
        <v>0</v>
      </c>
      <c r="CU51" s="78">
        <f t="shared" si="54"/>
        <v>0</v>
      </c>
      <c r="CV51" s="78">
        <f t="shared" si="55"/>
        <v>0</v>
      </c>
      <c r="CW51" s="78">
        <f t="shared" si="56"/>
        <v>0</v>
      </c>
      <c r="CX51" s="78">
        <f t="shared" si="57"/>
        <v>0</v>
      </c>
      <c r="CY51" s="78">
        <f t="shared" si="58"/>
        <v>0</v>
      </c>
      <c r="CZ51" s="78">
        <f t="shared" si="59"/>
        <v>0</v>
      </c>
      <c r="DA51" s="78">
        <f>IF(COUNTIFS($A$2:$A$601,A51,$B$2:$B$601,B51,$F$2:F$601,F51)&gt;1,1,0)</f>
        <v>0</v>
      </c>
      <c r="DB51" s="78">
        <f t="shared" si="60"/>
        <v>0</v>
      </c>
      <c r="DC51" s="78">
        <f t="shared" si="61"/>
        <v>0</v>
      </c>
      <c r="DD51" s="78">
        <f t="shared" si="62"/>
        <v>0</v>
      </c>
      <c r="DE51" s="78">
        <f t="shared" si="63"/>
        <v>1</v>
      </c>
      <c r="DF51" s="78">
        <f t="shared" si="64"/>
        <v>1</v>
      </c>
      <c r="DG51" s="78">
        <f t="shared" si="65"/>
        <v>1</v>
      </c>
      <c r="DH51" s="78" t="str">
        <f t="shared" si="66"/>
        <v>1</v>
      </c>
      <c r="DI51" s="79">
        <f>IFERROR(IF(J51="","",VLOOKUP(J51,Lists!$D$3:$E$13,2,FALSE)),1)</f>
        <v>0</v>
      </c>
      <c r="DJ51" s="79">
        <f>IFERROR(IF(K51="","",VLOOKUP(K51,Lists!$F$3:$G$14,2,FALSE)),1)</f>
        <v>0</v>
      </c>
      <c r="DK51" s="79" t="str">
        <f>IFERROR(IF(M51="","",VLOOKUP(M51,Lists!$AA$3:$AB$18,2,FALSE)),1)</f>
        <v/>
      </c>
      <c r="DL51" s="79" t="str">
        <f>IFERROR(IF(N51="","",VLOOKUP(N51,Lists!$AC$3:$AD$13,2,FALSE)),1)</f>
        <v/>
      </c>
    </row>
    <row r="52" spans="1:116" ht="15" customHeight="1" x14ac:dyDescent="0.25">
      <c r="A52" s="20">
        <v>419040</v>
      </c>
      <c r="B52" s="19">
        <v>45663</v>
      </c>
      <c r="C52" s="64">
        <v>0.5</v>
      </c>
      <c r="D52" s="64" t="s">
        <v>1145</v>
      </c>
      <c r="E52" s="19">
        <v>45663</v>
      </c>
      <c r="F52" s="20">
        <v>13</v>
      </c>
      <c r="G52" s="18" t="s">
        <v>1108</v>
      </c>
      <c r="H52" s="65"/>
      <c r="I52" s="18" t="s">
        <v>1127</v>
      </c>
      <c r="J52" s="66" t="s">
        <v>39</v>
      </c>
      <c r="K52" s="66" t="s">
        <v>420</v>
      </c>
      <c r="L52" s="67" t="s">
        <v>1153</v>
      </c>
      <c r="M52" s="68"/>
      <c r="N52" s="68"/>
      <c r="O52" s="69"/>
      <c r="P52" s="134">
        <v>0.5</v>
      </c>
      <c r="Q52" s="70"/>
      <c r="R52" s="134">
        <v>0.52777777777777779</v>
      </c>
      <c r="S52" s="70"/>
      <c r="T52" s="134">
        <v>0.58333333333333337</v>
      </c>
      <c r="U52" s="70"/>
      <c r="V52" s="134">
        <v>0.59375</v>
      </c>
      <c r="W52" s="70"/>
      <c r="X52" s="134">
        <v>0.59444444444444444</v>
      </c>
      <c r="Y52" s="70"/>
      <c r="Z52" s="134">
        <v>0.60069444444444442</v>
      </c>
      <c r="AA52" s="70" t="s">
        <v>1127</v>
      </c>
      <c r="AB52" s="19">
        <v>45663</v>
      </c>
      <c r="AC52" s="20" t="s">
        <v>1108</v>
      </c>
      <c r="AD52" s="19"/>
      <c r="AE52" s="71">
        <f t="shared" si="25"/>
        <v>720</v>
      </c>
      <c r="AF52" s="71">
        <f t="shared" si="26"/>
        <v>855</v>
      </c>
      <c r="AG52" s="71">
        <f t="shared" si="27"/>
        <v>135</v>
      </c>
      <c r="AH52" s="71">
        <f t="shared" si="28"/>
        <v>135</v>
      </c>
      <c r="AI52" s="71" t="str">
        <f t="shared" si="29"/>
        <v/>
      </c>
      <c r="AJ52" s="71" t="str">
        <f t="shared" si="30"/>
        <v/>
      </c>
      <c r="AK52" s="71" t="str">
        <f t="shared" si="31"/>
        <v/>
      </c>
      <c r="AL52" s="71">
        <f t="shared" si="32"/>
        <v>135</v>
      </c>
      <c r="AM52" s="71">
        <f t="shared" si="33"/>
        <v>0</v>
      </c>
      <c r="AN52" s="72">
        <f t="shared" si="34"/>
        <v>2.777777777777779E-2</v>
      </c>
      <c r="AO52" s="73">
        <f t="shared" si="35"/>
        <v>0</v>
      </c>
      <c r="AP52" s="72" t="str">
        <f t="shared" si="36"/>
        <v>No</v>
      </c>
      <c r="AQ52" s="72">
        <f t="shared" si="37"/>
        <v>6.2499999999999778E-3</v>
      </c>
      <c r="AR52" s="72" t="str">
        <f t="shared" si="38"/>
        <v>Yes</v>
      </c>
      <c r="AS52" s="72" t="str">
        <f t="shared" si="39"/>
        <v>No</v>
      </c>
      <c r="AT52" s="72" t="str">
        <f t="shared" si="40"/>
        <v>No</v>
      </c>
      <c r="AU52" s="3"/>
      <c r="AV52" s="3"/>
      <c r="AW52" s="3"/>
      <c r="AX52" s="3"/>
      <c r="AY52" s="20" t="s">
        <v>1159</v>
      </c>
      <c r="AZ52" s="46"/>
      <c r="BA52" s="20"/>
      <c r="BB52" s="46"/>
      <c r="BC52" s="20"/>
      <c r="BD52" s="20"/>
      <c r="BE52" s="20"/>
      <c r="BF52" s="47" t="str">
        <f t="shared" si="67"/>
        <v/>
      </c>
      <c r="BG52" s="3"/>
      <c r="BH52" s="155" t="s">
        <v>457</v>
      </c>
      <c r="BI52" s="156"/>
      <c r="BJ52" s="45" cm="1">
        <f t="array" ref="BJ52">SUMPRODUCT(--(YEAR(B2:B1288)='Summary Sheet'!C9))</f>
        <v>136</v>
      </c>
      <c r="BK52" s="58">
        <f>IF(BJ52=BJ11,1,0)</f>
        <v>1</v>
      </c>
      <c r="BL52" s="3"/>
      <c r="BM52" s="3"/>
      <c r="BN52" s="3"/>
      <c r="BO52" s="3"/>
      <c r="BP52" s="3"/>
      <c r="BQ52" s="3"/>
      <c r="BR52" s="3"/>
      <c r="BS52" s="3"/>
      <c r="BT52" s="3"/>
      <c r="BU52" s="3"/>
      <c r="BV52" s="3"/>
      <c r="BW52" s="3"/>
      <c r="BX52" s="3"/>
      <c r="BY52" s="3"/>
      <c r="BZ52" s="80"/>
      <c r="CA52" s="3"/>
      <c r="CB52" s="3"/>
      <c r="CC52" s="3"/>
      <c r="CD52" s="3"/>
      <c r="CE52" s="3"/>
      <c r="CF52" s="3"/>
      <c r="CG52" s="3"/>
      <c r="CH52" s="3"/>
      <c r="CI52" s="3"/>
      <c r="CJ52" s="3"/>
      <c r="CM52" s="3"/>
      <c r="CN52" s="78">
        <f t="shared" si="47"/>
        <v>0</v>
      </c>
      <c r="CO52" s="78">
        <f t="shared" si="48"/>
        <v>0</v>
      </c>
      <c r="CP52" s="78">
        <f t="shared" si="49"/>
        <v>0</v>
      </c>
      <c r="CQ52" s="78">
        <f t="shared" si="50"/>
        <v>0</v>
      </c>
      <c r="CR52" s="78">
        <f t="shared" si="51"/>
        <v>0</v>
      </c>
      <c r="CS52" s="78">
        <f t="shared" si="52"/>
        <v>0</v>
      </c>
      <c r="CT52" s="78">
        <f t="shared" si="53"/>
        <v>0</v>
      </c>
      <c r="CU52" s="78">
        <f t="shared" si="54"/>
        <v>0</v>
      </c>
      <c r="CV52" s="78">
        <f t="shared" si="55"/>
        <v>0</v>
      </c>
      <c r="CW52" s="78">
        <f t="shared" si="56"/>
        <v>0</v>
      </c>
      <c r="CX52" s="78">
        <f t="shared" si="57"/>
        <v>0</v>
      </c>
      <c r="CY52" s="78">
        <f t="shared" si="58"/>
        <v>0</v>
      </c>
      <c r="CZ52" s="78">
        <f t="shared" si="59"/>
        <v>0</v>
      </c>
      <c r="DA52" s="78">
        <f>IF(COUNTIFS($A$2:$A$601,A52,$B$2:$B$601,B52,$F$2:F$601,F52)&gt;1,1,0)</f>
        <v>0</v>
      </c>
      <c r="DB52" s="78">
        <f t="shared" si="60"/>
        <v>0</v>
      </c>
      <c r="DC52" s="78">
        <f t="shared" si="61"/>
        <v>0</v>
      </c>
      <c r="DD52" s="78">
        <f t="shared" si="62"/>
        <v>0</v>
      </c>
      <c r="DE52" s="78">
        <f t="shared" si="63"/>
        <v>1</v>
      </c>
      <c r="DF52" s="78">
        <f t="shared" si="64"/>
        <v>1</v>
      </c>
      <c r="DG52" s="78">
        <f t="shared" si="65"/>
        <v>1</v>
      </c>
      <c r="DH52" s="78" t="str">
        <f t="shared" si="66"/>
        <v>1</v>
      </c>
      <c r="DI52" s="79">
        <f>IFERROR(IF(J52="","",VLOOKUP(J52,Lists!$D$3:$E$13,2,FALSE)),1)</f>
        <v>0</v>
      </c>
      <c r="DJ52" s="79">
        <f>IFERROR(IF(K52="","",VLOOKUP(K52,Lists!$F$3:$G$14,2,FALSE)),1)</f>
        <v>0</v>
      </c>
      <c r="DK52" s="79" t="str">
        <f>IFERROR(IF(M52="","",VLOOKUP(M52,Lists!$AA$3:$AB$18,2,FALSE)),1)</f>
        <v/>
      </c>
      <c r="DL52" s="79" t="str">
        <f>IFERROR(IF(N52="","",VLOOKUP(N52,Lists!$AC$3:$AD$13,2,FALSE)),1)</f>
        <v/>
      </c>
    </row>
    <row r="53" spans="1:116" ht="15" customHeight="1" x14ac:dyDescent="0.25">
      <c r="A53" s="20">
        <v>162254</v>
      </c>
      <c r="B53" s="19">
        <v>45663</v>
      </c>
      <c r="C53" s="64">
        <v>0.60416666666666663</v>
      </c>
      <c r="D53" s="64" t="s">
        <v>1154</v>
      </c>
      <c r="E53" s="19">
        <v>45662</v>
      </c>
      <c r="F53" s="20">
        <v>13</v>
      </c>
      <c r="G53" s="18" t="s">
        <v>1108</v>
      </c>
      <c r="H53" s="65"/>
      <c r="I53" s="18" t="s">
        <v>1108</v>
      </c>
      <c r="J53" s="66"/>
      <c r="K53" s="66"/>
      <c r="L53" s="67"/>
      <c r="M53" s="68" t="s">
        <v>39</v>
      </c>
      <c r="N53" s="68" t="s">
        <v>420</v>
      </c>
      <c r="O53" s="69" t="s">
        <v>1155</v>
      </c>
      <c r="P53" s="134">
        <v>0.60416666666666663</v>
      </c>
      <c r="Q53" s="70"/>
      <c r="R53" s="134">
        <v>0.61805555555555558</v>
      </c>
      <c r="S53" s="70"/>
      <c r="T53" s="134">
        <v>0.66388888888888886</v>
      </c>
      <c r="U53" s="70"/>
      <c r="V53" s="134">
        <v>0.67708333333333337</v>
      </c>
      <c r="W53" s="70"/>
      <c r="X53" s="134">
        <v>0.6777777777777777</v>
      </c>
      <c r="Y53" s="70"/>
      <c r="Z53" s="134">
        <v>0.68402777777777779</v>
      </c>
      <c r="AA53" s="70" t="s">
        <v>1108</v>
      </c>
      <c r="AB53" s="19"/>
      <c r="AC53" s="20" t="s">
        <v>1108</v>
      </c>
      <c r="AD53" s="19"/>
      <c r="AE53" s="71">
        <f t="shared" si="25"/>
        <v>870</v>
      </c>
      <c r="AF53" s="71">
        <f t="shared" si="26"/>
        <v>975</v>
      </c>
      <c r="AG53" s="71">
        <f t="shared" si="27"/>
        <v>105</v>
      </c>
      <c r="AH53" s="71" t="str">
        <f t="shared" si="28"/>
        <v/>
      </c>
      <c r="AI53" s="71" t="str">
        <f t="shared" si="29"/>
        <v/>
      </c>
      <c r="AJ53" s="71">
        <f t="shared" si="30"/>
        <v>90</v>
      </c>
      <c r="AK53" s="71" t="str">
        <f t="shared" si="31"/>
        <v/>
      </c>
      <c r="AL53" s="71">
        <f t="shared" si="32"/>
        <v>90</v>
      </c>
      <c r="AM53" s="71">
        <f t="shared" si="33"/>
        <v>15</v>
      </c>
      <c r="AN53" s="72">
        <f t="shared" si="34"/>
        <v>1.3888888888888951E-2</v>
      </c>
      <c r="AO53" s="73">
        <f t="shared" si="35"/>
        <v>1</v>
      </c>
      <c r="AP53" s="72" t="str">
        <f t="shared" si="36"/>
        <v>No</v>
      </c>
      <c r="AQ53" s="72">
        <f t="shared" si="37"/>
        <v>6.2500000000000888E-3</v>
      </c>
      <c r="AR53" s="72" t="str">
        <f t="shared" si="38"/>
        <v/>
      </c>
      <c r="AS53" s="72" t="str">
        <f t="shared" si="39"/>
        <v/>
      </c>
      <c r="AT53" s="72" t="str">
        <f t="shared" si="40"/>
        <v/>
      </c>
      <c r="AU53" s="3"/>
      <c r="AV53" s="3"/>
      <c r="AW53" s="3"/>
      <c r="AX53" s="3"/>
      <c r="AY53" s="20" t="s">
        <v>1214</v>
      </c>
      <c r="AZ53" s="46"/>
      <c r="BA53" s="20"/>
      <c r="BB53" s="46"/>
      <c r="BC53" s="20"/>
      <c r="BD53" s="20"/>
      <c r="BE53" s="20"/>
      <c r="BF53" s="47" t="str">
        <f t="shared" si="67"/>
        <v/>
      </c>
      <c r="BG53" s="3"/>
      <c r="BH53" s="155" t="s">
        <v>458</v>
      </c>
      <c r="BI53" s="157"/>
      <c r="BJ53" s="45" cm="1">
        <f t="array" ref="BJ53">IF(SUMPRODUCT(($F$2:$F$1288&lt;&gt;"")/COUNTIF($F$2:$F$1288,$F$2:$F$1288&amp;""))&gt;AY5,0,1)</f>
        <v>1</v>
      </c>
      <c r="BK53" s="58">
        <f>IF(BJ53=1,1,0)</f>
        <v>1</v>
      </c>
      <c r="BL53" s="3"/>
      <c r="BM53" s="3"/>
      <c r="BN53" s="3"/>
      <c r="BO53" s="3"/>
      <c r="BP53" s="3"/>
      <c r="BQ53" s="3"/>
      <c r="BR53" s="3"/>
      <c r="BS53" s="3"/>
      <c r="BT53" s="3"/>
      <c r="BU53" s="3"/>
      <c r="BV53" s="3"/>
      <c r="BW53" s="3"/>
      <c r="BX53" s="3"/>
      <c r="BY53" s="3"/>
      <c r="BZ53" s="80"/>
      <c r="CA53" s="3"/>
      <c r="CB53" s="3"/>
      <c r="CC53" s="3"/>
      <c r="CD53" s="3"/>
      <c r="CE53" s="3"/>
      <c r="CF53" s="3"/>
      <c r="CG53" s="3"/>
      <c r="CH53" s="3"/>
      <c r="CI53" s="3"/>
      <c r="CJ53" s="3"/>
      <c r="CM53" s="3"/>
      <c r="CN53" s="78">
        <f t="shared" si="47"/>
        <v>0</v>
      </c>
      <c r="CO53" s="78">
        <f t="shared" si="48"/>
        <v>0</v>
      </c>
      <c r="CP53" s="78">
        <f t="shared" si="49"/>
        <v>0</v>
      </c>
      <c r="CQ53" s="78">
        <f t="shared" si="50"/>
        <v>0</v>
      </c>
      <c r="CR53" s="78">
        <f t="shared" si="51"/>
        <v>0</v>
      </c>
      <c r="CS53" s="78">
        <f t="shared" si="52"/>
        <v>0</v>
      </c>
      <c r="CT53" s="78">
        <f t="shared" si="53"/>
        <v>0</v>
      </c>
      <c r="CU53" s="78">
        <f t="shared" si="54"/>
        <v>0</v>
      </c>
      <c r="CV53" s="78">
        <f t="shared" si="55"/>
        <v>0</v>
      </c>
      <c r="CW53" s="78">
        <f t="shared" si="56"/>
        <v>0</v>
      </c>
      <c r="CX53" s="78">
        <f t="shared" si="57"/>
        <v>0</v>
      </c>
      <c r="CY53" s="78">
        <f t="shared" si="58"/>
        <v>0</v>
      </c>
      <c r="CZ53" s="78">
        <f t="shared" si="59"/>
        <v>0</v>
      </c>
      <c r="DA53" s="78">
        <f>IF(COUNTIFS($A$2:$A$601,A53,$B$2:$B$601,B53,$F$2:F$601,F53)&gt;1,1,0)</f>
        <v>0</v>
      </c>
      <c r="DB53" s="78">
        <f t="shared" si="60"/>
        <v>1</v>
      </c>
      <c r="DC53" s="78">
        <f t="shared" si="61"/>
        <v>0</v>
      </c>
      <c r="DD53" s="78">
        <f t="shared" si="62"/>
        <v>0</v>
      </c>
      <c r="DE53" s="78">
        <f t="shared" si="63"/>
        <v>1</v>
      </c>
      <c r="DF53" s="78">
        <f t="shared" si="64"/>
        <v>1</v>
      </c>
      <c r="DG53" s="78" t="str">
        <f t="shared" si="65"/>
        <v>1</v>
      </c>
      <c r="DH53" s="78" t="str">
        <f t="shared" si="66"/>
        <v>1</v>
      </c>
      <c r="DI53" s="79" t="str">
        <f>IFERROR(IF(J53="","",VLOOKUP(J53,Lists!$D$3:$E$13,2,FALSE)),1)</f>
        <v/>
      </c>
      <c r="DJ53" s="79" t="str">
        <f>IFERROR(IF(K53="","",VLOOKUP(K53,Lists!$F$3:$G$14,2,FALSE)),1)</f>
        <v/>
      </c>
      <c r="DK53" s="79">
        <f>IFERROR(IF(M53="","",VLOOKUP(M53,Lists!$AA$3:$AB$18,2,FALSE)),1)</f>
        <v>0</v>
      </c>
      <c r="DL53" s="79">
        <f>IFERROR(IF(N53="","",VLOOKUP(N53,Lists!$AC$3:$AD$13,2,FALSE)),1)</f>
        <v>0</v>
      </c>
    </row>
    <row r="54" spans="1:116" ht="15" customHeight="1" x14ac:dyDescent="0.2">
      <c r="A54" s="20">
        <v>7810</v>
      </c>
      <c r="B54" s="19">
        <v>45664</v>
      </c>
      <c r="C54" s="64">
        <v>0.33333333333333331</v>
      </c>
      <c r="D54" s="64" t="s">
        <v>1156</v>
      </c>
      <c r="E54" s="19">
        <v>45664</v>
      </c>
      <c r="F54" s="20">
        <v>3</v>
      </c>
      <c r="G54" s="18" t="s">
        <v>1108</v>
      </c>
      <c r="H54" s="65"/>
      <c r="I54" s="18" t="s">
        <v>1127</v>
      </c>
      <c r="J54" s="66" t="s">
        <v>29</v>
      </c>
      <c r="K54" s="66" t="s">
        <v>420</v>
      </c>
      <c r="L54" s="67" t="s">
        <v>1157</v>
      </c>
      <c r="M54" s="68"/>
      <c r="N54" s="68"/>
      <c r="O54" s="69"/>
      <c r="P54" s="134">
        <v>0.32916666666666666</v>
      </c>
      <c r="Q54" s="70"/>
      <c r="R54" s="134">
        <v>0.36180555555555555</v>
      </c>
      <c r="S54" s="70"/>
      <c r="T54" s="134">
        <v>0.39583333333333331</v>
      </c>
      <c r="U54" s="70"/>
      <c r="V54" s="134">
        <v>0.40763888888888888</v>
      </c>
      <c r="W54" s="70"/>
      <c r="X54" s="134">
        <v>0.40833333333333338</v>
      </c>
      <c r="Y54" s="70"/>
      <c r="Z54" s="134">
        <v>0.41319444444444442</v>
      </c>
      <c r="AA54" s="70" t="s">
        <v>1127</v>
      </c>
      <c r="AB54" s="19">
        <v>45664</v>
      </c>
      <c r="AC54" s="20" t="s">
        <v>1108</v>
      </c>
      <c r="AD54" s="19"/>
      <c r="AE54" s="71">
        <f t="shared" si="25"/>
        <v>474</v>
      </c>
      <c r="AF54" s="71">
        <f t="shared" si="26"/>
        <v>587</v>
      </c>
      <c r="AG54" s="71">
        <f t="shared" si="27"/>
        <v>113</v>
      </c>
      <c r="AH54" s="71">
        <f t="shared" si="28"/>
        <v>0</v>
      </c>
      <c r="AI54" s="71">
        <f t="shared" si="29"/>
        <v>107</v>
      </c>
      <c r="AJ54" s="71" t="str">
        <f t="shared" si="30"/>
        <v/>
      </c>
      <c r="AK54" s="71" t="str">
        <f t="shared" si="31"/>
        <v/>
      </c>
      <c r="AL54" s="71">
        <f t="shared" si="32"/>
        <v>107</v>
      </c>
      <c r="AM54" s="71">
        <f t="shared" si="33"/>
        <v>6</v>
      </c>
      <c r="AN54" s="72">
        <f t="shared" si="34"/>
        <v>2.8472222222222232E-2</v>
      </c>
      <c r="AO54" s="73">
        <f t="shared" si="35"/>
        <v>0</v>
      </c>
      <c r="AP54" s="72" t="str">
        <f t="shared" si="36"/>
        <v>No</v>
      </c>
      <c r="AQ54" s="72">
        <f t="shared" si="37"/>
        <v>4.8611111111110383E-3</v>
      </c>
      <c r="AR54" s="72" t="str">
        <f t="shared" si="38"/>
        <v>Yes</v>
      </c>
      <c r="AS54" s="72" t="str">
        <f t="shared" si="39"/>
        <v>No</v>
      </c>
      <c r="AT54" s="72" t="str">
        <f t="shared" si="40"/>
        <v>No</v>
      </c>
      <c r="AU54" s="3"/>
      <c r="AV54" s="3"/>
      <c r="AW54" s="3"/>
      <c r="AX54" s="3"/>
      <c r="AY54" s="20" t="s">
        <v>1215</v>
      </c>
      <c r="AZ54" s="46"/>
      <c r="BA54" s="20"/>
      <c r="BB54" s="46"/>
      <c r="BC54" s="20"/>
      <c r="BD54" s="20"/>
      <c r="BE54" s="20"/>
      <c r="BF54" s="47" t="str">
        <f t="shared" si="67"/>
        <v/>
      </c>
      <c r="BG54" s="3"/>
      <c r="BH54" s="153" t="s">
        <v>459</v>
      </c>
      <c r="BI54" s="154"/>
      <c r="BJ54" s="3"/>
      <c r="BK54" s="3"/>
      <c r="BL54" s="3"/>
      <c r="BM54" s="3"/>
      <c r="BN54" s="3"/>
      <c r="BO54" s="3"/>
      <c r="BP54" s="3"/>
      <c r="BQ54" s="3"/>
      <c r="BR54" s="3"/>
      <c r="BS54" s="3"/>
      <c r="BT54" s="3"/>
      <c r="BU54" s="3"/>
      <c r="BV54" s="3"/>
      <c r="BW54" s="3"/>
      <c r="BX54" s="3"/>
      <c r="BY54" s="3"/>
      <c r="BZ54" s="80"/>
      <c r="CA54" s="3"/>
      <c r="CB54" s="3"/>
      <c r="CC54" s="3"/>
      <c r="CD54" s="3"/>
      <c r="CE54" s="3"/>
      <c r="CF54" s="3"/>
      <c r="CG54" s="3"/>
      <c r="CH54" s="3"/>
      <c r="CI54" s="3"/>
      <c r="CJ54" s="3"/>
      <c r="CM54" s="3"/>
      <c r="CN54" s="78">
        <f t="shared" si="47"/>
        <v>0</v>
      </c>
      <c r="CO54" s="78">
        <f t="shared" si="48"/>
        <v>0</v>
      </c>
      <c r="CP54" s="78">
        <f t="shared" si="49"/>
        <v>0</v>
      </c>
      <c r="CQ54" s="78">
        <f t="shared" si="50"/>
        <v>0</v>
      </c>
      <c r="CR54" s="78">
        <f t="shared" si="51"/>
        <v>0</v>
      </c>
      <c r="CS54" s="78">
        <f t="shared" si="52"/>
        <v>0</v>
      </c>
      <c r="CT54" s="78">
        <f t="shared" si="53"/>
        <v>0</v>
      </c>
      <c r="CU54" s="78">
        <f t="shared" si="54"/>
        <v>0</v>
      </c>
      <c r="CV54" s="78">
        <f t="shared" si="55"/>
        <v>0</v>
      </c>
      <c r="CW54" s="78">
        <f t="shared" si="56"/>
        <v>0</v>
      </c>
      <c r="CX54" s="78">
        <f t="shared" si="57"/>
        <v>0</v>
      </c>
      <c r="CY54" s="78">
        <f t="shared" si="58"/>
        <v>0</v>
      </c>
      <c r="CZ54" s="78">
        <f t="shared" si="59"/>
        <v>0</v>
      </c>
      <c r="DA54" s="78">
        <f>IF(COUNTIFS($A$2:$A$601,A54,$B$2:$B$601,B54,$F$2:F$601,F54)&gt;1,1,0)</f>
        <v>0</v>
      </c>
      <c r="DB54" s="78">
        <f t="shared" si="60"/>
        <v>0</v>
      </c>
      <c r="DC54" s="78">
        <f t="shared" si="61"/>
        <v>0</v>
      </c>
      <c r="DD54" s="78">
        <f t="shared" si="62"/>
        <v>0</v>
      </c>
      <c r="DE54" s="78">
        <f t="shared" si="63"/>
        <v>1</v>
      </c>
      <c r="DF54" s="78">
        <f t="shared" si="64"/>
        <v>1</v>
      </c>
      <c r="DG54" s="78">
        <f t="shared" si="65"/>
        <v>1</v>
      </c>
      <c r="DH54" s="78" t="str">
        <f t="shared" si="66"/>
        <v>1</v>
      </c>
      <c r="DI54" s="79">
        <f>IFERROR(IF(J54="","",VLOOKUP(J54,Lists!$D$3:$E$13,2,FALSE)),1)</f>
        <v>0</v>
      </c>
      <c r="DJ54" s="79">
        <f>IFERROR(IF(K54="","",VLOOKUP(K54,Lists!$F$3:$G$14,2,FALSE)),1)</f>
        <v>0</v>
      </c>
      <c r="DK54" s="79" t="str">
        <f>IFERROR(IF(M54="","",VLOOKUP(M54,Lists!$AA$3:$AB$18,2,FALSE)),1)</f>
        <v/>
      </c>
      <c r="DL54" s="79" t="str">
        <f>IFERROR(IF(N54="","",VLOOKUP(N54,Lists!$AC$3:$AD$13,2,FALSE)),1)</f>
        <v/>
      </c>
    </row>
    <row r="55" spans="1:116" ht="15" customHeight="1" x14ac:dyDescent="0.25">
      <c r="A55" s="20">
        <v>246960</v>
      </c>
      <c r="B55" s="19">
        <v>45664</v>
      </c>
      <c r="C55" s="64">
        <v>0.41666666666666669</v>
      </c>
      <c r="D55" s="64" t="s">
        <v>1158</v>
      </c>
      <c r="E55" s="19">
        <v>45664</v>
      </c>
      <c r="F55" s="20">
        <v>3</v>
      </c>
      <c r="G55" s="18" t="s">
        <v>1108</v>
      </c>
      <c r="H55" s="65"/>
      <c r="I55" s="18" t="s">
        <v>1108</v>
      </c>
      <c r="J55" s="66"/>
      <c r="K55" s="66"/>
      <c r="L55" s="67"/>
      <c r="M55" s="68" t="s">
        <v>29</v>
      </c>
      <c r="N55" s="68" t="s">
        <v>420</v>
      </c>
      <c r="O55" s="69" t="s">
        <v>474</v>
      </c>
      <c r="P55" s="134">
        <v>0.41666666666666669</v>
      </c>
      <c r="Q55" s="70"/>
      <c r="R55" s="134">
        <v>0.4201388888888889</v>
      </c>
      <c r="S55" s="70"/>
      <c r="T55" s="134">
        <v>0.43402777777777773</v>
      </c>
      <c r="U55" s="70"/>
      <c r="V55" s="134">
        <v>0.44097222222222227</v>
      </c>
      <c r="W55" s="70"/>
      <c r="X55" s="134">
        <v>0.44166666666666665</v>
      </c>
      <c r="Y55" s="70"/>
      <c r="Z55" s="134">
        <v>0.44861111111111113</v>
      </c>
      <c r="AA55" s="70" t="s">
        <v>1127</v>
      </c>
      <c r="AB55" s="19">
        <v>45665</v>
      </c>
      <c r="AC55" s="20" t="s">
        <v>1108</v>
      </c>
      <c r="AD55" s="19"/>
      <c r="AE55" s="71">
        <f t="shared" si="25"/>
        <v>600</v>
      </c>
      <c r="AF55" s="71">
        <f t="shared" si="26"/>
        <v>635</v>
      </c>
      <c r="AG55" s="71">
        <f t="shared" si="27"/>
        <v>35</v>
      </c>
      <c r="AH55" s="71">
        <f t="shared" si="28"/>
        <v>35</v>
      </c>
      <c r="AI55" s="71" t="str">
        <f t="shared" si="29"/>
        <v/>
      </c>
      <c r="AJ55" s="71" t="str">
        <f t="shared" si="30"/>
        <v/>
      </c>
      <c r="AK55" s="71" t="str">
        <f t="shared" si="31"/>
        <v/>
      </c>
      <c r="AL55" s="71">
        <f t="shared" si="32"/>
        <v>35</v>
      </c>
      <c r="AM55" s="71">
        <f t="shared" si="33"/>
        <v>0</v>
      </c>
      <c r="AN55" s="72">
        <f t="shared" si="34"/>
        <v>3.4722222222222099E-3</v>
      </c>
      <c r="AO55" s="73">
        <f t="shared" si="35"/>
        <v>0</v>
      </c>
      <c r="AP55" s="72" t="str">
        <f t="shared" si="36"/>
        <v>Yes</v>
      </c>
      <c r="AQ55" s="72">
        <f t="shared" si="37"/>
        <v>6.9444444444444753E-3</v>
      </c>
      <c r="AR55" s="72" t="str">
        <f t="shared" si="38"/>
        <v/>
      </c>
      <c r="AS55" s="72" t="str">
        <f t="shared" si="39"/>
        <v/>
      </c>
      <c r="AT55" s="72" t="str">
        <f t="shared" si="40"/>
        <v/>
      </c>
      <c r="AU55" s="3"/>
      <c r="AV55" s="3"/>
      <c r="AW55" s="3"/>
      <c r="AX55" s="3"/>
      <c r="AY55" s="20" t="s">
        <v>1170</v>
      </c>
      <c r="AZ55" s="46"/>
      <c r="BA55" s="20"/>
      <c r="BB55" s="46"/>
      <c r="BC55" s="20"/>
      <c r="BD55" s="20"/>
      <c r="BE55" s="20"/>
      <c r="BF55" s="47" t="str">
        <f t="shared" si="67"/>
        <v/>
      </c>
      <c r="BG55" s="3"/>
      <c r="BH55" s="155" t="s">
        <v>377</v>
      </c>
      <c r="BI55" s="156"/>
      <c r="BJ55" s="63">
        <f>COUNTIF(CN$2:CN$1288,1)/$BJ$11</f>
        <v>0</v>
      </c>
      <c r="BK55" s="58">
        <f>IF(BJ55&lt;=0.05,1,0)</f>
        <v>1</v>
      </c>
      <c r="BL55" s="3"/>
      <c r="BM55" s="3"/>
      <c r="BN55" s="3"/>
      <c r="BO55" s="3"/>
      <c r="BP55" s="3"/>
      <c r="BQ55" s="3"/>
      <c r="BR55" s="3"/>
      <c r="BS55" s="3"/>
      <c r="BT55" s="3"/>
      <c r="BU55" s="3"/>
      <c r="BV55" s="3"/>
      <c r="BW55" s="3"/>
      <c r="BX55" s="3"/>
      <c r="BY55" s="3"/>
      <c r="BZ55" s="80"/>
      <c r="CA55" s="3"/>
      <c r="CB55" s="3"/>
      <c r="CC55" s="3"/>
      <c r="CD55" s="3"/>
      <c r="CE55" s="3"/>
      <c r="CF55" s="3"/>
      <c r="CG55" s="3"/>
      <c r="CH55" s="3"/>
      <c r="CI55" s="3"/>
      <c r="CJ55" s="3"/>
      <c r="CM55" s="3"/>
      <c r="CN55" s="78">
        <f t="shared" si="47"/>
        <v>0</v>
      </c>
      <c r="CO55" s="78">
        <f t="shared" si="48"/>
        <v>0</v>
      </c>
      <c r="CP55" s="78">
        <f t="shared" si="49"/>
        <v>0</v>
      </c>
      <c r="CQ55" s="78">
        <f t="shared" si="50"/>
        <v>0</v>
      </c>
      <c r="CR55" s="78">
        <f t="shared" si="51"/>
        <v>0</v>
      </c>
      <c r="CS55" s="78">
        <f t="shared" si="52"/>
        <v>0</v>
      </c>
      <c r="CT55" s="78">
        <f t="shared" si="53"/>
        <v>0</v>
      </c>
      <c r="CU55" s="78">
        <f t="shared" si="54"/>
        <v>0</v>
      </c>
      <c r="CV55" s="78">
        <f t="shared" si="55"/>
        <v>0</v>
      </c>
      <c r="CW55" s="78">
        <f t="shared" si="56"/>
        <v>0</v>
      </c>
      <c r="CX55" s="78">
        <f t="shared" si="57"/>
        <v>0</v>
      </c>
      <c r="CY55" s="78">
        <f t="shared" si="58"/>
        <v>0</v>
      </c>
      <c r="CZ55" s="78">
        <f t="shared" si="59"/>
        <v>0</v>
      </c>
      <c r="DA55" s="78">
        <f>IF(COUNTIFS($A$2:$A$601,A55,$B$2:$B$601,B55,$F$2:F$601,F55)&gt;1,1,0)</f>
        <v>0</v>
      </c>
      <c r="DB55" s="78">
        <f t="shared" si="60"/>
        <v>0</v>
      </c>
      <c r="DC55" s="78">
        <f t="shared" si="61"/>
        <v>0</v>
      </c>
      <c r="DD55" s="78">
        <f t="shared" si="62"/>
        <v>0</v>
      </c>
      <c r="DE55" s="78">
        <f t="shared" si="63"/>
        <v>1</v>
      </c>
      <c r="DF55" s="78">
        <f t="shared" si="64"/>
        <v>1</v>
      </c>
      <c r="DG55" s="78">
        <f t="shared" si="65"/>
        <v>1</v>
      </c>
      <c r="DH55" s="78" t="str">
        <f t="shared" si="66"/>
        <v>1</v>
      </c>
      <c r="DI55" s="79" t="str">
        <f>IFERROR(IF(J55="","",VLOOKUP(J55,Lists!$D$3:$E$13,2,FALSE)),1)</f>
        <v/>
      </c>
      <c r="DJ55" s="79" t="str">
        <f>IFERROR(IF(K55="","",VLOOKUP(K55,Lists!$F$3:$G$14,2,FALSE)),1)</f>
        <v/>
      </c>
      <c r="DK55" s="79">
        <f>IFERROR(IF(M55="","",VLOOKUP(M55,Lists!$AA$3:$AB$18,2,FALSE)),1)</f>
        <v>0</v>
      </c>
      <c r="DL55" s="79">
        <f>IFERROR(IF(N55="","",VLOOKUP(N55,Lists!$AC$3:$AD$13,2,FALSE)),1)</f>
        <v>0</v>
      </c>
    </row>
    <row r="56" spans="1:116" ht="15" customHeight="1" x14ac:dyDescent="0.25">
      <c r="A56" s="20">
        <v>124833</v>
      </c>
      <c r="B56" s="19">
        <v>45664</v>
      </c>
      <c r="C56" s="64">
        <v>0.4375</v>
      </c>
      <c r="D56" s="64" t="s">
        <v>1156</v>
      </c>
      <c r="E56" s="19">
        <v>45663</v>
      </c>
      <c r="F56" s="20">
        <v>3</v>
      </c>
      <c r="G56" s="18" t="s">
        <v>1108</v>
      </c>
      <c r="H56" s="65"/>
      <c r="I56" s="18" t="s">
        <v>1108</v>
      </c>
      <c r="J56" s="66"/>
      <c r="K56" s="66"/>
      <c r="L56" s="67"/>
      <c r="M56" s="68" t="s">
        <v>35</v>
      </c>
      <c r="N56" s="68" t="s">
        <v>420</v>
      </c>
      <c r="O56" s="69" t="s">
        <v>1109</v>
      </c>
      <c r="P56" s="134">
        <v>0.4513888888888889</v>
      </c>
      <c r="Q56" s="70"/>
      <c r="R56" s="134">
        <v>0.46527777777777773</v>
      </c>
      <c r="S56" s="70"/>
      <c r="T56" s="134">
        <v>0.52083333333333337</v>
      </c>
      <c r="U56" s="70"/>
      <c r="V56" s="134">
        <v>0.53125</v>
      </c>
      <c r="W56" s="70"/>
      <c r="X56" s="134">
        <v>0.53194444444444444</v>
      </c>
      <c r="Y56" s="70"/>
      <c r="Z56" s="134">
        <v>0.53819444444444442</v>
      </c>
      <c r="AA56" s="70" t="s">
        <v>1108</v>
      </c>
      <c r="AB56" s="19"/>
      <c r="AC56" s="20" t="s">
        <v>1108</v>
      </c>
      <c r="AD56" s="19"/>
      <c r="AE56" s="71">
        <f t="shared" si="25"/>
        <v>650</v>
      </c>
      <c r="AF56" s="71">
        <f t="shared" si="26"/>
        <v>765</v>
      </c>
      <c r="AG56" s="71">
        <f t="shared" si="27"/>
        <v>115</v>
      </c>
      <c r="AH56" s="71">
        <f t="shared" si="28"/>
        <v>115</v>
      </c>
      <c r="AI56" s="71" t="str">
        <f t="shared" si="29"/>
        <v/>
      </c>
      <c r="AJ56" s="71" t="str">
        <f t="shared" si="30"/>
        <v/>
      </c>
      <c r="AK56" s="71" t="str">
        <f t="shared" si="31"/>
        <v/>
      </c>
      <c r="AL56" s="71">
        <f t="shared" si="32"/>
        <v>115</v>
      </c>
      <c r="AM56" s="71">
        <f t="shared" si="33"/>
        <v>0</v>
      </c>
      <c r="AN56" s="72">
        <f t="shared" si="34"/>
        <v>2.7777777777777735E-2</v>
      </c>
      <c r="AO56" s="73">
        <f t="shared" si="35"/>
        <v>1</v>
      </c>
      <c r="AP56" s="72" t="str">
        <f t="shared" si="36"/>
        <v>No</v>
      </c>
      <c r="AQ56" s="72">
        <f t="shared" si="37"/>
        <v>6.2499999999999778E-3</v>
      </c>
      <c r="AR56" s="72" t="str">
        <f t="shared" si="38"/>
        <v/>
      </c>
      <c r="AS56" s="72" t="str">
        <f t="shared" si="39"/>
        <v/>
      </c>
      <c r="AT56" s="72" t="str">
        <f t="shared" si="40"/>
        <v/>
      </c>
      <c r="AU56" s="3"/>
      <c r="AV56" s="3"/>
      <c r="AW56" s="3"/>
      <c r="AX56" s="3"/>
      <c r="AY56" s="20" t="s">
        <v>1107</v>
      </c>
      <c r="AZ56" s="46"/>
      <c r="BA56" s="20"/>
      <c r="BB56" s="46"/>
      <c r="BC56" s="20"/>
      <c r="BD56" s="20"/>
      <c r="BE56" s="20"/>
      <c r="BF56" s="47" t="str">
        <f>IFERROR(IF(OR(ISBLANK(AZ56),ISBLANK(BB56)),"",BB56-AZ56),"")</f>
        <v/>
      </c>
      <c r="BG56" s="3"/>
      <c r="BH56" s="155" t="s">
        <v>378</v>
      </c>
      <c r="BI56" s="156"/>
      <c r="BJ56" s="63">
        <f>COUNTIF(CO$2:CO$1288,1)/$BJ$11</f>
        <v>0</v>
      </c>
      <c r="BK56" s="58">
        <f t="shared" ref="BK56:BK60" si="70">IF(BJ56&lt;=0.05,1,0)</f>
        <v>1</v>
      </c>
      <c r="BL56" s="3"/>
      <c r="BM56" s="3"/>
      <c r="BN56" s="3"/>
      <c r="BO56" s="3"/>
      <c r="BP56" s="3"/>
      <c r="BQ56" s="3"/>
      <c r="BR56" s="3"/>
      <c r="BS56" s="3"/>
      <c r="BT56" s="3"/>
      <c r="BU56" s="3"/>
      <c r="BV56" s="3"/>
      <c r="BW56" s="3"/>
      <c r="BX56" s="3"/>
      <c r="BY56" s="3"/>
      <c r="BZ56" s="80"/>
      <c r="CA56" s="3"/>
      <c r="CB56" s="3"/>
      <c r="CC56" s="3"/>
      <c r="CD56" s="3"/>
      <c r="CE56" s="3"/>
      <c r="CF56" s="3"/>
      <c r="CG56" s="3"/>
      <c r="CH56" s="3"/>
      <c r="CI56" s="3"/>
      <c r="CJ56" s="3"/>
      <c r="CM56" s="3"/>
      <c r="CN56" s="78">
        <f t="shared" si="47"/>
        <v>0</v>
      </c>
      <c r="CO56" s="78">
        <f t="shared" si="48"/>
        <v>0</v>
      </c>
      <c r="CP56" s="78">
        <f t="shared" si="49"/>
        <v>0</v>
      </c>
      <c r="CQ56" s="78">
        <f t="shared" si="50"/>
        <v>0</v>
      </c>
      <c r="CR56" s="78">
        <f t="shared" si="51"/>
        <v>0</v>
      </c>
      <c r="CS56" s="78">
        <f t="shared" si="52"/>
        <v>0</v>
      </c>
      <c r="CT56" s="78">
        <f t="shared" si="53"/>
        <v>0</v>
      </c>
      <c r="CU56" s="78">
        <f t="shared" si="54"/>
        <v>0</v>
      </c>
      <c r="CV56" s="78">
        <f t="shared" si="55"/>
        <v>0</v>
      </c>
      <c r="CW56" s="78">
        <f t="shared" si="56"/>
        <v>0</v>
      </c>
      <c r="CX56" s="78">
        <f t="shared" si="57"/>
        <v>0</v>
      </c>
      <c r="CY56" s="78">
        <f t="shared" si="58"/>
        <v>0</v>
      </c>
      <c r="CZ56" s="78">
        <f t="shared" si="59"/>
        <v>0</v>
      </c>
      <c r="DA56" s="78">
        <f>IF(COUNTIFS($A$2:$A$601,A56,$B$2:$B$601,B56,$F$2:F$601,F56)&gt;1,1,0)</f>
        <v>0</v>
      </c>
      <c r="DB56" s="78">
        <f t="shared" si="60"/>
        <v>0</v>
      </c>
      <c r="DC56" s="78">
        <f t="shared" si="61"/>
        <v>0</v>
      </c>
      <c r="DD56" s="78">
        <f t="shared" si="62"/>
        <v>0</v>
      </c>
      <c r="DE56" s="78">
        <f t="shared" si="63"/>
        <v>1</v>
      </c>
      <c r="DF56" s="78">
        <f t="shared" si="64"/>
        <v>1</v>
      </c>
      <c r="DG56" s="78" t="str">
        <f t="shared" si="65"/>
        <v>1</v>
      </c>
      <c r="DH56" s="78" t="str">
        <f t="shared" si="66"/>
        <v>1</v>
      </c>
      <c r="DI56" s="79" t="str">
        <f>IFERROR(IF(J56="","",VLOOKUP(J56,Lists!$D$3:$E$13,2,FALSE)),1)</f>
        <v/>
      </c>
      <c r="DJ56" s="79" t="str">
        <f>IFERROR(IF(K56="","",VLOOKUP(K56,Lists!$F$3:$G$14,2,FALSE)),1)</f>
        <v/>
      </c>
      <c r="DK56" s="79">
        <f>IFERROR(IF(M56="","",VLOOKUP(M56,Lists!$AA$3:$AB$18,2,FALSE)),1)</f>
        <v>0</v>
      </c>
      <c r="DL56" s="79">
        <f>IFERROR(IF(N56="","",VLOOKUP(N56,Lists!$AC$3:$AD$13,2,FALSE)),1)</f>
        <v>0</v>
      </c>
    </row>
    <row r="57" spans="1:116" ht="15" customHeight="1" x14ac:dyDescent="0.25">
      <c r="A57" s="20">
        <v>144101</v>
      </c>
      <c r="B57" s="19">
        <v>45664</v>
      </c>
      <c r="C57" s="64">
        <v>0.54166666666666663</v>
      </c>
      <c r="D57" s="64" t="s">
        <v>1159</v>
      </c>
      <c r="E57" s="19">
        <v>45663</v>
      </c>
      <c r="F57" s="20">
        <v>3</v>
      </c>
      <c r="G57" s="18" t="s">
        <v>1108</v>
      </c>
      <c r="H57" s="65"/>
      <c r="I57" s="18" t="s">
        <v>1108</v>
      </c>
      <c r="J57" s="66"/>
      <c r="K57" s="66"/>
      <c r="L57" s="67"/>
      <c r="M57" s="68" t="s">
        <v>35</v>
      </c>
      <c r="N57" s="68" t="s">
        <v>420</v>
      </c>
      <c r="O57" s="69" t="s">
        <v>1109</v>
      </c>
      <c r="P57" s="134">
        <v>0.55347222222222225</v>
      </c>
      <c r="Q57" s="70"/>
      <c r="R57" s="134">
        <v>0.57430555555555551</v>
      </c>
      <c r="S57" s="70"/>
      <c r="T57" s="134">
        <v>0.61319444444444449</v>
      </c>
      <c r="U57" s="70"/>
      <c r="V57" s="134">
        <v>0.625</v>
      </c>
      <c r="W57" s="70"/>
      <c r="X57" s="134">
        <v>0.62569444444444444</v>
      </c>
      <c r="Y57" s="70"/>
      <c r="Z57" s="134">
        <v>0.63194444444444442</v>
      </c>
      <c r="AA57" s="70" t="s">
        <v>1127</v>
      </c>
      <c r="AB57" s="19">
        <v>45664</v>
      </c>
      <c r="AC57" s="20" t="s">
        <v>1108</v>
      </c>
      <c r="AD57" s="19"/>
      <c r="AE57" s="71">
        <f t="shared" si="25"/>
        <v>797</v>
      </c>
      <c r="AF57" s="71">
        <f t="shared" si="26"/>
        <v>900</v>
      </c>
      <c r="AG57" s="71">
        <f t="shared" si="27"/>
        <v>103</v>
      </c>
      <c r="AH57" s="71">
        <f t="shared" si="28"/>
        <v>103</v>
      </c>
      <c r="AI57" s="71" t="str">
        <f t="shared" si="29"/>
        <v/>
      </c>
      <c r="AJ57" s="71" t="str">
        <f t="shared" si="30"/>
        <v/>
      </c>
      <c r="AK57" s="71" t="str">
        <f t="shared" si="31"/>
        <v/>
      </c>
      <c r="AL57" s="71">
        <f t="shared" si="32"/>
        <v>103</v>
      </c>
      <c r="AM57" s="71">
        <f t="shared" si="33"/>
        <v>0</v>
      </c>
      <c r="AN57" s="72">
        <f t="shared" si="34"/>
        <v>3.2638888888888884E-2</v>
      </c>
      <c r="AO57" s="73">
        <f t="shared" si="35"/>
        <v>1</v>
      </c>
      <c r="AP57" s="72" t="str">
        <f t="shared" si="36"/>
        <v>No</v>
      </c>
      <c r="AQ57" s="72">
        <f t="shared" si="37"/>
        <v>6.2499999999999778E-3</v>
      </c>
      <c r="AR57" s="72" t="str">
        <f t="shared" si="38"/>
        <v/>
      </c>
      <c r="AS57" s="72" t="str">
        <f t="shared" si="39"/>
        <v/>
      </c>
      <c r="AT57" s="72" t="str">
        <f t="shared" si="40"/>
        <v/>
      </c>
      <c r="AU57" s="3"/>
      <c r="AV57" s="3"/>
      <c r="AW57" s="3"/>
      <c r="AX57" s="3"/>
      <c r="AY57" s="20" t="s">
        <v>1216</v>
      </c>
      <c r="AZ57" s="46"/>
      <c r="BA57" s="20"/>
      <c r="BB57" s="46"/>
      <c r="BC57" s="20"/>
      <c r="BD57" s="20"/>
      <c r="BE57" s="20"/>
      <c r="BF57" s="47" t="str">
        <f t="shared" ref="BF57:BF82" si="71">IFERROR(IF(OR(ISBLANK(AZ57),ISBLANK(BB57)),"",BB57-AZ57),"")</f>
        <v/>
      </c>
      <c r="BG57" s="3"/>
      <c r="BH57" s="155" t="s">
        <v>379</v>
      </c>
      <c r="BI57" s="156"/>
      <c r="BJ57" s="63">
        <f>COUNTIF(CP$2:CP$1288,1)/BJ11</f>
        <v>0</v>
      </c>
      <c r="BK57" s="58">
        <f t="shared" si="70"/>
        <v>1</v>
      </c>
      <c r="BL57" s="3"/>
      <c r="BM57" s="3"/>
      <c r="BN57" s="3"/>
      <c r="BO57" s="3"/>
      <c r="BP57" s="3"/>
      <c r="BQ57" s="3"/>
      <c r="BR57" s="3"/>
      <c r="BS57" s="3"/>
      <c r="BT57" s="3"/>
      <c r="BU57" s="3"/>
      <c r="BV57" s="3"/>
      <c r="BW57" s="3"/>
      <c r="BX57" s="3"/>
      <c r="BY57" s="3"/>
      <c r="BZ57" s="80"/>
      <c r="CA57" s="3"/>
      <c r="CB57" s="3"/>
      <c r="CC57" s="3"/>
      <c r="CD57" s="3"/>
      <c r="CE57" s="3"/>
      <c r="CF57" s="3"/>
      <c r="CG57" s="3"/>
      <c r="CH57" s="3"/>
      <c r="CI57" s="3"/>
      <c r="CJ57" s="3"/>
      <c r="CM57" s="3"/>
      <c r="CN57" s="78">
        <f t="shared" si="47"/>
        <v>0</v>
      </c>
      <c r="CO57" s="78">
        <f t="shared" si="48"/>
        <v>0</v>
      </c>
      <c r="CP57" s="78">
        <f t="shared" si="49"/>
        <v>0</v>
      </c>
      <c r="CQ57" s="78">
        <f t="shared" si="50"/>
        <v>0</v>
      </c>
      <c r="CR57" s="78">
        <f t="shared" si="51"/>
        <v>0</v>
      </c>
      <c r="CS57" s="78">
        <f t="shared" si="52"/>
        <v>0</v>
      </c>
      <c r="CT57" s="78">
        <f t="shared" si="53"/>
        <v>0</v>
      </c>
      <c r="CU57" s="78">
        <f t="shared" si="54"/>
        <v>0</v>
      </c>
      <c r="CV57" s="78">
        <f t="shared" si="55"/>
        <v>0</v>
      </c>
      <c r="CW57" s="78">
        <f t="shared" si="56"/>
        <v>0</v>
      </c>
      <c r="CX57" s="78">
        <f t="shared" si="57"/>
        <v>0</v>
      </c>
      <c r="CY57" s="78">
        <f t="shared" si="58"/>
        <v>0</v>
      </c>
      <c r="CZ57" s="78">
        <f t="shared" si="59"/>
        <v>0</v>
      </c>
      <c r="DA57" s="78">
        <f>IF(COUNTIFS($A$2:$A$601,A57,$B$2:$B$601,B57,$F$2:F$601,F57)&gt;1,1,0)</f>
        <v>0</v>
      </c>
      <c r="DB57" s="78">
        <f t="shared" si="60"/>
        <v>0</v>
      </c>
      <c r="DC57" s="78">
        <f t="shared" si="61"/>
        <v>0</v>
      </c>
      <c r="DD57" s="78">
        <f t="shared" si="62"/>
        <v>0</v>
      </c>
      <c r="DE57" s="78">
        <f t="shared" si="63"/>
        <v>1</v>
      </c>
      <c r="DF57" s="78">
        <f t="shared" si="64"/>
        <v>1</v>
      </c>
      <c r="DG57" s="78">
        <f t="shared" si="65"/>
        <v>1</v>
      </c>
      <c r="DH57" s="78" t="str">
        <f t="shared" si="66"/>
        <v>1</v>
      </c>
      <c r="DI57" s="79" t="str">
        <f>IFERROR(IF(J57="","",VLOOKUP(J57,Lists!$D$3:$E$13,2,FALSE)),1)</f>
        <v/>
      </c>
      <c r="DJ57" s="79" t="str">
        <f>IFERROR(IF(K57="","",VLOOKUP(K57,Lists!$F$3:$G$14,2,FALSE)),1)</f>
        <v/>
      </c>
      <c r="DK57" s="79">
        <f>IFERROR(IF(M57="","",VLOOKUP(M57,Lists!$AA$3:$AB$18,2,FALSE)),1)</f>
        <v>0</v>
      </c>
      <c r="DL57" s="79">
        <f>IFERROR(IF(N57="","",VLOOKUP(N57,Lists!$AC$3:$AD$13,2,FALSE)),1)</f>
        <v>0</v>
      </c>
    </row>
    <row r="58" spans="1:116" ht="15" customHeight="1" x14ac:dyDescent="0.25">
      <c r="A58" s="20">
        <v>420758</v>
      </c>
      <c r="B58" s="19">
        <v>45664</v>
      </c>
      <c r="C58" s="64">
        <v>0.625</v>
      </c>
      <c r="D58" s="64" t="s">
        <v>1110</v>
      </c>
      <c r="E58" s="19">
        <v>45663</v>
      </c>
      <c r="F58" s="20">
        <v>3</v>
      </c>
      <c r="G58" s="18" t="s">
        <v>1108</v>
      </c>
      <c r="H58" s="65"/>
      <c r="I58" s="18" t="s">
        <v>1108</v>
      </c>
      <c r="J58" s="66"/>
      <c r="K58" s="66"/>
      <c r="L58" s="67"/>
      <c r="M58" s="68" t="s">
        <v>29</v>
      </c>
      <c r="N58" s="68" t="s">
        <v>420</v>
      </c>
      <c r="O58" s="69" t="s">
        <v>474</v>
      </c>
      <c r="P58" s="134">
        <v>0.63263888888888886</v>
      </c>
      <c r="Q58" s="70"/>
      <c r="R58" s="134">
        <v>0.64236111111111105</v>
      </c>
      <c r="S58" s="70"/>
      <c r="T58" s="134">
        <v>0.66666666666666663</v>
      </c>
      <c r="U58" s="70"/>
      <c r="V58" s="134">
        <v>0.68055555555555547</v>
      </c>
      <c r="W58" s="70"/>
      <c r="X58" s="134">
        <v>0.68125000000000002</v>
      </c>
      <c r="Y58" s="70"/>
      <c r="Z58" s="134">
        <v>0.6875</v>
      </c>
      <c r="AA58" s="70" t="s">
        <v>1127</v>
      </c>
      <c r="AB58" s="19">
        <v>45664</v>
      </c>
      <c r="AC58" s="20" t="s">
        <v>1108</v>
      </c>
      <c r="AD58" s="19"/>
      <c r="AE58" s="71">
        <f t="shared" si="25"/>
        <v>911</v>
      </c>
      <c r="AF58" s="71">
        <f t="shared" si="26"/>
        <v>980</v>
      </c>
      <c r="AG58" s="71">
        <f t="shared" si="27"/>
        <v>69</v>
      </c>
      <c r="AH58" s="71" t="str">
        <f t="shared" si="28"/>
        <v/>
      </c>
      <c r="AI58" s="71" t="str">
        <f t="shared" si="29"/>
        <v/>
      </c>
      <c r="AJ58" s="71">
        <f t="shared" si="30"/>
        <v>49</v>
      </c>
      <c r="AK58" s="71" t="str">
        <f t="shared" si="31"/>
        <v/>
      </c>
      <c r="AL58" s="71">
        <f t="shared" si="32"/>
        <v>49</v>
      </c>
      <c r="AM58" s="71">
        <f t="shared" si="33"/>
        <v>20</v>
      </c>
      <c r="AN58" s="72">
        <f t="shared" si="34"/>
        <v>1.7361111111111049E-2</v>
      </c>
      <c r="AO58" s="73">
        <f t="shared" si="35"/>
        <v>1</v>
      </c>
      <c r="AP58" s="72" t="str">
        <f t="shared" si="36"/>
        <v>No</v>
      </c>
      <c r="AQ58" s="72">
        <f t="shared" si="37"/>
        <v>6.2499999999999778E-3</v>
      </c>
      <c r="AR58" s="72" t="str">
        <f t="shared" si="38"/>
        <v/>
      </c>
      <c r="AS58" s="72" t="str">
        <f t="shared" si="39"/>
        <v/>
      </c>
      <c r="AT58" s="72" t="str">
        <f t="shared" si="40"/>
        <v/>
      </c>
      <c r="AU58" s="3"/>
      <c r="AV58" s="3"/>
      <c r="AW58" s="3"/>
      <c r="AX58" s="3"/>
      <c r="AY58" s="20" t="s">
        <v>1156</v>
      </c>
      <c r="AZ58" s="46"/>
      <c r="BA58" s="20"/>
      <c r="BB58" s="46"/>
      <c r="BC58" s="20"/>
      <c r="BD58" s="20"/>
      <c r="BE58" s="20"/>
      <c r="BF58" s="47" t="str">
        <f t="shared" si="71"/>
        <v/>
      </c>
      <c r="BG58" s="3"/>
      <c r="BH58" s="155" t="s">
        <v>380</v>
      </c>
      <c r="BI58" s="156"/>
      <c r="BJ58" s="63">
        <f>COUNTIF(CQ$2:CQ$1288,1)/BJ11</f>
        <v>0</v>
      </c>
      <c r="BK58" s="58">
        <f t="shared" si="70"/>
        <v>1</v>
      </c>
      <c r="BL58" s="3"/>
      <c r="BM58" s="3"/>
      <c r="BN58" s="3"/>
      <c r="BO58" s="3"/>
      <c r="BP58" s="3"/>
      <c r="BQ58" s="3"/>
      <c r="BR58" s="3"/>
      <c r="BS58" s="3"/>
      <c r="BT58" s="3"/>
      <c r="BU58" s="3"/>
      <c r="BV58" s="3"/>
      <c r="BW58" s="3"/>
      <c r="BX58" s="3"/>
      <c r="BY58" s="3"/>
      <c r="BZ58" s="80"/>
      <c r="CA58" s="3"/>
      <c r="CB58" s="3"/>
      <c r="CC58" s="3"/>
      <c r="CD58" s="3"/>
      <c r="CE58" s="3"/>
      <c r="CF58" s="3"/>
      <c r="CG58" s="3"/>
      <c r="CH58" s="3"/>
      <c r="CI58" s="3"/>
      <c r="CJ58" s="3"/>
      <c r="CM58" s="3"/>
      <c r="CN58" s="78">
        <f t="shared" si="47"/>
        <v>0</v>
      </c>
      <c r="CO58" s="78">
        <f t="shared" si="48"/>
        <v>0</v>
      </c>
      <c r="CP58" s="78">
        <f t="shared" si="49"/>
        <v>0</v>
      </c>
      <c r="CQ58" s="78">
        <f t="shared" si="50"/>
        <v>0</v>
      </c>
      <c r="CR58" s="78">
        <f t="shared" si="51"/>
        <v>0</v>
      </c>
      <c r="CS58" s="78">
        <f t="shared" si="52"/>
        <v>0</v>
      </c>
      <c r="CT58" s="78">
        <f t="shared" si="53"/>
        <v>0</v>
      </c>
      <c r="CU58" s="78">
        <f t="shared" si="54"/>
        <v>0</v>
      </c>
      <c r="CV58" s="78">
        <f t="shared" si="55"/>
        <v>0</v>
      </c>
      <c r="CW58" s="78">
        <f t="shared" si="56"/>
        <v>0</v>
      </c>
      <c r="CX58" s="78">
        <f t="shared" si="57"/>
        <v>0</v>
      </c>
      <c r="CY58" s="78">
        <f t="shared" si="58"/>
        <v>0</v>
      </c>
      <c r="CZ58" s="78">
        <f t="shared" si="59"/>
        <v>0</v>
      </c>
      <c r="DA58" s="78">
        <f>IF(COUNTIFS($A$2:$A$601,A58,$B$2:$B$601,B58,$F$2:F$601,F58)&gt;1,1,0)</f>
        <v>0</v>
      </c>
      <c r="DB58" s="78">
        <f t="shared" si="60"/>
        <v>0</v>
      </c>
      <c r="DC58" s="78">
        <f t="shared" si="61"/>
        <v>0</v>
      </c>
      <c r="DD58" s="78">
        <f t="shared" si="62"/>
        <v>0</v>
      </c>
      <c r="DE58" s="78">
        <f t="shared" si="63"/>
        <v>1</v>
      </c>
      <c r="DF58" s="78">
        <f t="shared" si="64"/>
        <v>1</v>
      </c>
      <c r="DG58" s="78">
        <f t="shared" si="65"/>
        <v>1</v>
      </c>
      <c r="DH58" s="78" t="str">
        <f t="shared" si="66"/>
        <v>1</v>
      </c>
      <c r="DI58" s="79" t="str">
        <f>IFERROR(IF(J58="","",VLOOKUP(J58,Lists!$D$3:$E$13,2,FALSE)),1)</f>
        <v/>
      </c>
      <c r="DJ58" s="79" t="str">
        <f>IFERROR(IF(K58="","",VLOOKUP(K58,Lists!$F$3:$G$14,2,FALSE)),1)</f>
        <v/>
      </c>
      <c r="DK58" s="79">
        <f>IFERROR(IF(M58="","",VLOOKUP(M58,Lists!$AA$3:$AB$18,2,FALSE)),1)</f>
        <v>0</v>
      </c>
      <c r="DL58" s="79">
        <f>IFERROR(IF(N58="","",VLOOKUP(N58,Lists!$AC$3:$AD$13,2,FALSE)),1)</f>
        <v>0</v>
      </c>
    </row>
    <row r="59" spans="1:116" ht="15" customHeight="1" x14ac:dyDescent="0.25">
      <c r="A59" s="20">
        <v>307486</v>
      </c>
      <c r="B59" s="19">
        <v>45664</v>
      </c>
      <c r="C59" s="64">
        <v>0.33333333333333331</v>
      </c>
      <c r="D59" s="64" t="s">
        <v>1131</v>
      </c>
      <c r="E59" s="19">
        <v>45664</v>
      </c>
      <c r="F59" s="20">
        <v>4</v>
      </c>
      <c r="G59" s="18" t="s">
        <v>1108</v>
      </c>
      <c r="H59" s="65"/>
      <c r="I59" s="18" t="s">
        <v>1127</v>
      </c>
      <c r="J59" s="66" t="s">
        <v>27</v>
      </c>
      <c r="K59" s="66" t="s">
        <v>407</v>
      </c>
      <c r="L59" s="67"/>
      <c r="M59" s="68"/>
      <c r="N59" s="68"/>
      <c r="O59" s="69"/>
      <c r="P59" s="134">
        <v>0.3298611111111111</v>
      </c>
      <c r="Q59" s="70"/>
      <c r="R59" s="134">
        <v>0.35069444444444442</v>
      </c>
      <c r="S59" s="70"/>
      <c r="T59" s="134">
        <v>0.4201388888888889</v>
      </c>
      <c r="U59" s="70"/>
      <c r="V59" s="134">
        <v>0.42708333333333331</v>
      </c>
      <c r="W59" s="70"/>
      <c r="X59" s="134">
        <v>0.42777777777777781</v>
      </c>
      <c r="Y59" s="70"/>
      <c r="Z59" s="134">
        <v>0.43402777777777773</v>
      </c>
      <c r="AA59" s="70" t="s">
        <v>1127</v>
      </c>
      <c r="AB59" s="19">
        <v>45664</v>
      </c>
      <c r="AC59" s="20" t="s">
        <v>1108</v>
      </c>
      <c r="AD59" s="19"/>
      <c r="AE59" s="71">
        <f t="shared" si="25"/>
        <v>475</v>
      </c>
      <c r="AF59" s="71">
        <f t="shared" si="26"/>
        <v>615</v>
      </c>
      <c r="AG59" s="71">
        <f t="shared" si="27"/>
        <v>140</v>
      </c>
      <c r="AH59" s="71">
        <f t="shared" si="28"/>
        <v>0</v>
      </c>
      <c r="AI59" s="71">
        <f t="shared" si="29"/>
        <v>135</v>
      </c>
      <c r="AJ59" s="71" t="str">
        <f t="shared" si="30"/>
        <v/>
      </c>
      <c r="AK59" s="71" t="str">
        <f t="shared" si="31"/>
        <v/>
      </c>
      <c r="AL59" s="71">
        <f t="shared" si="32"/>
        <v>135</v>
      </c>
      <c r="AM59" s="71">
        <f t="shared" si="33"/>
        <v>5</v>
      </c>
      <c r="AN59" s="72">
        <f t="shared" si="34"/>
        <v>1.7361111111111105E-2</v>
      </c>
      <c r="AO59" s="73">
        <f t="shared" si="35"/>
        <v>0</v>
      </c>
      <c r="AP59" s="72" t="str">
        <f t="shared" si="36"/>
        <v>No</v>
      </c>
      <c r="AQ59" s="72">
        <f t="shared" si="37"/>
        <v>6.2499999999999223E-3</v>
      </c>
      <c r="AR59" s="72" t="str">
        <f t="shared" si="38"/>
        <v>Yes</v>
      </c>
      <c r="AS59" s="72" t="str">
        <f t="shared" si="39"/>
        <v>No</v>
      </c>
      <c r="AT59" s="72" t="str">
        <f t="shared" si="40"/>
        <v>No</v>
      </c>
      <c r="AU59" s="3"/>
      <c r="AV59" s="3"/>
      <c r="AW59" s="3"/>
      <c r="AX59" s="3"/>
      <c r="AY59" s="20" t="s">
        <v>1217</v>
      </c>
      <c r="AZ59" s="46"/>
      <c r="BA59" s="20"/>
      <c r="BB59" s="46"/>
      <c r="BC59" s="20"/>
      <c r="BD59" s="20"/>
      <c r="BE59" s="20"/>
      <c r="BF59" s="47" t="str">
        <f t="shared" si="71"/>
        <v/>
      </c>
      <c r="BG59" s="3"/>
      <c r="BH59" s="155" t="s">
        <v>381</v>
      </c>
      <c r="BI59" s="156"/>
      <c r="BJ59" s="63">
        <f>COUNTIF(CR$2:CR$1288,1)/BJ11</f>
        <v>0</v>
      </c>
      <c r="BK59" s="58">
        <f t="shared" si="70"/>
        <v>1</v>
      </c>
      <c r="BL59" s="3"/>
      <c r="BM59" s="3"/>
      <c r="BN59" s="3"/>
      <c r="BO59" s="3"/>
      <c r="BP59" s="3"/>
      <c r="BQ59" s="3"/>
      <c r="BR59" s="3"/>
      <c r="BS59" s="3"/>
      <c r="BT59" s="3"/>
      <c r="BU59" s="3"/>
      <c r="BV59" s="3"/>
      <c r="BW59" s="3"/>
      <c r="BX59" s="3"/>
      <c r="BY59" s="3"/>
      <c r="BZ59" s="80"/>
      <c r="CA59" s="3"/>
      <c r="CB59" s="3"/>
      <c r="CC59" s="3"/>
      <c r="CD59" s="3"/>
      <c r="CE59" s="3"/>
      <c r="CF59" s="3"/>
      <c r="CG59" s="3"/>
      <c r="CH59" s="3"/>
      <c r="CI59" s="3"/>
      <c r="CJ59" s="3"/>
      <c r="CM59" s="3"/>
      <c r="CN59" s="78">
        <f t="shared" si="47"/>
        <v>0</v>
      </c>
      <c r="CO59" s="78">
        <f t="shared" si="48"/>
        <v>0</v>
      </c>
      <c r="CP59" s="78">
        <f t="shared" si="49"/>
        <v>0</v>
      </c>
      <c r="CQ59" s="78">
        <f t="shared" si="50"/>
        <v>0</v>
      </c>
      <c r="CR59" s="78">
        <f t="shared" si="51"/>
        <v>0</v>
      </c>
      <c r="CS59" s="78">
        <f t="shared" si="52"/>
        <v>0</v>
      </c>
      <c r="CT59" s="78">
        <f t="shared" si="53"/>
        <v>0</v>
      </c>
      <c r="CU59" s="78">
        <f t="shared" si="54"/>
        <v>0</v>
      </c>
      <c r="CV59" s="78">
        <f t="shared" si="55"/>
        <v>0</v>
      </c>
      <c r="CW59" s="78">
        <f t="shared" si="56"/>
        <v>0</v>
      </c>
      <c r="CX59" s="78">
        <f t="shared" si="57"/>
        <v>0</v>
      </c>
      <c r="CY59" s="78">
        <f t="shared" si="58"/>
        <v>0</v>
      </c>
      <c r="CZ59" s="78">
        <f t="shared" si="59"/>
        <v>0</v>
      </c>
      <c r="DA59" s="78">
        <f>IF(COUNTIFS($A$2:$A$601,A59,$B$2:$B$601,B59,$F$2:F$601,F59)&gt;1,1,0)</f>
        <v>0</v>
      </c>
      <c r="DB59" s="78">
        <f t="shared" si="60"/>
        <v>0</v>
      </c>
      <c r="DC59" s="78">
        <f t="shared" si="61"/>
        <v>0</v>
      </c>
      <c r="DD59" s="78">
        <f t="shared" si="62"/>
        <v>0</v>
      </c>
      <c r="DE59" s="78">
        <f t="shared" si="63"/>
        <v>1</v>
      </c>
      <c r="DF59" s="78">
        <f t="shared" si="64"/>
        <v>1</v>
      </c>
      <c r="DG59" s="78">
        <f t="shared" si="65"/>
        <v>1</v>
      </c>
      <c r="DH59" s="78" t="str">
        <f t="shared" si="66"/>
        <v>1</v>
      </c>
      <c r="DI59" s="79">
        <f>IFERROR(IF(J59="","",VLOOKUP(J59,Lists!$D$3:$E$13,2,FALSE)),1)</f>
        <v>0</v>
      </c>
      <c r="DJ59" s="79">
        <f>IFERROR(IF(K59="","",VLOOKUP(K59,Lists!$F$3:$G$14,2,FALSE)),1)</f>
        <v>0</v>
      </c>
      <c r="DK59" s="79" t="str">
        <f>IFERROR(IF(M59="","",VLOOKUP(M59,Lists!$AA$3:$AB$18,2,FALSE)),1)</f>
        <v/>
      </c>
      <c r="DL59" s="79" t="str">
        <f>IFERROR(IF(N59="","",VLOOKUP(N59,Lists!$AC$3:$AD$13,2,FALSE)),1)</f>
        <v/>
      </c>
    </row>
    <row r="60" spans="1:116" ht="15" customHeight="1" x14ac:dyDescent="0.25">
      <c r="A60" s="20">
        <v>422590</v>
      </c>
      <c r="B60" s="19">
        <v>45664</v>
      </c>
      <c r="C60" s="64">
        <v>0.4375</v>
      </c>
      <c r="D60" s="64" t="s">
        <v>1122</v>
      </c>
      <c r="E60" s="19">
        <v>45664</v>
      </c>
      <c r="F60" s="20">
        <v>4</v>
      </c>
      <c r="G60" s="18" t="s">
        <v>1108</v>
      </c>
      <c r="H60" s="65"/>
      <c r="I60" s="18" t="s">
        <v>1127</v>
      </c>
      <c r="J60" s="66" t="s">
        <v>27</v>
      </c>
      <c r="K60" s="66" t="s">
        <v>420</v>
      </c>
      <c r="L60" s="67" t="s">
        <v>1132</v>
      </c>
      <c r="M60" s="68"/>
      <c r="N60" s="68"/>
      <c r="O60" s="69"/>
      <c r="P60" s="134">
        <v>0.43472222222222223</v>
      </c>
      <c r="Q60" s="70"/>
      <c r="R60" s="134">
        <v>0.44097222222222227</v>
      </c>
      <c r="S60" s="70"/>
      <c r="T60" s="134">
        <v>0.44791666666666669</v>
      </c>
      <c r="U60" s="70"/>
      <c r="V60" s="134">
        <v>0.4513888888888889</v>
      </c>
      <c r="W60" s="70"/>
      <c r="X60" s="134">
        <v>0.45208333333333334</v>
      </c>
      <c r="Y60" s="70"/>
      <c r="Z60" s="134">
        <v>0.45833333333333331</v>
      </c>
      <c r="AA60" s="70" t="s">
        <v>1127</v>
      </c>
      <c r="AB60" s="19">
        <v>45664</v>
      </c>
      <c r="AC60" s="20" t="s">
        <v>1108</v>
      </c>
      <c r="AD60" s="19"/>
      <c r="AE60" s="71">
        <f t="shared" si="25"/>
        <v>626</v>
      </c>
      <c r="AF60" s="71">
        <f t="shared" si="26"/>
        <v>650</v>
      </c>
      <c r="AG60" s="71">
        <f t="shared" si="27"/>
        <v>24</v>
      </c>
      <c r="AH60" s="71">
        <f t="shared" si="28"/>
        <v>24</v>
      </c>
      <c r="AI60" s="71" t="str">
        <f t="shared" si="29"/>
        <v/>
      </c>
      <c r="AJ60" s="71" t="str">
        <f t="shared" si="30"/>
        <v/>
      </c>
      <c r="AK60" s="71" t="str">
        <f t="shared" si="31"/>
        <v/>
      </c>
      <c r="AL60" s="71">
        <f t="shared" si="32"/>
        <v>24</v>
      </c>
      <c r="AM60" s="71">
        <f t="shared" si="33"/>
        <v>0</v>
      </c>
      <c r="AN60" s="72">
        <f t="shared" si="34"/>
        <v>3.4722222222222654E-3</v>
      </c>
      <c r="AO60" s="73">
        <f t="shared" si="35"/>
        <v>0</v>
      </c>
      <c r="AP60" s="72" t="str">
        <f t="shared" si="36"/>
        <v>Yes</v>
      </c>
      <c r="AQ60" s="72">
        <f t="shared" si="37"/>
        <v>6.2499999999999778E-3</v>
      </c>
      <c r="AR60" s="72" t="str">
        <f t="shared" si="38"/>
        <v>Yes</v>
      </c>
      <c r="AS60" s="72" t="str">
        <f t="shared" si="39"/>
        <v>No</v>
      </c>
      <c r="AT60" s="72" t="str">
        <f t="shared" si="40"/>
        <v>No</v>
      </c>
      <c r="AU60" s="3"/>
      <c r="AV60" s="3"/>
      <c r="AW60" s="3"/>
      <c r="AX60" s="3"/>
      <c r="AY60" s="20" t="s">
        <v>1218</v>
      </c>
      <c r="AZ60" s="46"/>
      <c r="BA60" s="20"/>
      <c r="BB60" s="46"/>
      <c r="BC60" s="20"/>
      <c r="BD60" s="20"/>
      <c r="BE60" s="20"/>
      <c r="BF60" s="47" t="str">
        <f t="shared" si="71"/>
        <v/>
      </c>
      <c r="BG60" s="3"/>
      <c r="BH60" s="155" t="s">
        <v>382</v>
      </c>
      <c r="BI60" s="156"/>
      <c r="BJ60" s="63">
        <f>COUNTIF(CS$2:CS$1288,1)/BJ11</f>
        <v>0</v>
      </c>
      <c r="BK60" s="58">
        <f t="shared" si="70"/>
        <v>1</v>
      </c>
      <c r="BL60" s="3"/>
      <c r="BM60" s="3"/>
      <c r="BN60" s="3"/>
      <c r="BO60" s="3"/>
      <c r="BP60" s="3"/>
      <c r="BQ60" s="3"/>
      <c r="BR60" s="3"/>
      <c r="BS60" s="3"/>
      <c r="BT60" s="3"/>
      <c r="BU60" s="3"/>
      <c r="BV60" s="3"/>
      <c r="BW60" s="3"/>
      <c r="BX60" s="3"/>
      <c r="BY60" s="3"/>
      <c r="BZ60" s="80"/>
      <c r="CA60" s="3"/>
      <c r="CB60" s="3"/>
      <c r="CC60" s="3"/>
      <c r="CD60" s="3"/>
      <c r="CE60" s="3"/>
      <c r="CF60" s="3"/>
      <c r="CG60" s="3"/>
      <c r="CH60" s="3"/>
      <c r="CI60" s="3"/>
      <c r="CJ60" s="3"/>
      <c r="CM60" s="3"/>
      <c r="CN60" s="78">
        <f t="shared" si="47"/>
        <v>0</v>
      </c>
      <c r="CO60" s="78">
        <f t="shared" si="48"/>
        <v>0</v>
      </c>
      <c r="CP60" s="78">
        <f t="shared" si="49"/>
        <v>0</v>
      </c>
      <c r="CQ60" s="78">
        <f t="shared" si="50"/>
        <v>0</v>
      </c>
      <c r="CR60" s="78">
        <f t="shared" si="51"/>
        <v>0</v>
      </c>
      <c r="CS60" s="78">
        <f t="shared" si="52"/>
        <v>0</v>
      </c>
      <c r="CT60" s="78">
        <f t="shared" si="53"/>
        <v>0</v>
      </c>
      <c r="CU60" s="78">
        <f t="shared" si="54"/>
        <v>0</v>
      </c>
      <c r="CV60" s="78">
        <f t="shared" si="55"/>
        <v>0</v>
      </c>
      <c r="CW60" s="78">
        <f t="shared" si="56"/>
        <v>0</v>
      </c>
      <c r="CX60" s="78">
        <f t="shared" si="57"/>
        <v>0</v>
      </c>
      <c r="CY60" s="78">
        <f t="shared" si="58"/>
        <v>0</v>
      </c>
      <c r="CZ60" s="78">
        <f t="shared" si="59"/>
        <v>0</v>
      </c>
      <c r="DA60" s="78">
        <f>IF(COUNTIFS($A$2:$A$601,A60,$B$2:$B$601,B60,$F$2:F$601,F60)&gt;1,1,0)</f>
        <v>0</v>
      </c>
      <c r="DB60" s="78">
        <f t="shared" si="60"/>
        <v>0</v>
      </c>
      <c r="DC60" s="78">
        <f t="shared" si="61"/>
        <v>0</v>
      </c>
      <c r="DD60" s="78">
        <f t="shared" si="62"/>
        <v>0</v>
      </c>
      <c r="DE60" s="78">
        <f t="shared" si="63"/>
        <v>1</v>
      </c>
      <c r="DF60" s="78">
        <f t="shared" si="64"/>
        <v>1</v>
      </c>
      <c r="DG60" s="78">
        <f t="shared" si="65"/>
        <v>1</v>
      </c>
      <c r="DH60" s="78" t="str">
        <f t="shared" si="66"/>
        <v>1</v>
      </c>
      <c r="DI60" s="79">
        <f>IFERROR(IF(J60="","",VLOOKUP(J60,Lists!$D$3:$E$13,2,FALSE)),1)</f>
        <v>0</v>
      </c>
      <c r="DJ60" s="79">
        <f>IFERROR(IF(K60="","",VLOOKUP(K60,Lists!$F$3:$G$14,2,FALSE)),1)</f>
        <v>0</v>
      </c>
      <c r="DK60" s="79" t="str">
        <f>IFERROR(IF(M60="","",VLOOKUP(M60,Lists!$AA$3:$AB$18,2,FALSE)),1)</f>
        <v/>
      </c>
      <c r="DL60" s="79" t="str">
        <f>IFERROR(IF(N60="","",VLOOKUP(N60,Lists!$AC$3:$AD$13,2,FALSE)),1)</f>
        <v/>
      </c>
    </row>
    <row r="61" spans="1:116" ht="15" customHeight="1" x14ac:dyDescent="0.25">
      <c r="A61" s="20">
        <v>406423</v>
      </c>
      <c r="B61" s="19">
        <v>45664</v>
      </c>
      <c r="C61" s="64">
        <v>0.45833333333333331</v>
      </c>
      <c r="D61" s="64" t="s">
        <v>1131</v>
      </c>
      <c r="E61" s="19">
        <v>45663</v>
      </c>
      <c r="F61" s="20">
        <v>4</v>
      </c>
      <c r="G61" s="18" t="s">
        <v>1108</v>
      </c>
      <c r="H61" s="65"/>
      <c r="I61" s="18" t="s">
        <v>1108</v>
      </c>
      <c r="J61" s="66"/>
      <c r="K61" s="66"/>
      <c r="L61" s="67"/>
      <c r="M61" s="68" t="s">
        <v>27</v>
      </c>
      <c r="N61" s="68" t="s">
        <v>420</v>
      </c>
      <c r="O61" s="69" t="s">
        <v>1160</v>
      </c>
      <c r="P61" s="134">
        <v>0.45902777777777781</v>
      </c>
      <c r="Q61" s="70"/>
      <c r="R61" s="134">
        <v>0.46875</v>
      </c>
      <c r="S61" s="70"/>
      <c r="T61" s="134">
        <v>0.5756944444444444</v>
      </c>
      <c r="U61" s="70"/>
      <c r="V61" s="134">
        <v>0.57986111111111105</v>
      </c>
      <c r="W61" s="70"/>
      <c r="X61" s="134">
        <v>0.5805555555555556</v>
      </c>
      <c r="Y61" s="70"/>
      <c r="Z61" s="134">
        <v>0.58680555555555558</v>
      </c>
      <c r="AA61" s="70" t="s">
        <v>1127</v>
      </c>
      <c r="AB61" s="19">
        <v>45665</v>
      </c>
      <c r="AC61" s="20" t="s">
        <v>1108</v>
      </c>
      <c r="AD61" s="19"/>
      <c r="AE61" s="71">
        <f t="shared" si="25"/>
        <v>661</v>
      </c>
      <c r="AF61" s="71">
        <f t="shared" si="26"/>
        <v>835</v>
      </c>
      <c r="AG61" s="71">
        <f t="shared" si="27"/>
        <v>174</v>
      </c>
      <c r="AH61" s="71">
        <f t="shared" si="28"/>
        <v>174</v>
      </c>
      <c r="AI61" s="71" t="str">
        <f t="shared" si="29"/>
        <v/>
      </c>
      <c r="AJ61" s="71" t="str">
        <f t="shared" si="30"/>
        <v/>
      </c>
      <c r="AK61" s="71" t="str">
        <f t="shared" si="31"/>
        <v/>
      </c>
      <c r="AL61" s="71">
        <f t="shared" si="32"/>
        <v>174</v>
      </c>
      <c r="AM61" s="71">
        <f t="shared" si="33"/>
        <v>0</v>
      </c>
      <c r="AN61" s="72">
        <f t="shared" si="34"/>
        <v>1.0416666666666685E-2</v>
      </c>
      <c r="AO61" s="73">
        <f t="shared" si="35"/>
        <v>1</v>
      </c>
      <c r="AP61" s="72" t="str">
        <f t="shared" si="36"/>
        <v>Yes</v>
      </c>
      <c r="AQ61" s="72">
        <f t="shared" si="37"/>
        <v>6.2499999999999778E-3</v>
      </c>
      <c r="AR61" s="72" t="str">
        <f t="shared" si="38"/>
        <v/>
      </c>
      <c r="AS61" s="72" t="str">
        <f t="shared" si="39"/>
        <v/>
      </c>
      <c r="AT61" s="72" t="str">
        <f t="shared" si="40"/>
        <v/>
      </c>
      <c r="AU61" s="3"/>
      <c r="AV61" s="3"/>
      <c r="AW61" s="3"/>
      <c r="AX61" s="3"/>
      <c r="AY61" s="20" t="s">
        <v>1158</v>
      </c>
      <c r="AZ61" s="46"/>
      <c r="BA61" s="20"/>
      <c r="BB61" s="46"/>
      <c r="BC61" s="20"/>
      <c r="BD61" s="20"/>
      <c r="BE61" s="20"/>
      <c r="BF61" s="47" t="str">
        <f t="shared" si="71"/>
        <v/>
      </c>
      <c r="BG61" s="3"/>
      <c r="BH61" s="155" t="s">
        <v>383</v>
      </c>
      <c r="BI61" s="156"/>
      <c r="BJ61" s="63">
        <f>COUNTIF(CT$2:CT$1288,1)/BJ11</f>
        <v>0</v>
      </c>
      <c r="BK61" s="58">
        <f t="shared" ref="BK61:BK68" si="72">IF(BJ61=0,1,0)</f>
        <v>1</v>
      </c>
      <c r="BL61" s="3"/>
      <c r="BM61" s="3"/>
      <c r="BN61" s="3"/>
      <c r="BO61" s="3"/>
      <c r="BP61" s="3"/>
      <c r="BQ61" s="3"/>
      <c r="BR61" s="3"/>
      <c r="BS61" s="3"/>
      <c r="BT61" s="3"/>
      <c r="BU61" s="3"/>
      <c r="BV61" s="3"/>
      <c r="BW61" s="3"/>
      <c r="BX61" s="3"/>
      <c r="BY61" s="3"/>
      <c r="BZ61" s="80"/>
      <c r="CA61" s="3"/>
      <c r="CB61" s="3"/>
      <c r="CC61" s="3"/>
      <c r="CD61" s="3"/>
      <c r="CE61" s="3"/>
      <c r="CF61" s="3"/>
      <c r="CG61" s="3"/>
      <c r="CH61" s="3"/>
      <c r="CI61" s="3"/>
      <c r="CJ61" s="3"/>
      <c r="CM61" s="3"/>
      <c r="CN61" s="78">
        <f t="shared" si="47"/>
        <v>0</v>
      </c>
      <c r="CO61" s="78">
        <f t="shared" si="48"/>
        <v>0</v>
      </c>
      <c r="CP61" s="78">
        <f t="shared" si="49"/>
        <v>0</v>
      </c>
      <c r="CQ61" s="78">
        <f t="shared" si="50"/>
        <v>0</v>
      </c>
      <c r="CR61" s="78">
        <f t="shared" si="51"/>
        <v>0</v>
      </c>
      <c r="CS61" s="78">
        <f t="shared" si="52"/>
        <v>0</v>
      </c>
      <c r="CT61" s="78">
        <f t="shared" si="53"/>
        <v>0</v>
      </c>
      <c r="CU61" s="78">
        <f t="shared" si="54"/>
        <v>0</v>
      </c>
      <c r="CV61" s="78">
        <f t="shared" si="55"/>
        <v>0</v>
      </c>
      <c r="CW61" s="78">
        <f t="shared" si="56"/>
        <v>0</v>
      </c>
      <c r="CX61" s="78">
        <f t="shared" si="57"/>
        <v>0</v>
      </c>
      <c r="CY61" s="78">
        <f t="shared" si="58"/>
        <v>0</v>
      </c>
      <c r="CZ61" s="78">
        <f t="shared" si="59"/>
        <v>0</v>
      </c>
      <c r="DA61" s="78">
        <f>IF(COUNTIFS($A$2:$A$601,A61,$B$2:$B$601,B61,$F$2:F$601,F61)&gt;1,1,0)</f>
        <v>0</v>
      </c>
      <c r="DB61" s="78">
        <f t="shared" si="60"/>
        <v>0</v>
      </c>
      <c r="DC61" s="78">
        <f t="shared" si="61"/>
        <v>0</v>
      </c>
      <c r="DD61" s="78">
        <f t="shared" si="62"/>
        <v>0</v>
      </c>
      <c r="DE61" s="78">
        <f t="shared" si="63"/>
        <v>1</v>
      </c>
      <c r="DF61" s="78">
        <f t="shared" si="64"/>
        <v>1</v>
      </c>
      <c r="DG61" s="78">
        <f t="shared" si="65"/>
        <v>1</v>
      </c>
      <c r="DH61" s="78" t="str">
        <f t="shared" si="66"/>
        <v>1</v>
      </c>
      <c r="DI61" s="79" t="str">
        <f>IFERROR(IF(J61="","",VLOOKUP(J61,Lists!$D$3:$E$13,2,FALSE)),1)</f>
        <v/>
      </c>
      <c r="DJ61" s="79" t="str">
        <f>IFERROR(IF(K61="","",VLOOKUP(K61,Lists!$F$3:$G$14,2,FALSE)),1)</f>
        <v/>
      </c>
      <c r="DK61" s="79">
        <f>IFERROR(IF(M61="","",VLOOKUP(M61,Lists!$AA$3:$AB$18,2,FALSE)),1)</f>
        <v>0</v>
      </c>
      <c r="DL61" s="79">
        <f>IFERROR(IF(N61="","",VLOOKUP(N61,Lists!$AC$3:$AD$13,2,FALSE)),1)</f>
        <v>0</v>
      </c>
    </row>
    <row r="62" spans="1:116" ht="15" customHeight="1" x14ac:dyDescent="0.25">
      <c r="A62" s="20">
        <v>422621</v>
      </c>
      <c r="B62" s="19">
        <v>45664</v>
      </c>
      <c r="C62" s="64">
        <v>0.58333333333333337</v>
      </c>
      <c r="D62" s="64" t="s">
        <v>1131</v>
      </c>
      <c r="E62" s="19">
        <v>45664</v>
      </c>
      <c r="F62" s="20">
        <v>4</v>
      </c>
      <c r="G62" s="18" t="s">
        <v>1108</v>
      </c>
      <c r="H62" s="65"/>
      <c r="I62" s="18" t="s">
        <v>1108</v>
      </c>
      <c r="J62" s="66"/>
      <c r="K62" s="66"/>
      <c r="L62" s="67"/>
      <c r="M62" s="68" t="s">
        <v>27</v>
      </c>
      <c r="N62" s="68" t="s">
        <v>420</v>
      </c>
      <c r="O62" s="69" t="s">
        <v>1161</v>
      </c>
      <c r="P62" s="134">
        <v>0.58819444444444446</v>
      </c>
      <c r="Q62" s="70"/>
      <c r="R62" s="134">
        <v>0.60555555555555551</v>
      </c>
      <c r="S62" s="70"/>
      <c r="T62" s="134">
        <v>0.68402777777777779</v>
      </c>
      <c r="U62" s="70"/>
      <c r="V62" s="134">
        <v>0.69791666666666663</v>
      </c>
      <c r="W62" s="70"/>
      <c r="X62" s="134">
        <v>0.69861111111111107</v>
      </c>
      <c r="Y62" s="70"/>
      <c r="Z62" s="134">
        <v>0.70486111111111116</v>
      </c>
      <c r="AA62" s="70" t="s">
        <v>1108</v>
      </c>
      <c r="AB62" s="19"/>
      <c r="AC62" s="20" t="s">
        <v>1108</v>
      </c>
      <c r="AD62" s="19"/>
      <c r="AE62" s="71">
        <f t="shared" si="25"/>
        <v>847</v>
      </c>
      <c r="AF62" s="71">
        <f t="shared" si="26"/>
        <v>1005</v>
      </c>
      <c r="AG62" s="71">
        <f t="shared" si="27"/>
        <v>158</v>
      </c>
      <c r="AH62" s="71" t="str">
        <f t="shared" si="28"/>
        <v/>
      </c>
      <c r="AI62" s="71" t="str">
        <f t="shared" si="29"/>
        <v/>
      </c>
      <c r="AJ62" s="71">
        <f t="shared" si="30"/>
        <v>113</v>
      </c>
      <c r="AK62" s="71" t="str">
        <f t="shared" si="31"/>
        <v/>
      </c>
      <c r="AL62" s="71">
        <f t="shared" si="32"/>
        <v>113</v>
      </c>
      <c r="AM62" s="71">
        <f t="shared" si="33"/>
        <v>45</v>
      </c>
      <c r="AN62" s="72">
        <f t="shared" si="34"/>
        <v>2.2222222222222143E-2</v>
      </c>
      <c r="AO62" s="73">
        <f t="shared" si="35"/>
        <v>0</v>
      </c>
      <c r="AP62" s="72" t="str">
        <f t="shared" si="36"/>
        <v>No</v>
      </c>
      <c r="AQ62" s="72">
        <f t="shared" si="37"/>
        <v>6.2500000000000888E-3</v>
      </c>
      <c r="AR62" s="72" t="str">
        <f t="shared" si="38"/>
        <v/>
      </c>
      <c r="AS62" s="72" t="str">
        <f t="shared" si="39"/>
        <v/>
      </c>
      <c r="AT62" s="72" t="str">
        <f t="shared" si="40"/>
        <v/>
      </c>
      <c r="AU62" s="3"/>
      <c r="AV62" s="3"/>
      <c r="AW62" s="3"/>
      <c r="AX62" s="3"/>
      <c r="AY62" s="20" t="s">
        <v>1219</v>
      </c>
      <c r="AZ62" s="46"/>
      <c r="BA62" s="20"/>
      <c r="BB62" s="46"/>
      <c r="BC62" s="20"/>
      <c r="BD62" s="20"/>
      <c r="BE62" s="20"/>
      <c r="BF62" s="47" t="str">
        <f t="shared" si="71"/>
        <v/>
      </c>
      <c r="BG62" s="3"/>
      <c r="BH62" s="155" t="s">
        <v>384</v>
      </c>
      <c r="BI62" s="156"/>
      <c r="BJ62" s="63">
        <f>COUNTIF(CU$2:CU$1288,1)/BJ11</f>
        <v>0</v>
      </c>
      <c r="BK62" s="58">
        <f t="shared" si="72"/>
        <v>1</v>
      </c>
      <c r="BL62" s="3"/>
      <c r="BM62" s="3"/>
      <c r="BN62" s="3"/>
      <c r="BO62" s="3"/>
      <c r="BP62" s="3"/>
      <c r="BQ62" s="3"/>
      <c r="BR62" s="3"/>
      <c r="BS62" s="3"/>
      <c r="BT62" s="3"/>
      <c r="BU62" s="3"/>
      <c r="BV62" s="3"/>
      <c r="BW62" s="3"/>
      <c r="BX62" s="3"/>
      <c r="BY62" s="3"/>
      <c r="BZ62" s="80"/>
      <c r="CA62" s="3"/>
      <c r="CB62" s="3"/>
      <c r="CC62" s="3"/>
      <c r="CD62" s="3"/>
      <c r="CE62" s="3"/>
      <c r="CF62" s="3"/>
      <c r="CG62" s="3"/>
      <c r="CH62" s="3"/>
      <c r="CI62" s="3"/>
      <c r="CJ62" s="3"/>
      <c r="CM62" s="3"/>
      <c r="CN62" s="78">
        <f t="shared" si="47"/>
        <v>0</v>
      </c>
      <c r="CO62" s="78">
        <f t="shared" si="48"/>
        <v>0</v>
      </c>
      <c r="CP62" s="78">
        <f t="shared" si="49"/>
        <v>0</v>
      </c>
      <c r="CQ62" s="78">
        <f t="shared" si="50"/>
        <v>0</v>
      </c>
      <c r="CR62" s="78">
        <f t="shared" si="51"/>
        <v>0</v>
      </c>
      <c r="CS62" s="78">
        <f t="shared" si="52"/>
        <v>0</v>
      </c>
      <c r="CT62" s="78">
        <f t="shared" si="53"/>
        <v>0</v>
      </c>
      <c r="CU62" s="78">
        <f t="shared" si="54"/>
        <v>0</v>
      </c>
      <c r="CV62" s="78">
        <f t="shared" si="55"/>
        <v>0</v>
      </c>
      <c r="CW62" s="78">
        <f t="shared" si="56"/>
        <v>0</v>
      </c>
      <c r="CX62" s="78">
        <f t="shared" si="57"/>
        <v>0</v>
      </c>
      <c r="CY62" s="78">
        <f t="shared" si="58"/>
        <v>0</v>
      </c>
      <c r="CZ62" s="78">
        <f t="shared" si="59"/>
        <v>0</v>
      </c>
      <c r="DA62" s="78">
        <f>IF(COUNTIFS($A$2:$A$601,A62,$B$2:$B$601,B62,$F$2:F$601,F62)&gt;1,1,0)</f>
        <v>0</v>
      </c>
      <c r="DB62" s="78">
        <f t="shared" si="60"/>
        <v>0</v>
      </c>
      <c r="DC62" s="78">
        <f t="shared" si="61"/>
        <v>0</v>
      </c>
      <c r="DD62" s="78">
        <f t="shared" si="62"/>
        <v>0</v>
      </c>
      <c r="DE62" s="78">
        <f t="shared" si="63"/>
        <v>1</v>
      </c>
      <c r="DF62" s="78">
        <f t="shared" si="64"/>
        <v>1</v>
      </c>
      <c r="DG62" s="78" t="str">
        <f t="shared" si="65"/>
        <v>1</v>
      </c>
      <c r="DH62" s="78" t="str">
        <f t="shared" si="66"/>
        <v>1</v>
      </c>
      <c r="DI62" s="79" t="str">
        <f>IFERROR(IF(J62="","",VLOOKUP(J62,Lists!$D$3:$E$13,2,FALSE)),1)</f>
        <v/>
      </c>
      <c r="DJ62" s="79" t="str">
        <f>IFERROR(IF(K62="","",VLOOKUP(K62,Lists!$F$3:$G$14,2,FALSE)),1)</f>
        <v/>
      </c>
      <c r="DK62" s="79">
        <f>IFERROR(IF(M62="","",VLOOKUP(M62,Lists!$AA$3:$AB$18,2,FALSE)),1)</f>
        <v>0</v>
      </c>
      <c r="DL62" s="79">
        <f>IFERROR(IF(N62="","",VLOOKUP(N62,Lists!$AC$3:$AD$13,2,FALSE)),1)</f>
        <v>0</v>
      </c>
    </row>
    <row r="63" spans="1:116" ht="15" customHeight="1" x14ac:dyDescent="0.25">
      <c r="A63" s="20">
        <v>58243</v>
      </c>
      <c r="B63" s="19">
        <v>45664</v>
      </c>
      <c r="C63" s="64">
        <v>0.33333333333333331</v>
      </c>
      <c r="D63" s="64" t="s">
        <v>1162</v>
      </c>
      <c r="E63" s="19">
        <v>45663</v>
      </c>
      <c r="F63" s="20">
        <v>5</v>
      </c>
      <c r="G63" s="18" t="s">
        <v>1108</v>
      </c>
      <c r="H63" s="65"/>
      <c r="I63" s="18" t="s">
        <v>1108</v>
      </c>
      <c r="J63" s="66"/>
      <c r="K63" s="66"/>
      <c r="L63" s="67"/>
      <c r="M63" s="68" t="s">
        <v>39</v>
      </c>
      <c r="N63" s="68" t="s">
        <v>420</v>
      </c>
      <c r="O63" s="69" t="s">
        <v>1163</v>
      </c>
      <c r="P63" s="134">
        <v>0.33194444444444443</v>
      </c>
      <c r="Q63" s="70"/>
      <c r="R63" s="134">
        <v>0.35416666666666669</v>
      </c>
      <c r="S63" s="70"/>
      <c r="T63" s="134">
        <v>0.42986111111111108</v>
      </c>
      <c r="U63" s="70"/>
      <c r="V63" s="134">
        <v>0.44722222222222219</v>
      </c>
      <c r="W63" s="70"/>
      <c r="X63" s="134">
        <v>0.44791666666666669</v>
      </c>
      <c r="Y63" s="70"/>
      <c r="Z63" s="134">
        <v>0.4548611111111111</v>
      </c>
      <c r="AA63" s="70" t="s">
        <v>1108</v>
      </c>
      <c r="AB63" s="19"/>
      <c r="AC63" s="20" t="s">
        <v>1108</v>
      </c>
      <c r="AD63" s="19"/>
      <c r="AE63" s="71">
        <f t="shared" si="25"/>
        <v>478</v>
      </c>
      <c r="AF63" s="71">
        <f t="shared" si="26"/>
        <v>644</v>
      </c>
      <c r="AG63" s="71">
        <f t="shared" si="27"/>
        <v>166</v>
      </c>
      <c r="AH63" s="71">
        <f t="shared" si="28"/>
        <v>0</v>
      </c>
      <c r="AI63" s="71">
        <f t="shared" si="29"/>
        <v>164</v>
      </c>
      <c r="AJ63" s="71" t="str">
        <f t="shared" si="30"/>
        <v/>
      </c>
      <c r="AK63" s="71" t="str">
        <f t="shared" si="31"/>
        <v/>
      </c>
      <c r="AL63" s="71">
        <f t="shared" si="32"/>
        <v>164</v>
      </c>
      <c r="AM63" s="71">
        <f t="shared" si="33"/>
        <v>2</v>
      </c>
      <c r="AN63" s="72">
        <f t="shared" si="34"/>
        <v>2.083333333333337E-2</v>
      </c>
      <c r="AO63" s="73">
        <f t="shared" si="35"/>
        <v>1</v>
      </c>
      <c r="AP63" s="72" t="str">
        <f t="shared" si="36"/>
        <v>No</v>
      </c>
      <c r="AQ63" s="72">
        <f t="shared" si="37"/>
        <v>6.9444444444444198E-3</v>
      </c>
      <c r="AR63" s="72" t="str">
        <f t="shared" si="38"/>
        <v/>
      </c>
      <c r="AS63" s="72" t="str">
        <f t="shared" si="39"/>
        <v/>
      </c>
      <c r="AT63" s="72" t="str">
        <f t="shared" si="40"/>
        <v/>
      </c>
      <c r="AU63" s="3"/>
      <c r="AV63" s="3"/>
      <c r="AW63" s="3"/>
      <c r="AX63" s="3"/>
      <c r="AY63" s="20" t="s">
        <v>1110</v>
      </c>
      <c r="AZ63" s="46"/>
      <c r="BA63" s="20"/>
      <c r="BB63" s="46"/>
      <c r="BC63" s="20"/>
      <c r="BD63" s="20"/>
      <c r="BE63" s="20"/>
      <c r="BF63" s="47" t="str">
        <f t="shared" si="71"/>
        <v/>
      </c>
      <c r="BG63" s="3"/>
      <c r="BH63" s="155" t="s">
        <v>385</v>
      </c>
      <c r="BI63" s="156"/>
      <c r="BJ63" s="63">
        <f>COUNTIF(CV$2:CV$1288,1)/BJ11</f>
        <v>0</v>
      </c>
      <c r="BK63" s="58">
        <f t="shared" si="72"/>
        <v>1</v>
      </c>
      <c r="BL63" s="3"/>
      <c r="BM63" s="3"/>
      <c r="BN63" s="3"/>
      <c r="BO63" s="3"/>
      <c r="BP63" s="3"/>
      <c r="BQ63" s="3"/>
      <c r="BR63" s="3"/>
      <c r="BS63" s="3"/>
      <c r="BT63" s="3"/>
      <c r="BU63" s="3"/>
      <c r="BV63" s="3"/>
      <c r="BW63" s="3"/>
      <c r="BX63" s="3"/>
      <c r="BY63" s="3"/>
      <c r="BZ63" s="80"/>
      <c r="CA63" s="3"/>
      <c r="CB63" s="3"/>
      <c r="CC63" s="3"/>
      <c r="CD63" s="3"/>
      <c r="CE63" s="3"/>
      <c r="CF63" s="3"/>
      <c r="CG63" s="3"/>
      <c r="CH63" s="3"/>
      <c r="CI63" s="3"/>
      <c r="CJ63" s="3"/>
      <c r="CM63" s="3"/>
      <c r="CN63" s="78">
        <f t="shared" si="47"/>
        <v>0</v>
      </c>
      <c r="CO63" s="78">
        <f t="shared" si="48"/>
        <v>0</v>
      </c>
      <c r="CP63" s="78">
        <f t="shared" si="49"/>
        <v>0</v>
      </c>
      <c r="CQ63" s="78">
        <f t="shared" si="50"/>
        <v>0</v>
      </c>
      <c r="CR63" s="78">
        <f t="shared" si="51"/>
        <v>0</v>
      </c>
      <c r="CS63" s="78">
        <f t="shared" si="52"/>
        <v>0</v>
      </c>
      <c r="CT63" s="78">
        <f t="shared" si="53"/>
        <v>0</v>
      </c>
      <c r="CU63" s="78">
        <f t="shared" si="54"/>
        <v>0</v>
      </c>
      <c r="CV63" s="78">
        <f t="shared" si="55"/>
        <v>0</v>
      </c>
      <c r="CW63" s="78">
        <f t="shared" si="56"/>
        <v>0</v>
      </c>
      <c r="CX63" s="78">
        <f t="shared" si="57"/>
        <v>0</v>
      </c>
      <c r="CY63" s="78">
        <f t="shared" si="58"/>
        <v>0</v>
      </c>
      <c r="CZ63" s="78">
        <f t="shared" si="59"/>
        <v>0</v>
      </c>
      <c r="DA63" s="78">
        <f>IF(COUNTIFS($A$2:$A$601,A63,$B$2:$B$601,B63,$F$2:F$601,F63)&gt;1,1,0)</f>
        <v>0</v>
      </c>
      <c r="DB63" s="78">
        <f t="shared" si="60"/>
        <v>0</v>
      </c>
      <c r="DC63" s="78">
        <f t="shared" si="61"/>
        <v>0</v>
      </c>
      <c r="DD63" s="78">
        <f t="shared" si="62"/>
        <v>0</v>
      </c>
      <c r="DE63" s="78">
        <f t="shared" si="63"/>
        <v>1</v>
      </c>
      <c r="DF63" s="78">
        <f t="shared" si="64"/>
        <v>1</v>
      </c>
      <c r="DG63" s="78" t="str">
        <f t="shared" si="65"/>
        <v>1</v>
      </c>
      <c r="DH63" s="78" t="str">
        <f t="shared" si="66"/>
        <v>1</v>
      </c>
      <c r="DI63" s="79" t="str">
        <f>IFERROR(IF(J63="","",VLOOKUP(J63,Lists!$D$3:$E$13,2,FALSE)),1)</f>
        <v/>
      </c>
      <c r="DJ63" s="79" t="str">
        <f>IFERROR(IF(K63="","",VLOOKUP(K63,Lists!$F$3:$G$14,2,FALSE)),1)</f>
        <v/>
      </c>
      <c r="DK63" s="79">
        <f>IFERROR(IF(M63="","",VLOOKUP(M63,Lists!$AA$3:$AB$18,2,FALSE)),1)</f>
        <v>0</v>
      </c>
      <c r="DL63" s="79">
        <f>IFERROR(IF(N63="","",VLOOKUP(N63,Lists!$AC$3:$AD$13,2,FALSE)),1)</f>
        <v>0</v>
      </c>
    </row>
    <row r="64" spans="1:116" ht="15" customHeight="1" x14ac:dyDescent="0.25">
      <c r="A64" s="20">
        <v>422478</v>
      </c>
      <c r="B64" s="19">
        <v>45664</v>
      </c>
      <c r="C64" s="64">
        <v>0.45833333333333331</v>
      </c>
      <c r="D64" s="64" t="s">
        <v>1143</v>
      </c>
      <c r="E64" s="19">
        <v>45663</v>
      </c>
      <c r="F64" s="20">
        <v>5</v>
      </c>
      <c r="G64" s="18" t="s">
        <v>1108</v>
      </c>
      <c r="H64" s="65"/>
      <c r="I64" s="18" t="s">
        <v>1108</v>
      </c>
      <c r="J64" s="66"/>
      <c r="K64" s="66"/>
      <c r="L64" s="67"/>
      <c r="M64" s="68" t="s">
        <v>39</v>
      </c>
      <c r="N64" s="68" t="s">
        <v>420</v>
      </c>
      <c r="O64" s="69" t="s">
        <v>1118</v>
      </c>
      <c r="P64" s="134">
        <v>0.45833333333333331</v>
      </c>
      <c r="Q64" s="70"/>
      <c r="R64" s="134">
        <v>0.47916666666666669</v>
      </c>
      <c r="S64" s="70"/>
      <c r="T64" s="134">
        <v>0.54166666666666663</v>
      </c>
      <c r="U64" s="70"/>
      <c r="V64" s="134">
        <v>0.5625</v>
      </c>
      <c r="W64" s="70"/>
      <c r="X64" s="134">
        <v>0.56319444444444444</v>
      </c>
      <c r="Y64" s="70"/>
      <c r="Z64" s="134">
        <v>0.56944444444444442</v>
      </c>
      <c r="AA64" s="70" t="s">
        <v>1108</v>
      </c>
      <c r="AB64" s="19"/>
      <c r="AC64" s="20" t="s">
        <v>1108</v>
      </c>
      <c r="AD64" s="19"/>
      <c r="AE64" s="71">
        <f t="shared" si="25"/>
        <v>660</v>
      </c>
      <c r="AF64" s="71">
        <f t="shared" si="26"/>
        <v>810</v>
      </c>
      <c r="AG64" s="71">
        <f t="shared" si="27"/>
        <v>150</v>
      </c>
      <c r="AH64" s="71">
        <f t="shared" si="28"/>
        <v>150</v>
      </c>
      <c r="AI64" s="71" t="str">
        <f t="shared" si="29"/>
        <v/>
      </c>
      <c r="AJ64" s="71" t="str">
        <f t="shared" si="30"/>
        <v/>
      </c>
      <c r="AK64" s="71" t="str">
        <f t="shared" si="31"/>
        <v/>
      </c>
      <c r="AL64" s="71">
        <f t="shared" si="32"/>
        <v>150</v>
      </c>
      <c r="AM64" s="71">
        <f t="shared" si="33"/>
        <v>0</v>
      </c>
      <c r="AN64" s="72">
        <f t="shared" si="34"/>
        <v>2.083333333333337E-2</v>
      </c>
      <c r="AO64" s="73">
        <f t="shared" si="35"/>
        <v>1</v>
      </c>
      <c r="AP64" s="72" t="str">
        <f t="shared" si="36"/>
        <v>No</v>
      </c>
      <c r="AQ64" s="72">
        <f t="shared" si="37"/>
        <v>6.2499999999999778E-3</v>
      </c>
      <c r="AR64" s="72" t="str">
        <f t="shared" si="38"/>
        <v/>
      </c>
      <c r="AS64" s="72" t="str">
        <f t="shared" si="39"/>
        <v/>
      </c>
      <c r="AT64" s="72" t="str">
        <f t="shared" si="40"/>
        <v/>
      </c>
      <c r="AU64" s="3"/>
      <c r="AV64" s="3"/>
      <c r="AW64" s="3"/>
      <c r="AX64" s="3"/>
      <c r="AY64" s="20" t="s">
        <v>1220</v>
      </c>
      <c r="AZ64" s="46"/>
      <c r="BA64" s="20"/>
      <c r="BB64" s="46"/>
      <c r="BC64" s="20"/>
      <c r="BD64" s="20"/>
      <c r="BE64" s="20"/>
      <c r="BF64" s="47" t="str">
        <f t="shared" si="71"/>
        <v/>
      </c>
      <c r="BG64" s="3"/>
      <c r="BH64" s="155" t="s">
        <v>386</v>
      </c>
      <c r="BI64" s="156"/>
      <c r="BJ64" s="63">
        <f>COUNTIF(CW$2:CW$1288,1)/BJ11</f>
        <v>0</v>
      </c>
      <c r="BK64" s="58">
        <f t="shared" si="72"/>
        <v>1</v>
      </c>
      <c r="BL64" s="3"/>
      <c r="BM64" s="3"/>
      <c r="BN64" s="3"/>
      <c r="BO64" s="3"/>
      <c r="BP64" s="3"/>
      <c r="BQ64" s="3"/>
      <c r="BR64" s="3"/>
      <c r="BS64" s="3"/>
      <c r="BT64" s="3"/>
      <c r="BU64" s="3"/>
      <c r="BV64" s="3"/>
      <c r="BW64" s="3"/>
      <c r="BX64" s="3"/>
      <c r="BY64" s="3"/>
      <c r="BZ64" s="80"/>
      <c r="CA64" s="3"/>
      <c r="CB64" s="3"/>
      <c r="CC64" s="3"/>
      <c r="CD64" s="3"/>
      <c r="CE64" s="3"/>
      <c r="CF64" s="3"/>
      <c r="CG64" s="3"/>
      <c r="CH64" s="3"/>
      <c r="CI64" s="3"/>
      <c r="CJ64" s="3"/>
      <c r="CM64" s="3"/>
      <c r="CN64" s="78">
        <f t="shared" si="47"/>
        <v>0</v>
      </c>
      <c r="CO64" s="78">
        <f t="shared" si="48"/>
        <v>0</v>
      </c>
      <c r="CP64" s="78">
        <f t="shared" si="49"/>
        <v>0</v>
      </c>
      <c r="CQ64" s="78">
        <f t="shared" si="50"/>
        <v>0</v>
      </c>
      <c r="CR64" s="78">
        <f t="shared" si="51"/>
        <v>0</v>
      </c>
      <c r="CS64" s="78">
        <f t="shared" si="52"/>
        <v>0</v>
      </c>
      <c r="CT64" s="78">
        <f t="shared" si="53"/>
        <v>0</v>
      </c>
      <c r="CU64" s="78">
        <f t="shared" si="54"/>
        <v>0</v>
      </c>
      <c r="CV64" s="78">
        <f t="shared" si="55"/>
        <v>0</v>
      </c>
      <c r="CW64" s="78">
        <f t="shared" si="56"/>
        <v>0</v>
      </c>
      <c r="CX64" s="78">
        <f t="shared" si="57"/>
        <v>0</v>
      </c>
      <c r="CY64" s="78">
        <f t="shared" si="58"/>
        <v>0</v>
      </c>
      <c r="CZ64" s="78">
        <f t="shared" si="59"/>
        <v>0</v>
      </c>
      <c r="DA64" s="78">
        <f>IF(COUNTIFS($A$2:$A$601,A64,$B$2:$B$601,B64,$F$2:F$601,F64)&gt;1,1,0)</f>
        <v>0</v>
      </c>
      <c r="DB64" s="78">
        <f t="shared" si="60"/>
        <v>1</v>
      </c>
      <c r="DC64" s="78">
        <f t="shared" si="61"/>
        <v>0</v>
      </c>
      <c r="DD64" s="78">
        <f t="shared" si="62"/>
        <v>0</v>
      </c>
      <c r="DE64" s="78">
        <f t="shared" si="63"/>
        <v>1</v>
      </c>
      <c r="DF64" s="78">
        <f t="shared" si="64"/>
        <v>1</v>
      </c>
      <c r="DG64" s="78" t="str">
        <f t="shared" si="65"/>
        <v>1</v>
      </c>
      <c r="DH64" s="78" t="str">
        <f t="shared" si="66"/>
        <v>1</v>
      </c>
      <c r="DI64" s="79" t="str">
        <f>IFERROR(IF(J64="","",VLOOKUP(J64,Lists!$D$3:$E$13,2,FALSE)),1)</f>
        <v/>
      </c>
      <c r="DJ64" s="79" t="str">
        <f>IFERROR(IF(K64="","",VLOOKUP(K64,Lists!$F$3:$G$14,2,FALSE)),1)</f>
        <v/>
      </c>
      <c r="DK64" s="79">
        <f>IFERROR(IF(M64="","",VLOOKUP(M64,Lists!$AA$3:$AB$18,2,FALSE)),1)</f>
        <v>0</v>
      </c>
      <c r="DL64" s="79">
        <f>IFERROR(IF(N64="","",VLOOKUP(N64,Lists!$AC$3:$AD$13,2,FALSE)),1)</f>
        <v>0</v>
      </c>
    </row>
    <row r="65" spans="1:116" ht="15" customHeight="1" x14ac:dyDescent="0.25">
      <c r="A65" s="20">
        <v>421509</v>
      </c>
      <c r="B65" s="19">
        <v>45664</v>
      </c>
      <c r="C65" s="64">
        <v>0.60416666666666663</v>
      </c>
      <c r="D65" s="64" t="s">
        <v>1119</v>
      </c>
      <c r="E65" s="19">
        <v>45655</v>
      </c>
      <c r="F65" s="20">
        <v>5</v>
      </c>
      <c r="G65" s="18" t="s">
        <v>1108</v>
      </c>
      <c r="H65" s="65"/>
      <c r="I65" s="18" t="s">
        <v>1108</v>
      </c>
      <c r="J65" s="66"/>
      <c r="K65" s="66"/>
      <c r="L65" s="67"/>
      <c r="M65" s="68" t="s">
        <v>39</v>
      </c>
      <c r="N65" s="68" t="s">
        <v>420</v>
      </c>
      <c r="O65" s="69" t="s">
        <v>1164</v>
      </c>
      <c r="P65" s="134">
        <v>0.57361111111111118</v>
      </c>
      <c r="Q65" s="70"/>
      <c r="R65" s="134">
        <v>0.59375</v>
      </c>
      <c r="S65" s="70"/>
      <c r="T65" s="134">
        <v>0.69791666666666663</v>
      </c>
      <c r="U65" s="70"/>
      <c r="V65" s="134">
        <v>0.70833333333333337</v>
      </c>
      <c r="W65" s="70"/>
      <c r="X65" s="134">
        <v>0.7090277777777777</v>
      </c>
      <c r="Y65" s="70"/>
      <c r="Z65" s="134">
        <v>0.71527777777777779</v>
      </c>
      <c r="AA65" s="70" t="s">
        <v>1108</v>
      </c>
      <c r="AB65" s="19"/>
      <c r="AC65" s="20" t="s">
        <v>1108</v>
      </c>
      <c r="AD65" s="19"/>
      <c r="AE65" s="71">
        <f t="shared" si="25"/>
        <v>826</v>
      </c>
      <c r="AF65" s="71">
        <f t="shared" si="26"/>
        <v>1020</v>
      </c>
      <c r="AG65" s="71">
        <f t="shared" si="27"/>
        <v>194</v>
      </c>
      <c r="AH65" s="71" t="str">
        <f t="shared" si="28"/>
        <v/>
      </c>
      <c r="AI65" s="71" t="str">
        <f t="shared" si="29"/>
        <v/>
      </c>
      <c r="AJ65" s="71">
        <f t="shared" si="30"/>
        <v>134</v>
      </c>
      <c r="AK65" s="71" t="str">
        <f t="shared" si="31"/>
        <v/>
      </c>
      <c r="AL65" s="71">
        <f t="shared" si="32"/>
        <v>134</v>
      </c>
      <c r="AM65" s="71">
        <f t="shared" si="33"/>
        <v>60</v>
      </c>
      <c r="AN65" s="72">
        <f t="shared" si="34"/>
        <v>0</v>
      </c>
      <c r="AO65" s="73">
        <f t="shared" si="35"/>
        <v>9</v>
      </c>
      <c r="AP65" s="72" t="str">
        <f t="shared" si="36"/>
        <v>Yes</v>
      </c>
      <c r="AQ65" s="72">
        <f t="shared" si="37"/>
        <v>6.2500000000000888E-3</v>
      </c>
      <c r="AR65" s="72" t="str">
        <f t="shared" si="38"/>
        <v/>
      </c>
      <c r="AS65" s="72" t="str">
        <f t="shared" si="39"/>
        <v/>
      </c>
      <c r="AT65" s="72" t="str">
        <f t="shared" si="40"/>
        <v/>
      </c>
      <c r="AU65" s="3"/>
      <c r="AV65" s="3"/>
      <c r="AW65" s="3"/>
      <c r="AX65" s="3"/>
      <c r="AY65" s="20" t="s">
        <v>1177</v>
      </c>
      <c r="AZ65" s="46"/>
      <c r="BA65" s="20"/>
      <c r="BB65" s="46"/>
      <c r="BC65" s="20"/>
      <c r="BD65" s="20"/>
      <c r="BE65" s="20"/>
      <c r="BF65" s="47" t="str">
        <f t="shared" si="71"/>
        <v/>
      </c>
      <c r="BG65" s="3"/>
      <c r="BH65" s="155" t="s">
        <v>387</v>
      </c>
      <c r="BI65" s="156"/>
      <c r="BJ65" s="63">
        <f>COUNTIF(CX$2:CX$1288,1)/BJ11</f>
        <v>0</v>
      </c>
      <c r="BK65" s="58">
        <f t="shared" si="72"/>
        <v>1</v>
      </c>
      <c r="BL65" s="3"/>
      <c r="BM65" s="3"/>
      <c r="BN65" s="3"/>
      <c r="BO65" s="3"/>
      <c r="BP65" s="3"/>
      <c r="BQ65" s="3"/>
      <c r="BR65" s="3"/>
      <c r="BS65" s="3"/>
      <c r="BT65" s="3"/>
      <c r="BU65" s="3"/>
      <c r="BV65" s="3"/>
      <c r="BW65" s="3"/>
      <c r="BX65" s="3"/>
      <c r="BY65" s="3"/>
      <c r="BZ65" s="80"/>
      <c r="CA65" s="3"/>
      <c r="CB65" s="3"/>
      <c r="CC65" s="3"/>
      <c r="CD65" s="3"/>
      <c r="CE65" s="3"/>
      <c r="CF65" s="3"/>
      <c r="CG65" s="3"/>
      <c r="CH65" s="3"/>
      <c r="CI65" s="3"/>
      <c r="CJ65" s="3"/>
      <c r="CM65" s="3"/>
      <c r="CN65" s="78">
        <f t="shared" si="47"/>
        <v>0</v>
      </c>
      <c r="CO65" s="78">
        <f t="shared" si="48"/>
        <v>0</v>
      </c>
      <c r="CP65" s="78">
        <f t="shared" si="49"/>
        <v>0</v>
      </c>
      <c r="CQ65" s="78">
        <f t="shared" si="50"/>
        <v>0</v>
      </c>
      <c r="CR65" s="78">
        <f t="shared" si="51"/>
        <v>0</v>
      </c>
      <c r="CS65" s="78">
        <f t="shared" si="52"/>
        <v>0</v>
      </c>
      <c r="CT65" s="78">
        <f t="shared" si="53"/>
        <v>0</v>
      </c>
      <c r="CU65" s="78">
        <f t="shared" si="54"/>
        <v>0</v>
      </c>
      <c r="CV65" s="78">
        <f t="shared" si="55"/>
        <v>0</v>
      </c>
      <c r="CW65" s="78">
        <f t="shared" si="56"/>
        <v>0</v>
      </c>
      <c r="CX65" s="78">
        <f t="shared" si="57"/>
        <v>0</v>
      </c>
      <c r="CY65" s="78">
        <f t="shared" si="58"/>
        <v>0</v>
      </c>
      <c r="CZ65" s="78">
        <f t="shared" si="59"/>
        <v>0</v>
      </c>
      <c r="DA65" s="78">
        <f>IF(COUNTIFS($A$2:$A$601,A65,$B$2:$B$601,B65,$F$2:F$601,F65)&gt;1,1,0)</f>
        <v>0</v>
      </c>
      <c r="DB65" s="78">
        <f t="shared" si="60"/>
        <v>0</v>
      </c>
      <c r="DC65" s="78">
        <f t="shared" si="61"/>
        <v>0</v>
      </c>
      <c r="DD65" s="78">
        <f t="shared" si="62"/>
        <v>0</v>
      </c>
      <c r="DE65" s="78">
        <f t="shared" si="63"/>
        <v>1</v>
      </c>
      <c r="DF65" s="78" t="str">
        <f t="shared" si="64"/>
        <v>1</v>
      </c>
      <c r="DG65" s="78" t="str">
        <f t="shared" si="65"/>
        <v>1</v>
      </c>
      <c r="DH65" s="78" t="str">
        <f t="shared" si="66"/>
        <v>1</v>
      </c>
      <c r="DI65" s="79" t="str">
        <f>IFERROR(IF(J65="","",VLOOKUP(J65,Lists!$D$3:$E$13,2,FALSE)),1)</f>
        <v/>
      </c>
      <c r="DJ65" s="79" t="str">
        <f>IFERROR(IF(K65="","",VLOOKUP(K65,Lists!$F$3:$G$14,2,FALSE)),1)</f>
        <v/>
      </c>
      <c r="DK65" s="79">
        <f>IFERROR(IF(M65="","",VLOOKUP(M65,Lists!$AA$3:$AB$18,2,FALSE)),1)</f>
        <v>0</v>
      </c>
      <c r="DL65" s="79">
        <f>IFERROR(IF(N65="","",VLOOKUP(N65,Lists!$AC$3:$AD$13,2,FALSE)),1)</f>
        <v>0</v>
      </c>
    </row>
    <row r="66" spans="1:116" ht="15" customHeight="1" x14ac:dyDescent="0.25">
      <c r="A66" s="20">
        <v>400261</v>
      </c>
      <c r="B66" s="19">
        <v>45664</v>
      </c>
      <c r="C66" s="64">
        <v>0.33333333333333331</v>
      </c>
      <c r="D66" s="64" t="s">
        <v>1143</v>
      </c>
      <c r="E66" s="19">
        <v>45663</v>
      </c>
      <c r="F66" s="20">
        <v>1</v>
      </c>
      <c r="G66" s="18" t="s">
        <v>1108</v>
      </c>
      <c r="H66" s="65"/>
      <c r="I66" s="18" t="s">
        <v>1108</v>
      </c>
      <c r="J66" s="66"/>
      <c r="K66" s="66"/>
      <c r="L66" s="67"/>
      <c r="M66" s="68" t="s">
        <v>39</v>
      </c>
      <c r="N66" s="68" t="s">
        <v>420</v>
      </c>
      <c r="O66" s="69" t="s">
        <v>1118</v>
      </c>
      <c r="P66" s="134">
        <v>0.3298611111111111</v>
      </c>
      <c r="Q66" s="70"/>
      <c r="R66" s="134">
        <v>0.36041666666666666</v>
      </c>
      <c r="S66" s="70"/>
      <c r="T66" s="134">
        <v>0.51041666666666663</v>
      </c>
      <c r="U66" s="70"/>
      <c r="V66" s="134">
        <v>0.54513888888888895</v>
      </c>
      <c r="W66" s="70"/>
      <c r="X66" s="134">
        <v>0.54583333333333328</v>
      </c>
      <c r="Y66" s="70"/>
      <c r="Z66" s="134">
        <v>0.55208333333333337</v>
      </c>
      <c r="AA66" s="70" t="s">
        <v>1108</v>
      </c>
      <c r="AB66" s="19"/>
      <c r="AC66" s="20" t="s">
        <v>1108</v>
      </c>
      <c r="AD66" s="19"/>
      <c r="AE66" s="71">
        <f t="shared" si="25"/>
        <v>475</v>
      </c>
      <c r="AF66" s="71">
        <f t="shared" si="26"/>
        <v>785</v>
      </c>
      <c r="AG66" s="71">
        <f t="shared" si="27"/>
        <v>310</v>
      </c>
      <c r="AH66" s="71">
        <f t="shared" si="28"/>
        <v>0</v>
      </c>
      <c r="AI66" s="71">
        <f t="shared" si="29"/>
        <v>305</v>
      </c>
      <c r="AJ66" s="71" t="str">
        <f t="shared" si="30"/>
        <v/>
      </c>
      <c r="AK66" s="71" t="str">
        <f t="shared" si="31"/>
        <v/>
      </c>
      <c r="AL66" s="71">
        <f t="shared" si="32"/>
        <v>305</v>
      </c>
      <c r="AM66" s="71">
        <f t="shared" si="33"/>
        <v>5</v>
      </c>
      <c r="AN66" s="72">
        <f t="shared" si="34"/>
        <v>2.7083333333333348E-2</v>
      </c>
      <c r="AO66" s="73">
        <f t="shared" si="35"/>
        <v>1</v>
      </c>
      <c r="AP66" s="72" t="str">
        <f t="shared" si="36"/>
        <v>No</v>
      </c>
      <c r="AQ66" s="72">
        <f t="shared" si="37"/>
        <v>6.2500000000000888E-3</v>
      </c>
      <c r="AR66" s="72" t="str">
        <f t="shared" si="38"/>
        <v/>
      </c>
      <c r="AS66" s="72" t="str">
        <f t="shared" si="39"/>
        <v/>
      </c>
      <c r="AT66" s="72" t="str">
        <f t="shared" si="40"/>
        <v/>
      </c>
      <c r="AU66" s="3"/>
      <c r="AV66" s="3"/>
      <c r="AW66" s="3"/>
      <c r="AX66" s="3"/>
      <c r="AY66" s="20" t="s">
        <v>1131</v>
      </c>
      <c r="AZ66" s="46"/>
      <c r="BA66" s="20"/>
      <c r="BB66" s="46"/>
      <c r="BC66" s="20"/>
      <c r="BD66" s="20"/>
      <c r="BE66" s="20"/>
      <c r="BF66" s="47" t="str">
        <f t="shared" si="71"/>
        <v/>
      </c>
      <c r="BG66" s="3"/>
      <c r="BH66" s="155" t="s">
        <v>388</v>
      </c>
      <c r="BI66" s="156"/>
      <c r="BJ66" s="63">
        <f>COUNTIF(CY$2:CY$1288,1)/BJ11</f>
        <v>0</v>
      </c>
      <c r="BK66" s="58">
        <f t="shared" si="72"/>
        <v>1</v>
      </c>
      <c r="BL66" s="3"/>
      <c r="BM66" s="3"/>
      <c r="BN66" s="3"/>
      <c r="BO66" s="3"/>
      <c r="BP66" s="3"/>
      <c r="BQ66" s="3"/>
      <c r="BR66" s="3"/>
      <c r="BS66" s="3"/>
      <c r="BT66" s="3"/>
      <c r="BU66" s="3"/>
      <c r="BV66" s="3"/>
      <c r="BW66" s="3"/>
      <c r="BX66" s="3"/>
      <c r="BY66" s="3"/>
      <c r="BZ66" s="80"/>
      <c r="CA66" s="3"/>
      <c r="CB66" s="3"/>
      <c r="CC66" s="3"/>
      <c r="CD66" s="3"/>
      <c r="CE66" s="3"/>
      <c r="CF66" s="3"/>
      <c r="CG66" s="3"/>
      <c r="CH66" s="3"/>
      <c r="CI66" s="3"/>
      <c r="CJ66" s="3"/>
      <c r="CM66" s="3"/>
      <c r="CN66" s="78">
        <f t="shared" si="47"/>
        <v>0</v>
      </c>
      <c r="CO66" s="78">
        <f t="shared" si="48"/>
        <v>0</v>
      </c>
      <c r="CP66" s="78">
        <f t="shared" si="49"/>
        <v>0</v>
      </c>
      <c r="CQ66" s="78">
        <f t="shared" si="50"/>
        <v>0</v>
      </c>
      <c r="CR66" s="78">
        <f t="shared" si="51"/>
        <v>0</v>
      </c>
      <c r="CS66" s="78">
        <f t="shared" si="52"/>
        <v>0</v>
      </c>
      <c r="CT66" s="78">
        <f t="shared" si="53"/>
        <v>0</v>
      </c>
      <c r="CU66" s="78">
        <f t="shared" si="54"/>
        <v>0</v>
      </c>
      <c r="CV66" s="78">
        <f t="shared" si="55"/>
        <v>0</v>
      </c>
      <c r="CW66" s="78">
        <f t="shared" si="56"/>
        <v>0</v>
      </c>
      <c r="CX66" s="78">
        <f t="shared" si="57"/>
        <v>0</v>
      </c>
      <c r="CY66" s="78">
        <f t="shared" si="58"/>
        <v>0</v>
      </c>
      <c r="CZ66" s="78">
        <f t="shared" si="59"/>
        <v>0</v>
      </c>
      <c r="DA66" s="78">
        <f>IF(COUNTIFS($A$2:$A$601,A66,$B$2:$B$601,B66,$F$2:F$601,F66)&gt;1,1,0)</f>
        <v>0</v>
      </c>
      <c r="DB66" s="78">
        <f t="shared" si="60"/>
        <v>0</v>
      </c>
      <c r="DC66" s="78">
        <f t="shared" si="61"/>
        <v>0</v>
      </c>
      <c r="DD66" s="78">
        <f t="shared" si="62"/>
        <v>0</v>
      </c>
      <c r="DE66" s="78">
        <f t="shared" si="63"/>
        <v>1</v>
      </c>
      <c r="DF66" s="78">
        <f t="shared" si="64"/>
        <v>1</v>
      </c>
      <c r="DG66" s="78" t="str">
        <f t="shared" si="65"/>
        <v>1</v>
      </c>
      <c r="DH66" s="78" t="str">
        <f t="shared" si="66"/>
        <v>1</v>
      </c>
      <c r="DI66" s="79" t="str">
        <f>IFERROR(IF(J66="","",VLOOKUP(J66,Lists!$D$3:$E$13,2,FALSE)),1)</f>
        <v/>
      </c>
      <c r="DJ66" s="79" t="str">
        <f>IFERROR(IF(K66="","",VLOOKUP(K66,Lists!$F$3:$G$14,2,FALSE)),1)</f>
        <v/>
      </c>
      <c r="DK66" s="79">
        <f>IFERROR(IF(M66="","",VLOOKUP(M66,Lists!$AA$3:$AB$18,2,FALSE)),1)</f>
        <v>0</v>
      </c>
      <c r="DL66" s="79">
        <f>IFERROR(IF(N66="","",VLOOKUP(N66,Lists!$AC$3:$AD$13,2,FALSE)),1)</f>
        <v>0</v>
      </c>
    </row>
    <row r="67" spans="1:116" ht="15" customHeight="1" x14ac:dyDescent="0.25">
      <c r="A67" s="20">
        <v>326944</v>
      </c>
      <c r="B67" s="19">
        <v>45664</v>
      </c>
      <c r="C67" s="64">
        <v>0.58333333333333337</v>
      </c>
      <c r="D67" s="64" t="s">
        <v>1143</v>
      </c>
      <c r="E67" s="19">
        <v>45663</v>
      </c>
      <c r="F67" s="20">
        <v>1</v>
      </c>
      <c r="G67" s="18" t="s">
        <v>1108</v>
      </c>
      <c r="H67" s="65"/>
      <c r="I67" s="18" t="s">
        <v>1108</v>
      </c>
      <c r="J67" s="66"/>
      <c r="K67" s="66"/>
      <c r="L67" s="67"/>
      <c r="M67" s="68" t="s">
        <v>39</v>
      </c>
      <c r="N67" s="68" t="s">
        <v>420</v>
      </c>
      <c r="O67" s="69" t="s">
        <v>1165</v>
      </c>
      <c r="P67" s="134">
        <v>0.57430555555555551</v>
      </c>
      <c r="Q67" s="70"/>
      <c r="R67" s="134">
        <v>0.58333333333333337</v>
      </c>
      <c r="S67" s="70"/>
      <c r="T67" s="134">
        <v>0.69791666666666663</v>
      </c>
      <c r="U67" s="70"/>
      <c r="V67" s="134">
        <v>0.70763888888888893</v>
      </c>
      <c r="W67" s="70"/>
      <c r="X67" s="134">
        <v>0.70833333333333337</v>
      </c>
      <c r="Y67" s="70"/>
      <c r="Z67" s="134">
        <v>0.71527777777777779</v>
      </c>
      <c r="AA67" s="70" t="s">
        <v>1108</v>
      </c>
      <c r="AB67" s="19"/>
      <c r="AC67" s="20" t="s">
        <v>1108</v>
      </c>
      <c r="AD67" s="19"/>
      <c r="AE67" s="71">
        <f t="shared" ref="AE67:AE130" si="73">IF(P67&lt;&gt;"",HOUR(P67)*60+MINUTE(P67),"")</f>
        <v>827</v>
      </c>
      <c r="AF67" s="71">
        <f t="shared" ref="AF67:AF130" si="74">IF(V67&lt;&gt;"",HOUR(V67)*60+MINUTE(V67),"")</f>
        <v>1019</v>
      </c>
      <c r="AG67" s="71">
        <f t="shared" ref="AG67:AG130" si="75">IF(OR(AE67="",AF67=""),"",IF(AE67=AF67,0,IF(AF67&gt;AE67,AF67-AE67,1440-AE67+AF67)))</f>
        <v>192</v>
      </c>
      <c r="AH67" s="71" t="str">
        <f t="shared" ref="AH67:AH130" si="76">IF(OR(AE67="",AF67="",AG67=""),"",IF(AE67&gt;=$BK$4,IF(AF67&gt;$BK$4,IF(AF67&lt;=$BK$5,IF(AE67&gt;=$BK$4,AG67,""),""),""),0))</f>
        <v/>
      </c>
      <c r="AI67" s="71" t="str">
        <f t="shared" ref="AI67:AI130" si="77">IF(OR(AE67="",AF67="",$BK$4="",$BK$5=""),"",IF(AE67&lt;$BK$4,IF(AF67&gt;$BK$4,IF(AF67&lt;$BK$5,AF67-$BK$4,($BK$5-$BK$4)),""),""))</f>
        <v/>
      </c>
      <c r="AJ67" s="71">
        <f t="shared" ref="AJ67:AJ130" si="78">IF(OR(AE67="",AF67="",$BK$4="",$BK$5=""),"",IF(AE67&gt;$BK$4,IF(AE67&lt;$BK$5,IF(OR(AF67&gt;$BK$5,AF67&lt;$BK$4),$BK$5-AE67,""),""),""))</f>
        <v>133</v>
      </c>
      <c r="AK67" s="71" t="str">
        <f t="shared" ref="AK67:AK130" si="79">IF(OR(AE67="",AF67="",$BK$4="",$BK$5=""),"",IF(AND(AE67&lt;$BK$4,AF67&lt;$BK$4),((AF67-AE67)),""))</f>
        <v/>
      </c>
      <c r="AL67" s="71">
        <f t="shared" ref="AL67:AL130" si="80">IF(AND(AH67="",AI67="",AJ67="",AK67=""),"",SUM(AH67:AK67))</f>
        <v>133</v>
      </c>
      <c r="AM67" s="71">
        <f t="shared" ref="AM67:AM130" si="81">IF(OR(AG67="",AL67=""),IF(AL67="",AG67,""),AG67-AL67)</f>
        <v>59</v>
      </c>
      <c r="AN67" s="72">
        <f t="shared" ref="AN67:AN130" si="82">IF(AL67="","",IF(OR(C67="",R67=""),"",IF(((R67+Q67)-C67)&lt;0,0,((R67+Q67)-C67))))</f>
        <v>0</v>
      </c>
      <c r="AO67" s="73">
        <f t="shared" ref="AO67:AO130" si="83">IF(AL67="","",IF(OR(E67="",B67="",G67="yes"),"",B67-E67))</f>
        <v>1</v>
      </c>
      <c r="AP67" s="72" t="str">
        <f t="shared" ref="AP67:AP130" si="84">IF(AN67="","",IF(AN67&gt;$AY$6,"No","Yes"))</f>
        <v>Yes</v>
      </c>
      <c r="AQ67" s="72">
        <f t="shared" ref="AQ67:AQ130" si="85">IF(AL67="","",IF(OR(X67="",Z67=""),"",Z67+Y67-X67))</f>
        <v>6.9444444444444198E-3</v>
      </c>
      <c r="AR67" s="72" t="str">
        <f t="shared" ref="AR67:AR130" si="86">IF(AL67="","",IF(OR(I67="",I67="No",,G67="yes"),"",IF(AB67=E67,"Yes","No")))</f>
        <v/>
      </c>
      <c r="AS67" s="72" t="str">
        <f t="shared" ref="AS67:AS130" si="87">IF(G67="YES","",(IF(OR(A67="",AB67="",E67=""),"",(IF(OR(I67="",I67="No",,G67="Yes"),"",IF(OR(B67&lt;&gt;AB67,B67&lt;&gt;E67),IF(AB67&lt;E67,"Validate","Yes"),"No"))))))</f>
        <v/>
      </c>
      <c r="AT67" s="72" t="str">
        <f t="shared" ref="AT67:AT130" si="88">IF(OR(AL67="",AB67="",I67="No"),"",IF(OR(AD67=AB67,AD67=AB67+1),"Yes","No"))</f>
        <v/>
      </c>
      <c r="AU67" s="3"/>
      <c r="AV67" s="3"/>
      <c r="AW67" s="3"/>
      <c r="AX67" s="3"/>
      <c r="AY67" s="20" t="s">
        <v>1221</v>
      </c>
      <c r="AZ67" s="46"/>
      <c r="BA67" s="20"/>
      <c r="BB67" s="46"/>
      <c r="BC67" s="20"/>
      <c r="BD67" s="20"/>
      <c r="BE67" s="20"/>
      <c r="BF67" s="47" t="str">
        <f t="shared" si="71"/>
        <v/>
      </c>
      <c r="BG67" s="3"/>
      <c r="BH67" s="155" t="s">
        <v>460</v>
      </c>
      <c r="BI67" s="156"/>
      <c r="BJ67" s="63">
        <f>COUNTIF(CZ$2:CZ$1288,"1")/BJ11</f>
        <v>0</v>
      </c>
      <c r="BK67" s="58">
        <f t="shared" si="72"/>
        <v>1</v>
      </c>
      <c r="BL67" s="3"/>
      <c r="BM67" s="3"/>
      <c r="BN67" s="3"/>
      <c r="BO67" s="3"/>
      <c r="BP67" s="3"/>
      <c r="BQ67" s="3"/>
      <c r="BR67" s="3"/>
      <c r="BS67" s="3"/>
      <c r="BT67" s="3"/>
      <c r="BU67" s="3"/>
      <c r="BV67" s="3"/>
      <c r="BW67" s="3"/>
      <c r="BX67" s="3"/>
      <c r="BY67" s="3"/>
      <c r="BZ67" s="80"/>
      <c r="CA67" s="3"/>
      <c r="CB67" s="3"/>
      <c r="CC67" s="3"/>
      <c r="CD67" s="3"/>
      <c r="CE67" s="3"/>
      <c r="CF67" s="3"/>
      <c r="CG67" s="3"/>
      <c r="CH67" s="3"/>
      <c r="CI67" s="3"/>
      <c r="CJ67" s="3"/>
      <c r="CM67" s="3"/>
      <c r="CN67" s="78">
        <f t="shared" ref="CN67:CN130" si="89">IF(OR(P67="",R67=""),"",IF(P67+Q67=R67,1,0))</f>
        <v>0</v>
      </c>
      <c r="CO67" s="78">
        <f t="shared" ref="CO67:CO130" si="90">IF(OR(R67="",T67=""),"",IF(R67+S67=T67,1,0))</f>
        <v>0</v>
      </c>
      <c r="CP67" s="78">
        <f t="shared" ref="CP67:CP130" si="91">IF(OR(T67="",V67=""),"",IF(T67+U67=V67,1,0))</f>
        <v>0</v>
      </c>
      <c r="CQ67" s="78">
        <f t="shared" ref="CQ67:CQ130" si="92">IF(OR(V67="",X67=""),"",IF(V67+W67=X67,1,0))</f>
        <v>0</v>
      </c>
      <c r="CR67" s="78">
        <f t="shared" ref="CR67:CR130" si="93">IF(OR(X67="",Z67=""),"",IF(X67+Y67=Z67,1,0))</f>
        <v>0</v>
      </c>
      <c r="CS67" s="78">
        <f t="shared" ref="CS67:CS130" si="94">IF(OR(P67="",R67="",T67="",X67="",Z67="",V67=""),"",IF(P67=R67,1,IF(P67=T67,1,IF(P67=V67,1,IF(P67=X67,1,IF(P67=Z67,1,IF(R67=T67,1,IF(R67=V67,1,IF(R67=X67,1,IF(R67=Z67,1,IF(T67=V67,1,IF(T67=X67,1,IF(T67=Z67,1,IF(V67=X67,1,IF(V67=Z67,1,IF(X67=Z67,1,0))))))))))))))))</f>
        <v>0</v>
      </c>
      <c r="CT67" s="78">
        <f t="shared" ref="CT67:CT130" si="95">IF(R67+Q67&lt;P67,1,0)</f>
        <v>0</v>
      </c>
      <c r="CU67" s="78">
        <f t="shared" ref="CU67:CU130" si="96">IF(T67+S67&lt;R67,1,0)</f>
        <v>0</v>
      </c>
      <c r="CV67" s="78">
        <f t="shared" ref="CV67:CV130" si="97">IF(V67+U67&lt;T67,1,0)</f>
        <v>0</v>
      </c>
      <c r="CW67" s="78">
        <f t="shared" ref="CW67:CW130" si="98">IF(X67+W67&lt;V67,1,0)</f>
        <v>0</v>
      </c>
      <c r="CX67" s="78">
        <f t="shared" ref="CX67:CX130" si="99">IF(Z67+Y67&lt;X67,1,0)</f>
        <v>0</v>
      </c>
      <c r="CY67" s="78">
        <f t="shared" ref="CY67:CY130" si="100">IF(P67&gt;R67,1,IF(P67&gt;T67,1,IF(P67&gt;V67,1,IF(P67&gt;X67,1,IF(P67&gt;Z67,1,IF(R67&gt;T67,1,IF(R67&gt;V67,1,IF(R67&gt;X67,1,IF(R67&gt;Z67,1,IF(T67&gt;V67,1,IF(T67&gt;X67,1,IF(T67&gt;Z67,1,IF(V67&gt;X67,1,IF(V67&gt;Z67,1,IF(X67&gt;Z67,1,0)))))))))))))))</f>
        <v>0</v>
      </c>
      <c r="CZ67" s="78">
        <f t="shared" ref="CZ67:CZ130" si="101">IF(COUNTIFS($A$2:$A$1288,A67,$B$2:$B$1288,B67,$K$2:$K$1288,K67,$N$2:$N$1288,N67)&gt;1,1,0)</f>
        <v>0</v>
      </c>
      <c r="DA67" s="78">
        <f>IF(COUNTIFS($A$2:$A$601,A67,$B$2:$B$601,B67,$F$2:F$601,F67)&gt;1,1,0)</f>
        <v>0</v>
      </c>
      <c r="DB67" s="78">
        <f t="shared" ref="DB67:DB130" si="102">IF(COUNTIFS($P$2:$P$601,P67,$R$2:$R$601,R67)&gt;1,1,0)</f>
        <v>0</v>
      </c>
      <c r="DC67" s="78">
        <f t="shared" ref="DC67:DC130" si="103">IF(COUNTIFS($P$2:$P$1288,P67,$T$2:$T$1288,T67,$R$2:$R$1288,R67,$V$2:$V$1288,V67)&gt;1,1,0)</f>
        <v>0</v>
      </c>
      <c r="DD67" s="78">
        <f t="shared" ref="DD67:DD130" si="104">IF(COUNTIFS($T$2:$T$601,T67,$V$2:$V$601,V67,$P$2:$P$601,P67,$X$2:$X$601,X67)&gt;1,1,0)</f>
        <v>0</v>
      </c>
      <c r="DE67" s="78">
        <f t="shared" ref="DE67:DE130" si="105">IF(ISERROR(DATEVALUE(TEXT(B67,"mm/dd/yyyy"))),"1",IF(B67 &gt;=DATEVALUE(TEXT("06/01/2000","mm/dd/yyyy")),1,"0"))</f>
        <v>1</v>
      </c>
      <c r="DF67" s="78">
        <f t="shared" ref="DF67:DF130" si="106">IF(ISERROR(DATEVALUE(TEXT(E67,"mm/dd/yyyy"))),"1",IF(E67 &gt;=DATEVALUE(TEXT("06/01/2000","mm/dd/yyyy")),1,"0"))</f>
        <v>1</v>
      </c>
      <c r="DG67" s="78" t="str">
        <f t="shared" ref="DG67:DG130" si="107">IF(ISERROR(DATEVALUE(TEXT(AB67,"mm/dd/yyyy"))),"1",IF(AB67 &gt;=DATEVALUE(TEXT("06/01/2000","mm/dd/yyyy")),1,"0"))</f>
        <v>1</v>
      </c>
      <c r="DH67" s="78" t="str">
        <f t="shared" ref="DH67:DH130" si="108">IF(ISERROR(DATEVALUE(TEXT(AD67,"mm/dd/yyyy"))),"1",IF(AD67 &gt;=DATEVALUE(TEXT("06/01/2000","mm/dd/yyyy")),1,"0"))</f>
        <v>1</v>
      </c>
      <c r="DI67" s="79" t="str">
        <f>IFERROR(IF(J67="","",VLOOKUP(J67,Lists!$D$3:$E$13,2,FALSE)),1)</f>
        <v/>
      </c>
      <c r="DJ67" s="79" t="str">
        <f>IFERROR(IF(K67="","",VLOOKUP(K67,Lists!$F$3:$G$14,2,FALSE)),1)</f>
        <v/>
      </c>
      <c r="DK67" s="79">
        <f>IFERROR(IF(M67="","",VLOOKUP(M67,Lists!$AA$3:$AB$18,2,FALSE)),1)</f>
        <v>0</v>
      </c>
      <c r="DL67" s="79">
        <f>IFERROR(IF(N67="","",VLOOKUP(N67,Lists!$AC$3:$AD$13,2,FALSE)),1)</f>
        <v>0</v>
      </c>
    </row>
    <row r="68" spans="1:116" ht="15" customHeight="1" x14ac:dyDescent="0.25">
      <c r="A68" s="20">
        <v>419530</v>
      </c>
      <c r="B68" s="19">
        <v>45664</v>
      </c>
      <c r="C68" s="64">
        <v>0.33333333333333331</v>
      </c>
      <c r="D68" s="64" t="s">
        <v>1128</v>
      </c>
      <c r="E68" s="19">
        <v>45656</v>
      </c>
      <c r="F68" s="20">
        <v>7</v>
      </c>
      <c r="G68" s="18" t="s">
        <v>1108</v>
      </c>
      <c r="H68" s="65"/>
      <c r="I68" s="18" t="s">
        <v>1108</v>
      </c>
      <c r="J68" s="66"/>
      <c r="K68" s="66"/>
      <c r="L68" s="67"/>
      <c r="M68" s="68" t="s">
        <v>41</v>
      </c>
      <c r="N68" s="68" t="s">
        <v>420</v>
      </c>
      <c r="O68" s="69" t="s">
        <v>1166</v>
      </c>
      <c r="P68" s="134">
        <v>0.3263888888888889</v>
      </c>
      <c r="Q68" s="70"/>
      <c r="R68" s="134">
        <v>0.36458333333333331</v>
      </c>
      <c r="S68" s="70"/>
      <c r="T68" s="134">
        <v>0.78819444444444453</v>
      </c>
      <c r="U68" s="70"/>
      <c r="V68" s="134">
        <v>0.80555555555555547</v>
      </c>
      <c r="W68" s="70"/>
      <c r="X68" s="134">
        <v>0.80625000000000002</v>
      </c>
      <c r="Y68" s="70"/>
      <c r="Z68" s="134">
        <v>0.8125</v>
      </c>
      <c r="AA68" s="70" t="s">
        <v>1108</v>
      </c>
      <c r="AB68" s="19"/>
      <c r="AC68" s="20" t="s">
        <v>1108</v>
      </c>
      <c r="AD68" s="19"/>
      <c r="AE68" s="71">
        <f t="shared" si="73"/>
        <v>470</v>
      </c>
      <c r="AF68" s="71">
        <f t="shared" si="74"/>
        <v>1160</v>
      </c>
      <c r="AG68" s="71">
        <f t="shared" si="75"/>
        <v>690</v>
      </c>
      <c r="AH68" s="71">
        <f t="shared" si="76"/>
        <v>0</v>
      </c>
      <c r="AI68" s="71">
        <f t="shared" si="77"/>
        <v>480</v>
      </c>
      <c r="AJ68" s="71" t="str">
        <f t="shared" si="78"/>
        <v/>
      </c>
      <c r="AK68" s="71" t="str">
        <f t="shared" si="79"/>
        <v/>
      </c>
      <c r="AL68" s="71">
        <f t="shared" si="80"/>
        <v>480</v>
      </c>
      <c r="AM68" s="71">
        <f t="shared" si="81"/>
        <v>210</v>
      </c>
      <c r="AN68" s="72">
        <f t="shared" si="82"/>
        <v>3.125E-2</v>
      </c>
      <c r="AO68" s="73">
        <f t="shared" si="83"/>
        <v>8</v>
      </c>
      <c r="AP68" s="72" t="str">
        <f t="shared" si="84"/>
        <v>No</v>
      </c>
      <c r="AQ68" s="72">
        <f t="shared" si="85"/>
        <v>6.2499999999999778E-3</v>
      </c>
      <c r="AR68" s="72" t="str">
        <f t="shared" si="86"/>
        <v/>
      </c>
      <c r="AS68" s="72" t="str">
        <f t="shared" si="87"/>
        <v/>
      </c>
      <c r="AT68" s="72" t="str">
        <f t="shared" si="88"/>
        <v/>
      </c>
      <c r="AU68" s="3"/>
      <c r="AV68" s="3"/>
      <c r="AW68" s="3"/>
      <c r="AX68" s="3"/>
      <c r="AY68" s="20" t="s">
        <v>1222</v>
      </c>
      <c r="AZ68" s="46"/>
      <c r="BA68" s="20"/>
      <c r="BB68" s="46"/>
      <c r="BC68" s="20"/>
      <c r="BD68" s="20"/>
      <c r="BE68" s="20"/>
      <c r="BF68" s="47" t="str">
        <f t="shared" si="71"/>
        <v/>
      </c>
      <c r="BG68" s="3"/>
      <c r="BH68" s="155" t="s">
        <v>393</v>
      </c>
      <c r="BI68" s="156"/>
      <c r="BJ68" s="63">
        <f>COUNTIF(DC$2:DC$1288,"1")/BJ11</f>
        <v>0</v>
      </c>
      <c r="BK68" s="58">
        <f t="shared" si="72"/>
        <v>1</v>
      </c>
      <c r="BL68" s="3"/>
      <c r="BM68" s="3"/>
      <c r="BN68" s="3"/>
      <c r="BO68" s="3"/>
      <c r="BP68" s="3"/>
      <c r="BQ68" s="3"/>
      <c r="BR68" s="3"/>
      <c r="BS68" s="3"/>
      <c r="BT68" s="3"/>
      <c r="BU68" s="3"/>
      <c r="BV68" s="3"/>
      <c r="BW68" s="3"/>
      <c r="BX68" s="3"/>
      <c r="BY68" s="3"/>
      <c r="BZ68" s="80"/>
      <c r="CA68" s="3"/>
      <c r="CB68" s="3"/>
      <c r="CC68" s="3"/>
      <c r="CD68" s="3"/>
      <c r="CE68" s="3"/>
      <c r="CF68" s="3"/>
      <c r="CG68" s="3"/>
      <c r="CH68" s="3"/>
      <c r="CI68" s="3"/>
      <c r="CJ68" s="3"/>
      <c r="CM68" s="3"/>
      <c r="CN68" s="78">
        <f t="shared" si="89"/>
        <v>0</v>
      </c>
      <c r="CO68" s="78">
        <f t="shared" si="90"/>
        <v>0</v>
      </c>
      <c r="CP68" s="78">
        <f t="shared" si="91"/>
        <v>0</v>
      </c>
      <c r="CQ68" s="78">
        <f t="shared" si="92"/>
        <v>0</v>
      </c>
      <c r="CR68" s="78">
        <f t="shared" si="93"/>
        <v>0</v>
      </c>
      <c r="CS68" s="78">
        <f t="shared" si="94"/>
        <v>0</v>
      </c>
      <c r="CT68" s="78">
        <f t="shared" si="95"/>
        <v>0</v>
      </c>
      <c r="CU68" s="78">
        <f t="shared" si="96"/>
        <v>0</v>
      </c>
      <c r="CV68" s="78">
        <f t="shared" si="97"/>
        <v>0</v>
      </c>
      <c r="CW68" s="78">
        <f t="shared" si="98"/>
        <v>0</v>
      </c>
      <c r="CX68" s="78">
        <f t="shared" si="99"/>
        <v>0</v>
      </c>
      <c r="CY68" s="78">
        <f t="shared" si="100"/>
        <v>0</v>
      </c>
      <c r="CZ68" s="78">
        <f t="shared" si="101"/>
        <v>0</v>
      </c>
      <c r="DA68" s="78">
        <f>IF(COUNTIFS($A$2:$A$601,A68,$B$2:$B$601,B68,$F$2:F$601,F68)&gt;1,1,0)</f>
        <v>0</v>
      </c>
      <c r="DB68" s="78">
        <f t="shared" si="102"/>
        <v>0</v>
      </c>
      <c r="DC68" s="78">
        <f t="shared" si="103"/>
        <v>0</v>
      </c>
      <c r="DD68" s="78">
        <f t="shared" si="104"/>
        <v>0</v>
      </c>
      <c r="DE68" s="78">
        <f t="shared" si="105"/>
        <v>1</v>
      </c>
      <c r="DF68" s="78" t="str">
        <f t="shared" si="106"/>
        <v>1</v>
      </c>
      <c r="DG68" s="78" t="str">
        <f t="shared" si="107"/>
        <v>1</v>
      </c>
      <c r="DH68" s="78" t="str">
        <f t="shared" si="108"/>
        <v>1</v>
      </c>
      <c r="DI68" s="79" t="str">
        <f>IFERROR(IF(J68="","",VLOOKUP(J68,Lists!$D$3:$E$13,2,FALSE)),1)</f>
        <v/>
      </c>
      <c r="DJ68" s="79" t="str">
        <f>IFERROR(IF(K68="","",VLOOKUP(K68,Lists!$F$3:$G$14,2,FALSE)),1)</f>
        <v/>
      </c>
      <c r="DK68" s="79">
        <f>IFERROR(IF(M68="","",VLOOKUP(M68,Lists!$AA$3:$AB$18,2,FALSE)),1)</f>
        <v>0</v>
      </c>
      <c r="DL68" s="79">
        <f>IFERROR(IF(N68="","",VLOOKUP(N68,Lists!$AC$3:$AD$13,2,FALSE)),1)</f>
        <v>0</v>
      </c>
    </row>
    <row r="69" spans="1:116" ht="15" customHeight="1" x14ac:dyDescent="0.25">
      <c r="A69" s="20">
        <v>341626</v>
      </c>
      <c r="B69" s="19">
        <v>45664</v>
      </c>
      <c r="C69" s="64">
        <v>0.33333333333333331</v>
      </c>
      <c r="D69" s="64" t="s">
        <v>1167</v>
      </c>
      <c r="E69" s="19">
        <v>45664</v>
      </c>
      <c r="F69" s="20">
        <v>2</v>
      </c>
      <c r="G69" s="18" t="s">
        <v>1108</v>
      </c>
      <c r="H69" s="65"/>
      <c r="I69" s="18" t="s">
        <v>1127</v>
      </c>
      <c r="J69" s="66" t="s">
        <v>56</v>
      </c>
      <c r="K69" s="66" t="s">
        <v>420</v>
      </c>
      <c r="L69" s="67" t="s">
        <v>475</v>
      </c>
      <c r="M69" s="68"/>
      <c r="N69" s="68"/>
      <c r="O69" s="69"/>
      <c r="P69" s="134">
        <v>0.32847222222222222</v>
      </c>
      <c r="Q69" s="70"/>
      <c r="R69" s="134">
        <v>0.3576388888888889</v>
      </c>
      <c r="S69" s="70"/>
      <c r="T69" s="134">
        <v>0.3888888888888889</v>
      </c>
      <c r="U69" s="70"/>
      <c r="V69" s="134">
        <v>0.3979166666666667</v>
      </c>
      <c r="W69" s="70"/>
      <c r="X69" s="134">
        <v>0.39861111111111108</v>
      </c>
      <c r="Y69" s="70"/>
      <c r="Z69" s="134">
        <v>0.40625</v>
      </c>
      <c r="AA69" s="70" t="s">
        <v>1127</v>
      </c>
      <c r="AB69" s="19">
        <v>45664</v>
      </c>
      <c r="AC69" s="20" t="s">
        <v>1108</v>
      </c>
      <c r="AD69" s="19"/>
      <c r="AE69" s="71">
        <f t="shared" si="73"/>
        <v>473</v>
      </c>
      <c r="AF69" s="71">
        <f t="shared" si="74"/>
        <v>573</v>
      </c>
      <c r="AG69" s="71">
        <f t="shared" si="75"/>
        <v>100</v>
      </c>
      <c r="AH69" s="71">
        <f t="shared" si="76"/>
        <v>0</v>
      </c>
      <c r="AI69" s="71">
        <f t="shared" si="77"/>
        <v>93</v>
      </c>
      <c r="AJ69" s="71" t="str">
        <f t="shared" si="78"/>
        <v/>
      </c>
      <c r="AK69" s="71" t="str">
        <f t="shared" si="79"/>
        <v/>
      </c>
      <c r="AL69" s="71">
        <f t="shared" si="80"/>
        <v>93</v>
      </c>
      <c r="AM69" s="71">
        <f t="shared" si="81"/>
        <v>7</v>
      </c>
      <c r="AN69" s="72">
        <f t="shared" si="82"/>
        <v>2.430555555555558E-2</v>
      </c>
      <c r="AO69" s="73">
        <f t="shared" si="83"/>
        <v>0</v>
      </c>
      <c r="AP69" s="72" t="str">
        <f t="shared" si="84"/>
        <v>No</v>
      </c>
      <c r="AQ69" s="72">
        <f t="shared" si="85"/>
        <v>7.6388888888889173E-3</v>
      </c>
      <c r="AR69" s="72" t="str">
        <f t="shared" si="86"/>
        <v>Yes</v>
      </c>
      <c r="AS69" s="72" t="str">
        <f t="shared" si="87"/>
        <v>No</v>
      </c>
      <c r="AT69" s="72" t="str">
        <f t="shared" si="88"/>
        <v>No</v>
      </c>
      <c r="AU69" s="3"/>
      <c r="AV69" s="3"/>
      <c r="AW69" s="3"/>
      <c r="AX69" s="3"/>
      <c r="AY69" s="20" t="s">
        <v>1223</v>
      </c>
      <c r="AZ69" s="46"/>
      <c r="BA69" s="20"/>
      <c r="BB69" s="46"/>
      <c r="BC69" s="20"/>
      <c r="BD69" s="20"/>
      <c r="BE69" s="20"/>
      <c r="BF69" s="47" t="str">
        <f t="shared" si="71"/>
        <v/>
      </c>
      <c r="BG69" s="3"/>
      <c r="BH69" s="155" t="s">
        <v>398</v>
      </c>
      <c r="BI69" s="156"/>
      <c r="BJ69" s="63">
        <f>1-(COUNTIF(DI$2:DI$1288,0)/BJ24)</f>
        <v>0</v>
      </c>
      <c r="BK69" s="58">
        <f>IF(BJ69&lt;0.05,1,0)</f>
        <v>1</v>
      </c>
      <c r="BL69" s="3"/>
      <c r="BM69" s="3"/>
      <c r="BN69" s="3"/>
      <c r="BO69" s="3"/>
      <c r="BP69" s="3"/>
      <c r="BQ69" s="3"/>
      <c r="BR69" s="3"/>
      <c r="BS69" s="3"/>
      <c r="BT69" s="3"/>
      <c r="BU69" s="3"/>
      <c r="BV69" s="3"/>
      <c r="BW69" s="3"/>
      <c r="BX69" s="3"/>
      <c r="BY69" s="3"/>
      <c r="BZ69" s="80"/>
      <c r="CA69" s="3"/>
      <c r="CB69" s="3"/>
      <c r="CC69" s="3"/>
      <c r="CD69" s="3"/>
      <c r="CE69" s="3"/>
      <c r="CF69" s="3"/>
      <c r="CG69" s="3"/>
      <c r="CH69" s="3"/>
      <c r="CI69" s="3"/>
      <c r="CJ69" s="3"/>
      <c r="CM69" s="3"/>
      <c r="CN69" s="78">
        <f t="shared" si="89"/>
        <v>0</v>
      </c>
      <c r="CO69" s="78">
        <f t="shared" si="90"/>
        <v>0</v>
      </c>
      <c r="CP69" s="78">
        <f t="shared" si="91"/>
        <v>0</v>
      </c>
      <c r="CQ69" s="78">
        <f t="shared" si="92"/>
        <v>0</v>
      </c>
      <c r="CR69" s="78">
        <f t="shared" si="93"/>
        <v>0</v>
      </c>
      <c r="CS69" s="78">
        <f t="shared" si="94"/>
        <v>0</v>
      </c>
      <c r="CT69" s="78">
        <f t="shared" si="95"/>
        <v>0</v>
      </c>
      <c r="CU69" s="78">
        <f t="shared" si="96"/>
        <v>0</v>
      </c>
      <c r="CV69" s="78">
        <f t="shared" si="97"/>
        <v>0</v>
      </c>
      <c r="CW69" s="78">
        <f t="shared" si="98"/>
        <v>0</v>
      </c>
      <c r="CX69" s="78">
        <f t="shared" si="99"/>
        <v>0</v>
      </c>
      <c r="CY69" s="78">
        <f t="shared" si="100"/>
        <v>0</v>
      </c>
      <c r="CZ69" s="78">
        <f t="shared" si="101"/>
        <v>0</v>
      </c>
      <c r="DA69" s="78">
        <f>IF(COUNTIFS($A$2:$A$601,A69,$B$2:$B$601,B69,$F$2:F$601,F69)&gt;1,1,0)</f>
        <v>0</v>
      </c>
      <c r="DB69" s="78">
        <f t="shared" si="102"/>
        <v>0</v>
      </c>
      <c r="DC69" s="78">
        <f t="shared" si="103"/>
        <v>0</v>
      </c>
      <c r="DD69" s="78">
        <f t="shared" si="104"/>
        <v>0</v>
      </c>
      <c r="DE69" s="78">
        <f t="shared" si="105"/>
        <v>1</v>
      </c>
      <c r="DF69" s="78">
        <f t="shared" si="106"/>
        <v>1</v>
      </c>
      <c r="DG69" s="78">
        <f t="shared" si="107"/>
        <v>1</v>
      </c>
      <c r="DH69" s="78" t="str">
        <f t="shared" si="108"/>
        <v>1</v>
      </c>
      <c r="DI69" s="79">
        <f>IFERROR(IF(J69="","",VLOOKUP(J69,Lists!$D$3:$E$13,2,FALSE)),1)</f>
        <v>0</v>
      </c>
      <c r="DJ69" s="79">
        <f>IFERROR(IF(K69="","",VLOOKUP(K69,Lists!$F$3:$G$14,2,FALSE)),1)</f>
        <v>0</v>
      </c>
      <c r="DK69" s="79" t="str">
        <f>IFERROR(IF(M69="","",VLOOKUP(M69,Lists!$AA$3:$AB$18,2,FALSE)),1)</f>
        <v/>
      </c>
      <c r="DL69" s="79" t="str">
        <f>IFERROR(IF(N69="","",VLOOKUP(N69,Lists!$AC$3:$AD$13,2,FALSE)),1)</f>
        <v/>
      </c>
    </row>
    <row r="70" spans="1:116" ht="15" customHeight="1" x14ac:dyDescent="0.25">
      <c r="A70" s="20">
        <v>352033</v>
      </c>
      <c r="B70" s="19">
        <v>45664</v>
      </c>
      <c r="C70" s="64">
        <v>0.41666666666666669</v>
      </c>
      <c r="D70" s="64" t="s">
        <v>1167</v>
      </c>
      <c r="E70" s="19">
        <v>45662</v>
      </c>
      <c r="F70" s="20">
        <v>2</v>
      </c>
      <c r="G70" s="18" t="s">
        <v>1108</v>
      </c>
      <c r="H70" s="65"/>
      <c r="I70" s="18" t="s">
        <v>1108</v>
      </c>
      <c r="J70" s="66"/>
      <c r="K70" s="66"/>
      <c r="L70" s="67"/>
      <c r="M70" s="68" t="s">
        <v>1087</v>
      </c>
      <c r="N70" s="68" t="s">
        <v>420</v>
      </c>
      <c r="O70" s="69" t="s">
        <v>475</v>
      </c>
      <c r="P70" s="134">
        <v>0.41319444444444442</v>
      </c>
      <c r="Q70" s="70"/>
      <c r="R70" s="134">
        <v>0.4236111111111111</v>
      </c>
      <c r="S70" s="70"/>
      <c r="T70" s="134">
        <v>0.49583333333333335</v>
      </c>
      <c r="U70" s="70"/>
      <c r="V70" s="134">
        <v>0.50416666666666665</v>
      </c>
      <c r="W70" s="70"/>
      <c r="X70" s="134">
        <v>0.50486111111111109</v>
      </c>
      <c r="Y70" s="70"/>
      <c r="Z70" s="134">
        <v>0.51041666666666663</v>
      </c>
      <c r="AA70" s="70" t="s">
        <v>1108</v>
      </c>
      <c r="AB70" s="19"/>
      <c r="AC70" s="20" t="s">
        <v>1108</v>
      </c>
      <c r="AD70" s="19"/>
      <c r="AE70" s="71">
        <f t="shared" si="73"/>
        <v>595</v>
      </c>
      <c r="AF70" s="71">
        <f t="shared" si="74"/>
        <v>726</v>
      </c>
      <c r="AG70" s="71">
        <f t="shared" si="75"/>
        <v>131</v>
      </c>
      <c r="AH70" s="71">
        <f t="shared" si="76"/>
        <v>131</v>
      </c>
      <c r="AI70" s="71" t="str">
        <f t="shared" si="77"/>
        <v/>
      </c>
      <c r="AJ70" s="71" t="str">
        <f t="shared" si="78"/>
        <v/>
      </c>
      <c r="AK70" s="71" t="str">
        <f t="shared" si="79"/>
        <v/>
      </c>
      <c r="AL70" s="71">
        <f t="shared" si="80"/>
        <v>131</v>
      </c>
      <c r="AM70" s="71">
        <f t="shared" si="81"/>
        <v>0</v>
      </c>
      <c r="AN70" s="72">
        <f t="shared" si="82"/>
        <v>6.9444444444444198E-3</v>
      </c>
      <c r="AO70" s="73">
        <f t="shared" si="83"/>
        <v>2</v>
      </c>
      <c r="AP70" s="72" t="str">
        <f t="shared" si="84"/>
        <v>Yes</v>
      </c>
      <c r="AQ70" s="72">
        <f t="shared" si="85"/>
        <v>5.5555555555555358E-3</v>
      </c>
      <c r="AR70" s="72" t="str">
        <f t="shared" si="86"/>
        <v/>
      </c>
      <c r="AS70" s="72" t="str">
        <f t="shared" si="87"/>
        <v/>
      </c>
      <c r="AT70" s="72" t="str">
        <f t="shared" si="88"/>
        <v/>
      </c>
      <c r="AU70" s="3"/>
      <c r="AV70" s="3"/>
      <c r="AW70" s="3"/>
      <c r="AX70" s="3"/>
      <c r="AY70" s="20" t="s">
        <v>1224</v>
      </c>
      <c r="AZ70" s="46"/>
      <c r="BA70" s="20"/>
      <c r="BB70" s="46"/>
      <c r="BC70" s="20"/>
      <c r="BD70" s="20"/>
      <c r="BE70" s="20"/>
      <c r="BF70" s="47" t="str">
        <f t="shared" si="71"/>
        <v/>
      </c>
      <c r="BG70" s="3"/>
      <c r="BH70" s="155" t="s">
        <v>399</v>
      </c>
      <c r="BI70" s="156"/>
      <c r="BJ70" s="63">
        <f>1-(COUNTIF(DJ$2:DJ$1288,0)/BJ25)</f>
        <v>0</v>
      </c>
      <c r="BK70" s="58">
        <f>IF(BJ70&lt;0.05,1,0)</f>
        <v>1</v>
      </c>
      <c r="BL70" s="3"/>
      <c r="BM70" s="3"/>
      <c r="BN70" s="3"/>
      <c r="BO70" s="3"/>
      <c r="BP70" s="3"/>
      <c r="BQ70" s="3"/>
      <c r="BR70" s="3"/>
      <c r="BS70" s="3"/>
      <c r="BT70" s="3"/>
      <c r="BU70" s="3"/>
      <c r="BV70" s="3"/>
      <c r="BW70" s="3"/>
      <c r="BX70" s="3"/>
      <c r="BY70" s="3"/>
      <c r="BZ70" s="80"/>
      <c r="CA70" s="3"/>
      <c r="CB70" s="3"/>
      <c r="CC70" s="3"/>
      <c r="CD70" s="3"/>
      <c r="CE70" s="3"/>
      <c r="CF70" s="3"/>
      <c r="CG70" s="3"/>
      <c r="CH70" s="3"/>
      <c r="CI70" s="3"/>
      <c r="CJ70" s="3"/>
      <c r="CM70" s="3"/>
      <c r="CN70" s="78">
        <f t="shared" si="89"/>
        <v>0</v>
      </c>
      <c r="CO70" s="78">
        <f t="shared" si="90"/>
        <v>0</v>
      </c>
      <c r="CP70" s="78">
        <f t="shared" si="91"/>
        <v>0</v>
      </c>
      <c r="CQ70" s="78">
        <f t="shared" si="92"/>
        <v>0</v>
      </c>
      <c r="CR70" s="78">
        <f t="shared" si="93"/>
        <v>0</v>
      </c>
      <c r="CS70" s="78">
        <f t="shared" si="94"/>
        <v>0</v>
      </c>
      <c r="CT70" s="78">
        <f t="shared" si="95"/>
        <v>0</v>
      </c>
      <c r="CU70" s="78">
        <f t="shared" si="96"/>
        <v>0</v>
      </c>
      <c r="CV70" s="78">
        <f t="shared" si="97"/>
        <v>0</v>
      </c>
      <c r="CW70" s="78">
        <f t="shared" si="98"/>
        <v>0</v>
      </c>
      <c r="CX70" s="78">
        <f t="shared" si="99"/>
        <v>0</v>
      </c>
      <c r="CY70" s="78">
        <f t="shared" si="100"/>
        <v>0</v>
      </c>
      <c r="CZ70" s="78">
        <f t="shared" si="101"/>
        <v>0</v>
      </c>
      <c r="DA70" s="78">
        <f>IF(COUNTIFS($A$2:$A$601,A70,$B$2:$B$601,B70,$F$2:F$601,F70)&gt;1,1,0)</f>
        <v>0</v>
      </c>
      <c r="DB70" s="78">
        <f t="shared" si="102"/>
        <v>0</v>
      </c>
      <c r="DC70" s="78">
        <f t="shared" si="103"/>
        <v>0</v>
      </c>
      <c r="DD70" s="78">
        <f t="shared" si="104"/>
        <v>0</v>
      </c>
      <c r="DE70" s="78">
        <f t="shared" si="105"/>
        <v>1</v>
      </c>
      <c r="DF70" s="78">
        <f t="shared" si="106"/>
        <v>1</v>
      </c>
      <c r="DG70" s="78" t="str">
        <f t="shared" si="107"/>
        <v>1</v>
      </c>
      <c r="DH70" s="78" t="str">
        <f t="shared" si="108"/>
        <v>1</v>
      </c>
      <c r="DI70" s="79" t="str">
        <f>IFERROR(IF(J70="","",VLOOKUP(J70,Lists!$D$3:$E$13,2,FALSE)),1)</f>
        <v/>
      </c>
      <c r="DJ70" s="79" t="str">
        <f>IFERROR(IF(K70="","",VLOOKUP(K70,Lists!$F$3:$G$14,2,FALSE)),1)</f>
        <v/>
      </c>
      <c r="DK70" s="79">
        <f>IFERROR(IF(M70="","",VLOOKUP(M70,Lists!$AA$3:$AB$18,2,FALSE)),1)</f>
        <v>0</v>
      </c>
      <c r="DL70" s="79">
        <f>IFERROR(IF(N70="","",VLOOKUP(N70,Lists!$AC$3:$AD$13,2,FALSE)),1)</f>
        <v>0</v>
      </c>
    </row>
    <row r="71" spans="1:116" ht="15" customHeight="1" x14ac:dyDescent="0.25">
      <c r="A71" s="20">
        <v>106725</v>
      </c>
      <c r="B71" s="19">
        <v>45664</v>
      </c>
      <c r="C71" s="64">
        <v>0.54166666666666663</v>
      </c>
      <c r="D71" s="64" t="s">
        <v>1167</v>
      </c>
      <c r="E71" s="19">
        <v>45664</v>
      </c>
      <c r="F71" s="20">
        <v>2</v>
      </c>
      <c r="G71" s="18" t="s">
        <v>1108</v>
      </c>
      <c r="H71" s="65"/>
      <c r="I71" s="18" t="s">
        <v>1127</v>
      </c>
      <c r="J71" s="66" t="s">
        <v>56</v>
      </c>
      <c r="K71" s="66" t="s">
        <v>420</v>
      </c>
      <c r="L71" s="67" t="s">
        <v>475</v>
      </c>
      <c r="M71" s="68"/>
      <c r="N71" s="68"/>
      <c r="O71" s="69"/>
      <c r="P71" s="134">
        <v>0.51736111111111105</v>
      </c>
      <c r="Q71" s="70"/>
      <c r="R71" s="134">
        <v>0.53125</v>
      </c>
      <c r="S71" s="70"/>
      <c r="T71" s="134">
        <v>0.55208333333333337</v>
      </c>
      <c r="U71" s="70"/>
      <c r="V71" s="134">
        <v>0.5854166666666667</v>
      </c>
      <c r="W71" s="70"/>
      <c r="X71" s="134">
        <v>0.58611111111111114</v>
      </c>
      <c r="Y71" s="70"/>
      <c r="Z71" s="134">
        <v>0.59375</v>
      </c>
      <c r="AA71" s="70" t="s">
        <v>1127</v>
      </c>
      <c r="AB71" s="19">
        <v>45664</v>
      </c>
      <c r="AC71" s="20" t="s">
        <v>1108</v>
      </c>
      <c r="AD71" s="19"/>
      <c r="AE71" s="71">
        <f t="shared" si="73"/>
        <v>745</v>
      </c>
      <c r="AF71" s="71">
        <f t="shared" si="74"/>
        <v>843</v>
      </c>
      <c r="AG71" s="71">
        <f t="shared" si="75"/>
        <v>98</v>
      </c>
      <c r="AH71" s="71">
        <f t="shared" si="76"/>
        <v>98</v>
      </c>
      <c r="AI71" s="71" t="str">
        <f t="shared" si="77"/>
        <v/>
      </c>
      <c r="AJ71" s="71" t="str">
        <f t="shared" si="78"/>
        <v/>
      </c>
      <c r="AK71" s="71" t="str">
        <f t="shared" si="79"/>
        <v/>
      </c>
      <c r="AL71" s="71">
        <f t="shared" si="80"/>
        <v>98</v>
      </c>
      <c r="AM71" s="71">
        <f t="shared" si="81"/>
        <v>0</v>
      </c>
      <c r="AN71" s="72">
        <f t="shared" si="82"/>
        <v>0</v>
      </c>
      <c r="AO71" s="73">
        <f t="shared" si="83"/>
        <v>0</v>
      </c>
      <c r="AP71" s="72" t="str">
        <f t="shared" si="84"/>
        <v>Yes</v>
      </c>
      <c r="AQ71" s="72">
        <f t="shared" si="85"/>
        <v>7.6388888888888618E-3</v>
      </c>
      <c r="AR71" s="72" t="str">
        <f t="shared" si="86"/>
        <v>Yes</v>
      </c>
      <c r="AS71" s="72" t="str">
        <f t="shared" si="87"/>
        <v>No</v>
      </c>
      <c r="AT71" s="72" t="str">
        <f t="shared" si="88"/>
        <v>No</v>
      </c>
      <c r="AU71" s="3"/>
      <c r="AV71" s="3"/>
      <c r="AW71" s="3"/>
      <c r="AX71" s="3"/>
      <c r="AY71" s="20"/>
      <c r="AZ71" s="46"/>
      <c r="BA71" s="20"/>
      <c r="BB71" s="46"/>
      <c r="BC71" s="20"/>
      <c r="BD71" s="20"/>
      <c r="BE71" s="20"/>
      <c r="BF71" s="47" t="str">
        <f t="shared" si="71"/>
        <v/>
      </c>
      <c r="BG71" s="3"/>
      <c r="BH71" s="155" t="s">
        <v>400</v>
      </c>
      <c r="BI71" s="156"/>
      <c r="BJ71" s="63">
        <f>1-(COUNTIF(DK$2:DK$1288,0)/BJ28)</f>
        <v>0</v>
      </c>
      <c r="BK71" s="58">
        <f>IF(BJ71&lt;0.05,1,0)</f>
        <v>1</v>
      </c>
      <c r="BL71" s="3"/>
      <c r="BM71" s="3"/>
      <c r="BN71" s="3"/>
      <c r="BO71" s="3"/>
      <c r="BP71" s="3"/>
      <c r="BQ71" s="3"/>
      <c r="BR71" s="3"/>
      <c r="BS71" s="3"/>
      <c r="BT71" s="3"/>
      <c r="BU71" s="3"/>
      <c r="BV71" s="3"/>
      <c r="BW71" s="3"/>
      <c r="BX71" s="3"/>
      <c r="BY71" s="3"/>
      <c r="BZ71" s="80"/>
      <c r="CA71" s="3"/>
      <c r="CB71" s="3"/>
      <c r="CC71" s="3"/>
      <c r="CD71" s="3"/>
      <c r="CE71" s="3"/>
      <c r="CF71" s="3"/>
      <c r="CG71" s="3"/>
      <c r="CH71" s="3"/>
      <c r="CI71" s="3"/>
      <c r="CJ71" s="3"/>
      <c r="CM71" s="3"/>
      <c r="CN71" s="78">
        <f t="shared" si="89"/>
        <v>0</v>
      </c>
      <c r="CO71" s="78">
        <f t="shared" si="90"/>
        <v>0</v>
      </c>
      <c r="CP71" s="78">
        <f t="shared" si="91"/>
        <v>0</v>
      </c>
      <c r="CQ71" s="78">
        <f t="shared" si="92"/>
        <v>0</v>
      </c>
      <c r="CR71" s="78">
        <f t="shared" si="93"/>
        <v>0</v>
      </c>
      <c r="CS71" s="78">
        <f t="shared" si="94"/>
        <v>0</v>
      </c>
      <c r="CT71" s="78">
        <f t="shared" si="95"/>
        <v>0</v>
      </c>
      <c r="CU71" s="78">
        <f t="shared" si="96"/>
        <v>0</v>
      </c>
      <c r="CV71" s="78">
        <f t="shared" si="97"/>
        <v>0</v>
      </c>
      <c r="CW71" s="78">
        <f t="shared" si="98"/>
        <v>0</v>
      </c>
      <c r="CX71" s="78">
        <f t="shared" si="99"/>
        <v>0</v>
      </c>
      <c r="CY71" s="78">
        <f t="shared" si="100"/>
        <v>0</v>
      </c>
      <c r="CZ71" s="78">
        <f t="shared" si="101"/>
        <v>0</v>
      </c>
      <c r="DA71" s="78">
        <f>IF(COUNTIFS($A$2:$A$601,A71,$B$2:$B$601,B71,$F$2:F$601,F71)&gt;1,1,0)</f>
        <v>0</v>
      </c>
      <c r="DB71" s="78">
        <f t="shared" si="102"/>
        <v>0</v>
      </c>
      <c r="DC71" s="78">
        <f t="shared" si="103"/>
        <v>0</v>
      </c>
      <c r="DD71" s="78">
        <f t="shared" si="104"/>
        <v>0</v>
      </c>
      <c r="DE71" s="78">
        <f t="shared" si="105"/>
        <v>1</v>
      </c>
      <c r="DF71" s="78">
        <f t="shared" si="106"/>
        <v>1</v>
      </c>
      <c r="DG71" s="78">
        <f t="shared" si="107"/>
        <v>1</v>
      </c>
      <c r="DH71" s="78" t="str">
        <f t="shared" si="108"/>
        <v>1</v>
      </c>
      <c r="DI71" s="79">
        <f>IFERROR(IF(J71="","",VLOOKUP(J71,Lists!$D$3:$E$13,2,FALSE)),1)</f>
        <v>0</v>
      </c>
      <c r="DJ71" s="79">
        <f>IFERROR(IF(K71="","",VLOOKUP(K71,Lists!$F$3:$G$14,2,FALSE)),1)</f>
        <v>0</v>
      </c>
      <c r="DK71" s="79" t="str">
        <f>IFERROR(IF(M71="","",VLOOKUP(M71,Lists!$AA$3:$AB$18,2,FALSE)),1)</f>
        <v/>
      </c>
      <c r="DL71" s="79" t="str">
        <f>IFERROR(IF(N71="","",VLOOKUP(N71,Lists!$AC$3:$AD$13,2,FALSE)),1)</f>
        <v/>
      </c>
    </row>
    <row r="72" spans="1:116" ht="15" customHeight="1" x14ac:dyDescent="0.25">
      <c r="A72" s="20">
        <v>401035</v>
      </c>
      <c r="B72" s="19">
        <v>45664</v>
      </c>
      <c r="C72" s="64">
        <v>0.60416666666666663</v>
      </c>
      <c r="D72" s="64" t="s">
        <v>1150</v>
      </c>
      <c r="E72" s="19">
        <v>45664</v>
      </c>
      <c r="F72" s="20">
        <v>2</v>
      </c>
      <c r="G72" s="18" t="s">
        <v>1108</v>
      </c>
      <c r="H72" s="65"/>
      <c r="I72" s="18" t="s">
        <v>1127</v>
      </c>
      <c r="J72" s="66" t="s">
        <v>33</v>
      </c>
      <c r="K72" s="66" t="s">
        <v>420</v>
      </c>
      <c r="L72" s="67" t="s">
        <v>1151</v>
      </c>
      <c r="M72" s="68"/>
      <c r="N72" s="68"/>
      <c r="O72" s="69"/>
      <c r="P72" s="134">
        <v>0.59722222222222221</v>
      </c>
      <c r="Q72" s="70"/>
      <c r="R72" s="134">
        <v>0.60069444444444442</v>
      </c>
      <c r="S72" s="70"/>
      <c r="T72" s="134">
        <v>0.625</v>
      </c>
      <c r="U72" s="70"/>
      <c r="V72" s="134">
        <v>0.62847222222222221</v>
      </c>
      <c r="W72" s="70"/>
      <c r="X72" s="134">
        <v>0.62916666666666665</v>
      </c>
      <c r="Y72" s="70"/>
      <c r="Z72" s="134">
        <v>0.63541666666666663</v>
      </c>
      <c r="AA72" s="70" t="s">
        <v>1127</v>
      </c>
      <c r="AB72" s="19">
        <v>45664</v>
      </c>
      <c r="AC72" s="20" t="s">
        <v>1108</v>
      </c>
      <c r="AD72" s="19"/>
      <c r="AE72" s="71">
        <f t="shared" si="73"/>
        <v>860</v>
      </c>
      <c r="AF72" s="71">
        <f t="shared" si="74"/>
        <v>905</v>
      </c>
      <c r="AG72" s="71">
        <f t="shared" si="75"/>
        <v>45</v>
      </c>
      <c r="AH72" s="71">
        <f t="shared" si="76"/>
        <v>45</v>
      </c>
      <c r="AI72" s="71" t="str">
        <f t="shared" si="77"/>
        <v/>
      </c>
      <c r="AJ72" s="71" t="str">
        <f t="shared" si="78"/>
        <v/>
      </c>
      <c r="AK72" s="71" t="str">
        <f t="shared" si="79"/>
        <v/>
      </c>
      <c r="AL72" s="71">
        <f t="shared" si="80"/>
        <v>45</v>
      </c>
      <c r="AM72" s="71">
        <f t="shared" si="81"/>
        <v>0</v>
      </c>
      <c r="AN72" s="72">
        <f t="shared" si="82"/>
        <v>0</v>
      </c>
      <c r="AO72" s="73">
        <f t="shared" si="83"/>
        <v>0</v>
      </c>
      <c r="AP72" s="72" t="str">
        <f t="shared" si="84"/>
        <v>Yes</v>
      </c>
      <c r="AQ72" s="72">
        <f t="shared" si="85"/>
        <v>6.2499999999999778E-3</v>
      </c>
      <c r="AR72" s="72" t="str">
        <f t="shared" si="86"/>
        <v>Yes</v>
      </c>
      <c r="AS72" s="72" t="str">
        <f t="shared" si="87"/>
        <v>No</v>
      </c>
      <c r="AT72" s="72" t="str">
        <f t="shared" si="88"/>
        <v>No</v>
      </c>
      <c r="AU72" s="3"/>
      <c r="AV72" s="3"/>
      <c r="AW72" s="3"/>
      <c r="AX72" s="3"/>
      <c r="AY72" s="20"/>
      <c r="AZ72" s="46"/>
      <c r="BA72" s="20"/>
      <c r="BB72" s="46"/>
      <c r="BC72" s="20"/>
      <c r="BD72" s="20"/>
      <c r="BE72" s="20"/>
      <c r="BF72" s="47" t="str">
        <f t="shared" si="71"/>
        <v/>
      </c>
      <c r="BG72" s="3"/>
      <c r="BH72" s="155" t="s">
        <v>401</v>
      </c>
      <c r="BI72" s="156"/>
      <c r="BJ72" s="63">
        <f>1-(COUNTIF(DL$2:DL$1288,0)/BJ29)</f>
        <v>0</v>
      </c>
      <c r="BK72" s="58">
        <f>IF(BJ72&lt;0.05,1,0)</f>
        <v>1</v>
      </c>
      <c r="BL72" s="3"/>
      <c r="BM72" s="3"/>
      <c r="BN72" s="3"/>
      <c r="BO72" s="3"/>
      <c r="BP72" s="3"/>
      <c r="BQ72" s="3"/>
      <c r="BR72" s="3"/>
      <c r="BS72" s="3"/>
      <c r="BT72" s="3"/>
      <c r="BU72" s="3"/>
      <c r="BV72" s="3"/>
      <c r="BW72" s="3"/>
      <c r="BX72" s="3"/>
      <c r="BY72" s="3"/>
      <c r="BZ72" s="80"/>
      <c r="CA72" s="3"/>
      <c r="CB72" s="3"/>
      <c r="CC72" s="3"/>
      <c r="CD72" s="3"/>
      <c r="CE72" s="3"/>
      <c r="CF72" s="3"/>
      <c r="CG72" s="3"/>
      <c r="CH72" s="3"/>
      <c r="CI72" s="3"/>
      <c r="CJ72" s="3"/>
      <c r="CM72" s="3"/>
      <c r="CN72" s="78">
        <f t="shared" si="89"/>
        <v>0</v>
      </c>
      <c r="CO72" s="78">
        <f t="shared" si="90"/>
        <v>0</v>
      </c>
      <c r="CP72" s="78">
        <f t="shared" si="91"/>
        <v>0</v>
      </c>
      <c r="CQ72" s="78">
        <f t="shared" si="92"/>
        <v>0</v>
      </c>
      <c r="CR72" s="78">
        <f t="shared" si="93"/>
        <v>0</v>
      </c>
      <c r="CS72" s="78">
        <f t="shared" si="94"/>
        <v>0</v>
      </c>
      <c r="CT72" s="78">
        <f t="shared" si="95"/>
        <v>0</v>
      </c>
      <c r="CU72" s="78">
        <f t="shared" si="96"/>
        <v>0</v>
      </c>
      <c r="CV72" s="78">
        <f t="shared" si="97"/>
        <v>0</v>
      </c>
      <c r="CW72" s="78">
        <f t="shared" si="98"/>
        <v>0</v>
      </c>
      <c r="CX72" s="78">
        <f t="shared" si="99"/>
        <v>0</v>
      </c>
      <c r="CY72" s="78">
        <f t="shared" si="100"/>
        <v>0</v>
      </c>
      <c r="CZ72" s="78">
        <f t="shared" si="101"/>
        <v>0</v>
      </c>
      <c r="DA72" s="78">
        <f>IF(COUNTIFS($A$2:$A$601,A72,$B$2:$B$601,B72,$F$2:F$601,F72)&gt;1,1,0)</f>
        <v>0</v>
      </c>
      <c r="DB72" s="78">
        <f t="shared" si="102"/>
        <v>1</v>
      </c>
      <c r="DC72" s="78">
        <f t="shared" si="103"/>
        <v>0</v>
      </c>
      <c r="DD72" s="78">
        <f t="shared" si="104"/>
        <v>0</v>
      </c>
      <c r="DE72" s="78">
        <f t="shared" si="105"/>
        <v>1</v>
      </c>
      <c r="DF72" s="78">
        <f t="shared" si="106"/>
        <v>1</v>
      </c>
      <c r="DG72" s="78">
        <f t="shared" si="107"/>
        <v>1</v>
      </c>
      <c r="DH72" s="78" t="str">
        <f t="shared" si="108"/>
        <v>1</v>
      </c>
      <c r="DI72" s="79">
        <f>IFERROR(IF(J72="","",VLOOKUP(J72,Lists!$D$3:$E$13,2,FALSE)),1)</f>
        <v>0</v>
      </c>
      <c r="DJ72" s="79">
        <f>IFERROR(IF(K72="","",VLOOKUP(K72,Lists!$F$3:$G$14,2,FALSE)),1)</f>
        <v>0</v>
      </c>
      <c r="DK72" s="79" t="str">
        <f>IFERROR(IF(M72="","",VLOOKUP(M72,Lists!$AA$3:$AB$18,2,FALSE)),1)</f>
        <v/>
      </c>
      <c r="DL72" s="79" t="str">
        <f>IFERROR(IF(N72="","",VLOOKUP(N72,Lists!$AC$3:$AD$13,2,FALSE)),1)</f>
        <v/>
      </c>
    </row>
    <row r="73" spans="1:116" ht="15" customHeight="1" x14ac:dyDescent="0.25">
      <c r="A73" s="20">
        <v>385026</v>
      </c>
      <c r="B73" s="19">
        <v>45664</v>
      </c>
      <c r="C73" s="64">
        <v>0.64583333333333337</v>
      </c>
      <c r="D73" s="64" t="s">
        <v>1150</v>
      </c>
      <c r="E73" s="19">
        <v>45664</v>
      </c>
      <c r="F73" s="20">
        <v>2</v>
      </c>
      <c r="G73" s="18" t="s">
        <v>1108</v>
      </c>
      <c r="H73" s="65"/>
      <c r="I73" s="18" t="s">
        <v>1127</v>
      </c>
      <c r="J73" s="66" t="s">
        <v>33</v>
      </c>
      <c r="K73" s="66" t="s">
        <v>420</v>
      </c>
      <c r="L73" s="67" t="s">
        <v>1151</v>
      </c>
      <c r="M73" s="68"/>
      <c r="N73" s="68"/>
      <c r="O73" s="69"/>
      <c r="P73" s="134">
        <v>0.63888888888888895</v>
      </c>
      <c r="Q73" s="70"/>
      <c r="R73" s="134">
        <v>0.65138888888888891</v>
      </c>
      <c r="S73" s="70"/>
      <c r="T73" s="134">
        <v>0.67361111111111116</v>
      </c>
      <c r="U73" s="70"/>
      <c r="V73" s="134">
        <v>0.68333333333333324</v>
      </c>
      <c r="W73" s="70"/>
      <c r="X73" s="134">
        <v>0.68402777777777779</v>
      </c>
      <c r="Y73" s="70"/>
      <c r="Z73" s="134">
        <v>0.69097222222222221</v>
      </c>
      <c r="AA73" s="70" t="s">
        <v>1127</v>
      </c>
      <c r="AB73" s="19">
        <v>45664</v>
      </c>
      <c r="AC73" s="20" t="s">
        <v>1108</v>
      </c>
      <c r="AD73" s="19"/>
      <c r="AE73" s="71">
        <f t="shared" si="73"/>
        <v>920</v>
      </c>
      <c r="AF73" s="71">
        <f t="shared" si="74"/>
        <v>984</v>
      </c>
      <c r="AG73" s="71">
        <f t="shared" si="75"/>
        <v>64</v>
      </c>
      <c r="AH73" s="71" t="str">
        <f t="shared" si="76"/>
        <v/>
      </c>
      <c r="AI73" s="71" t="str">
        <f t="shared" si="77"/>
        <v/>
      </c>
      <c r="AJ73" s="71">
        <f t="shared" si="78"/>
        <v>40</v>
      </c>
      <c r="AK73" s="71" t="str">
        <f t="shared" si="79"/>
        <v/>
      </c>
      <c r="AL73" s="71">
        <f t="shared" si="80"/>
        <v>40</v>
      </c>
      <c r="AM73" s="71">
        <f t="shared" si="81"/>
        <v>24</v>
      </c>
      <c r="AN73" s="72">
        <f t="shared" si="82"/>
        <v>5.5555555555555358E-3</v>
      </c>
      <c r="AO73" s="73">
        <f t="shared" si="83"/>
        <v>0</v>
      </c>
      <c r="AP73" s="72" t="str">
        <f t="shared" si="84"/>
        <v>Yes</v>
      </c>
      <c r="AQ73" s="72">
        <f t="shared" si="85"/>
        <v>6.9444444444444198E-3</v>
      </c>
      <c r="AR73" s="72" t="str">
        <f t="shared" si="86"/>
        <v>Yes</v>
      </c>
      <c r="AS73" s="72" t="str">
        <f t="shared" si="87"/>
        <v>No</v>
      </c>
      <c r="AT73" s="72" t="str">
        <f t="shared" si="88"/>
        <v>No</v>
      </c>
      <c r="AU73" s="3"/>
      <c r="AV73" s="3"/>
      <c r="AW73" s="3"/>
      <c r="AX73" s="3"/>
      <c r="AY73" s="20"/>
      <c r="AZ73" s="46"/>
      <c r="BA73" s="20"/>
      <c r="BB73" s="46"/>
      <c r="BC73" s="20"/>
      <c r="BD73" s="20"/>
      <c r="BE73" s="20"/>
      <c r="BF73" s="47" t="str">
        <f t="shared" si="71"/>
        <v/>
      </c>
      <c r="BG73" s="3"/>
      <c r="BH73" s="153" t="s">
        <v>461</v>
      </c>
      <c r="BI73" s="154"/>
      <c r="BJ73" s="3"/>
      <c r="BK73" s="58"/>
      <c r="BL73" s="3"/>
      <c r="BM73" s="3"/>
      <c r="BN73" s="3"/>
      <c r="BO73" s="3"/>
      <c r="BP73" s="3"/>
      <c r="BQ73" s="3"/>
      <c r="BR73" s="3"/>
      <c r="BS73" s="3"/>
      <c r="BT73" s="3"/>
      <c r="BU73" s="3"/>
      <c r="BV73" s="3"/>
      <c r="BW73" s="3"/>
      <c r="BX73" s="3"/>
      <c r="BY73" s="3"/>
      <c r="BZ73" s="80"/>
      <c r="CA73" s="3"/>
      <c r="CB73" s="3"/>
      <c r="CC73" s="3"/>
      <c r="CD73" s="3"/>
      <c r="CE73" s="3"/>
      <c r="CF73" s="3"/>
      <c r="CG73" s="3"/>
      <c r="CH73" s="3"/>
      <c r="CI73" s="3"/>
      <c r="CJ73" s="3"/>
      <c r="CM73" s="3"/>
      <c r="CN73" s="78">
        <f t="shared" si="89"/>
        <v>0</v>
      </c>
      <c r="CO73" s="78">
        <f t="shared" si="90"/>
        <v>0</v>
      </c>
      <c r="CP73" s="78">
        <f t="shared" si="91"/>
        <v>0</v>
      </c>
      <c r="CQ73" s="78">
        <f t="shared" si="92"/>
        <v>0</v>
      </c>
      <c r="CR73" s="78">
        <f t="shared" si="93"/>
        <v>0</v>
      </c>
      <c r="CS73" s="78">
        <f t="shared" si="94"/>
        <v>0</v>
      </c>
      <c r="CT73" s="78">
        <f t="shared" si="95"/>
        <v>0</v>
      </c>
      <c r="CU73" s="78">
        <f t="shared" si="96"/>
        <v>0</v>
      </c>
      <c r="CV73" s="78">
        <f t="shared" si="97"/>
        <v>0</v>
      </c>
      <c r="CW73" s="78">
        <f t="shared" si="98"/>
        <v>0</v>
      </c>
      <c r="CX73" s="78">
        <f t="shared" si="99"/>
        <v>0</v>
      </c>
      <c r="CY73" s="78">
        <f t="shared" si="100"/>
        <v>0</v>
      </c>
      <c r="CZ73" s="78">
        <f t="shared" si="101"/>
        <v>0</v>
      </c>
      <c r="DA73" s="78">
        <f>IF(COUNTIFS($A$2:$A$601,A73,$B$2:$B$601,B73,$F$2:F$601,F73)&gt;1,1,0)</f>
        <v>0</v>
      </c>
      <c r="DB73" s="78">
        <f t="shared" si="102"/>
        <v>0</v>
      </c>
      <c r="DC73" s="78">
        <f t="shared" si="103"/>
        <v>0</v>
      </c>
      <c r="DD73" s="78">
        <f t="shared" si="104"/>
        <v>0</v>
      </c>
      <c r="DE73" s="78">
        <f t="shared" si="105"/>
        <v>1</v>
      </c>
      <c r="DF73" s="78">
        <f t="shared" si="106"/>
        <v>1</v>
      </c>
      <c r="DG73" s="78">
        <f t="shared" si="107"/>
        <v>1</v>
      </c>
      <c r="DH73" s="78" t="str">
        <f t="shared" si="108"/>
        <v>1</v>
      </c>
      <c r="DI73" s="79">
        <f>IFERROR(IF(J73="","",VLOOKUP(J73,Lists!$D$3:$E$13,2,FALSE)),1)</f>
        <v>0</v>
      </c>
      <c r="DJ73" s="79">
        <f>IFERROR(IF(K73="","",VLOOKUP(K73,Lists!$F$3:$G$14,2,FALSE)),1)</f>
        <v>0</v>
      </c>
      <c r="DK73" s="79" t="str">
        <f>IFERROR(IF(M73="","",VLOOKUP(M73,Lists!$AA$3:$AB$18,2,FALSE)),1)</f>
        <v/>
      </c>
      <c r="DL73" s="79" t="str">
        <f>IFERROR(IF(N73="","",VLOOKUP(N73,Lists!$AC$3:$AD$13,2,FALSE)),1)</f>
        <v/>
      </c>
    </row>
    <row r="74" spans="1:116" ht="15" customHeight="1" x14ac:dyDescent="0.25">
      <c r="A74" s="20">
        <v>120564</v>
      </c>
      <c r="B74" s="19">
        <v>45664</v>
      </c>
      <c r="C74" s="64">
        <v>0.33333333333333331</v>
      </c>
      <c r="D74" s="64" t="s">
        <v>1124</v>
      </c>
      <c r="E74" s="19">
        <v>45664</v>
      </c>
      <c r="F74" s="20">
        <v>13</v>
      </c>
      <c r="G74" s="18" t="s">
        <v>1108</v>
      </c>
      <c r="H74" s="65"/>
      <c r="I74" s="18" t="s">
        <v>1127</v>
      </c>
      <c r="J74" s="66" t="s">
        <v>42</v>
      </c>
      <c r="K74" s="66" t="s">
        <v>420</v>
      </c>
      <c r="L74" s="67" t="s">
        <v>1168</v>
      </c>
      <c r="M74" s="68"/>
      <c r="N74" s="68"/>
      <c r="O74" s="69"/>
      <c r="P74" s="134">
        <v>0.32708333333333334</v>
      </c>
      <c r="Q74" s="70"/>
      <c r="R74" s="134">
        <v>0.34166666666666662</v>
      </c>
      <c r="S74" s="70"/>
      <c r="T74" s="134">
        <v>0.34652777777777777</v>
      </c>
      <c r="U74" s="70"/>
      <c r="V74" s="134">
        <v>0.35416666666666669</v>
      </c>
      <c r="W74" s="70"/>
      <c r="X74" s="134">
        <v>0.35486111111111113</v>
      </c>
      <c r="Y74" s="70"/>
      <c r="Z74" s="134">
        <v>0.3611111111111111</v>
      </c>
      <c r="AA74" s="70" t="s">
        <v>1127</v>
      </c>
      <c r="AB74" s="19">
        <v>45664</v>
      </c>
      <c r="AC74" s="20" t="s">
        <v>1108</v>
      </c>
      <c r="AD74" s="19"/>
      <c r="AE74" s="71">
        <f t="shared" si="73"/>
        <v>471</v>
      </c>
      <c r="AF74" s="71">
        <f t="shared" si="74"/>
        <v>510</v>
      </c>
      <c r="AG74" s="71">
        <f t="shared" si="75"/>
        <v>39</v>
      </c>
      <c r="AH74" s="71">
        <f t="shared" si="76"/>
        <v>0</v>
      </c>
      <c r="AI74" s="71">
        <f t="shared" si="77"/>
        <v>30</v>
      </c>
      <c r="AJ74" s="71" t="str">
        <f t="shared" si="78"/>
        <v/>
      </c>
      <c r="AK74" s="71" t="str">
        <f t="shared" si="79"/>
        <v/>
      </c>
      <c r="AL74" s="71">
        <f t="shared" si="80"/>
        <v>30</v>
      </c>
      <c r="AM74" s="71">
        <f t="shared" si="81"/>
        <v>9</v>
      </c>
      <c r="AN74" s="72">
        <f t="shared" si="82"/>
        <v>8.3333333333333037E-3</v>
      </c>
      <c r="AO74" s="73">
        <f t="shared" si="83"/>
        <v>0</v>
      </c>
      <c r="AP74" s="72" t="str">
        <f t="shared" si="84"/>
        <v>Yes</v>
      </c>
      <c r="AQ74" s="72">
        <f t="shared" si="85"/>
        <v>6.2499999999999778E-3</v>
      </c>
      <c r="AR74" s="72" t="str">
        <f t="shared" si="86"/>
        <v>Yes</v>
      </c>
      <c r="AS74" s="72" t="str">
        <f t="shared" si="87"/>
        <v>No</v>
      </c>
      <c r="AT74" s="72" t="str">
        <f t="shared" si="88"/>
        <v>No</v>
      </c>
      <c r="AU74" s="3"/>
      <c r="AV74" s="3"/>
      <c r="AW74" s="3"/>
      <c r="AX74" s="3"/>
      <c r="AY74" s="20"/>
      <c r="AZ74" s="46"/>
      <c r="BA74" s="20"/>
      <c r="BB74" s="46"/>
      <c r="BC74" s="20"/>
      <c r="BD74" s="20"/>
      <c r="BE74" s="20"/>
      <c r="BF74" s="47" t="str">
        <f t="shared" si="71"/>
        <v/>
      </c>
      <c r="BG74" s="3"/>
      <c r="BH74" s="155" t="s">
        <v>1</v>
      </c>
      <c r="BI74" s="156"/>
      <c r="BJ74" s="45">
        <f>'Summary Sheet'!D2</f>
        <v>1</v>
      </c>
      <c r="BK74" s="58">
        <f>IF(BJ74=1,1,0)</f>
        <v>1</v>
      </c>
      <c r="BL74" s="3"/>
      <c r="BM74" s="3"/>
      <c r="BN74" s="3"/>
      <c r="BO74" s="3"/>
      <c r="BP74" s="3"/>
      <c r="BQ74" s="3"/>
      <c r="BR74" s="3"/>
      <c r="BS74" s="3"/>
      <c r="BT74" s="3"/>
      <c r="BU74" s="3"/>
      <c r="BV74" s="3"/>
      <c r="BW74" s="3"/>
      <c r="BX74" s="3"/>
      <c r="BY74" s="3"/>
      <c r="BZ74" s="80"/>
      <c r="CA74" s="3"/>
      <c r="CB74" s="3"/>
      <c r="CC74" s="3"/>
      <c r="CD74" s="3"/>
      <c r="CE74" s="3"/>
      <c r="CF74" s="3"/>
      <c r="CG74" s="3"/>
      <c r="CH74" s="3"/>
      <c r="CI74" s="3"/>
      <c r="CJ74" s="3"/>
      <c r="CM74" s="3"/>
      <c r="CN74" s="78">
        <f t="shared" si="89"/>
        <v>0</v>
      </c>
      <c r="CO74" s="78">
        <f t="shared" si="90"/>
        <v>0</v>
      </c>
      <c r="CP74" s="78">
        <f t="shared" si="91"/>
        <v>0</v>
      </c>
      <c r="CQ74" s="78">
        <f t="shared" si="92"/>
        <v>0</v>
      </c>
      <c r="CR74" s="78">
        <f t="shared" si="93"/>
        <v>0</v>
      </c>
      <c r="CS74" s="78">
        <f t="shared" si="94"/>
        <v>0</v>
      </c>
      <c r="CT74" s="78">
        <f t="shared" si="95"/>
        <v>0</v>
      </c>
      <c r="CU74" s="78">
        <f t="shared" si="96"/>
        <v>0</v>
      </c>
      <c r="CV74" s="78">
        <f t="shared" si="97"/>
        <v>0</v>
      </c>
      <c r="CW74" s="78">
        <f t="shared" si="98"/>
        <v>0</v>
      </c>
      <c r="CX74" s="78">
        <f t="shared" si="99"/>
        <v>0</v>
      </c>
      <c r="CY74" s="78">
        <f t="shared" si="100"/>
        <v>0</v>
      </c>
      <c r="CZ74" s="78">
        <f t="shared" si="101"/>
        <v>0</v>
      </c>
      <c r="DA74" s="78">
        <f>IF(COUNTIFS($A$2:$A$601,A74,$B$2:$B$601,B74,$F$2:F$601,F74)&gt;1,1,0)</f>
        <v>0</v>
      </c>
      <c r="DB74" s="78">
        <f t="shared" si="102"/>
        <v>0</v>
      </c>
      <c r="DC74" s="78">
        <f t="shared" si="103"/>
        <v>0</v>
      </c>
      <c r="DD74" s="78">
        <f t="shared" si="104"/>
        <v>0</v>
      </c>
      <c r="DE74" s="78">
        <f t="shared" si="105"/>
        <v>1</v>
      </c>
      <c r="DF74" s="78">
        <f t="shared" si="106"/>
        <v>1</v>
      </c>
      <c r="DG74" s="78">
        <f t="shared" si="107"/>
        <v>1</v>
      </c>
      <c r="DH74" s="78" t="str">
        <f t="shared" si="108"/>
        <v>1</v>
      </c>
      <c r="DI74" s="79">
        <f>IFERROR(IF(J74="","",VLOOKUP(J74,Lists!$D$3:$E$13,2,FALSE)),1)</f>
        <v>0</v>
      </c>
      <c r="DJ74" s="79">
        <f>IFERROR(IF(K74="","",VLOOKUP(K74,Lists!$F$3:$G$14,2,FALSE)),1)</f>
        <v>0</v>
      </c>
      <c r="DK74" s="79" t="str">
        <f>IFERROR(IF(M74="","",VLOOKUP(M74,Lists!$AA$3:$AB$18,2,FALSE)),1)</f>
        <v/>
      </c>
      <c r="DL74" s="79" t="str">
        <f>IFERROR(IF(N74="","",VLOOKUP(N74,Lists!$AC$3:$AD$13,2,FALSE)),1)</f>
        <v/>
      </c>
    </row>
    <row r="75" spans="1:116" ht="15" customHeight="1" x14ac:dyDescent="0.25">
      <c r="A75" s="20">
        <v>414632</v>
      </c>
      <c r="B75" s="19">
        <v>45664</v>
      </c>
      <c r="C75" s="64">
        <v>0.35416666666666669</v>
      </c>
      <c r="D75" s="64" t="s">
        <v>1124</v>
      </c>
      <c r="E75" s="19">
        <v>45664</v>
      </c>
      <c r="F75" s="20">
        <v>13</v>
      </c>
      <c r="G75" s="18" t="s">
        <v>1108</v>
      </c>
      <c r="H75" s="65"/>
      <c r="I75" s="18" t="s">
        <v>1127</v>
      </c>
      <c r="J75" s="66" t="s">
        <v>42</v>
      </c>
      <c r="K75" s="66" t="s">
        <v>420</v>
      </c>
      <c r="L75" s="67" t="s">
        <v>1169</v>
      </c>
      <c r="M75" s="68"/>
      <c r="N75" s="68"/>
      <c r="O75" s="69"/>
      <c r="P75" s="134">
        <v>0.32569444444444445</v>
      </c>
      <c r="Q75" s="70"/>
      <c r="R75" s="134">
        <v>0.3888888888888889</v>
      </c>
      <c r="S75" s="70"/>
      <c r="T75" s="134">
        <v>0.44444444444444442</v>
      </c>
      <c r="U75" s="70"/>
      <c r="V75" s="134">
        <v>0.4548611111111111</v>
      </c>
      <c r="W75" s="70"/>
      <c r="X75" s="134">
        <v>0.45555555555555555</v>
      </c>
      <c r="Y75" s="70"/>
      <c r="Z75" s="134">
        <v>0.45833333333333331</v>
      </c>
      <c r="AA75" s="70" t="s">
        <v>1127</v>
      </c>
      <c r="AB75" s="19">
        <v>45664</v>
      </c>
      <c r="AC75" s="20" t="s">
        <v>1108</v>
      </c>
      <c r="AD75" s="19"/>
      <c r="AE75" s="71">
        <f t="shared" si="73"/>
        <v>469</v>
      </c>
      <c r="AF75" s="71">
        <f t="shared" si="74"/>
        <v>655</v>
      </c>
      <c r="AG75" s="71">
        <f t="shared" si="75"/>
        <v>186</v>
      </c>
      <c r="AH75" s="71">
        <f t="shared" si="76"/>
        <v>0</v>
      </c>
      <c r="AI75" s="71">
        <f t="shared" si="77"/>
        <v>175</v>
      </c>
      <c r="AJ75" s="71" t="str">
        <f t="shared" si="78"/>
        <v/>
      </c>
      <c r="AK75" s="71" t="str">
        <f t="shared" si="79"/>
        <v/>
      </c>
      <c r="AL75" s="71">
        <f t="shared" si="80"/>
        <v>175</v>
      </c>
      <c r="AM75" s="71">
        <f t="shared" si="81"/>
        <v>11</v>
      </c>
      <c r="AN75" s="72">
        <f t="shared" si="82"/>
        <v>3.472222222222221E-2</v>
      </c>
      <c r="AO75" s="73">
        <f t="shared" si="83"/>
        <v>0</v>
      </c>
      <c r="AP75" s="72" t="str">
        <f t="shared" si="84"/>
        <v>No</v>
      </c>
      <c r="AQ75" s="72">
        <f t="shared" si="85"/>
        <v>2.7777777777777679E-3</v>
      </c>
      <c r="AR75" s="72" t="str">
        <f t="shared" si="86"/>
        <v>Yes</v>
      </c>
      <c r="AS75" s="72" t="str">
        <f t="shared" si="87"/>
        <v>No</v>
      </c>
      <c r="AT75" s="72" t="str">
        <f t="shared" si="88"/>
        <v>No</v>
      </c>
      <c r="AU75" s="3"/>
      <c r="AV75" s="3"/>
      <c r="AW75" s="3"/>
      <c r="AX75" s="3"/>
      <c r="AY75" s="20"/>
      <c r="AZ75" s="46"/>
      <c r="BA75" s="20"/>
      <c r="BB75" s="46"/>
      <c r="BC75" s="20"/>
      <c r="BD75" s="20"/>
      <c r="BE75" s="20"/>
      <c r="BF75" s="47" t="str">
        <f t="shared" si="71"/>
        <v/>
      </c>
      <c r="BG75" s="3"/>
      <c r="BH75" s="155" t="s">
        <v>462</v>
      </c>
      <c r="BI75" s="156"/>
      <c r="BJ75" s="45" t="str">
        <f>'Summary Sheet'!A1</f>
        <v>Version: 2025 January</v>
      </c>
      <c r="BK75" s="58">
        <f>IF(BJ75='Summary Sheet'!A1,1,0)</f>
        <v>1</v>
      </c>
      <c r="BL75" s="3"/>
      <c r="BM75" s="3"/>
      <c r="BN75" s="3"/>
      <c r="BO75" s="3"/>
      <c r="BP75" s="3"/>
      <c r="BQ75" s="3"/>
      <c r="BR75" s="3"/>
      <c r="BS75" s="3"/>
      <c r="BT75" s="3"/>
      <c r="BU75" s="3"/>
      <c r="BV75" s="3"/>
      <c r="BW75" s="3"/>
      <c r="BX75" s="3"/>
      <c r="BY75" s="3"/>
      <c r="BZ75" s="80"/>
      <c r="CA75" s="3"/>
      <c r="CB75" s="3"/>
      <c r="CC75" s="3"/>
      <c r="CD75" s="3"/>
      <c r="CE75" s="3"/>
      <c r="CF75" s="3"/>
      <c r="CG75" s="3"/>
      <c r="CH75" s="3"/>
      <c r="CI75" s="3"/>
      <c r="CJ75" s="3"/>
      <c r="CM75" s="3"/>
      <c r="CN75" s="78">
        <f t="shared" si="89"/>
        <v>0</v>
      </c>
      <c r="CO75" s="78">
        <f t="shared" si="90"/>
        <v>0</v>
      </c>
      <c r="CP75" s="78">
        <f t="shared" si="91"/>
        <v>0</v>
      </c>
      <c r="CQ75" s="78">
        <f t="shared" si="92"/>
        <v>0</v>
      </c>
      <c r="CR75" s="78">
        <f t="shared" si="93"/>
        <v>0</v>
      </c>
      <c r="CS75" s="78">
        <f t="shared" si="94"/>
        <v>0</v>
      </c>
      <c r="CT75" s="78">
        <f t="shared" si="95"/>
        <v>0</v>
      </c>
      <c r="CU75" s="78">
        <f t="shared" si="96"/>
        <v>0</v>
      </c>
      <c r="CV75" s="78">
        <f t="shared" si="97"/>
        <v>0</v>
      </c>
      <c r="CW75" s="78">
        <f t="shared" si="98"/>
        <v>0</v>
      </c>
      <c r="CX75" s="78">
        <f t="shared" si="99"/>
        <v>0</v>
      </c>
      <c r="CY75" s="78">
        <f t="shared" si="100"/>
        <v>0</v>
      </c>
      <c r="CZ75" s="78">
        <f t="shared" si="101"/>
        <v>0</v>
      </c>
      <c r="DA75" s="78">
        <f>IF(COUNTIFS($A$2:$A$601,A75,$B$2:$B$601,B75,$F$2:F$601,F75)&gt;1,1,0)</f>
        <v>0</v>
      </c>
      <c r="DB75" s="78">
        <f t="shared" si="102"/>
        <v>0</v>
      </c>
      <c r="DC75" s="78">
        <f t="shared" si="103"/>
        <v>0</v>
      </c>
      <c r="DD75" s="78">
        <f t="shared" si="104"/>
        <v>0</v>
      </c>
      <c r="DE75" s="78">
        <f t="shared" si="105"/>
        <v>1</v>
      </c>
      <c r="DF75" s="78">
        <f t="shared" si="106"/>
        <v>1</v>
      </c>
      <c r="DG75" s="78">
        <f t="shared" si="107"/>
        <v>1</v>
      </c>
      <c r="DH75" s="78" t="str">
        <f t="shared" si="108"/>
        <v>1</v>
      </c>
      <c r="DI75" s="79">
        <f>IFERROR(IF(J75="","",VLOOKUP(J75,Lists!$D$3:$E$13,2,FALSE)),1)</f>
        <v>0</v>
      </c>
      <c r="DJ75" s="79">
        <f>IFERROR(IF(K75="","",VLOOKUP(K75,Lists!$F$3:$G$14,2,FALSE)),1)</f>
        <v>0</v>
      </c>
      <c r="DK75" s="79" t="str">
        <f>IFERROR(IF(M75="","",VLOOKUP(M75,Lists!$AA$3:$AB$18,2,FALSE)),1)</f>
        <v/>
      </c>
      <c r="DL75" s="79" t="str">
        <f>IFERROR(IF(N75="","",VLOOKUP(N75,Lists!$AC$3:$AD$13,2,FALSE)),1)</f>
        <v/>
      </c>
    </row>
    <row r="76" spans="1:116" ht="15" customHeight="1" x14ac:dyDescent="0.25">
      <c r="A76" s="20">
        <v>415781</v>
      </c>
      <c r="B76" s="19">
        <v>45664</v>
      </c>
      <c r="C76" s="64">
        <v>0.45833333333333331</v>
      </c>
      <c r="D76" s="64" t="s">
        <v>1124</v>
      </c>
      <c r="E76" s="19">
        <v>45664</v>
      </c>
      <c r="F76" s="20">
        <v>13</v>
      </c>
      <c r="G76" s="18" t="s">
        <v>1108</v>
      </c>
      <c r="H76" s="65"/>
      <c r="I76" s="18" t="s">
        <v>1127</v>
      </c>
      <c r="J76" s="66" t="s">
        <v>42</v>
      </c>
      <c r="K76" s="66" t="s">
        <v>420</v>
      </c>
      <c r="L76" s="67" t="s">
        <v>1135</v>
      </c>
      <c r="M76" s="68"/>
      <c r="N76" s="68"/>
      <c r="O76" s="69"/>
      <c r="P76" s="134">
        <v>0.47222222222222227</v>
      </c>
      <c r="Q76" s="70"/>
      <c r="R76" s="134">
        <v>0.47569444444444442</v>
      </c>
      <c r="S76" s="70"/>
      <c r="T76" s="134">
        <v>0.49305555555555558</v>
      </c>
      <c r="U76" s="70"/>
      <c r="V76" s="134">
        <v>0.50694444444444442</v>
      </c>
      <c r="W76" s="70"/>
      <c r="X76" s="134">
        <v>0.50763888888888886</v>
      </c>
      <c r="Y76" s="70"/>
      <c r="Z76" s="134">
        <v>0.51388888888888895</v>
      </c>
      <c r="AA76" s="70" t="s">
        <v>1127</v>
      </c>
      <c r="AB76" s="19">
        <v>45664</v>
      </c>
      <c r="AC76" s="20" t="s">
        <v>1108</v>
      </c>
      <c r="AD76" s="19"/>
      <c r="AE76" s="71">
        <f t="shared" si="73"/>
        <v>680</v>
      </c>
      <c r="AF76" s="71">
        <f t="shared" si="74"/>
        <v>730</v>
      </c>
      <c r="AG76" s="71">
        <f t="shared" si="75"/>
        <v>50</v>
      </c>
      <c r="AH76" s="71">
        <f t="shared" si="76"/>
        <v>50</v>
      </c>
      <c r="AI76" s="71" t="str">
        <f t="shared" si="77"/>
        <v/>
      </c>
      <c r="AJ76" s="71" t="str">
        <f t="shared" si="78"/>
        <v/>
      </c>
      <c r="AK76" s="71" t="str">
        <f t="shared" si="79"/>
        <v/>
      </c>
      <c r="AL76" s="71">
        <f t="shared" si="80"/>
        <v>50</v>
      </c>
      <c r="AM76" s="71">
        <f t="shared" si="81"/>
        <v>0</v>
      </c>
      <c r="AN76" s="72">
        <f t="shared" si="82"/>
        <v>1.7361111111111105E-2</v>
      </c>
      <c r="AO76" s="73">
        <f t="shared" si="83"/>
        <v>0</v>
      </c>
      <c r="AP76" s="72" t="str">
        <f t="shared" si="84"/>
        <v>No</v>
      </c>
      <c r="AQ76" s="72">
        <f t="shared" si="85"/>
        <v>6.2500000000000888E-3</v>
      </c>
      <c r="AR76" s="72" t="str">
        <f t="shared" si="86"/>
        <v>Yes</v>
      </c>
      <c r="AS76" s="72" t="str">
        <f t="shared" si="87"/>
        <v>No</v>
      </c>
      <c r="AT76" s="72" t="str">
        <f t="shared" si="88"/>
        <v>No</v>
      </c>
      <c r="AU76" s="3"/>
      <c r="AV76" s="3"/>
      <c r="AW76" s="3"/>
      <c r="AX76" s="3"/>
      <c r="AY76" s="20"/>
      <c r="AZ76" s="46"/>
      <c r="BA76" s="20"/>
      <c r="BB76" s="46"/>
      <c r="BC76" s="20"/>
      <c r="BD76" s="20"/>
      <c r="BE76" s="20"/>
      <c r="BF76" s="47" t="str">
        <f t="shared" si="71"/>
        <v/>
      </c>
      <c r="BG76" s="3"/>
      <c r="BH76" s="153" t="s">
        <v>463</v>
      </c>
      <c r="BI76" s="154"/>
      <c r="BJ76" s="3"/>
      <c r="BK76" s="58"/>
      <c r="BL76" s="3"/>
      <c r="BM76" s="3"/>
      <c r="BN76" s="3"/>
      <c r="BO76" s="3"/>
      <c r="BP76" s="3"/>
      <c r="BQ76" s="3"/>
      <c r="BR76" s="3"/>
      <c r="BS76" s="3"/>
      <c r="BT76" s="3"/>
      <c r="BU76" s="3"/>
      <c r="BV76" s="3"/>
      <c r="BW76" s="3"/>
      <c r="BX76" s="3"/>
      <c r="BY76" s="3"/>
      <c r="BZ76" s="80"/>
      <c r="CA76" s="3"/>
      <c r="CB76" s="3"/>
      <c r="CC76" s="3"/>
      <c r="CD76" s="3"/>
      <c r="CE76" s="3"/>
      <c r="CF76" s="3"/>
      <c r="CG76" s="3"/>
      <c r="CH76" s="3"/>
      <c r="CI76" s="3"/>
      <c r="CJ76" s="3"/>
      <c r="CM76" s="3"/>
      <c r="CN76" s="78">
        <f t="shared" si="89"/>
        <v>0</v>
      </c>
      <c r="CO76" s="78">
        <f t="shared" si="90"/>
        <v>0</v>
      </c>
      <c r="CP76" s="78">
        <f t="shared" si="91"/>
        <v>0</v>
      </c>
      <c r="CQ76" s="78">
        <f t="shared" si="92"/>
        <v>0</v>
      </c>
      <c r="CR76" s="78">
        <f t="shared" si="93"/>
        <v>0</v>
      </c>
      <c r="CS76" s="78">
        <f t="shared" si="94"/>
        <v>0</v>
      </c>
      <c r="CT76" s="78">
        <f t="shared" si="95"/>
        <v>0</v>
      </c>
      <c r="CU76" s="78">
        <f t="shared" si="96"/>
        <v>0</v>
      </c>
      <c r="CV76" s="78">
        <f t="shared" si="97"/>
        <v>0</v>
      </c>
      <c r="CW76" s="78">
        <f t="shared" si="98"/>
        <v>0</v>
      </c>
      <c r="CX76" s="78">
        <f t="shared" si="99"/>
        <v>0</v>
      </c>
      <c r="CY76" s="78">
        <f t="shared" si="100"/>
        <v>0</v>
      </c>
      <c r="CZ76" s="78">
        <f t="shared" si="101"/>
        <v>0</v>
      </c>
      <c r="DA76" s="78">
        <f>IF(COUNTIFS($A$2:$A$601,A76,$B$2:$B$601,B76,$F$2:F$601,F76)&gt;1,1,0)</f>
        <v>0</v>
      </c>
      <c r="DB76" s="78">
        <f t="shared" si="102"/>
        <v>0</v>
      </c>
      <c r="DC76" s="78">
        <f t="shared" si="103"/>
        <v>0</v>
      </c>
      <c r="DD76" s="78">
        <f t="shared" si="104"/>
        <v>0</v>
      </c>
      <c r="DE76" s="78">
        <f t="shared" si="105"/>
        <v>1</v>
      </c>
      <c r="DF76" s="78">
        <f t="shared" si="106"/>
        <v>1</v>
      </c>
      <c r="DG76" s="78">
        <f t="shared" si="107"/>
        <v>1</v>
      </c>
      <c r="DH76" s="78" t="str">
        <f t="shared" si="108"/>
        <v>1</v>
      </c>
      <c r="DI76" s="79">
        <f>IFERROR(IF(J76="","",VLOOKUP(J76,Lists!$D$3:$E$13,2,FALSE)),1)</f>
        <v>0</v>
      </c>
      <c r="DJ76" s="79">
        <f>IFERROR(IF(K76="","",VLOOKUP(K76,Lists!$F$3:$G$14,2,FALSE)),1)</f>
        <v>0</v>
      </c>
      <c r="DK76" s="79" t="str">
        <f>IFERROR(IF(M76="","",VLOOKUP(M76,Lists!$AA$3:$AB$18,2,FALSE)),1)</f>
        <v/>
      </c>
      <c r="DL76" s="79" t="str">
        <f>IFERROR(IF(N76="","",VLOOKUP(N76,Lists!$AC$3:$AD$13,2,FALSE)),1)</f>
        <v/>
      </c>
    </row>
    <row r="77" spans="1:116" ht="15" customHeight="1" x14ac:dyDescent="0.25">
      <c r="A77" s="20">
        <v>413776</v>
      </c>
      <c r="B77" s="19">
        <v>45664</v>
      </c>
      <c r="C77" s="64">
        <v>0.52083333333333337</v>
      </c>
      <c r="D77" s="64" t="s">
        <v>1124</v>
      </c>
      <c r="E77" s="19">
        <v>45664</v>
      </c>
      <c r="F77" s="20">
        <v>13</v>
      </c>
      <c r="G77" s="18" t="s">
        <v>1108</v>
      </c>
      <c r="H77" s="65"/>
      <c r="I77" s="18" t="s">
        <v>1127</v>
      </c>
      <c r="J77" s="66" t="s">
        <v>42</v>
      </c>
      <c r="K77" s="66" t="s">
        <v>420</v>
      </c>
      <c r="L77" s="67" t="s">
        <v>1135</v>
      </c>
      <c r="M77" s="68"/>
      <c r="N77" s="68"/>
      <c r="O77" s="69"/>
      <c r="P77" s="134">
        <v>0.52083333333333337</v>
      </c>
      <c r="Q77" s="70"/>
      <c r="R77" s="134">
        <v>0.52777777777777779</v>
      </c>
      <c r="S77" s="70"/>
      <c r="T77" s="134">
        <v>0.54166666666666663</v>
      </c>
      <c r="U77" s="70"/>
      <c r="V77" s="134">
        <v>0.54513888888888895</v>
      </c>
      <c r="W77" s="70"/>
      <c r="X77" s="134">
        <v>0.54583333333333328</v>
      </c>
      <c r="Y77" s="70"/>
      <c r="Z77" s="134">
        <v>0.55208333333333337</v>
      </c>
      <c r="AA77" s="70" t="s">
        <v>1127</v>
      </c>
      <c r="AB77" s="19">
        <v>45664</v>
      </c>
      <c r="AC77" s="20" t="s">
        <v>1108</v>
      </c>
      <c r="AD77" s="19"/>
      <c r="AE77" s="71">
        <f t="shared" si="73"/>
        <v>750</v>
      </c>
      <c r="AF77" s="71">
        <f t="shared" si="74"/>
        <v>785</v>
      </c>
      <c r="AG77" s="71">
        <f t="shared" si="75"/>
        <v>35</v>
      </c>
      <c r="AH77" s="71">
        <f t="shared" si="76"/>
        <v>35</v>
      </c>
      <c r="AI77" s="71" t="str">
        <f t="shared" si="77"/>
        <v/>
      </c>
      <c r="AJ77" s="71" t="str">
        <f t="shared" si="78"/>
        <v/>
      </c>
      <c r="AK77" s="71" t="str">
        <f t="shared" si="79"/>
        <v/>
      </c>
      <c r="AL77" s="71">
        <f t="shared" si="80"/>
        <v>35</v>
      </c>
      <c r="AM77" s="71">
        <f t="shared" si="81"/>
        <v>0</v>
      </c>
      <c r="AN77" s="72">
        <f t="shared" si="82"/>
        <v>6.9444444444444198E-3</v>
      </c>
      <c r="AO77" s="73">
        <f t="shared" si="83"/>
        <v>0</v>
      </c>
      <c r="AP77" s="72" t="str">
        <f t="shared" si="84"/>
        <v>Yes</v>
      </c>
      <c r="AQ77" s="72">
        <f t="shared" si="85"/>
        <v>6.2500000000000888E-3</v>
      </c>
      <c r="AR77" s="72" t="str">
        <f t="shared" si="86"/>
        <v>Yes</v>
      </c>
      <c r="AS77" s="72" t="str">
        <f t="shared" si="87"/>
        <v>No</v>
      </c>
      <c r="AT77" s="72" t="str">
        <f t="shared" si="88"/>
        <v>No</v>
      </c>
      <c r="AU77" s="3"/>
      <c r="AV77" s="3"/>
      <c r="AW77" s="3"/>
      <c r="AX77" s="3"/>
      <c r="AY77" s="20"/>
      <c r="AZ77" s="46"/>
      <c r="BA77" s="20"/>
      <c r="BB77" s="46"/>
      <c r="BC77" s="20"/>
      <c r="BD77" s="20"/>
      <c r="BE77" s="20"/>
      <c r="BF77" s="47" t="str">
        <f t="shared" si="71"/>
        <v/>
      </c>
      <c r="BG77" s="3"/>
      <c r="BH77" s="155" t="s">
        <v>464</v>
      </c>
      <c r="BI77" s="156"/>
      <c r="BJ77" s="63">
        <f>SUM(BK11:BK49)/29</f>
        <v>1</v>
      </c>
      <c r="BK77" s="58">
        <f>IF(BJ77=1,1,0)</f>
        <v>1</v>
      </c>
      <c r="BL77" s="3"/>
      <c r="BM77" s="3"/>
      <c r="BN77" s="3"/>
      <c r="BO77" s="3"/>
      <c r="BP77" s="3"/>
      <c r="BQ77" s="3"/>
      <c r="BR77" s="3"/>
      <c r="BS77" s="3"/>
      <c r="BT77" s="3"/>
      <c r="BU77" s="3"/>
      <c r="BV77" s="3"/>
      <c r="BW77" s="3"/>
      <c r="BX77" s="3"/>
      <c r="BY77" s="3"/>
      <c r="BZ77" s="80"/>
      <c r="CA77" s="3"/>
      <c r="CB77" s="3"/>
      <c r="CC77" s="3"/>
      <c r="CD77" s="3"/>
      <c r="CE77" s="3"/>
      <c r="CF77" s="3"/>
      <c r="CG77" s="3"/>
      <c r="CH77" s="3"/>
      <c r="CI77" s="3"/>
      <c r="CJ77" s="3"/>
      <c r="CM77" s="3"/>
      <c r="CN77" s="78">
        <f t="shared" si="89"/>
        <v>0</v>
      </c>
      <c r="CO77" s="78">
        <f t="shared" si="90"/>
        <v>0</v>
      </c>
      <c r="CP77" s="78">
        <f t="shared" si="91"/>
        <v>0</v>
      </c>
      <c r="CQ77" s="78">
        <f t="shared" si="92"/>
        <v>0</v>
      </c>
      <c r="CR77" s="78">
        <f t="shared" si="93"/>
        <v>0</v>
      </c>
      <c r="CS77" s="78">
        <f t="shared" si="94"/>
        <v>0</v>
      </c>
      <c r="CT77" s="78">
        <f t="shared" si="95"/>
        <v>0</v>
      </c>
      <c r="CU77" s="78">
        <f t="shared" si="96"/>
        <v>0</v>
      </c>
      <c r="CV77" s="78">
        <f t="shared" si="97"/>
        <v>0</v>
      </c>
      <c r="CW77" s="78">
        <f t="shared" si="98"/>
        <v>0</v>
      </c>
      <c r="CX77" s="78">
        <f t="shared" si="99"/>
        <v>0</v>
      </c>
      <c r="CY77" s="78">
        <f t="shared" si="100"/>
        <v>0</v>
      </c>
      <c r="CZ77" s="78">
        <f t="shared" si="101"/>
        <v>0</v>
      </c>
      <c r="DA77" s="78">
        <f>IF(COUNTIFS($A$2:$A$601,A77,$B$2:$B$601,B77,$F$2:F$601,F77)&gt;1,1,0)</f>
        <v>0</v>
      </c>
      <c r="DB77" s="78">
        <f t="shared" si="102"/>
        <v>0</v>
      </c>
      <c r="DC77" s="78">
        <f t="shared" si="103"/>
        <v>0</v>
      </c>
      <c r="DD77" s="78">
        <f t="shared" si="104"/>
        <v>0</v>
      </c>
      <c r="DE77" s="78">
        <f t="shared" si="105"/>
        <v>1</v>
      </c>
      <c r="DF77" s="78">
        <f t="shared" si="106"/>
        <v>1</v>
      </c>
      <c r="DG77" s="78">
        <f t="shared" si="107"/>
        <v>1</v>
      </c>
      <c r="DH77" s="78" t="str">
        <f t="shared" si="108"/>
        <v>1</v>
      </c>
      <c r="DI77" s="79">
        <f>IFERROR(IF(J77="","",VLOOKUP(J77,Lists!$D$3:$E$13,2,FALSE)),1)</f>
        <v>0</v>
      </c>
      <c r="DJ77" s="79">
        <f>IFERROR(IF(K77="","",VLOOKUP(K77,Lists!$F$3:$G$14,2,FALSE)),1)</f>
        <v>0</v>
      </c>
      <c r="DK77" s="79" t="str">
        <f>IFERROR(IF(M77="","",VLOOKUP(M77,Lists!$AA$3:$AB$18,2,FALSE)),1)</f>
        <v/>
      </c>
      <c r="DL77" s="79" t="str">
        <f>IFERROR(IF(N77="","",VLOOKUP(N77,Lists!$AC$3:$AD$13,2,FALSE)),1)</f>
        <v/>
      </c>
    </row>
    <row r="78" spans="1:116" ht="15" customHeight="1" x14ac:dyDescent="0.25">
      <c r="A78" s="20">
        <v>245655</v>
      </c>
      <c r="B78" s="19">
        <v>45664</v>
      </c>
      <c r="C78" s="64">
        <v>0.5625</v>
      </c>
      <c r="D78" s="64" t="s">
        <v>1150</v>
      </c>
      <c r="E78" s="19">
        <v>45664</v>
      </c>
      <c r="F78" s="20">
        <v>13</v>
      </c>
      <c r="G78" s="18" t="s">
        <v>1108</v>
      </c>
      <c r="H78" s="65"/>
      <c r="I78" s="18" t="s">
        <v>1127</v>
      </c>
      <c r="J78" s="66" t="s">
        <v>33</v>
      </c>
      <c r="K78" s="66" t="s">
        <v>420</v>
      </c>
      <c r="L78" s="67" t="s">
        <v>1151</v>
      </c>
      <c r="M78" s="68"/>
      <c r="N78" s="68"/>
      <c r="O78" s="69"/>
      <c r="P78" s="134">
        <v>0.55555555555555558</v>
      </c>
      <c r="Q78" s="70"/>
      <c r="R78" s="134">
        <v>0.5625</v>
      </c>
      <c r="S78" s="70"/>
      <c r="T78" s="134">
        <v>0.58333333333333337</v>
      </c>
      <c r="U78" s="70"/>
      <c r="V78" s="134">
        <v>0.58680555555555558</v>
      </c>
      <c r="W78" s="70"/>
      <c r="X78" s="134">
        <v>0.58750000000000002</v>
      </c>
      <c r="Y78" s="70"/>
      <c r="Z78" s="134">
        <v>0.59375</v>
      </c>
      <c r="AA78" s="70" t="s">
        <v>1127</v>
      </c>
      <c r="AB78" s="19">
        <v>45664</v>
      </c>
      <c r="AC78" s="20" t="s">
        <v>1108</v>
      </c>
      <c r="AD78" s="19"/>
      <c r="AE78" s="71">
        <f t="shared" si="73"/>
        <v>800</v>
      </c>
      <c r="AF78" s="71">
        <f t="shared" si="74"/>
        <v>845</v>
      </c>
      <c r="AG78" s="71">
        <f t="shared" si="75"/>
        <v>45</v>
      </c>
      <c r="AH78" s="71">
        <f t="shared" si="76"/>
        <v>45</v>
      </c>
      <c r="AI78" s="71" t="str">
        <f t="shared" si="77"/>
        <v/>
      </c>
      <c r="AJ78" s="71" t="str">
        <f t="shared" si="78"/>
        <v/>
      </c>
      <c r="AK78" s="71" t="str">
        <f t="shared" si="79"/>
        <v/>
      </c>
      <c r="AL78" s="71">
        <f t="shared" si="80"/>
        <v>45</v>
      </c>
      <c r="AM78" s="71">
        <f t="shared" si="81"/>
        <v>0</v>
      </c>
      <c r="AN78" s="72">
        <f t="shared" si="82"/>
        <v>0</v>
      </c>
      <c r="AO78" s="73">
        <f t="shared" si="83"/>
        <v>0</v>
      </c>
      <c r="AP78" s="72" t="str">
        <f t="shared" si="84"/>
        <v>Yes</v>
      </c>
      <c r="AQ78" s="72">
        <f t="shared" si="85"/>
        <v>6.2499999999999778E-3</v>
      </c>
      <c r="AR78" s="72" t="str">
        <f t="shared" si="86"/>
        <v>Yes</v>
      </c>
      <c r="AS78" s="72" t="str">
        <f t="shared" si="87"/>
        <v>No</v>
      </c>
      <c r="AT78" s="72" t="str">
        <f t="shared" si="88"/>
        <v>No</v>
      </c>
      <c r="AU78" s="3"/>
      <c r="AV78" s="3"/>
      <c r="AW78" s="3"/>
      <c r="AX78" s="3"/>
      <c r="AY78" s="20"/>
      <c r="AZ78" s="46"/>
      <c r="BA78" s="20"/>
      <c r="BB78" s="46"/>
      <c r="BC78" s="20"/>
      <c r="BD78" s="20"/>
      <c r="BE78" s="20"/>
      <c r="BF78" s="47" t="str">
        <f t="shared" si="71"/>
        <v/>
      </c>
      <c r="BG78" s="3"/>
      <c r="BH78" s="3"/>
      <c r="BI78" s="3"/>
      <c r="BJ78" s="3"/>
      <c r="BK78" s="58"/>
      <c r="BL78" s="3"/>
      <c r="BM78" s="3"/>
      <c r="BN78" s="3"/>
      <c r="BO78" s="3"/>
      <c r="BP78" s="3"/>
      <c r="BQ78" s="3"/>
      <c r="BR78" s="3"/>
      <c r="BS78" s="3"/>
      <c r="BT78" s="3"/>
      <c r="BU78" s="3"/>
      <c r="BV78" s="3"/>
      <c r="BW78" s="3"/>
      <c r="BX78" s="3"/>
      <c r="BY78" s="3"/>
      <c r="BZ78" s="80"/>
      <c r="CA78" s="3"/>
      <c r="CB78" s="3"/>
      <c r="CC78" s="3"/>
      <c r="CD78" s="3"/>
      <c r="CE78" s="3"/>
      <c r="CF78" s="3"/>
      <c r="CG78" s="3"/>
      <c r="CH78" s="3"/>
      <c r="CI78" s="3"/>
      <c r="CJ78" s="3"/>
      <c r="CM78" s="3"/>
      <c r="CN78" s="78">
        <f t="shared" si="89"/>
        <v>0</v>
      </c>
      <c r="CO78" s="78">
        <f t="shared" si="90"/>
        <v>0</v>
      </c>
      <c r="CP78" s="78">
        <f t="shared" si="91"/>
        <v>0</v>
      </c>
      <c r="CQ78" s="78">
        <f t="shared" si="92"/>
        <v>0</v>
      </c>
      <c r="CR78" s="78">
        <f t="shared" si="93"/>
        <v>0</v>
      </c>
      <c r="CS78" s="78">
        <f t="shared" si="94"/>
        <v>0</v>
      </c>
      <c r="CT78" s="78">
        <f t="shared" si="95"/>
        <v>0</v>
      </c>
      <c r="CU78" s="78">
        <f t="shared" si="96"/>
        <v>0</v>
      </c>
      <c r="CV78" s="78">
        <f t="shared" si="97"/>
        <v>0</v>
      </c>
      <c r="CW78" s="78">
        <f t="shared" si="98"/>
        <v>0</v>
      </c>
      <c r="CX78" s="78">
        <f t="shared" si="99"/>
        <v>0</v>
      </c>
      <c r="CY78" s="78">
        <f t="shared" si="100"/>
        <v>0</v>
      </c>
      <c r="CZ78" s="78">
        <f t="shared" si="101"/>
        <v>0</v>
      </c>
      <c r="DA78" s="78">
        <f>IF(COUNTIFS($A$2:$A$601,A78,$B$2:$B$601,B78,$F$2:F$601,F78)&gt;1,1,0)</f>
        <v>0</v>
      </c>
      <c r="DB78" s="78">
        <f t="shared" si="102"/>
        <v>0</v>
      </c>
      <c r="DC78" s="78">
        <f t="shared" si="103"/>
        <v>0</v>
      </c>
      <c r="DD78" s="78">
        <f t="shared" si="104"/>
        <v>0</v>
      </c>
      <c r="DE78" s="78">
        <f t="shared" si="105"/>
        <v>1</v>
      </c>
      <c r="DF78" s="78">
        <f t="shared" si="106"/>
        <v>1</v>
      </c>
      <c r="DG78" s="78">
        <f t="shared" si="107"/>
        <v>1</v>
      </c>
      <c r="DH78" s="78" t="str">
        <f t="shared" si="108"/>
        <v>1</v>
      </c>
      <c r="DI78" s="79">
        <f>IFERROR(IF(J78="","",VLOOKUP(J78,Lists!$D$3:$E$13,2,FALSE)),1)</f>
        <v>0</v>
      </c>
      <c r="DJ78" s="79">
        <f>IFERROR(IF(K78="","",VLOOKUP(K78,Lists!$F$3:$G$14,2,FALSE)),1)</f>
        <v>0</v>
      </c>
      <c r="DK78" s="79" t="str">
        <f>IFERROR(IF(M78="","",VLOOKUP(M78,Lists!$AA$3:$AB$18,2,FALSE)),1)</f>
        <v/>
      </c>
      <c r="DL78" s="79" t="str">
        <f>IFERROR(IF(N78="","",VLOOKUP(N78,Lists!$AC$3:$AD$13,2,FALSE)),1)</f>
        <v/>
      </c>
    </row>
    <row r="79" spans="1:116" ht="15" customHeight="1" x14ac:dyDescent="0.25">
      <c r="A79" s="20">
        <v>397398</v>
      </c>
      <c r="B79" s="19">
        <v>45664</v>
      </c>
      <c r="C79" s="64">
        <v>0.60416666666666663</v>
      </c>
      <c r="D79" s="64" t="s">
        <v>1150</v>
      </c>
      <c r="E79" s="19">
        <v>45664</v>
      </c>
      <c r="F79" s="20">
        <v>13</v>
      </c>
      <c r="G79" s="18" t="s">
        <v>1108</v>
      </c>
      <c r="H79" s="65"/>
      <c r="I79" s="18" t="s">
        <v>1127</v>
      </c>
      <c r="J79" s="66" t="s">
        <v>33</v>
      </c>
      <c r="K79" s="66" t="s">
        <v>420</v>
      </c>
      <c r="L79" s="67" t="s">
        <v>1151</v>
      </c>
      <c r="M79" s="68"/>
      <c r="N79" s="68"/>
      <c r="O79" s="69"/>
      <c r="P79" s="134">
        <v>0.59722222222222221</v>
      </c>
      <c r="Q79" s="70"/>
      <c r="R79" s="134">
        <v>0.60069444444444442</v>
      </c>
      <c r="S79" s="70"/>
      <c r="T79" s="134">
        <v>0.61458333333333337</v>
      </c>
      <c r="U79" s="70"/>
      <c r="V79" s="134">
        <v>0.61805555555555558</v>
      </c>
      <c r="W79" s="70"/>
      <c r="X79" s="134">
        <v>0.61875000000000002</v>
      </c>
      <c r="Y79" s="70"/>
      <c r="Z79" s="134">
        <v>0.625</v>
      </c>
      <c r="AA79" s="70" t="s">
        <v>1127</v>
      </c>
      <c r="AB79" s="19">
        <v>45664</v>
      </c>
      <c r="AC79" s="20" t="s">
        <v>1108</v>
      </c>
      <c r="AD79" s="19"/>
      <c r="AE79" s="71">
        <f t="shared" si="73"/>
        <v>860</v>
      </c>
      <c r="AF79" s="71">
        <f t="shared" si="74"/>
        <v>890</v>
      </c>
      <c r="AG79" s="71">
        <f t="shared" si="75"/>
        <v>30</v>
      </c>
      <c r="AH79" s="71">
        <f t="shared" si="76"/>
        <v>30</v>
      </c>
      <c r="AI79" s="71" t="str">
        <f t="shared" si="77"/>
        <v/>
      </c>
      <c r="AJ79" s="71" t="str">
        <f t="shared" si="78"/>
        <v/>
      </c>
      <c r="AK79" s="71" t="str">
        <f t="shared" si="79"/>
        <v/>
      </c>
      <c r="AL79" s="71">
        <f t="shared" si="80"/>
        <v>30</v>
      </c>
      <c r="AM79" s="71">
        <f t="shared" si="81"/>
        <v>0</v>
      </c>
      <c r="AN79" s="72">
        <f t="shared" si="82"/>
        <v>0</v>
      </c>
      <c r="AO79" s="73">
        <f t="shared" si="83"/>
        <v>0</v>
      </c>
      <c r="AP79" s="72" t="str">
        <f t="shared" si="84"/>
        <v>Yes</v>
      </c>
      <c r="AQ79" s="72">
        <f t="shared" si="85"/>
        <v>6.2499999999999778E-3</v>
      </c>
      <c r="AR79" s="72" t="str">
        <f t="shared" si="86"/>
        <v>Yes</v>
      </c>
      <c r="AS79" s="72" t="str">
        <f t="shared" si="87"/>
        <v>No</v>
      </c>
      <c r="AT79" s="72" t="str">
        <f t="shared" si="88"/>
        <v>No</v>
      </c>
      <c r="AU79" s="3"/>
      <c r="AV79" s="3"/>
      <c r="AW79" s="3"/>
      <c r="AX79" s="3"/>
      <c r="AY79" s="20"/>
      <c r="AZ79" s="46"/>
      <c r="BA79" s="20"/>
      <c r="BB79" s="46"/>
      <c r="BC79" s="20"/>
      <c r="BD79" s="20"/>
      <c r="BE79" s="20"/>
      <c r="BF79" s="47" t="str">
        <f t="shared" si="71"/>
        <v/>
      </c>
      <c r="BG79" s="3"/>
      <c r="BH79" s="3"/>
      <c r="BI79" s="3"/>
      <c r="BJ79" s="3"/>
      <c r="BK79" s="58"/>
      <c r="BL79" s="3"/>
      <c r="BM79" s="3"/>
      <c r="BN79" s="3"/>
      <c r="BO79" s="3"/>
      <c r="BP79" s="3"/>
      <c r="BQ79" s="3"/>
      <c r="BR79" s="3"/>
      <c r="BS79" s="3"/>
      <c r="BT79" s="3"/>
      <c r="BU79" s="3"/>
      <c r="BV79" s="3"/>
      <c r="BW79" s="3"/>
      <c r="BX79" s="3"/>
      <c r="BY79" s="3"/>
      <c r="BZ79" s="80"/>
      <c r="CA79" s="3"/>
      <c r="CB79" s="3"/>
      <c r="CC79" s="3"/>
      <c r="CD79" s="3"/>
      <c r="CE79" s="3"/>
      <c r="CF79" s="3"/>
      <c r="CG79" s="3"/>
      <c r="CH79" s="3"/>
      <c r="CI79" s="3"/>
      <c r="CJ79" s="3"/>
      <c r="CM79" s="3"/>
      <c r="CN79" s="78">
        <f t="shared" si="89"/>
        <v>0</v>
      </c>
      <c r="CO79" s="78">
        <f t="shared" si="90"/>
        <v>0</v>
      </c>
      <c r="CP79" s="78">
        <f t="shared" si="91"/>
        <v>0</v>
      </c>
      <c r="CQ79" s="78">
        <f t="shared" si="92"/>
        <v>0</v>
      </c>
      <c r="CR79" s="78">
        <f t="shared" si="93"/>
        <v>0</v>
      </c>
      <c r="CS79" s="78">
        <f t="shared" si="94"/>
        <v>0</v>
      </c>
      <c r="CT79" s="78">
        <f t="shared" si="95"/>
        <v>0</v>
      </c>
      <c r="CU79" s="78">
        <f t="shared" si="96"/>
        <v>0</v>
      </c>
      <c r="CV79" s="78">
        <f t="shared" si="97"/>
        <v>0</v>
      </c>
      <c r="CW79" s="78">
        <f t="shared" si="98"/>
        <v>0</v>
      </c>
      <c r="CX79" s="78">
        <f t="shared" si="99"/>
        <v>0</v>
      </c>
      <c r="CY79" s="78">
        <f t="shared" si="100"/>
        <v>0</v>
      </c>
      <c r="CZ79" s="78">
        <f t="shared" si="101"/>
        <v>0</v>
      </c>
      <c r="DA79" s="78">
        <f>IF(COUNTIFS($A$2:$A$601,A79,$B$2:$B$601,B79,$F$2:F$601,F79)&gt;1,1,0)</f>
        <v>0</v>
      </c>
      <c r="DB79" s="78">
        <f t="shared" si="102"/>
        <v>1</v>
      </c>
      <c r="DC79" s="78">
        <f t="shared" si="103"/>
        <v>0</v>
      </c>
      <c r="DD79" s="78">
        <f t="shared" si="104"/>
        <v>0</v>
      </c>
      <c r="DE79" s="78">
        <f t="shared" si="105"/>
        <v>1</v>
      </c>
      <c r="DF79" s="78">
        <f t="shared" si="106"/>
        <v>1</v>
      </c>
      <c r="DG79" s="78">
        <f t="shared" si="107"/>
        <v>1</v>
      </c>
      <c r="DH79" s="78" t="str">
        <f t="shared" si="108"/>
        <v>1</v>
      </c>
      <c r="DI79" s="79">
        <f>IFERROR(IF(J79="","",VLOOKUP(J79,Lists!$D$3:$E$13,2,FALSE)),1)</f>
        <v>0</v>
      </c>
      <c r="DJ79" s="79">
        <f>IFERROR(IF(K79="","",VLOOKUP(K79,Lists!$F$3:$G$14,2,FALSE)),1)</f>
        <v>0</v>
      </c>
      <c r="DK79" s="79" t="str">
        <f>IFERROR(IF(M79="","",VLOOKUP(M79,Lists!$AA$3:$AB$18,2,FALSE)),1)</f>
        <v/>
      </c>
      <c r="DL79" s="79" t="str">
        <f>IFERROR(IF(N79="","",VLOOKUP(N79,Lists!$AC$3:$AD$13,2,FALSE)),1)</f>
        <v/>
      </c>
    </row>
    <row r="80" spans="1:116" ht="15" customHeight="1" x14ac:dyDescent="0.25">
      <c r="A80" s="20">
        <v>375971</v>
      </c>
      <c r="B80" s="19">
        <v>45664</v>
      </c>
      <c r="C80" s="64">
        <v>0.625</v>
      </c>
      <c r="D80" s="64" t="s">
        <v>1150</v>
      </c>
      <c r="E80" s="19">
        <v>45664</v>
      </c>
      <c r="F80" s="20">
        <v>13</v>
      </c>
      <c r="G80" s="18" t="s">
        <v>1108</v>
      </c>
      <c r="H80" s="65"/>
      <c r="I80" s="18" t="s">
        <v>1127</v>
      </c>
      <c r="J80" s="66" t="s">
        <v>33</v>
      </c>
      <c r="K80" s="66" t="s">
        <v>420</v>
      </c>
      <c r="L80" s="67" t="s">
        <v>1151</v>
      </c>
      <c r="M80" s="68"/>
      <c r="N80" s="68"/>
      <c r="O80" s="69"/>
      <c r="P80" s="134">
        <v>0.62847222222222221</v>
      </c>
      <c r="Q80" s="70"/>
      <c r="R80" s="134">
        <v>0.63541666666666663</v>
      </c>
      <c r="S80" s="70"/>
      <c r="T80" s="134">
        <v>0.65625</v>
      </c>
      <c r="U80" s="70"/>
      <c r="V80" s="134">
        <v>0.66319444444444442</v>
      </c>
      <c r="W80" s="70"/>
      <c r="X80" s="134">
        <v>0.66388888888888886</v>
      </c>
      <c r="Y80" s="70"/>
      <c r="Z80" s="134">
        <v>0.67013888888888884</v>
      </c>
      <c r="AA80" s="70" t="s">
        <v>1127</v>
      </c>
      <c r="AB80" s="19">
        <v>45664</v>
      </c>
      <c r="AC80" s="20" t="s">
        <v>1108</v>
      </c>
      <c r="AD80" s="19"/>
      <c r="AE80" s="71">
        <f t="shared" si="73"/>
        <v>905</v>
      </c>
      <c r="AF80" s="71">
        <f t="shared" si="74"/>
        <v>955</v>
      </c>
      <c r="AG80" s="71">
        <f t="shared" si="75"/>
        <v>50</v>
      </c>
      <c r="AH80" s="71">
        <f t="shared" si="76"/>
        <v>50</v>
      </c>
      <c r="AI80" s="71" t="str">
        <f t="shared" si="77"/>
        <v/>
      </c>
      <c r="AJ80" s="71" t="str">
        <f t="shared" si="78"/>
        <v/>
      </c>
      <c r="AK80" s="71" t="str">
        <f t="shared" si="79"/>
        <v/>
      </c>
      <c r="AL80" s="71">
        <f t="shared" si="80"/>
        <v>50</v>
      </c>
      <c r="AM80" s="71">
        <f t="shared" si="81"/>
        <v>0</v>
      </c>
      <c r="AN80" s="72">
        <f t="shared" si="82"/>
        <v>1.041666666666663E-2</v>
      </c>
      <c r="AO80" s="73">
        <f t="shared" si="83"/>
        <v>0</v>
      </c>
      <c r="AP80" s="72" t="str">
        <f t="shared" si="84"/>
        <v>Yes</v>
      </c>
      <c r="AQ80" s="72">
        <f t="shared" si="85"/>
        <v>6.2499999999999778E-3</v>
      </c>
      <c r="AR80" s="72" t="str">
        <f t="shared" si="86"/>
        <v>Yes</v>
      </c>
      <c r="AS80" s="72" t="str">
        <f t="shared" si="87"/>
        <v>No</v>
      </c>
      <c r="AT80" s="72" t="str">
        <f t="shared" si="88"/>
        <v>No</v>
      </c>
      <c r="AU80" s="3"/>
      <c r="AV80" s="3"/>
      <c r="AW80" s="3"/>
      <c r="AX80" s="3"/>
      <c r="AY80" s="20"/>
      <c r="AZ80" s="46"/>
      <c r="BA80" s="20"/>
      <c r="BB80" s="46"/>
      <c r="BC80" s="20"/>
      <c r="BD80" s="20"/>
      <c r="BE80" s="20"/>
      <c r="BF80" s="47" t="str">
        <f t="shared" si="71"/>
        <v/>
      </c>
      <c r="BG80" s="3"/>
      <c r="BH80" s="3"/>
      <c r="BI80" s="3"/>
      <c r="BJ80" s="3"/>
      <c r="BK80" s="58"/>
      <c r="BL80" s="3"/>
      <c r="BM80" s="3"/>
      <c r="BN80" s="3"/>
      <c r="BO80" s="3"/>
      <c r="BP80" s="3"/>
      <c r="BQ80" s="3"/>
      <c r="BR80" s="3"/>
      <c r="BS80" s="3"/>
      <c r="BT80" s="3"/>
      <c r="BU80" s="3"/>
      <c r="BV80" s="3"/>
      <c r="BW80" s="3"/>
      <c r="BX80" s="3"/>
      <c r="BY80" s="3"/>
      <c r="BZ80" s="80"/>
      <c r="CA80" s="3"/>
      <c r="CB80" s="3"/>
      <c r="CC80" s="3"/>
      <c r="CD80" s="3"/>
      <c r="CE80" s="3"/>
      <c r="CF80" s="3"/>
      <c r="CG80" s="3"/>
      <c r="CH80" s="3"/>
      <c r="CI80" s="3"/>
      <c r="CJ80" s="3"/>
      <c r="CM80" s="3"/>
      <c r="CN80" s="78">
        <f t="shared" si="89"/>
        <v>0</v>
      </c>
      <c r="CO80" s="78">
        <f t="shared" si="90"/>
        <v>0</v>
      </c>
      <c r="CP80" s="78">
        <f t="shared" si="91"/>
        <v>0</v>
      </c>
      <c r="CQ80" s="78">
        <f t="shared" si="92"/>
        <v>0</v>
      </c>
      <c r="CR80" s="78">
        <f t="shared" si="93"/>
        <v>0</v>
      </c>
      <c r="CS80" s="78">
        <f t="shared" si="94"/>
        <v>0</v>
      </c>
      <c r="CT80" s="78">
        <f t="shared" si="95"/>
        <v>0</v>
      </c>
      <c r="CU80" s="78">
        <f t="shared" si="96"/>
        <v>0</v>
      </c>
      <c r="CV80" s="78">
        <f t="shared" si="97"/>
        <v>0</v>
      </c>
      <c r="CW80" s="78">
        <f t="shared" si="98"/>
        <v>0</v>
      </c>
      <c r="CX80" s="78">
        <f t="shared" si="99"/>
        <v>0</v>
      </c>
      <c r="CY80" s="78">
        <f t="shared" si="100"/>
        <v>0</v>
      </c>
      <c r="CZ80" s="78">
        <f t="shared" si="101"/>
        <v>0</v>
      </c>
      <c r="DA80" s="78">
        <f>IF(COUNTIFS($A$2:$A$601,A80,$B$2:$B$601,B80,$F$2:F$601,F80)&gt;1,1,0)</f>
        <v>0</v>
      </c>
      <c r="DB80" s="78">
        <f t="shared" si="102"/>
        <v>0</v>
      </c>
      <c r="DC80" s="78">
        <f t="shared" si="103"/>
        <v>0</v>
      </c>
      <c r="DD80" s="78">
        <f t="shared" si="104"/>
        <v>0</v>
      </c>
      <c r="DE80" s="78">
        <f t="shared" si="105"/>
        <v>1</v>
      </c>
      <c r="DF80" s="78">
        <f t="shared" si="106"/>
        <v>1</v>
      </c>
      <c r="DG80" s="78">
        <f t="shared" si="107"/>
        <v>1</v>
      </c>
      <c r="DH80" s="78" t="str">
        <f t="shared" si="108"/>
        <v>1</v>
      </c>
      <c r="DI80" s="79">
        <f>IFERROR(IF(J80="","",VLOOKUP(J80,Lists!$D$3:$E$13,2,FALSE)),1)</f>
        <v>0</v>
      </c>
      <c r="DJ80" s="79">
        <f>IFERROR(IF(K80="","",VLOOKUP(K80,Lists!$F$3:$G$14,2,FALSE)),1)</f>
        <v>0</v>
      </c>
      <c r="DK80" s="79" t="str">
        <f>IFERROR(IF(M80="","",VLOOKUP(M80,Lists!$AA$3:$AB$18,2,FALSE)),1)</f>
        <v/>
      </c>
      <c r="DL80" s="79" t="str">
        <f>IFERROR(IF(N80="","",VLOOKUP(N80,Lists!$AC$3:$AD$13,2,FALSE)),1)</f>
        <v/>
      </c>
    </row>
    <row r="81" spans="1:116" ht="15" customHeight="1" x14ac:dyDescent="0.25">
      <c r="A81" s="20">
        <v>421199</v>
      </c>
      <c r="B81" s="19">
        <v>45665</v>
      </c>
      <c r="C81" s="64">
        <v>0.35416666666666669</v>
      </c>
      <c r="D81" s="64" t="s">
        <v>1170</v>
      </c>
      <c r="E81" s="19">
        <v>45664</v>
      </c>
      <c r="F81" s="20">
        <v>3</v>
      </c>
      <c r="G81" s="18" t="s">
        <v>1108</v>
      </c>
      <c r="H81" s="65"/>
      <c r="I81" s="18" t="s">
        <v>1108</v>
      </c>
      <c r="J81" s="66"/>
      <c r="K81" s="66"/>
      <c r="L81" s="67"/>
      <c r="M81" s="68" t="s">
        <v>35</v>
      </c>
      <c r="N81" s="68" t="s">
        <v>420</v>
      </c>
      <c r="O81" s="69" t="s">
        <v>1109</v>
      </c>
      <c r="P81" s="134">
        <v>0.33333333333333331</v>
      </c>
      <c r="Q81" s="70"/>
      <c r="R81" s="134">
        <v>0.35416666666666669</v>
      </c>
      <c r="S81" s="70"/>
      <c r="T81" s="134">
        <v>0.39583333333333331</v>
      </c>
      <c r="U81" s="70"/>
      <c r="V81" s="134">
        <v>0.40972222222222227</v>
      </c>
      <c r="W81" s="70"/>
      <c r="X81" s="134">
        <v>0.41041666666666665</v>
      </c>
      <c r="Y81" s="70"/>
      <c r="Z81" s="134">
        <v>0.41666666666666669</v>
      </c>
      <c r="AA81" s="70" t="s">
        <v>1108</v>
      </c>
      <c r="AB81" s="19"/>
      <c r="AC81" s="20" t="s">
        <v>1108</v>
      </c>
      <c r="AD81" s="19"/>
      <c r="AE81" s="71">
        <f t="shared" si="73"/>
        <v>480</v>
      </c>
      <c r="AF81" s="71">
        <f t="shared" si="74"/>
        <v>590</v>
      </c>
      <c r="AG81" s="71">
        <f t="shared" si="75"/>
        <v>110</v>
      </c>
      <c r="AH81" s="71">
        <f t="shared" si="76"/>
        <v>110</v>
      </c>
      <c r="AI81" s="71" t="str">
        <f t="shared" si="77"/>
        <v/>
      </c>
      <c r="AJ81" s="71" t="str">
        <f t="shared" si="78"/>
        <v/>
      </c>
      <c r="AK81" s="71" t="str">
        <f t="shared" si="79"/>
        <v/>
      </c>
      <c r="AL81" s="71">
        <f t="shared" si="80"/>
        <v>110</v>
      </c>
      <c r="AM81" s="71">
        <f t="shared" si="81"/>
        <v>0</v>
      </c>
      <c r="AN81" s="72">
        <f t="shared" si="82"/>
        <v>0</v>
      </c>
      <c r="AO81" s="73">
        <f t="shared" si="83"/>
        <v>1</v>
      </c>
      <c r="AP81" s="72" t="str">
        <f t="shared" si="84"/>
        <v>Yes</v>
      </c>
      <c r="AQ81" s="72">
        <f t="shared" si="85"/>
        <v>6.2500000000000333E-3</v>
      </c>
      <c r="AR81" s="72" t="str">
        <f t="shared" si="86"/>
        <v/>
      </c>
      <c r="AS81" s="72" t="str">
        <f t="shared" si="87"/>
        <v/>
      </c>
      <c r="AT81" s="72" t="str">
        <f t="shared" si="88"/>
        <v/>
      </c>
      <c r="AU81" s="3"/>
      <c r="AV81" s="3"/>
      <c r="AW81" s="3"/>
      <c r="AX81" s="3"/>
      <c r="AY81" s="20"/>
      <c r="AZ81" s="46"/>
      <c r="BA81" s="20"/>
      <c r="BB81" s="46"/>
      <c r="BC81" s="20"/>
      <c r="BD81" s="20"/>
      <c r="BE81" s="20"/>
      <c r="BF81" s="47" t="str">
        <f t="shared" si="71"/>
        <v/>
      </c>
      <c r="BG81" s="3"/>
      <c r="BH81" s="3"/>
      <c r="BI81" s="3"/>
      <c r="BJ81" s="3"/>
      <c r="BK81" s="58"/>
      <c r="BL81" s="3"/>
      <c r="BM81" s="3"/>
      <c r="BN81" s="3"/>
      <c r="BO81" s="3"/>
      <c r="BP81" s="3"/>
      <c r="BQ81" s="3"/>
      <c r="BR81" s="3"/>
      <c r="BS81" s="3"/>
      <c r="BT81" s="3"/>
      <c r="BU81" s="3"/>
      <c r="BV81" s="3"/>
      <c r="BW81" s="3"/>
      <c r="BX81" s="3"/>
      <c r="BY81" s="3"/>
      <c r="BZ81" s="80"/>
      <c r="CA81" s="3"/>
      <c r="CB81" s="3"/>
      <c r="CC81" s="3"/>
      <c r="CD81" s="3"/>
      <c r="CE81" s="3"/>
      <c r="CF81" s="3"/>
      <c r="CG81" s="3"/>
      <c r="CH81" s="3"/>
      <c r="CI81" s="3"/>
      <c r="CJ81" s="3"/>
      <c r="CM81" s="3"/>
      <c r="CN81" s="78">
        <f t="shared" si="89"/>
        <v>0</v>
      </c>
      <c r="CO81" s="78">
        <f t="shared" si="90"/>
        <v>0</v>
      </c>
      <c r="CP81" s="78">
        <f t="shared" si="91"/>
        <v>0</v>
      </c>
      <c r="CQ81" s="78">
        <f t="shared" si="92"/>
        <v>0</v>
      </c>
      <c r="CR81" s="78">
        <f t="shared" si="93"/>
        <v>0</v>
      </c>
      <c r="CS81" s="78">
        <f t="shared" si="94"/>
        <v>0</v>
      </c>
      <c r="CT81" s="78">
        <f t="shared" si="95"/>
        <v>0</v>
      </c>
      <c r="CU81" s="78">
        <f t="shared" si="96"/>
        <v>0</v>
      </c>
      <c r="CV81" s="78">
        <f t="shared" si="97"/>
        <v>0</v>
      </c>
      <c r="CW81" s="78">
        <f t="shared" si="98"/>
        <v>0</v>
      </c>
      <c r="CX81" s="78">
        <f t="shared" si="99"/>
        <v>0</v>
      </c>
      <c r="CY81" s="78">
        <f t="shared" si="100"/>
        <v>0</v>
      </c>
      <c r="CZ81" s="78">
        <f t="shared" si="101"/>
        <v>0</v>
      </c>
      <c r="DA81" s="78">
        <f>IF(COUNTIFS($A$2:$A$601,A81,$B$2:$B$601,B81,$F$2:F$601,F81)&gt;1,1,0)</f>
        <v>0</v>
      </c>
      <c r="DB81" s="78">
        <f t="shared" si="102"/>
        <v>0</v>
      </c>
      <c r="DC81" s="78">
        <f t="shared" si="103"/>
        <v>0</v>
      </c>
      <c r="DD81" s="78">
        <f t="shared" si="104"/>
        <v>0</v>
      </c>
      <c r="DE81" s="78">
        <f t="shared" si="105"/>
        <v>1</v>
      </c>
      <c r="DF81" s="78">
        <f t="shared" si="106"/>
        <v>1</v>
      </c>
      <c r="DG81" s="78" t="str">
        <f t="shared" si="107"/>
        <v>1</v>
      </c>
      <c r="DH81" s="78" t="str">
        <f t="shared" si="108"/>
        <v>1</v>
      </c>
      <c r="DI81" s="79" t="str">
        <f>IFERROR(IF(J81="","",VLOOKUP(J81,Lists!$D$3:$E$13,2,FALSE)),1)</f>
        <v/>
      </c>
      <c r="DJ81" s="79" t="str">
        <f>IFERROR(IF(K81="","",VLOOKUP(K81,Lists!$F$3:$G$14,2,FALSE)),1)</f>
        <v/>
      </c>
      <c r="DK81" s="79">
        <f>IFERROR(IF(M81="","",VLOOKUP(M81,Lists!$AA$3:$AB$18,2,FALSE)),1)</f>
        <v>0</v>
      </c>
      <c r="DL81" s="79">
        <f>IFERROR(IF(N81="","",VLOOKUP(N81,Lists!$AC$3:$AD$13,2,FALSE)),1)</f>
        <v>0</v>
      </c>
    </row>
    <row r="82" spans="1:116" ht="15" customHeight="1" x14ac:dyDescent="0.25">
      <c r="A82" s="20">
        <v>189300</v>
      </c>
      <c r="B82" s="19">
        <v>45665</v>
      </c>
      <c r="C82" s="64">
        <v>0.41666666666666669</v>
      </c>
      <c r="D82" s="64" t="s">
        <v>1156</v>
      </c>
      <c r="E82" s="19">
        <v>45661</v>
      </c>
      <c r="F82" s="20">
        <v>3</v>
      </c>
      <c r="G82" s="18" t="s">
        <v>1108</v>
      </c>
      <c r="H82" s="65"/>
      <c r="I82" s="18" t="s">
        <v>1108</v>
      </c>
      <c r="J82" s="66"/>
      <c r="K82" s="66"/>
      <c r="L82" s="67"/>
      <c r="M82" s="68" t="s">
        <v>29</v>
      </c>
      <c r="N82" s="68" t="s">
        <v>420</v>
      </c>
      <c r="O82" s="69" t="s">
        <v>474</v>
      </c>
      <c r="P82" s="134">
        <v>0.42708333333333331</v>
      </c>
      <c r="Q82" s="70"/>
      <c r="R82" s="134">
        <v>0.44791666666666669</v>
      </c>
      <c r="S82" s="70"/>
      <c r="T82" s="134">
        <v>0.46875</v>
      </c>
      <c r="U82" s="70"/>
      <c r="V82" s="134">
        <v>0.47222222222222227</v>
      </c>
      <c r="W82" s="70"/>
      <c r="X82" s="134">
        <v>0.47291666666666665</v>
      </c>
      <c r="Y82" s="70"/>
      <c r="Z82" s="134">
        <v>0.47916666666666669</v>
      </c>
      <c r="AA82" s="70" t="s">
        <v>1108</v>
      </c>
      <c r="AB82" s="19"/>
      <c r="AC82" s="20" t="s">
        <v>1108</v>
      </c>
      <c r="AD82" s="19"/>
      <c r="AE82" s="71">
        <f t="shared" si="73"/>
        <v>615</v>
      </c>
      <c r="AF82" s="71">
        <f t="shared" si="74"/>
        <v>680</v>
      </c>
      <c r="AG82" s="71">
        <f t="shared" si="75"/>
        <v>65</v>
      </c>
      <c r="AH82" s="71">
        <f t="shared" si="76"/>
        <v>65</v>
      </c>
      <c r="AI82" s="71" t="str">
        <f t="shared" si="77"/>
        <v/>
      </c>
      <c r="AJ82" s="71" t="str">
        <f t="shared" si="78"/>
        <v/>
      </c>
      <c r="AK82" s="71" t="str">
        <f t="shared" si="79"/>
        <v/>
      </c>
      <c r="AL82" s="71">
        <f t="shared" si="80"/>
        <v>65</v>
      </c>
      <c r="AM82" s="71">
        <f t="shared" si="81"/>
        <v>0</v>
      </c>
      <c r="AN82" s="72">
        <f t="shared" si="82"/>
        <v>3.125E-2</v>
      </c>
      <c r="AO82" s="73">
        <f t="shared" si="83"/>
        <v>4</v>
      </c>
      <c r="AP82" s="72" t="str">
        <f t="shared" si="84"/>
        <v>No</v>
      </c>
      <c r="AQ82" s="72">
        <f t="shared" si="85"/>
        <v>6.2500000000000333E-3</v>
      </c>
      <c r="AR82" s="72" t="str">
        <f t="shared" si="86"/>
        <v/>
      </c>
      <c r="AS82" s="72" t="str">
        <f t="shared" si="87"/>
        <v/>
      </c>
      <c r="AT82" s="72" t="str">
        <f t="shared" si="88"/>
        <v/>
      </c>
      <c r="AU82" s="3"/>
      <c r="AV82" s="3"/>
      <c r="AW82" s="3"/>
      <c r="AX82" s="3"/>
      <c r="AY82" s="20"/>
      <c r="AZ82" s="46"/>
      <c r="BA82" s="20"/>
      <c r="BB82" s="46"/>
      <c r="BC82" s="20"/>
      <c r="BD82" s="20"/>
      <c r="BE82" s="20"/>
      <c r="BF82" s="47" t="str">
        <f t="shared" si="71"/>
        <v/>
      </c>
      <c r="BG82" s="3"/>
      <c r="BH82" s="3"/>
      <c r="BI82" s="3"/>
      <c r="BJ82" s="3"/>
      <c r="BK82" s="58"/>
      <c r="BL82" s="3"/>
      <c r="BM82" s="3"/>
      <c r="BN82" s="3"/>
      <c r="BO82" s="3"/>
      <c r="BP82" s="3"/>
      <c r="BQ82" s="3"/>
      <c r="BR82" s="3"/>
      <c r="BS82" s="3"/>
      <c r="BT82" s="3"/>
      <c r="BU82" s="3"/>
      <c r="BV82" s="3"/>
      <c r="BW82" s="3"/>
      <c r="BX82" s="3"/>
      <c r="BY82" s="3"/>
      <c r="BZ82" s="80"/>
      <c r="CA82" s="3"/>
      <c r="CB82" s="3"/>
      <c r="CC82" s="3"/>
      <c r="CD82" s="3"/>
      <c r="CE82" s="3"/>
      <c r="CF82" s="3"/>
      <c r="CG82" s="3"/>
      <c r="CH82" s="3"/>
      <c r="CI82" s="3"/>
      <c r="CJ82" s="3"/>
      <c r="CM82" s="3"/>
      <c r="CN82" s="78">
        <f t="shared" si="89"/>
        <v>0</v>
      </c>
      <c r="CO82" s="78">
        <f t="shared" si="90"/>
        <v>0</v>
      </c>
      <c r="CP82" s="78">
        <f t="shared" si="91"/>
        <v>0</v>
      </c>
      <c r="CQ82" s="78">
        <f t="shared" si="92"/>
        <v>0</v>
      </c>
      <c r="CR82" s="78">
        <f t="shared" si="93"/>
        <v>0</v>
      </c>
      <c r="CS82" s="78">
        <f t="shared" si="94"/>
        <v>0</v>
      </c>
      <c r="CT82" s="78">
        <f t="shared" si="95"/>
        <v>0</v>
      </c>
      <c r="CU82" s="78">
        <f t="shared" si="96"/>
        <v>0</v>
      </c>
      <c r="CV82" s="78">
        <f t="shared" si="97"/>
        <v>0</v>
      </c>
      <c r="CW82" s="78">
        <f t="shared" si="98"/>
        <v>0</v>
      </c>
      <c r="CX82" s="78">
        <f t="shared" si="99"/>
        <v>0</v>
      </c>
      <c r="CY82" s="78">
        <f t="shared" si="100"/>
        <v>0</v>
      </c>
      <c r="CZ82" s="78">
        <f t="shared" si="101"/>
        <v>0</v>
      </c>
      <c r="DA82" s="78">
        <f>IF(COUNTIFS($A$2:$A$601,A82,$B$2:$B$601,B82,$F$2:F$601,F82)&gt;1,1,0)</f>
        <v>0</v>
      </c>
      <c r="DB82" s="78">
        <f t="shared" si="102"/>
        <v>0</v>
      </c>
      <c r="DC82" s="78">
        <f t="shared" si="103"/>
        <v>0</v>
      </c>
      <c r="DD82" s="78">
        <f t="shared" si="104"/>
        <v>0</v>
      </c>
      <c r="DE82" s="78">
        <f t="shared" si="105"/>
        <v>1</v>
      </c>
      <c r="DF82" s="78">
        <f t="shared" si="106"/>
        <v>1</v>
      </c>
      <c r="DG82" s="78" t="str">
        <f t="shared" si="107"/>
        <v>1</v>
      </c>
      <c r="DH82" s="78" t="str">
        <f t="shared" si="108"/>
        <v>1</v>
      </c>
      <c r="DI82" s="79" t="str">
        <f>IFERROR(IF(J82="","",VLOOKUP(J82,Lists!$D$3:$E$13,2,FALSE)),1)</f>
        <v/>
      </c>
      <c r="DJ82" s="79" t="str">
        <f>IFERROR(IF(K82="","",VLOOKUP(K82,Lists!$F$3:$G$14,2,FALSE)),1)</f>
        <v/>
      </c>
      <c r="DK82" s="79">
        <f>IFERROR(IF(M82="","",VLOOKUP(M82,Lists!$AA$3:$AB$18,2,FALSE)),1)</f>
        <v>0</v>
      </c>
      <c r="DL82" s="79">
        <f>IFERROR(IF(N82="","",VLOOKUP(N82,Lists!$AC$3:$AD$13,2,FALSE)),1)</f>
        <v>0</v>
      </c>
    </row>
    <row r="83" spans="1:116" ht="15" customHeight="1" x14ac:dyDescent="0.25">
      <c r="A83" s="20">
        <v>134854</v>
      </c>
      <c r="B83" s="19">
        <v>45665</v>
      </c>
      <c r="C83" s="64">
        <v>0.47916666666666669</v>
      </c>
      <c r="D83" s="64" t="s">
        <v>1171</v>
      </c>
      <c r="E83" s="19">
        <v>45664</v>
      </c>
      <c r="F83" s="20">
        <v>3</v>
      </c>
      <c r="G83" s="18" t="s">
        <v>1108</v>
      </c>
      <c r="H83" s="65"/>
      <c r="I83" s="18" t="s">
        <v>1108</v>
      </c>
      <c r="J83" s="66"/>
      <c r="K83" s="66"/>
      <c r="L83" s="67"/>
      <c r="M83" s="68" t="s">
        <v>35</v>
      </c>
      <c r="N83" s="68" t="s">
        <v>420</v>
      </c>
      <c r="O83" s="69" t="s">
        <v>1109</v>
      </c>
      <c r="P83" s="134">
        <v>0.4826388888888889</v>
      </c>
      <c r="Q83" s="70"/>
      <c r="R83" s="134">
        <v>0.50486111111111109</v>
      </c>
      <c r="S83" s="70"/>
      <c r="T83" s="134">
        <v>0.5756944444444444</v>
      </c>
      <c r="U83" s="70"/>
      <c r="V83" s="134">
        <v>0.58263888888888882</v>
      </c>
      <c r="W83" s="70"/>
      <c r="X83" s="134">
        <v>0.58333333333333337</v>
      </c>
      <c r="Y83" s="70"/>
      <c r="Z83" s="134">
        <v>0.59027777777777779</v>
      </c>
      <c r="AA83" s="70" t="s">
        <v>1108</v>
      </c>
      <c r="AB83" s="19"/>
      <c r="AC83" s="20" t="s">
        <v>1108</v>
      </c>
      <c r="AD83" s="19"/>
      <c r="AE83" s="71">
        <f t="shared" si="73"/>
        <v>695</v>
      </c>
      <c r="AF83" s="71">
        <f t="shared" si="74"/>
        <v>839</v>
      </c>
      <c r="AG83" s="71">
        <f t="shared" si="75"/>
        <v>144</v>
      </c>
      <c r="AH83" s="71">
        <f t="shared" si="76"/>
        <v>144</v>
      </c>
      <c r="AI83" s="71" t="str">
        <f t="shared" si="77"/>
        <v/>
      </c>
      <c r="AJ83" s="71" t="str">
        <f t="shared" si="78"/>
        <v/>
      </c>
      <c r="AK83" s="71" t="str">
        <f t="shared" si="79"/>
        <v/>
      </c>
      <c r="AL83" s="71">
        <f t="shared" si="80"/>
        <v>144</v>
      </c>
      <c r="AM83" s="71">
        <f t="shared" si="81"/>
        <v>0</v>
      </c>
      <c r="AN83" s="72">
        <f t="shared" si="82"/>
        <v>2.5694444444444409E-2</v>
      </c>
      <c r="AO83" s="73">
        <f t="shared" si="83"/>
        <v>1</v>
      </c>
      <c r="AP83" s="72" t="str">
        <f t="shared" si="84"/>
        <v>No</v>
      </c>
      <c r="AQ83" s="72">
        <f t="shared" si="85"/>
        <v>6.9444444444444198E-3</v>
      </c>
      <c r="AR83" s="72" t="str">
        <f t="shared" si="86"/>
        <v/>
      </c>
      <c r="AS83" s="72" t="str">
        <f t="shared" si="87"/>
        <v/>
      </c>
      <c r="AT83" s="72" t="str">
        <f t="shared" si="88"/>
        <v/>
      </c>
      <c r="AU83" s="3"/>
      <c r="AV83" s="3"/>
      <c r="AW83" s="3"/>
      <c r="AX83" s="3"/>
      <c r="AY83" s="20"/>
      <c r="AZ83" s="46"/>
      <c r="BA83" s="20"/>
      <c r="BB83" s="46"/>
      <c r="BC83" s="20"/>
      <c r="BD83" s="20"/>
      <c r="BE83" s="20"/>
      <c r="BF83" s="47" t="str">
        <f>IFERROR(IF(OR(ISBLANK(AZ83),ISBLANK(BB83)),"",BB83-AZ83),"")</f>
        <v/>
      </c>
      <c r="BG83" s="3"/>
      <c r="BH83" s="3"/>
      <c r="BI83" s="3"/>
      <c r="BJ83" s="3"/>
      <c r="BK83" s="58"/>
      <c r="BL83" s="3"/>
      <c r="BM83" s="3"/>
      <c r="BN83" s="3"/>
      <c r="BO83" s="3"/>
      <c r="BP83" s="3"/>
      <c r="BQ83" s="3"/>
      <c r="BR83" s="3"/>
      <c r="BS83" s="3"/>
      <c r="BT83" s="3"/>
      <c r="BU83" s="3"/>
      <c r="BV83" s="3"/>
      <c r="BW83" s="3"/>
      <c r="BX83" s="3"/>
      <c r="BY83" s="3"/>
      <c r="BZ83" s="80"/>
      <c r="CA83" s="3"/>
      <c r="CB83" s="3"/>
      <c r="CC83" s="3"/>
      <c r="CD83" s="3"/>
      <c r="CE83" s="3"/>
      <c r="CF83" s="3"/>
      <c r="CG83" s="3"/>
      <c r="CH83" s="3"/>
      <c r="CI83" s="3"/>
      <c r="CJ83" s="3"/>
      <c r="CM83" s="3"/>
      <c r="CN83" s="78">
        <f t="shared" si="89"/>
        <v>0</v>
      </c>
      <c r="CO83" s="78">
        <f t="shared" si="90"/>
        <v>0</v>
      </c>
      <c r="CP83" s="78">
        <f t="shared" si="91"/>
        <v>0</v>
      </c>
      <c r="CQ83" s="78">
        <f t="shared" si="92"/>
        <v>0</v>
      </c>
      <c r="CR83" s="78">
        <f t="shared" si="93"/>
        <v>0</v>
      </c>
      <c r="CS83" s="78">
        <f t="shared" si="94"/>
        <v>0</v>
      </c>
      <c r="CT83" s="78">
        <f t="shared" si="95"/>
        <v>0</v>
      </c>
      <c r="CU83" s="78">
        <f t="shared" si="96"/>
        <v>0</v>
      </c>
      <c r="CV83" s="78">
        <f t="shared" si="97"/>
        <v>0</v>
      </c>
      <c r="CW83" s="78">
        <f t="shared" si="98"/>
        <v>0</v>
      </c>
      <c r="CX83" s="78">
        <f t="shared" si="99"/>
        <v>0</v>
      </c>
      <c r="CY83" s="78">
        <f t="shared" si="100"/>
        <v>0</v>
      </c>
      <c r="CZ83" s="78">
        <f t="shared" si="101"/>
        <v>0</v>
      </c>
      <c r="DA83" s="78">
        <f>IF(COUNTIFS($A$2:$A$601,A83,$B$2:$B$601,B83,$F$2:F$601,F83)&gt;1,1,0)</f>
        <v>0</v>
      </c>
      <c r="DB83" s="78">
        <f t="shared" si="102"/>
        <v>0</v>
      </c>
      <c r="DC83" s="78">
        <f t="shared" si="103"/>
        <v>0</v>
      </c>
      <c r="DD83" s="78">
        <f t="shared" si="104"/>
        <v>0</v>
      </c>
      <c r="DE83" s="78">
        <f t="shared" si="105"/>
        <v>1</v>
      </c>
      <c r="DF83" s="78">
        <f t="shared" si="106"/>
        <v>1</v>
      </c>
      <c r="DG83" s="78" t="str">
        <f t="shared" si="107"/>
        <v>1</v>
      </c>
      <c r="DH83" s="78" t="str">
        <f t="shared" si="108"/>
        <v>1</v>
      </c>
      <c r="DI83" s="79" t="str">
        <f>IFERROR(IF(J83="","",VLOOKUP(J83,Lists!$D$3:$E$13,2,FALSE)),1)</f>
        <v/>
      </c>
      <c r="DJ83" s="79" t="str">
        <f>IFERROR(IF(K83="","",VLOOKUP(K83,Lists!$F$3:$G$14,2,FALSE)),1)</f>
        <v/>
      </c>
      <c r="DK83" s="79">
        <f>IFERROR(IF(M83="","",VLOOKUP(M83,Lists!$AA$3:$AB$18,2,FALSE)),1)</f>
        <v>0</v>
      </c>
      <c r="DL83" s="79">
        <f>IFERROR(IF(N83="","",VLOOKUP(N83,Lists!$AC$3:$AD$13,2,FALSE)),1)</f>
        <v>0</v>
      </c>
    </row>
    <row r="84" spans="1:116" ht="15" customHeight="1" x14ac:dyDescent="0.25">
      <c r="A84" s="20">
        <v>420940</v>
      </c>
      <c r="B84" s="19">
        <v>45665</v>
      </c>
      <c r="C84" s="64">
        <v>0.60416666666666663</v>
      </c>
      <c r="D84" s="64" t="s">
        <v>1171</v>
      </c>
      <c r="E84" s="19">
        <v>45664</v>
      </c>
      <c r="F84" s="20">
        <v>3</v>
      </c>
      <c r="G84" s="18" t="s">
        <v>1108</v>
      </c>
      <c r="H84" s="65"/>
      <c r="I84" s="18" t="s">
        <v>1108</v>
      </c>
      <c r="J84" s="66"/>
      <c r="K84" s="66"/>
      <c r="L84" s="67"/>
      <c r="M84" s="68" t="s">
        <v>29</v>
      </c>
      <c r="N84" s="68" t="s">
        <v>420</v>
      </c>
      <c r="O84" s="69" t="s">
        <v>1172</v>
      </c>
      <c r="P84" s="134">
        <v>0.59722222222222221</v>
      </c>
      <c r="Q84" s="70"/>
      <c r="R84" s="134">
        <v>0.60555555555555551</v>
      </c>
      <c r="S84" s="70"/>
      <c r="T84" s="134">
        <v>0.625</v>
      </c>
      <c r="U84" s="70"/>
      <c r="V84" s="134">
        <v>0.62916666666666665</v>
      </c>
      <c r="W84" s="70"/>
      <c r="X84" s="134">
        <v>0.62986111111111109</v>
      </c>
      <c r="Y84" s="70"/>
      <c r="Z84" s="134">
        <v>0.63541666666666663</v>
      </c>
      <c r="AA84" s="70" t="s">
        <v>1127</v>
      </c>
      <c r="AB84" s="19">
        <v>45666</v>
      </c>
      <c r="AC84" s="20" t="s">
        <v>1108</v>
      </c>
      <c r="AD84" s="19"/>
      <c r="AE84" s="71">
        <f t="shared" si="73"/>
        <v>860</v>
      </c>
      <c r="AF84" s="71">
        <f t="shared" si="74"/>
        <v>906</v>
      </c>
      <c r="AG84" s="71">
        <f t="shared" si="75"/>
        <v>46</v>
      </c>
      <c r="AH84" s="71">
        <f t="shared" si="76"/>
        <v>46</v>
      </c>
      <c r="AI84" s="71" t="str">
        <f t="shared" si="77"/>
        <v/>
      </c>
      <c r="AJ84" s="71" t="str">
        <f t="shared" si="78"/>
        <v/>
      </c>
      <c r="AK84" s="71" t="str">
        <f t="shared" si="79"/>
        <v/>
      </c>
      <c r="AL84" s="71">
        <f t="shared" si="80"/>
        <v>46</v>
      </c>
      <c r="AM84" s="71">
        <f t="shared" si="81"/>
        <v>0</v>
      </c>
      <c r="AN84" s="72">
        <f t="shared" si="82"/>
        <v>1.388888888888884E-3</v>
      </c>
      <c r="AO84" s="73">
        <f t="shared" si="83"/>
        <v>1</v>
      </c>
      <c r="AP84" s="72" t="str">
        <f t="shared" si="84"/>
        <v>Yes</v>
      </c>
      <c r="AQ84" s="72">
        <f t="shared" si="85"/>
        <v>5.5555555555555358E-3</v>
      </c>
      <c r="AR84" s="72" t="str">
        <f t="shared" si="86"/>
        <v/>
      </c>
      <c r="AS84" s="72" t="str">
        <f t="shared" si="87"/>
        <v/>
      </c>
      <c r="AT84" s="72" t="str">
        <f t="shared" si="88"/>
        <v/>
      </c>
      <c r="AU84" s="3"/>
      <c r="AV84" s="3"/>
      <c r="AW84" s="3"/>
      <c r="AX84" s="3"/>
      <c r="AY84" s="20"/>
      <c r="AZ84" s="46"/>
      <c r="BA84" s="20"/>
      <c r="BB84" s="46"/>
      <c r="BC84" s="20"/>
      <c r="BD84" s="20"/>
      <c r="BE84" s="20"/>
      <c r="BF84" s="47" t="str">
        <f t="shared" ref="BF84:BF109" si="109">IFERROR(IF(OR(ISBLANK(AZ84),ISBLANK(BB84)),"",BB84-AZ84),"")</f>
        <v/>
      </c>
      <c r="BG84" s="3"/>
      <c r="BH84" s="3"/>
      <c r="BI84" s="3"/>
      <c r="BJ84" s="3"/>
      <c r="BK84" s="58"/>
      <c r="BL84" s="3"/>
      <c r="BM84" s="3"/>
      <c r="BN84" s="3"/>
      <c r="BO84" s="3"/>
      <c r="BP84" s="3"/>
      <c r="BQ84" s="3"/>
      <c r="BR84" s="3"/>
      <c r="BS84" s="3"/>
      <c r="BT84" s="3"/>
      <c r="BU84" s="3"/>
      <c r="BV84" s="3"/>
      <c r="BW84" s="3"/>
      <c r="BX84" s="3"/>
      <c r="BY84" s="3"/>
      <c r="BZ84" s="80"/>
      <c r="CA84" s="3"/>
      <c r="CB84" s="3"/>
      <c r="CC84" s="3"/>
      <c r="CD84" s="3"/>
      <c r="CE84" s="3"/>
      <c r="CF84" s="3"/>
      <c r="CG84" s="3"/>
      <c r="CH84" s="3"/>
      <c r="CI84" s="3"/>
      <c r="CJ84" s="3"/>
      <c r="CM84" s="3"/>
      <c r="CN84" s="78">
        <f t="shared" si="89"/>
        <v>0</v>
      </c>
      <c r="CO84" s="78">
        <f t="shared" si="90"/>
        <v>0</v>
      </c>
      <c r="CP84" s="78">
        <f t="shared" si="91"/>
        <v>0</v>
      </c>
      <c r="CQ84" s="78">
        <f t="shared" si="92"/>
        <v>0</v>
      </c>
      <c r="CR84" s="78">
        <f t="shared" si="93"/>
        <v>0</v>
      </c>
      <c r="CS84" s="78">
        <f t="shared" si="94"/>
        <v>0</v>
      </c>
      <c r="CT84" s="78">
        <f t="shared" si="95"/>
        <v>0</v>
      </c>
      <c r="CU84" s="78">
        <f t="shared" si="96"/>
        <v>0</v>
      </c>
      <c r="CV84" s="78">
        <f t="shared" si="97"/>
        <v>0</v>
      </c>
      <c r="CW84" s="78">
        <f t="shared" si="98"/>
        <v>0</v>
      </c>
      <c r="CX84" s="78">
        <f t="shared" si="99"/>
        <v>0</v>
      </c>
      <c r="CY84" s="78">
        <f t="shared" si="100"/>
        <v>0</v>
      </c>
      <c r="CZ84" s="78">
        <f t="shared" si="101"/>
        <v>0</v>
      </c>
      <c r="DA84" s="78">
        <f>IF(COUNTIFS($A$2:$A$601,A84,$B$2:$B$601,B84,$F$2:F$601,F84)&gt;1,1,0)</f>
        <v>0</v>
      </c>
      <c r="DB84" s="78">
        <f t="shared" si="102"/>
        <v>0</v>
      </c>
      <c r="DC84" s="78">
        <f t="shared" si="103"/>
        <v>0</v>
      </c>
      <c r="DD84" s="78">
        <f t="shared" si="104"/>
        <v>0</v>
      </c>
      <c r="DE84" s="78">
        <f t="shared" si="105"/>
        <v>1</v>
      </c>
      <c r="DF84" s="78">
        <f t="shared" si="106"/>
        <v>1</v>
      </c>
      <c r="DG84" s="78">
        <f t="shared" si="107"/>
        <v>1</v>
      </c>
      <c r="DH84" s="78" t="str">
        <f t="shared" si="108"/>
        <v>1</v>
      </c>
      <c r="DI84" s="79" t="str">
        <f>IFERROR(IF(J84="","",VLOOKUP(J84,Lists!$D$3:$E$13,2,FALSE)),1)</f>
        <v/>
      </c>
      <c r="DJ84" s="79" t="str">
        <f>IFERROR(IF(K84="","",VLOOKUP(K84,Lists!$F$3:$G$14,2,FALSE)),1)</f>
        <v/>
      </c>
      <c r="DK84" s="79">
        <f>IFERROR(IF(M84="","",VLOOKUP(M84,Lists!$AA$3:$AB$18,2,FALSE)),1)</f>
        <v>0</v>
      </c>
      <c r="DL84" s="79">
        <f>IFERROR(IF(N84="","",VLOOKUP(N84,Lists!$AC$3:$AD$13,2,FALSE)),1)</f>
        <v>0</v>
      </c>
    </row>
    <row r="85" spans="1:116" ht="15" customHeight="1" x14ac:dyDescent="0.25">
      <c r="A85" s="20">
        <v>418694</v>
      </c>
      <c r="B85" s="19">
        <v>45665</v>
      </c>
      <c r="C85" s="64">
        <v>0.625</v>
      </c>
      <c r="D85" s="64" t="s">
        <v>1107</v>
      </c>
      <c r="E85" s="19">
        <v>45665</v>
      </c>
      <c r="F85" s="20">
        <v>3</v>
      </c>
      <c r="G85" s="18" t="s">
        <v>1108</v>
      </c>
      <c r="H85" s="65"/>
      <c r="I85" s="18" t="s">
        <v>1108</v>
      </c>
      <c r="J85" s="66"/>
      <c r="K85" s="66"/>
      <c r="L85" s="67"/>
      <c r="M85" s="68" t="s">
        <v>29</v>
      </c>
      <c r="N85" s="68" t="s">
        <v>420</v>
      </c>
      <c r="O85" s="69" t="s">
        <v>1173</v>
      </c>
      <c r="P85" s="134">
        <v>0.63263888888888886</v>
      </c>
      <c r="Q85" s="70"/>
      <c r="R85" s="134">
        <v>0.63888888888888895</v>
      </c>
      <c r="S85" s="70"/>
      <c r="T85" s="134">
        <v>0.66249999999999998</v>
      </c>
      <c r="U85" s="70"/>
      <c r="V85" s="134">
        <v>0.67847222222222225</v>
      </c>
      <c r="W85" s="70"/>
      <c r="X85" s="134">
        <v>0.6791666666666667</v>
      </c>
      <c r="Y85" s="70"/>
      <c r="Z85" s="134">
        <v>0.6875</v>
      </c>
      <c r="AA85" s="70" t="s">
        <v>1108</v>
      </c>
      <c r="AB85" s="19"/>
      <c r="AC85" s="20" t="s">
        <v>1108</v>
      </c>
      <c r="AD85" s="19"/>
      <c r="AE85" s="71">
        <f t="shared" si="73"/>
        <v>911</v>
      </c>
      <c r="AF85" s="71">
        <f t="shared" si="74"/>
        <v>977</v>
      </c>
      <c r="AG85" s="71">
        <f t="shared" si="75"/>
        <v>66</v>
      </c>
      <c r="AH85" s="71" t="str">
        <f t="shared" si="76"/>
        <v/>
      </c>
      <c r="AI85" s="71" t="str">
        <f t="shared" si="77"/>
        <v/>
      </c>
      <c r="AJ85" s="71">
        <f t="shared" si="78"/>
        <v>49</v>
      </c>
      <c r="AK85" s="71" t="str">
        <f t="shared" si="79"/>
        <v/>
      </c>
      <c r="AL85" s="71">
        <f t="shared" si="80"/>
        <v>49</v>
      </c>
      <c r="AM85" s="71">
        <f t="shared" si="81"/>
        <v>17</v>
      </c>
      <c r="AN85" s="72">
        <f t="shared" si="82"/>
        <v>1.3888888888888951E-2</v>
      </c>
      <c r="AO85" s="73">
        <f t="shared" si="83"/>
        <v>0</v>
      </c>
      <c r="AP85" s="72" t="str">
        <f t="shared" si="84"/>
        <v>No</v>
      </c>
      <c r="AQ85" s="72">
        <f t="shared" si="85"/>
        <v>8.3333333333333037E-3</v>
      </c>
      <c r="AR85" s="72" t="str">
        <f t="shared" si="86"/>
        <v/>
      </c>
      <c r="AS85" s="72" t="str">
        <f t="shared" si="87"/>
        <v/>
      </c>
      <c r="AT85" s="72" t="str">
        <f t="shared" si="88"/>
        <v/>
      </c>
      <c r="AU85" s="3"/>
      <c r="AV85" s="3"/>
      <c r="AW85" s="3"/>
      <c r="AX85" s="3"/>
      <c r="AY85" s="20"/>
      <c r="AZ85" s="46"/>
      <c r="BA85" s="20"/>
      <c r="BB85" s="46"/>
      <c r="BC85" s="20"/>
      <c r="BD85" s="20"/>
      <c r="BE85" s="20"/>
      <c r="BF85" s="47" t="str">
        <f t="shared" si="109"/>
        <v/>
      </c>
      <c r="BG85" s="3"/>
      <c r="BH85" s="3"/>
      <c r="BI85" s="3"/>
      <c r="BJ85" s="3"/>
      <c r="BK85" s="58"/>
      <c r="BL85" s="3"/>
      <c r="BM85" s="3"/>
      <c r="BN85" s="3"/>
      <c r="BO85" s="3"/>
      <c r="BP85" s="3"/>
      <c r="BQ85" s="3"/>
      <c r="BR85" s="3"/>
      <c r="BS85" s="3"/>
      <c r="BT85" s="3"/>
      <c r="BU85" s="3"/>
      <c r="BV85" s="3"/>
      <c r="BW85" s="3"/>
      <c r="BX85" s="3"/>
      <c r="BY85" s="3"/>
      <c r="BZ85" s="80"/>
      <c r="CA85" s="3"/>
      <c r="CB85" s="3"/>
      <c r="CC85" s="3"/>
      <c r="CD85" s="3"/>
      <c r="CE85" s="3"/>
      <c r="CF85" s="3"/>
      <c r="CG85" s="3"/>
      <c r="CH85" s="3"/>
      <c r="CI85" s="3"/>
      <c r="CJ85" s="3"/>
      <c r="CM85" s="3"/>
      <c r="CN85" s="78">
        <f t="shared" si="89"/>
        <v>0</v>
      </c>
      <c r="CO85" s="78">
        <f t="shared" si="90"/>
        <v>0</v>
      </c>
      <c r="CP85" s="78">
        <f t="shared" si="91"/>
        <v>0</v>
      </c>
      <c r="CQ85" s="78">
        <f t="shared" si="92"/>
        <v>0</v>
      </c>
      <c r="CR85" s="78">
        <f t="shared" si="93"/>
        <v>0</v>
      </c>
      <c r="CS85" s="78">
        <f t="shared" si="94"/>
        <v>0</v>
      </c>
      <c r="CT85" s="78">
        <f t="shared" si="95"/>
        <v>0</v>
      </c>
      <c r="CU85" s="78">
        <f t="shared" si="96"/>
        <v>0</v>
      </c>
      <c r="CV85" s="78">
        <f t="shared" si="97"/>
        <v>0</v>
      </c>
      <c r="CW85" s="78">
        <f t="shared" si="98"/>
        <v>0</v>
      </c>
      <c r="CX85" s="78">
        <f t="shared" si="99"/>
        <v>0</v>
      </c>
      <c r="CY85" s="78">
        <f t="shared" si="100"/>
        <v>0</v>
      </c>
      <c r="CZ85" s="78">
        <f t="shared" si="101"/>
        <v>0</v>
      </c>
      <c r="DA85" s="78">
        <f>IF(COUNTIFS($A$2:$A$601,A85,$B$2:$B$601,B85,$F$2:F$601,F85)&gt;1,1,0)</f>
        <v>0</v>
      </c>
      <c r="DB85" s="78">
        <f t="shared" si="102"/>
        <v>0</v>
      </c>
      <c r="DC85" s="78">
        <f t="shared" si="103"/>
        <v>0</v>
      </c>
      <c r="DD85" s="78">
        <f t="shared" si="104"/>
        <v>0</v>
      </c>
      <c r="DE85" s="78">
        <f t="shared" si="105"/>
        <v>1</v>
      </c>
      <c r="DF85" s="78">
        <f t="shared" si="106"/>
        <v>1</v>
      </c>
      <c r="DG85" s="78" t="str">
        <f t="shared" si="107"/>
        <v>1</v>
      </c>
      <c r="DH85" s="78" t="str">
        <f t="shared" si="108"/>
        <v>1</v>
      </c>
      <c r="DI85" s="79" t="str">
        <f>IFERROR(IF(J85="","",VLOOKUP(J85,Lists!$D$3:$E$13,2,FALSE)),1)</f>
        <v/>
      </c>
      <c r="DJ85" s="79" t="str">
        <f>IFERROR(IF(K85="","",VLOOKUP(K85,Lists!$F$3:$G$14,2,FALSE)),1)</f>
        <v/>
      </c>
      <c r="DK85" s="79">
        <f>IFERROR(IF(M85="","",VLOOKUP(M85,Lists!$AA$3:$AB$18,2,FALSE)),1)</f>
        <v>0</v>
      </c>
      <c r="DL85" s="79">
        <f>IFERROR(IF(N85="","",VLOOKUP(N85,Lists!$AC$3:$AD$13,2,FALSE)),1)</f>
        <v>0</v>
      </c>
    </row>
    <row r="86" spans="1:116" ht="15" customHeight="1" x14ac:dyDescent="0.25">
      <c r="A86" s="20">
        <v>412974</v>
      </c>
      <c r="B86" s="19">
        <v>45665</v>
      </c>
      <c r="C86" s="64">
        <v>0.35416666666666669</v>
      </c>
      <c r="D86" s="64" t="s">
        <v>1137</v>
      </c>
      <c r="E86" s="19">
        <v>45664</v>
      </c>
      <c r="F86" s="20">
        <v>4</v>
      </c>
      <c r="G86" s="18" t="s">
        <v>1108</v>
      </c>
      <c r="H86" s="65"/>
      <c r="I86" s="18" t="s">
        <v>1108</v>
      </c>
      <c r="J86" s="66"/>
      <c r="K86" s="66"/>
      <c r="L86" s="67"/>
      <c r="M86" s="68" t="s">
        <v>48</v>
      </c>
      <c r="N86" s="68" t="s">
        <v>420</v>
      </c>
      <c r="O86" s="69" t="s">
        <v>1174</v>
      </c>
      <c r="P86" s="134">
        <v>0.3520833333333333</v>
      </c>
      <c r="Q86" s="70"/>
      <c r="R86" s="134">
        <v>0.3756944444444445</v>
      </c>
      <c r="S86" s="70"/>
      <c r="T86" s="134">
        <v>0.45833333333333331</v>
      </c>
      <c r="U86" s="70"/>
      <c r="V86" s="134">
        <v>0.47222222222222227</v>
      </c>
      <c r="W86" s="70"/>
      <c r="X86" s="134">
        <v>0.47291666666666665</v>
      </c>
      <c r="Y86" s="70"/>
      <c r="Z86" s="134">
        <v>0.47916666666666669</v>
      </c>
      <c r="AA86" s="70" t="s">
        <v>1127</v>
      </c>
      <c r="AB86" s="19">
        <v>45665</v>
      </c>
      <c r="AC86" s="20" t="s">
        <v>1108</v>
      </c>
      <c r="AD86" s="19"/>
      <c r="AE86" s="71">
        <f t="shared" si="73"/>
        <v>507</v>
      </c>
      <c r="AF86" s="71">
        <f t="shared" si="74"/>
        <v>680</v>
      </c>
      <c r="AG86" s="71">
        <f t="shared" si="75"/>
        <v>173</v>
      </c>
      <c r="AH86" s="71">
        <f t="shared" si="76"/>
        <v>173</v>
      </c>
      <c r="AI86" s="71" t="str">
        <f t="shared" si="77"/>
        <v/>
      </c>
      <c r="AJ86" s="71" t="str">
        <f t="shared" si="78"/>
        <v/>
      </c>
      <c r="AK86" s="71" t="str">
        <f t="shared" si="79"/>
        <v/>
      </c>
      <c r="AL86" s="71">
        <f t="shared" si="80"/>
        <v>173</v>
      </c>
      <c r="AM86" s="71">
        <f t="shared" si="81"/>
        <v>0</v>
      </c>
      <c r="AN86" s="72">
        <f t="shared" si="82"/>
        <v>2.1527777777777812E-2</v>
      </c>
      <c r="AO86" s="73">
        <f t="shared" si="83"/>
        <v>1</v>
      </c>
      <c r="AP86" s="72" t="str">
        <f t="shared" si="84"/>
        <v>No</v>
      </c>
      <c r="AQ86" s="72">
        <f t="shared" si="85"/>
        <v>6.2500000000000333E-3</v>
      </c>
      <c r="AR86" s="72" t="str">
        <f t="shared" si="86"/>
        <v/>
      </c>
      <c r="AS86" s="72" t="str">
        <f t="shared" si="87"/>
        <v/>
      </c>
      <c r="AT86" s="72" t="str">
        <f t="shared" si="88"/>
        <v/>
      </c>
      <c r="AU86" s="3"/>
      <c r="AV86" s="3"/>
      <c r="AW86" s="3"/>
      <c r="AX86" s="3"/>
      <c r="AY86" s="20"/>
      <c r="AZ86" s="46"/>
      <c r="BA86" s="20"/>
      <c r="BB86" s="46"/>
      <c r="BC86" s="20"/>
      <c r="BD86" s="20"/>
      <c r="BE86" s="20"/>
      <c r="BF86" s="47" t="str">
        <f t="shared" si="109"/>
        <v/>
      </c>
      <c r="BG86" s="3"/>
      <c r="BH86" s="3"/>
      <c r="BI86" s="3"/>
      <c r="BJ86" s="3"/>
      <c r="BK86" s="58"/>
      <c r="BL86" s="3"/>
      <c r="BM86" s="3"/>
      <c r="BN86" s="3"/>
      <c r="BO86" s="3"/>
      <c r="BP86" s="3"/>
      <c r="BQ86" s="3"/>
      <c r="BR86" s="3"/>
      <c r="BS86" s="3"/>
      <c r="BT86" s="3"/>
      <c r="BU86" s="3"/>
      <c r="BV86" s="3"/>
      <c r="BW86" s="3"/>
      <c r="BX86" s="3"/>
      <c r="BY86" s="3"/>
      <c r="BZ86" s="80"/>
      <c r="CA86" s="3"/>
      <c r="CB86" s="3"/>
      <c r="CC86" s="3"/>
      <c r="CD86" s="3"/>
      <c r="CE86" s="3"/>
      <c r="CF86" s="3"/>
      <c r="CG86" s="3"/>
      <c r="CH86" s="3"/>
      <c r="CI86" s="3"/>
      <c r="CJ86" s="3"/>
      <c r="CM86" s="3"/>
      <c r="CN86" s="78">
        <f t="shared" si="89"/>
        <v>0</v>
      </c>
      <c r="CO86" s="78">
        <f t="shared" si="90"/>
        <v>0</v>
      </c>
      <c r="CP86" s="78">
        <f t="shared" si="91"/>
        <v>0</v>
      </c>
      <c r="CQ86" s="78">
        <f t="shared" si="92"/>
        <v>0</v>
      </c>
      <c r="CR86" s="78">
        <f t="shared" si="93"/>
        <v>0</v>
      </c>
      <c r="CS86" s="78">
        <f t="shared" si="94"/>
        <v>0</v>
      </c>
      <c r="CT86" s="78">
        <f t="shared" si="95"/>
        <v>0</v>
      </c>
      <c r="CU86" s="78">
        <f t="shared" si="96"/>
        <v>0</v>
      </c>
      <c r="CV86" s="78">
        <f t="shared" si="97"/>
        <v>0</v>
      </c>
      <c r="CW86" s="78">
        <f t="shared" si="98"/>
        <v>0</v>
      </c>
      <c r="CX86" s="78">
        <f t="shared" si="99"/>
        <v>0</v>
      </c>
      <c r="CY86" s="78">
        <f t="shared" si="100"/>
        <v>0</v>
      </c>
      <c r="CZ86" s="78">
        <f t="shared" si="101"/>
        <v>0</v>
      </c>
      <c r="DA86" s="78">
        <f>IF(COUNTIFS($A$2:$A$601,A86,$B$2:$B$601,B86,$F$2:F$601,F86)&gt;1,1,0)</f>
        <v>0</v>
      </c>
      <c r="DB86" s="78">
        <f t="shared" si="102"/>
        <v>0</v>
      </c>
      <c r="DC86" s="78">
        <f t="shared" si="103"/>
        <v>0</v>
      </c>
      <c r="DD86" s="78">
        <f t="shared" si="104"/>
        <v>0</v>
      </c>
      <c r="DE86" s="78">
        <f t="shared" si="105"/>
        <v>1</v>
      </c>
      <c r="DF86" s="78">
        <f t="shared" si="106"/>
        <v>1</v>
      </c>
      <c r="DG86" s="78">
        <f t="shared" si="107"/>
        <v>1</v>
      </c>
      <c r="DH86" s="78" t="str">
        <f t="shared" si="108"/>
        <v>1</v>
      </c>
      <c r="DI86" s="79" t="str">
        <f>IFERROR(IF(J86="","",VLOOKUP(J86,Lists!$D$3:$E$13,2,FALSE)),1)</f>
        <v/>
      </c>
      <c r="DJ86" s="79" t="str">
        <f>IFERROR(IF(K86="","",VLOOKUP(K86,Lists!$F$3:$G$14,2,FALSE)),1)</f>
        <v/>
      </c>
      <c r="DK86" s="79">
        <f>IFERROR(IF(M86="","",VLOOKUP(M86,Lists!$AA$3:$AB$18,2,FALSE)),1)</f>
        <v>0</v>
      </c>
      <c r="DL86" s="79">
        <f>IFERROR(IF(N86="","",VLOOKUP(N86,Lists!$AC$3:$AD$13,2,FALSE)),1)</f>
        <v>0</v>
      </c>
    </row>
    <row r="87" spans="1:116" ht="15" customHeight="1" x14ac:dyDescent="0.25">
      <c r="A87" s="20">
        <v>417452</v>
      </c>
      <c r="B87" s="19">
        <v>45665</v>
      </c>
      <c r="C87" s="64">
        <v>0.5</v>
      </c>
      <c r="D87" s="64" t="s">
        <v>1137</v>
      </c>
      <c r="E87" s="19">
        <v>45663</v>
      </c>
      <c r="F87" s="20">
        <v>4</v>
      </c>
      <c r="G87" s="18" t="s">
        <v>1108</v>
      </c>
      <c r="H87" s="65"/>
      <c r="I87" s="18" t="s">
        <v>1108</v>
      </c>
      <c r="J87" s="66"/>
      <c r="K87" s="66"/>
      <c r="L87" s="67"/>
      <c r="M87" s="68" t="s">
        <v>48</v>
      </c>
      <c r="N87" s="68" t="s">
        <v>420</v>
      </c>
      <c r="O87" s="69" t="s">
        <v>1175</v>
      </c>
      <c r="P87" s="134">
        <v>0.5</v>
      </c>
      <c r="Q87" s="70"/>
      <c r="R87" s="134">
        <v>0.52361111111111114</v>
      </c>
      <c r="S87" s="70"/>
      <c r="T87" s="134">
        <v>0.58680555555555558</v>
      </c>
      <c r="U87" s="70"/>
      <c r="V87" s="134">
        <v>0.60416666666666663</v>
      </c>
      <c r="W87" s="70"/>
      <c r="X87" s="134">
        <v>0.60486111111111118</v>
      </c>
      <c r="Y87" s="70"/>
      <c r="Z87" s="134">
        <v>0.61111111111111105</v>
      </c>
      <c r="AA87" s="70" t="s">
        <v>1127</v>
      </c>
      <c r="AB87" s="19">
        <v>45666</v>
      </c>
      <c r="AC87" s="20" t="s">
        <v>1108</v>
      </c>
      <c r="AD87" s="19"/>
      <c r="AE87" s="71">
        <f t="shared" si="73"/>
        <v>720</v>
      </c>
      <c r="AF87" s="71">
        <f t="shared" si="74"/>
        <v>870</v>
      </c>
      <c r="AG87" s="71">
        <f t="shared" si="75"/>
        <v>150</v>
      </c>
      <c r="AH87" s="71">
        <f t="shared" si="76"/>
        <v>150</v>
      </c>
      <c r="AI87" s="71" t="str">
        <f t="shared" si="77"/>
        <v/>
      </c>
      <c r="AJ87" s="71" t="str">
        <f t="shared" si="78"/>
        <v/>
      </c>
      <c r="AK87" s="71" t="str">
        <f t="shared" si="79"/>
        <v/>
      </c>
      <c r="AL87" s="71">
        <f t="shared" si="80"/>
        <v>150</v>
      </c>
      <c r="AM87" s="71">
        <f t="shared" si="81"/>
        <v>0</v>
      </c>
      <c r="AN87" s="72">
        <f t="shared" si="82"/>
        <v>2.3611111111111138E-2</v>
      </c>
      <c r="AO87" s="73">
        <f t="shared" si="83"/>
        <v>2</v>
      </c>
      <c r="AP87" s="72" t="str">
        <f t="shared" si="84"/>
        <v>No</v>
      </c>
      <c r="AQ87" s="72">
        <f t="shared" si="85"/>
        <v>6.2499999999998668E-3</v>
      </c>
      <c r="AR87" s="72" t="str">
        <f t="shared" si="86"/>
        <v/>
      </c>
      <c r="AS87" s="72" t="str">
        <f t="shared" si="87"/>
        <v/>
      </c>
      <c r="AT87" s="72" t="str">
        <f t="shared" si="88"/>
        <v/>
      </c>
      <c r="AU87" s="3"/>
      <c r="AV87" s="3"/>
      <c r="AW87" s="3"/>
      <c r="AX87" s="3"/>
      <c r="AY87" s="20"/>
      <c r="AZ87" s="46"/>
      <c r="BA87" s="20"/>
      <c r="BB87" s="46"/>
      <c r="BC87" s="20"/>
      <c r="BD87" s="20"/>
      <c r="BE87" s="20"/>
      <c r="BF87" s="47" t="str">
        <f t="shared" si="109"/>
        <v/>
      </c>
      <c r="BG87" s="3"/>
      <c r="BH87" s="3"/>
      <c r="BI87" s="3"/>
      <c r="BJ87" s="3"/>
      <c r="BK87" s="58"/>
      <c r="BL87" s="3"/>
      <c r="BM87" s="3"/>
      <c r="BN87" s="3"/>
      <c r="BO87" s="3"/>
      <c r="BP87" s="3"/>
      <c r="BQ87" s="3"/>
      <c r="BR87" s="3"/>
      <c r="BS87" s="3"/>
      <c r="BT87" s="3"/>
      <c r="BU87" s="3"/>
      <c r="BV87" s="3"/>
      <c r="BW87" s="3"/>
      <c r="BX87" s="3"/>
      <c r="BY87" s="3"/>
      <c r="BZ87" s="80"/>
      <c r="CA87" s="3"/>
      <c r="CB87" s="3"/>
      <c r="CC87" s="3"/>
      <c r="CD87" s="3"/>
      <c r="CE87" s="3"/>
      <c r="CF87" s="3"/>
      <c r="CG87" s="3"/>
      <c r="CH87" s="3"/>
      <c r="CI87" s="3"/>
      <c r="CJ87" s="3"/>
      <c r="CM87" s="3"/>
      <c r="CN87" s="78">
        <f t="shared" si="89"/>
        <v>0</v>
      </c>
      <c r="CO87" s="78">
        <f t="shared" si="90"/>
        <v>0</v>
      </c>
      <c r="CP87" s="78">
        <f t="shared" si="91"/>
        <v>0</v>
      </c>
      <c r="CQ87" s="78">
        <f t="shared" si="92"/>
        <v>0</v>
      </c>
      <c r="CR87" s="78">
        <f t="shared" si="93"/>
        <v>0</v>
      </c>
      <c r="CS87" s="78">
        <f t="shared" si="94"/>
        <v>0</v>
      </c>
      <c r="CT87" s="78">
        <f t="shared" si="95"/>
        <v>0</v>
      </c>
      <c r="CU87" s="78">
        <f t="shared" si="96"/>
        <v>0</v>
      </c>
      <c r="CV87" s="78">
        <f t="shared" si="97"/>
        <v>0</v>
      </c>
      <c r="CW87" s="78">
        <f t="shared" si="98"/>
        <v>0</v>
      </c>
      <c r="CX87" s="78">
        <f t="shared" si="99"/>
        <v>0</v>
      </c>
      <c r="CY87" s="78">
        <f t="shared" si="100"/>
        <v>0</v>
      </c>
      <c r="CZ87" s="78">
        <f t="shared" si="101"/>
        <v>0</v>
      </c>
      <c r="DA87" s="78">
        <f>IF(COUNTIFS($A$2:$A$601,A87,$B$2:$B$601,B87,$F$2:F$601,F87)&gt;1,1,0)</f>
        <v>0</v>
      </c>
      <c r="DB87" s="78">
        <f t="shared" si="102"/>
        <v>0</v>
      </c>
      <c r="DC87" s="78">
        <f t="shared" si="103"/>
        <v>0</v>
      </c>
      <c r="DD87" s="78">
        <f t="shared" si="104"/>
        <v>0</v>
      </c>
      <c r="DE87" s="78">
        <f t="shared" si="105"/>
        <v>1</v>
      </c>
      <c r="DF87" s="78">
        <f t="shared" si="106"/>
        <v>1</v>
      </c>
      <c r="DG87" s="78">
        <f t="shared" si="107"/>
        <v>1</v>
      </c>
      <c r="DH87" s="78" t="str">
        <f t="shared" si="108"/>
        <v>1</v>
      </c>
      <c r="DI87" s="79" t="str">
        <f>IFERROR(IF(J87="","",VLOOKUP(J87,Lists!$D$3:$E$13,2,FALSE)),1)</f>
        <v/>
      </c>
      <c r="DJ87" s="79" t="str">
        <f>IFERROR(IF(K87="","",VLOOKUP(K87,Lists!$F$3:$G$14,2,FALSE)),1)</f>
        <v/>
      </c>
      <c r="DK87" s="79">
        <f>IFERROR(IF(M87="","",VLOOKUP(M87,Lists!$AA$3:$AB$18,2,FALSE)),1)</f>
        <v>0</v>
      </c>
      <c r="DL87" s="79">
        <f>IFERROR(IF(N87="","",VLOOKUP(N87,Lists!$AC$3:$AD$13,2,FALSE)),1)</f>
        <v>0</v>
      </c>
    </row>
    <row r="88" spans="1:116" ht="15" customHeight="1" x14ac:dyDescent="0.25">
      <c r="A88" s="20">
        <v>422904</v>
      </c>
      <c r="B88" s="19">
        <v>45665</v>
      </c>
      <c r="C88" s="64">
        <v>0.625</v>
      </c>
      <c r="D88" s="64" t="s">
        <v>1143</v>
      </c>
      <c r="E88" s="19">
        <v>45665</v>
      </c>
      <c r="F88" s="20">
        <v>4</v>
      </c>
      <c r="G88" s="18" t="s">
        <v>1108</v>
      </c>
      <c r="H88" s="65"/>
      <c r="I88" s="18" t="s">
        <v>1108</v>
      </c>
      <c r="J88" s="66"/>
      <c r="K88" s="66"/>
      <c r="L88" s="67"/>
      <c r="M88" s="68" t="s">
        <v>39</v>
      </c>
      <c r="N88" s="68" t="s">
        <v>420</v>
      </c>
      <c r="O88" s="69" t="s">
        <v>1118</v>
      </c>
      <c r="P88" s="134">
        <v>0.6118055555555556</v>
      </c>
      <c r="Q88" s="70"/>
      <c r="R88" s="134">
        <v>0.625</v>
      </c>
      <c r="S88" s="70"/>
      <c r="T88" s="134">
        <v>0.68402777777777779</v>
      </c>
      <c r="U88" s="70"/>
      <c r="V88" s="134">
        <v>0.69791666666666663</v>
      </c>
      <c r="W88" s="70"/>
      <c r="X88" s="134">
        <v>0.69861111111111107</v>
      </c>
      <c r="Y88" s="70"/>
      <c r="Z88" s="134">
        <v>0.70486111111111116</v>
      </c>
      <c r="AA88" s="70" t="s">
        <v>1108</v>
      </c>
      <c r="AB88" s="19"/>
      <c r="AC88" s="20" t="s">
        <v>1108</v>
      </c>
      <c r="AD88" s="19"/>
      <c r="AE88" s="71">
        <f t="shared" si="73"/>
        <v>881</v>
      </c>
      <c r="AF88" s="71">
        <f t="shared" si="74"/>
        <v>1005</v>
      </c>
      <c r="AG88" s="71">
        <f t="shared" si="75"/>
        <v>124</v>
      </c>
      <c r="AH88" s="71" t="str">
        <f t="shared" si="76"/>
        <v/>
      </c>
      <c r="AI88" s="71" t="str">
        <f t="shared" si="77"/>
        <v/>
      </c>
      <c r="AJ88" s="71">
        <f t="shared" si="78"/>
        <v>79</v>
      </c>
      <c r="AK88" s="71" t="str">
        <f t="shared" si="79"/>
        <v/>
      </c>
      <c r="AL88" s="71">
        <f t="shared" si="80"/>
        <v>79</v>
      </c>
      <c r="AM88" s="71">
        <f t="shared" si="81"/>
        <v>45</v>
      </c>
      <c r="AN88" s="72">
        <f t="shared" si="82"/>
        <v>0</v>
      </c>
      <c r="AO88" s="73">
        <f t="shared" si="83"/>
        <v>0</v>
      </c>
      <c r="AP88" s="72" t="str">
        <f t="shared" si="84"/>
        <v>Yes</v>
      </c>
      <c r="AQ88" s="72">
        <f t="shared" si="85"/>
        <v>6.2500000000000888E-3</v>
      </c>
      <c r="AR88" s="72" t="str">
        <f t="shared" si="86"/>
        <v/>
      </c>
      <c r="AS88" s="72" t="str">
        <f t="shared" si="87"/>
        <v/>
      </c>
      <c r="AT88" s="72" t="str">
        <f t="shared" si="88"/>
        <v/>
      </c>
      <c r="AU88" s="3"/>
      <c r="AV88" s="3"/>
      <c r="AW88" s="3"/>
      <c r="AX88" s="3"/>
      <c r="AY88" s="20"/>
      <c r="AZ88" s="46"/>
      <c r="BA88" s="20"/>
      <c r="BB88" s="46"/>
      <c r="BC88" s="20"/>
      <c r="BD88" s="20"/>
      <c r="BE88" s="20"/>
      <c r="BF88" s="47" t="str">
        <f t="shared" si="109"/>
        <v/>
      </c>
      <c r="BG88" s="3"/>
      <c r="BH88" s="3"/>
      <c r="BI88" s="3"/>
      <c r="BJ88" s="3"/>
      <c r="BK88" s="58"/>
      <c r="BL88" s="3"/>
      <c r="BM88" s="3"/>
      <c r="BN88" s="3"/>
      <c r="BO88" s="3"/>
      <c r="BP88" s="3"/>
      <c r="BQ88" s="3"/>
      <c r="BR88" s="3"/>
      <c r="BS88" s="3"/>
      <c r="BT88" s="3"/>
      <c r="BU88" s="3"/>
      <c r="BV88" s="3"/>
      <c r="BW88" s="3"/>
      <c r="BX88" s="3"/>
      <c r="BY88" s="3"/>
      <c r="BZ88" s="80"/>
      <c r="CA88" s="3"/>
      <c r="CB88" s="3"/>
      <c r="CC88" s="3"/>
      <c r="CD88" s="3"/>
      <c r="CE88" s="3"/>
      <c r="CF88" s="3"/>
      <c r="CG88" s="3"/>
      <c r="CH88" s="3"/>
      <c r="CI88" s="3"/>
      <c r="CJ88" s="3"/>
      <c r="CM88" s="3"/>
      <c r="CN88" s="78">
        <f t="shared" si="89"/>
        <v>0</v>
      </c>
      <c r="CO88" s="78">
        <f t="shared" si="90"/>
        <v>0</v>
      </c>
      <c r="CP88" s="78">
        <f t="shared" si="91"/>
        <v>0</v>
      </c>
      <c r="CQ88" s="78">
        <f t="shared" si="92"/>
        <v>0</v>
      </c>
      <c r="CR88" s="78">
        <f t="shared" si="93"/>
        <v>0</v>
      </c>
      <c r="CS88" s="78">
        <f t="shared" si="94"/>
        <v>0</v>
      </c>
      <c r="CT88" s="78">
        <f t="shared" si="95"/>
        <v>0</v>
      </c>
      <c r="CU88" s="78">
        <f t="shared" si="96"/>
        <v>0</v>
      </c>
      <c r="CV88" s="78">
        <f t="shared" si="97"/>
        <v>0</v>
      </c>
      <c r="CW88" s="78">
        <f t="shared" si="98"/>
        <v>0</v>
      </c>
      <c r="CX88" s="78">
        <f t="shared" si="99"/>
        <v>0</v>
      </c>
      <c r="CY88" s="78">
        <f t="shared" si="100"/>
        <v>0</v>
      </c>
      <c r="CZ88" s="78">
        <f t="shared" si="101"/>
        <v>0</v>
      </c>
      <c r="DA88" s="78">
        <f>IF(COUNTIFS($A$2:$A$601,A88,$B$2:$B$601,B88,$F$2:F$601,F88)&gt;1,1,0)</f>
        <v>0</v>
      </c>
      <c r="DB88" s="78">
        <f t="shared" si="102"/>
        <v>0</v>
      </c>
      <c r="DC88" s="78">
        <f t="shared" si="103"/>
        <v>0</v>
      </c>
      <c r="DD88" s="78">
        <f t="shared" si="104"/>
        <v>0</v>
      </c>
      <c r="DE88" s="78">
        <f t="shared" si="105"/>
        <v>1</v>
      </c>
      <c r="DF88" s="78">
        <f t="shared" si="106"/>
        <v>1</v>
      </c>
      <c r="DG88" s="78" t="str">
        <f t="shared" si="107"/>
        <v>1</v>
      </c>
      <c r="DH88" s="78" t="str">
        <f t="shared" si="108"/>
        <v>1</v>
      </c>
      <c r="DI88" s="79" t="str">
        <f>IFERROR(IF(J88="","",VLOOKUP(J88,Lists!$D$3:$E$13,2,FALSE)),1)</f>
        <v/>
      </c>
      <c r="DJ88" s="79" t="str">
        <f>IFERROR(IF(K88="","",VLOOKUP(K88,Lists!$F$3:$G$14,2,FALSE)),1)</f>
        <v/>
      </c>
      <c r="DK88" s="79">
        <f>IFERROR(IF(M88="","",VLOOKUP(M88,Lists!$AA$3:$AB$18,2,FALSE)),1)</f>
        <v>0</v>
      </c>
      <c r="DL88" s="79">
        <f>IFERROR(IF(N88="","",VLOOKUP(N88,Lists!$AC$3:$AD$13,2,FALSE)),1)</f>
        <v>0</v>
      </c>
    </row>
    <row r="89" spans="1:116" ht="15" customHeight="1" x14ac:dyDescent="0.2">
      <c r="A89" s="20">
        <v>294888</v>
      </c>
      <c r="B89" s="19">
        <v>45665</v>
      </c>
      <c r="C89" s="64">
        <v>0.35416666666666669</v>
      </c>
      <c r="D89" s="64" t="s">
        <v>1119</v>
      </c>
      <c r="E89" s="19">
        <v>45659</v>
      </c>
      <c r="F89" s="20">
        <v>5</v>
      </c>
      <c r="G89" s="18" t="s">
        <v>1108</v>
      </c>
      <c r="H89" s="65"/>
      <c r="I89" s="18" t="s">
        <v>1108</v>
      </c>
      <c r="J89" s="66"/>
      <c r="K89" s="66"/>
      <c r="L89" s="67"/>
      <c r="M89" s="68" t="s">
        <v>39</v>
      </c>
      <c r="N89" s="68" t="s">
        <v>420</v>
      </c>
      <c r="O89" s="69" t="s">
        <v>1176</v>
      </c>
      <c r="P89" s="134">
        <v>0.35416666666666669</v>
      </c>
      <c r="Q89" s="70"/>
      <c r="R89" s="134">
        <v>0.38194444444444442</v>
      </c>
      <c r="S89" s="70"/>
      <c r="T89" s="134">
        <v>0.67708333333333337</v>
      </c>
      <c r="U89" s="70"/>
      <c r="V89" s="134">
        <v>0.6875</v>
      </c>
      <c r="W89" s="70"/>
      <c r="X89" s="134">
        <v>0.68819444444444444</v>
      </c>
      <c r="Y89" s="70"/>
      <c r="Z89" s="134">
        <v>0.69444444444444453</v>
      </c>
      <c r="AA89" s="70" t="s">
        <v>1108</v>
      </c>
      <c r="AB89" s="19"/>
      <c r="AC89" s="20" t="s">
        <v>1108</v>
      </c>
      <c r="AD89" s="19"/>
      <c r="AE89" s="71">
        <f t="shared" si="73"/>
        <v>510</v>
      </c>
      <c r="AF89" s="71">
        <f t="shared" si="74"/>
        <v>990</v>
      </c>
      <c r="AG89" s="71">
        <f t="shared" si="75"/>
        <v>480</v>
      </c>
      <c r="AH89" s="71" t="str">
        <f t="shared" si="76"/>
        <v/>
      </c>
      <c r="AI89" s="71" t="str">
        <f t="shared" si="77"/>
        <v/>
      </c>
      <c r="AJ89" s="71">
        <f t="shared" si="78"/>
        <v>450</v>
      </c>
      <c r="AK89" s="71" t="str">
        <f t="shared" si="79"/>
        <v/>
      </c>
      <c r="AL89" s="71">
        <f t="shared" si="80"/>
        <v>450</v>
      </c>
      <c r="AM89" s="71">
        <f t="shared" si="81"/>
        <v>30</v>
      </c>
      <c r="AN89" s="72">
        <f t="shared" si="82"/>
        <v>2.7777777777777735E-2</v>
      </c>
      <c r="AO89" s="73">
        <f t="shared" si="83"/>
        <v>6</v>
      </c>
      <c r="AP89" s="72" t="str">
        <f t="shared" si="84"/>
        <v>No</v>
      </c>
      <c r="AQ89" s="72">
        <f t="shared" si="85"/>
        <v>6.2500000000000888E-3</v>
      </c>
      <c r="AR89" s="72" t="str">
        <f t="shared" si="86"/>
        <v/>
      </c>
      <c r="AS89" s="72" t="str">
        <f t="shared" si="87"/>
        <v/>
      </c>
      <c r="AT89" s="72" t="str">
        <f t="shared" si="88"/>
        <v/>
      </c>
      <c r="AU89" s="3"/>
      <c r="AV89" s="3"/>
      <c r="AW89" s="3"/>
      <c r="AX89" s="3"/>
      <c r="AY89" s="20"/>
      <c r="AZ89" s="46"/>
      <c r="BA89" s="20"/>
      <c r="BB89" s="46"/>
      <c r="BC89" s="20"/>
      <c r="BD89" s="20"/>
      <c r="BE89" s="20"/>
      <c r="BF89" s="47" t="str">
        <f t="shared" si="109"/>
        <v/>
      </c>
      <c r="BG89" s="3"/>
      <c r="BH89" s="3"/>
      <c r="BI89" s="3"/>
      <c r="BJ89" s="3"/>
      <c r="BK89" s="3"/>
      <c r="BL89" s="3"/>
      <c r="BM89" s="3"/>
      <c r="BN89" s="3"/>
      <c r="BO89" s="3"/>
      <c r="BP89" s="3"/>
      <c r="BQ89" s="3"/>
      <c r="BR89" s="3"/>
      <c r="BS89" s="3"/>
      <c r="BT89" s="3"/>
      <c r="BU89" s="3"/>
      <c r="BV89" s="3"/>
      <c r="BW89" s="3"/>
      <c r="BX89" s="3"/>
      <c r="BY89" s="3"/>
      <c r="BZ89" s="80"/>
      <c r="CA89" s="3"/>
      <c r="CB89" s="3"/>
      <c r="CC89" s="3"/>
      <c r="CD89" s="3"/>
      <c r="CE89" s="3"/>
      <c r="CF89" s="3"/>
      <c r="CG89" s="3"/>
      <c r="CH89" s="3"/>
      <c r="CI89" s="3"/>
      <c r="CJ89" s="3"/>
      <c r="CM89" s="3"/>
      <c r="CN89" s="78">
        <f t="shared" si="89"/>
        <v>0</v>
      </c>
      <c r="CO89" s="78">
        <f t="shared" si="90"/>
        <v>0</v>
      </c>
      <c r="CP89" s="78">
        <f t="shared" si="91"/>
        <v>0</v>
      </c>
      <c r="CQ89" s="78">
        <f t="shared" si="92"/>
        <v>0</v>
      </c>
      <c r="CR89" s="78">
        <f t="shared" si="93"/>
        <v>0</v>
      </c>
      <c r="CS89" s="78">
        <f t="shared" si="94"/>
        <v>0</v>
      </c>
      <c r="CT89" s="78">
        <f t="shared" si="95"/>
        <v>0</v>
      </c>
      <c r="CU89" s="78">
        <f t="shared" si="96"/>
        <v>0</v>
      </c>
      <c r="CV89" s="78">
        <f t="shared" si="97"/>
        <v>0</v>
      </c>
      <c r="CW89" s="78">
        <f t="shared" si="98"/>
        <v>0</v>
      </c>
      <c r="CX89" s="78">
        <f t="shared" si="99"/>
        <v>0</v>
      </c>
      <c r="CY89" s="78">
        <f t="shared" si="100"/>
        <v>0</v>
      </c>
      <c r="CZ89" s="78">
        <f t="shared" si="101"/>
        <v>0</v>
      </c>
      <c r="DA89" s="78">
        <f>IF(COUNTIFS($A$2:$A$601,A89,$B$2:$B$601,B89,$F$2:F$601,F89)&gt;1,1,0)</f>
        <v>0</v>
      </c>
      <c r="DB89" s="78">
        <f t="shared" si="102"/>
        <v>0</v>
      </c>
      <c r="DC89" s="78">
        <f t="shared" si="103"/>
        <v>0</v>
      </c>
      <c r="DD89" s="78">
        <f t="shared" si="104"/>
        <v>0</v>
      </c>
      <c r="DE89" s="78">
        <f t="shared" si="105"/>
        <v>1</v>
      </c>
      <c r="DF89" s="78">
        <f t="shared" si="106"/>
        <v>1</v>
      </c>
      <c r="DG89" s="78" t="str">
        <f t="shared" si="107"/>
        <v>1</v>
      </c>
      <c r="DH89" s="78" t="str">
        <f t="shared" si="108"/>
        <v>1</v>
      </c>
      <c r="DI89" s="79" t="str">
        <f>IFERROR(IF(J89="","",VLOOKUP(J89,Lists!$D$3:$E$13,2,FALSE)),1)</f>
        <v/>
      </c>
      <c r="DJ89" s="79" t="str">
        <f>IFERROR(IF(K89="","",VLOOKUP(K89,Lists!$F$3:$G$14,2,FALSE)),1)</f>
        <v/>
      </c>
      <c r="DK89" s="79">
        <f>IFERROR(IF(M89="","",VLOOKUP(M89,Lists!$AA$3:$AB$18,2,FALSE)),1)</f>
        <v>0</v>
      </c>
      <c r="DL89" s="79">
        <f>IFERROR(IF(N89="","",VLOOKUP(N89,Lists!$AC$3:$AD$13,2,FALSE)),1)</f>
        <v>0</v>
      </c>
    </row>
    <row r="90" spans="1:116" ht="15" customHeight="1" x14ac:dyDescent="0.2">
      <c r="A90" s="20">
        <v>385707</v>
      </c>
      <c r="B90" s="19">
        <v>45665</v>
      </c>
      <c r="C90" s="64">
        <v>0.35416666666666669</v>
      </c>
      <c r="D90" s="64" t="s">
        <v>1177</v>
      </c>
      <c r="E90" s="19">
        <v>45664</v>
      </c>
      <c r="F90" s="20">
        <v>1</v>
      </c>
      <c r="G90" s="18" t="s">
        <v>1108</v>
      </c>
      <c r="H90" s="65"/>
      <c r="I90" s="18" t="s">
        <v>1108</v>
      </c>
      <c r="J90" s="66"/>
      <c r="K90" s="66"/>
      <c r="L90" s="67"/>
      <c r="M90" s="68" t="s">
        <v>39</v>
      </c>
      <c r="N90" s="68" t="s">
        <v>420</v>
      </c>
      <c r="O90" s="69" t="s">
        <v>1178</v>
      </c>
      <c r="P90" s="134">
        <v>0.35347222222222219</v>
      </c>
      <c r="Q90" s="70"/>
      <c r="R90" s="134">
        <v>0.37986111111111115</v>
      </c>
      <c r="S90" s="70"/>
      <c r="T90" s="134">
        <v>0.43055555555555558</v>
      </c>
      <c r="U90" s="70"/>
      <c r="V90" s="134">
        <v>0.44444444444444442</v>
      </c>
      <c r="W90" s="70"/>
      <c r="X90" s="134">
        <v>0.44513888888888892</v>
      </c>
      <c r="Y90" s="70"/>
      <c r="Z90" s="134">
        <v>0.4513888888888889</v>
      </c>
      <c r="AA90" s="70" t="s">
        <v>1127</v>
      </c>
      <c r="AB90" s="19">
        <v>45666</v>
      </c>
      <c r="AC90" s="20" t="s">
        <v>1108</v>
      </c>
      <c r="AD90" s="19"/>
      <c r="AE90" s="71">
        <f t="shared" si="73"/>
        <v>509</v>
      </c>
      <c r="AF90" s="71">
        <f t="shared" si="74"/>
        <v>640</v>
      </c>
      <c r="AG90" s="71">
        <f t="shared" si="75"/>
        <v>131</v>
      </c>
      <c r="AH90" s="71">
        <f t="shared" si="76"/>
        <v>131</v>
      </c>
      <c r="AI90" s="71" t="str">
        <f t="shared" si="77"/>
        <v/>
      </c>
      <c r="AJ90" s="71" t="str">
        <f t="shared" si="78"/>
        <v/>
      </c>
      <c r="AK90" s="71" t="str">
        <f t="shared" si="79"/>
        <v/>
      </c>
      <c r="AL90" s="71">
        <f t="shared" si="80"/>
        <v>131</v>
      </c>
      <c r="AM90" s="71">
        <f t="shared" si="81"/>
        <v>0</v>
      </c>
      <c r="AN90" s="72">
        <f t="shared" si="82"/>
        <v>2.5694444444444464E-2</v>
      </c>
      <c r="AO90" s="73">
        <f t="shared" si="83"/>
        <v>1</v>
      </c>
      <c r="AP90" s="72" t="str">
        <f t="shared" si="84"/>
        <v>No</v>
      </c>
      <c r="AQ90" s="72">
        <f t="shared" si="85"/>
        <v>6.2499999999999778E-3</v>
      </c>
      <c r="AR90" s="72" t="str">
        <f t="shared" si="86"/>
        <v/>
      </c>
      <c r="AS90" s="72" t="str">
        <f t="shared" si="87"/>
        <v/>
      </c>
      <c r="AT90" s="72" t="str">
        <f t="shared" si="88"/>
        <v/>
      </c>
      <c r="AU90" s="3"/>
      <c r="AV90" s="3"/>
      <c r="AW90" s="3"/>
      <c r="AX90" s="3"/>
      <c r="AY90" s="20"/>
      <c r="AZ90" s="46"/>
      <c r="BA90" s="20"/>
      <c r="BB90" s="46"/>
      <c r="BC90" s="20"/>
      <c r="BD90" s="20"/>
      <c r="BE90" s="20"/>
      <c r="BF90" s="47" t="str">
        <f t="shared" si="109"/>
        <v/>
      </c>
      <c r="BG90" s="3"/>
      <c r="BH90" s="3"/>
      <c r="BI90" s="3"/>
      <c r="BJ90" s="3"/>
      <c r="BK90" s="3"/>
      <c r="BL90" s="3"/>
      <c r="BM90" s="3"/>
      <c r="BN90" s="3"/>
      <c r="BO90" s="3"/>
      <c r="BP90" s="3"/>
      <c r="BQ90" s="3"/>
      <c r="BR90" s="3"/>
      <c r="BS90" s="3"/>
      <c r="BT90" s="3"/>
      <c r="BU90" s="3"/>
      <c r="BV90" s="3"/>
      <c r="BW90" s="3"/>
      <c r="BX90" s="3"/>
      <c r="BY90" s="3"/>
      <c r="BZ90" s="80"/>
      <c r="CA90" s="3"/>
      <c r="CB90" s="3"/>
      <c r="CC90" s="3"/>
      <c r="CD90" s="3"/>
      <c r="CE90" s="3"/>
      <c r="CF90" s="3"/>
      <c r="CG90" s="3"/>
      <c r="CH90" s="3"/>
      <c r="CI90" s="3"/>
      <c r="CJ90" s="3"/>
      <c r="CM90" s="3"/>
      <c r="CN90" s="78">
        <f t="shared" si="89"/>
        <v>0</v>
      </c>
      <c r="CO90" s="78">
        <f t="shared" si="90"/>
        <v>0</v>
      </c>
      <c r="CP90" s="78">
        <f t="shared" si="91"/>
        <v>0</v>
      </c>
      <c r="CQ90" s="78">
        <f t="shared" si="92"/>
        <v>0</v>
      </c>
      <c r="CR90" s="78">
        <f t="shared" si="93"/>
        <v>0</v>
      </c>
      <c r="CS90" s="78">
        <f t="shared" si="94"/>
        <v>0</v>
      </c>
      <c r="CT90" s="78">
        <f t="shared" si="95"/>
        <v>0</v>
      </c>
      <c r="CU90" s="78">
        <f t="shared" si="96"/>
        <v>0</v>
      </c>
      <c r="CV90" s="78">
        <f t="shared" si="97"/>
        <v>0</v>
      </c>
      <c r="CW90" s="78">
        <f t="shared" si="98"/>
        <v>0</v>
      </c>
      <c r="CX90" s="78">
        <f t="shared" si="99"/>
        <v>0</v>
      </c>
      <c r="CY90" s="78">
        <f t="shared" si="100"/>
        <v>0</v>
      </c>
      <c r="CZ90" s="78">
        <f t="shared" si="101"/>
        <v>0</v>
      </c>
      <c r="DA90" s="78">
        <f>IF(COUNTIFS($A$2:$A$601,A90,$B$2:$B$601,B90,$F$2:F$601,F90)&gt;1,1,0)</f>
        <v>0</v>
      </c>
      <c r="DB90" s="78">
        <f t="shared" si="102"/>
        <v>0</v>
      </c>
      <c r="DC90" s="78">
        <f t="shared" si="103"/>
        <v>0</v>
      </c>
      <c r="DD90" s="78">
        <f t="shared" si="104"/>
        <v>0</v>
      </c>
      <c r="DE90" s="78">
        <f t="shared" si="105"/>
        <v>1</v>
      </c>
      <c r="DF90" s="78">
        <f t="shared" si="106"/>
        <v>1</v>
      </c>
      <c r="DG90" s="78">
        <f t="shared" si="107"/>
        <v>1</v>
      </c>
      <c r="DH90" s="78" t="str">
        <f t="shared" si="108"/>
        <v>1</v>
      </c>
      <c r="DI90" s="79" t="str">
        <f>IFERROR(IF(J90="","",VLOOKUP(J90,Lists!$D$3:$E$13,2,FALSE)),1)</f>
        <v/>
      </c>
      <c r="DJ90" s="79" t="str">
        <f>IFERROR(IF(K90="","",VLOOKUP(K90,Lists!$F$3:$G$14,2,FALSE)),1)</f>
        <v/>
      </c>
      <c r="DK90" s="79">
        <f>IFERROR(IF(M90="","",VLOOKUP(M90,Lists!$AA$3:$AB$18,2,FALSE)),1)</f>
        <v>0</v>
      </c>
      <c r="DL90" s="79">
        <f>IFERROR(IF(N90="","",VLOOKUP(N90,Lists!$AC$3:$AD$13,2,FALSE)),1)</f>
        <v>0</v>
      </c>
    </row>
    <row r="91" spans="1:116" ht="15" customHeight="1" x14ac:dyDescent="0.2">
      <c r="A91" s="20">
        <v>373052</v>
      </c>
      <c r="B91" s="19">
        <v>45665</v>
      </c>
      <c r="C91" s="64">
        <v>0.45833333333333331</v>
      </c>
      <c r="D91" s="64" t="s">
        <v>1177</v>
      </c>
      <c r="E91" s="19">
        <v>45656</v>
      </c>
      <c r="F91" s="20">
        <v>1</v>
      </c>
      <c r="G91" s="18" t="s">
        <v>1108</v>
      </c>
      <c r="H91" s="65"/>
      <c r="I91" s="18" t="s">
        <v>1108</v>
      </c>
      <c r="J91" s="66"/>
      <c r="K91" s="66"/>
      <c r="L91" s="67"/>
      <c r="M91" s="68" t="s">
        <v>39</v>
      </c>
      <c r="N91" s="68" t="s">
        <v>420</v>
      </c>
      <c r="O91" s="69" t="s">
        <v>1179</v>
      </c>
      <c r="P91" s="134">
        <v>0.46527777777777773</v>
      </c>
      <c r="Q91" s="70"/>
      <c r="R91" s="134">
        <v>0.49305555555555558</v>
      </c>
      <c r="S91" s="70"/>
      <c r="T91" s="134">
        <v>0.58333333333333337</v>
      </c>
      <c r="U91" s="70"/>
      <c r="V91" s="134">
        <v>0.60069444444444442</v>
      </c>
      <c r="W91" s="70"/>
      <c r="X91" s="134">
        <v>0.60138888888888886</v>
      </c>
      <c r="Y91" s="70"/>
      <c r="Z91" s="134">
        <v>0.60763888888888895</v>
      </c>
      <c r="AA91" s="70" t="s">
        <v>1108</v>
      </c>
      <c r="AB91" s="19"/>
      <c r="AC91" s="20" t="s">
        <v>1108</v>
      </c>
      <c r="AD91" s="19"/>
      <c r="AE91" s="71">
        <f t="shared" si="73"/>
        <v>670</v>
      </c>
      <c r="AF91" s="71">
        <f t="shared" si="74"/>
        <v>865</v>
      </c>
      <c r="AG91" s="71">
        <f t="shared" si="75"/>
        <v>195</v>
      </c>
      <c r="AH91" s="71">
        <f t="shared" si="76"/>
        <v>195</v>
      </c>
      <c r="AI91" s="71" t="str">
        <f t="shared" si="77"/>
        <v/>
      </c>
      <c r="AJ91" s="71" t="str">
        <f t="shared" si="78"/>
        <v/>
      </c>
      <c r="AK91" s="71" t="str">
        <f t="shared" si="79"/>
        <v/>
      </c>
      <c r="AL91" s="71">
        <f t="shared" si="80"/>
        <v>195</v>
      </c>
      <c r="AM91" s="71">
        <f t="shared" si="81"/>
        <v>0</v>
      </c>
      <c r="AN91" s="72">
        <f t="shared" si="82"/>
        <v>3.4722222222222265E-2</v>
      </c>
      <c r="AO91" s="73">
        <f t="shared" si="83"/>
        <v>9</v>
      </c>
      <c r="AP91" s="72" t="str">
        <f t="shared" si="84"/>
        <v>No</v>
      </c>
      <c r="AQ91" s="72">
        <f t="shared" si="85"/>
        <v>6.2500000000000888E-3</v>
      </c>
      <c r="AR91" s="72" t="str">
        <f t="shared" si="86"/>
        <v/>
      </c>
      <c r="AS91" s="72" t="str">
        <f t="shared" si="87"/>
        <v/>
      </c>
      <c r="AT91" s="72" t="str">
        <f t="shared" si="88"/>
        <v/>
      </c>
      <c r="AU91" s="3"/>
      <c r="AV91" s="3"/>
      <c r="AW91" s="3"/>
      <c r="AX91" s="3"/>
      <c r="AY91" s="20"/>
      <c r="AZ91" s="46"/>
      <c r="BA91" s="20"/>
      <c r="BB91" s="46"/>
      <c r="BC91" s="20"/>
      <c r="BD91" s="20"/>
      <c r="BE91" s="20"/>
      <c r="BF91" s="47" t="str">
        <f t="shared" si="109"/>
        <v/>
      </c>
      <c r="BG91" s="3"/>
      <c r="BH91" s="3"/>
      <c r="BI91" s="3"/>
      <c r="BJ91" s="3"/>
      <c r="BK91" s="3"/>
      <c r="BL91" s="3"/>
      <c r="BM91" s="3"/>
      <c r="BN91" s="3"/>
      <c r="BO91" s="3"/>
      <c r="BP91" s="3"/>
      <c r="BQ91" s="3"/>
      <c r="BR91" s="3"/>
      <c r="BS91" s="3"/>
      <c r="BT91" s="3"/>
      <c r="BU91" s="3"/>
      <c r="BV91" s="3"/>
      <c r="BW91" s="3"/>
      <c r="BX91" s="3"/>
      <c r="BY91" s="3"/>
      <c r="BZ91" s="80"/>
      <c r="CA91" s="3"/>
      <c r="CB91" s="3"/>
      <c r="CC91" s="3"/>
      <c r="CD91" s="3"/>
      <c r="CE91" s="3"/>
      <c r="CF91" s="3"/>
      <c r="CG91" s="3"/>
      <c r="CH91" s="3"/>
      <c r="CI91" s="3"/>
      <c r="CJ91" s="3"/>
      <c r="CM91" s="3"/>
      <c r="CN91" s="78">
        <f t="shared" si="89"/>
        <v>0</v>
      </c>
      <c r="CO91" s="78">
        <f t="shared" si="90"/>
        <v>0</v>
      </c>
      <c r="CP91" s="78">
        <f t="shared" si="91"/>
        <v>0</v>
      </c>
      <c r="CQ91" s="78">
        <f t="shared" si="92"/>
        <v>0</v>
      </c>
      <c r="CR91" s="78">
        <f t="shared" si="93"/>
        <v>0</v>
      </c>
      <c r="CS91" s="78">
        <f t="shared" si="94"/>
        <v>0</v>
      </c>
      <c r="CT91" s="78">
        <f t="shared" si="95"/>
        <v>0</v>
      </c>
      <c r="CU91" s="78">
        <f t="shared" si="96"/>
        <v>0</v>
      </c>
      <c r="CV91" s="78">
        <f t="shared" si="97"/>
        <v>0</v>
      </c>
      <c r="CW91" s="78">
        <f t="shared" si="98"/>
        <v>0</v>
      </c>
      <c r="CX91" s="78">
        <f t="shared" si="99"/>
        <v>0</v>
      </c>
      <c r="CY91" s="78">
        <f t="shared" si="100"/>
        <v>0</v>
      </c>
      <c r="CZ91" s="78">
        <f t="shared" si="101"/>
        <v>0</v>
      </c>
      <c r="DA91" s="78">
        <f>IF(COUNTIFS($A$2:$A$601,A91,$B$2:$B$601,B91,$F$2:F$601,F91)&gt;1,1,0)</f>
        <v>0</v>
      </c>
      <c r="DB91" s="78">
        <f t="shared" si="102"/>
        <v>0</v>
      </c>
      <c r="DC91" s="78">
        <f t="shared" si="103"/>
        <v>0</v>
      </c>
      <c r="DD91" s="78">
        <f t="shared" si="104"/>
        <v>0</v>
      </c>
      <c r="DE91" s="78">
        <f t="shared" si="105"/>
        <v>1</v>
      </c>
      <c r="DF91" s="78" t="str">
        <f t="shared" si="106"/>
        <v>1</v>
      </c>
      <c r="DG91" s="78" t="str">
        <f t="shared" si="107"/>
        <v>1</v>
      </c>
      <c r="DH91" s="78" t="str">
        <f t="shared" si="108"/>
        <v>1</v>
      </c>
      <c r="DI91" s="79" t="str">
        <f>IFERROR(IF(J91="","",VLOOKUP(J91,Lists!$D$3:$E$13,2,FALSE)),1)</f>
        <v/>
      </c>
      <c r="DJ91" s="79" t="str">
        <f>IFERROR(IF(K91="","",VLOOKUP(K91,Lists!$F$3:$G$14,2,FALSE)),1)</f>
        <v/>
      </c>
      <c r="DK91" s="79">
        <f>IFERROR(IF(M91="","",VLOOKUP(M91,Lists!$AA$3:$AB$18,2,FALSE)),1)</f>
        <v>0</v>
      </c>
      <c r="DL91" s="79">
        <f>IFERROR(IF(N91="","",VLOOKUP(N91,Lists!$AC$3:$AD$13,2,FALSE)),1)</f>
        <v>0</v>
      </c>
    </row>
    <row r="92" spans="1:116" ht="15" customHeight="1" x14ac:dyDescent="0.2">
      <c r="A92" s="20">
        <v>422614</v>
      </c>
      <c r="B92" s="19">
        <v>45665</v>
      </c>
      <c r="C92" s="64">
        <v>0.625</v>
      </c>
      <c r="D92" s="64" t="s">
        <v>1145</v>
      </c>
      <c r="E92" s="19">
        <v>45664</v>
      </c>
      <c r="F92" s="20">
        <v>1</v>
      </c>
      <c r="G92" s="18" t="s">
        <v>1108</v>
      </c>
      <c r="H92" s="65"/>
      <c r="I92" s="18" t="s">
        <v>1108</v>
      </c>
      <c r="J92" s="66"/>
      <c r="K92" s="66"/>
      <c r="L92" s="67"/>
      <c r="M92" s="68" t="s">
        <v>39</v>
      </c>
      <c r="N92" s="68" t="s">
        <v>420</v>
      </c>
      <c r="O92" s="69" t="s">
        <v>1123</v>
      </c>
      <c r="P92" s="134">
        <v>0.61111111111111105</v>
      </c>
      <c r="Q92" s="70"/>
      <c r="R92" s="134">
        <v>0.625</v>
      </c>
      <c r="S92" s="70"/>
      <c r="T92" s="134">
        <v>0.70416666666666661</v>
      </c>
      <c r="U92" s="70"/>
      <c r="V92" s="134">
        <v>0.70833333333333337</v>
      </c>
      <c r="W92" s="70"/>
      <c r="X92" s="134">
        <v>0.7090277777777777</v>
      </c>
      <c r="Y92" s="70"/>
      <c r="Z92" s="134">
        <v>0.71527777777777779</v>
      </c>
      <c r="AA92" s="70" t="s">
        <v>1108</v>
      </c>
      <c r="AB92" s="19"/>
      <c r="AC92" s="20" t="s">
        <v>1108</v>
      </c>
      <c r="AD92" s="19"/>
      <c r="AE92" s="71">
        <f t="shared" si="73"/>
        <v>880</v>
      </c>
      <c r="AF92" s="71">
        <f t="shared" si="74"/>
        <v>1020</v>
      </c>
      <c r="AG92" s="71">
        <f t="shared" si="75"/>
        <v>140</v>
      </c>
      <c r="AH92" s="71" t="str">
        <f t="shared" si="76"/>
        <v/>
      </c>
      <c r="AI92" s="71" t="str">
        <f t="shared" si="77"/>
        <v/>
      </c>
      <c r="AJ92" s="71">
        <f t="shared" si="78"/>
        <v>80</v>
      </c>
      <c r="AK92" s="71" t="str">
        <f t="shared" si="79"/>
        <v/>
      </c>
      <c r="AL92" s="71">
        <f t="shared" si="80"/>
        <v>80</v>
      </c>
      <c r="AM92" s="71">
        <f t="shared" si="81"/>
        <v>60</v>
      </c>
      <c r="AN92" s="72">
        <f t="shared" si="82"/>
        <v>0</v>
      </c>
      <c r="AO92" s="73">
        <f t="shared" si="83"/>
        <v>1</v>
      </c>
      <c r="AP92" s="72" t="str">
        <f t="shared" si="84"/>
        <v>Yes</v>
      </c>
      <c r="AQ92" s="72">
        <f t="shared" si="85"/>
        <v>6.2500000000000888E-3</v>
      </c>
      <c r="AR92" s="72" t="str">
        <f t="shared" si="86"/>
        <v/>
      </c>
      <c r="AS92" s="72" t="str">
        <f t="shared" si="87"/>
        <v/>
      </c>
      <c r="AT92" s="72" t="str">
        <f t="shared" si="88"/>
        <v/>
      </c>
      <c r="AU92" s="3"/>
      <c r="AV92" s="3"/>
      <c r="AW92" s="3"/>
      <c r="AX92" s="3"/>
      <c r="AY92" s="20"/>
      <c r="AZ92" s="46"/>
      <c r="BA92" s="20"/>
      <c r="BB92" s="46"/>
      <c r="BC92" s="20"/>
      <c r="BD92" s="20"/>
      <c r="BE92" s="20"/>
      <c r="BF92" s="47" t="str">
        <f t="shared" si="109"/>
        <v/>
      </c>
      <c r="BG92" s="3"/>
      <c r="BH92" s="3"/>
      <c r="BI92" s="3"/>
      <c r="BJ92" s="3"/>
      <c r="BK92" s="3"/>
      <c r="BL92" s="3"/>
      <c r="BM92" s="3"/>
      <c r="BN92" s="3"/>
      <c r="BO92" s="3"/>
      <c r="BP92" s="3"/>
      <c r="BQ92" s="3"/>
      <c r="BR92" s="3"/>
      <c r="BS92" s="3"/>
      <c r="BT92" s="3"/>
      <c r="BU92" s="3"/>
      <c r="BV92" s="3"/>
      <c r="BW92" s="3"/>
      <c r="BX92" s="3"/>
      <c r="BY92" s="3"/>
      <c r="BZ92" s="80"/>
      <c r="CA92" s="3"/>
      <c r="CB92" s="3"/>
      <c r="CC92" s="3"/>
      <c r="CD92" s="3"/>
      <c r="CE92" s="3"/>
      <c r="CF92" s="3"/>
      <c r="CG92" s="3"/>
      <c r="CH92" s="3"/>
      <c r="CI92" s="3"/>
      <c r="CJ92" s="3"/>
      <c r="CM92" s="3"/>
      <c r="CN92" s="78">
        <f t="shared" si="89"/>
        <v>0</v>
      </c>
      <c r="CO92" s="78">
        <f t="shared" si="90"/>
        <v>0</v>
      </c>
      <c r="CP92" s="78">
        <f t="shared" si="91"/>
        <v>0</v>
      </c>
      <c r="CQ92" s="78">
        <f t="shared" si="92"/>
        <v>0</v>
      </c>
      <c r="CR92" s="78">
        <f t="shared" si="93"/>
        <v>0</v>
      </c>
      <c r="CS92" s="78">
        <f t="shared" si="94"/>
        <v>0</v>
      </c>
      <c r="CT92" s="78">
        <f t="shared" si="95"/>
        <v>0</v>
      </c>
      <c r="CU92" s="78">
        <f t="shared" si="96"/>
        <v>0</v>
      </c>
      <c r="CV92" s="78">
        <f t="shared" si="97"/>
        <v>0</v>
      </c>
      <c r="CW92" s="78">
        <f t="shared" si="98"/>
        <v>0</v>
      </c>
      <c r="CX92" s="78">
        <f t="shared" si="99"/>
        <v>0</v>
      </c>
      <c r="CY92" s="78">
        <f t="shared" si="100"/>
        <v>0</v>
      </c>
      <c r="CZ92" s="78">
        <f t="shared" si="101"/>
        <v>0</v>
      </c>
      <c r="DA92" s="78">
        <f>IF(COUNTIFS($A$2:$A$601,A92,$B$2:$B$601,B92,$F$2:F$601,F92)&gt;1,1,0)</f>
        <v>0</v>
      </c>
      <c r="DB92" s="78">
        <f t="shared" si="102"/>
        <v>0</v>
      </c>
      <c r="DC92" s="78">
        <f t="shared" si="103"/>
        <v>0</v>
      </c>
      <c r="DD92" s="78">
        <f t="shared" si="104"/>
        <v>0</v>
      </c>
      <c r="DE92" s="78">
        <f t="shared" si="105"/>
        <v>1</v>
      </c>
      <c r="DF92" s="78">
        <f t="shared" si="106"/>
        <v>1</v>
      </c>
      <c r="DG92" s="78" t="str">
        <f t="shared" si="107"/>
        <v>1</v>
      </c>
      <c r="DH92" s="78" t="str">
        <f t="shared" si="108"/>
        <v>1</v>
      </c>
      <c r="DI92" s="79" t="str">
        <f>IFERROR(IF(J92="","",VLOOKUP(J92,Lists!$D$3:$E$13,2,FALSE)),1)</f>
        <v/>
      </c>
      <c r="DJ92" s="79" t="str">
        <f>IFERROR(IF(K92="","",VLOOKUP(K92,Lists!$F$3:$G$14,2,FALSE)),1)</f>
        <v/>
      </c>
      <c r="DK92" s="79">
        <f>IFERROR(IF(M92="","",VLOOKUP(M92,Lists!$AA$3:$AB$18,2,FALSE)),1)</f>
        <v>0</v>
      </c>
      <c r="DL92" s="79">
        <f>IFERROR(IF(N92="","",VLOOKUP(N92,Lists!$AC$3:$AD$13,2,FALSE)),1)</f>
        <v>0</v>
      </c>
    </row>
    <row r="93" spans="1:116" ht="15" customHeight="1" x14ac:dyDescent="0.2">
      <c r="A93" s="20">
        <v>375433</v>
      </c>
      <c r="B93" s="19">
        <v>45665</v>
      </c>
      <c r="C93" s="64">
        <v>0.35416666666666669</v>
      </c>
      <c r="D93" s="64" t="s">
        <v>1126</v>
      </c>
      <c r="E93" s="19">
        <v>45664</v>
      </c>
      <c r="F93" s="20">
        <v>7</v>
      </c>
      <c r="G93" s="18" t="s">
        <v>1108</v>
      </c>
      <c r="H93" s="65"/>
      <c r="I93" s="18" t="s">
        <v>1108</v>
      </c>
      <c r="J93" s="66"/>
      <c r="K93" s="66"/>
      <c r="L93" s="67"/>
      <c r="M93" s="68" t="s">
        <v>41</v>
      </c>
      <c r="N93" s="68" t="s">
        <v>420</v>
      </c>
      <c r="O93" s="69" t="s">
        <v>1180</v>
      </c>
      <c r="P93" s="134">
        <v>0.35138888888888892</v>
      </c>
      <c r="Q93" s="70"/>
      <c r="R93" s="134">
        <v>0.3756944444444445</v>
      </c>
      <c r="S93" s="70"/>
      <c r="T93" s="134">
        <v>0.43958333333333338</v>
      </c>
      <c r="U93" s="70"/>
      <c r="V93" s="134">
        <v>0.4513888888888889</v>
      </c>
      <c r="W93" s="70"/>
      <c r="X93" s="134">
        <v>0.45208333333333334</v>
      </c>
      <c r="Y93" s="70"/>
      <c r="Z93" s="134">
        <v>0.45833333333333331</v>
      </c>
      <c r="AA93" s="70" t="s">
        <v>1127</v>
      </c>
      <c r="AB93" s="19">
        <v>45666</v>
      </c>
      <c r="AC93" s="20" t="s">
        <v>1108</v>
      </c>
      <c r="AD93" s="19"/>
      <c r="AE93" s="71">
        <f t="shared" si="73"/>
        <v>506</v>
      </c>
      <c r="AF93" s="71">
        <f t="shared" si="74"/>
        <v>650</v>
      </c>
      <c r="AG93" s="71">
        <f t="shared" si="75"/>
        <v>144</v>
      </c>
      <c r="AH93" s="71">
        <f t="shared" si="76"/>
        <v>144</v>
      </c>
      <c r="AI93" s="71" t="str">
        <f t="shared" si="77"/>
        <v/>
      </c>
      <c r="AJ93" s="71" t="str">
        <f t="shared" si="78"/>
        <v/>
      </c>
      <c r="AK93" s="71" t="str">
        <f t="shared" si="79"/>
        <v/>
      </c>
      <c r="AL93" s="71">
        <f t="shared" si="80"/>
        <v>144</v>
      </c>
      <c r="AM93" s="71">
        <f t="shared" si="81"/>
        <v>0</v>
      </c>
      <c r="AN93" s="72">
        <f t="shared" si="82"/>
        <v>2.1527777777777812E-2</v>
      </c>
      <c r="AO93" s="73">
        <f t="shared" si="83"/>
        <v>1</v>
      </c>
      <c r="AP93" s="72" t="str">
        <f t="shared" si="84"/>
        <v>No</v>
      </c>
      <c r="AQ93" s="72">
        <f t="shared" si="85"/>
        <v>6.2499999999999778E-3</v>
      </c>
      <c r="AR93" s="72" t="str">
        <f t="shared" si="86"/>
        <v/>
      </c>
      <c r="AS93" s="72" t="str">
        <f t="shared" si="87"/>
        <v/>
      </c>
      <c r="AT93" s="72" t="str">
        <f t="shared" si="88"/>
        <v/>
      </c>
      <c r="AU93" s="3"/>
      <c r="AV93" s="3"/>
      <c r="AW93" s="3"/>
      <c r="AX93" s="3"/>
      <c r="AY93" s="20"/>
      <c r="AZ93" s="46"/>
      <c r="BA93" s="20"/>
      <c r="BB93" s="46"/>
      <c r="BC93" s="20"/>
      <c r="BD93" s="20"/>
      <c r="BE93" s="20"/>
      <c r="BF93" s="47" t="str">
        <f t="shared" si="109"/>
        <v/>
      </c>
      <c r="BG93" s="3"/>
      <c r="BH93" s="3"/>
      <c r="BI93" s="3"/>
      <c r="BJ93" s="3"/>
      <c r="BK93" s="3"/>
      <c r="BL93" s="3"/>
      <c r="BM93" s="3"/>
      <c r="BN93" s="3"/>
      <c r="BO93" s="3"/>
      <c r="BP93" s="3"/>
      <c r="BQ93" s="3"/>
      <c r="BR93" s="3"/>
      <c r="BS93" s="3"/>
      <c r="BT93" s="3"/>
      <c r="BU93" s="3"/>
      <c r="BV93" s="3"/>
      <c r="BW93" s="3"/>
      <c r="BX93" s="3"/>
      <c r="BY93" s="3"/>
      <c r="BZ93" s="80"/>
      <c r="CA93" s="3"/>
      <c r="CB93" s="3"/>
      <c r="CC93" s="3"/>
      <c r="CD93" s="3"/>
      <c r="CE93" s="3"/>
      <c r="CF93" s="3"/>
      <c r="CG93" s="3"/>
      <c r="CH93" s="3"/>
      <c r="CI93" s="3"/>
      <c r="CJ93" s="3"/>
      <c r="CM93" s="3"/>
      <c r="CN93" s="78">
        <f t="shared" si="89"/>
        <v>0</v>
      </c>
      <c r="CO93" s="78">
        <f t="shared" si="90"/>
        <v>0</v>
      </c>
      <c r="CP93" s="78">
        <f t="shared" si="91"/>
        <v>0</v>
      </c>
      <c r="CQ93" s="78">
        <f t="shared" si="92"/>
        <v>0</v>
      </c>
      <c r="CR93" s="78">
        <f t="shared" si="93"/>
        <v>0</v>
      </c>
      <c r="CS93" s="78">
        <f t="shared" si="94"/>
        <v>0</v>
      </c>
      <c r="CT93" s="78">
        <f t="shared" si="95"/>
        <v>0</v>
      </c>
      <c r="CU93" s="78">
        <f t="shared" si="96"/>
        <v>0</v>
      </c>
      <c r="CV93" s="78">
        <f t="shared" si="97"/>
        <v>0</v>
      </c>
      <c r="CW93" s="78">
        <f t="shared" si="98"/>
        <v>0</v>
      </c>
      <c r="CX93" s="78">
        <f t="shared" si="99"/>
        <v>0</v>
      </c>
      <c r="CY93" s="78">
        <f t="shared" si="100"/>
        <v>0</v>
      </c>
      <c r="CZ93" s="78">
        <f t="shared" si="101"/>
        <v>0</v>
      </c>
      <c r="DA93" s="78">
        <f>IF(COUNTIFS($A$2:$A$601,A93,$B$2:$B$601,B93,$F$2:F$601,F93)&gt;1,1,0)</f>
        <v>0</v>
      </c>
      <c r="DB93" s="78">
        <f t="shared" si="102"/>
        <v>0</v>
      </c>
      <c r="DC93" s="78">
        <f t="shared" si="103"/>
        <v>0</v>
      </c>
      <c r="DD93" s="78">
        <f t="shared" si="104"/>
        <v>0</v>
      </c>
      <c r="DE93" s="78">
        <f t="shared" si="105"/>
        <v>1</v>
      </c>
      <c r="DF93" s="78">
        <f t="shared" si="106"/>
        <v>1</v>
      </c>
      <c r="DG93" s="78">
        <f t="shared" si="107"/>
        <v>1</v>
      </c>
      <c r="DH93" s="78" t="str">
        <f t="shared" si="108"/>
        <v>1</v>
      </c>
      <c r="DI93" s="79" t="str">
        <f>IFERROR(IF(J93="","",VLOOKUP(J93,Lists!$D$3:$E$13,2,FALSE)),1)</f>
        <v/>
      </c>
      <c r="DJ93" s="79" t="str">
        <f>IFERROR(IF(K93="","",VLOOKUP(K93,Lists!$F$3:$G$14,2,FALSE)),1)</f>
        <v/>
      </c>
      <c r="DK93" s="79">
        <f>IFERROR(IF(M93="","",VLOOKUP(M93,Lists!$AA$3:$AB$18,2,FALSE)),1)</f>
        <v>0</v>
      </c>
      <c r="DL93" s="79">
        <f>IFERROR(IF(N93="","",VLOOKUP(N93,Lists!$AC$3:$AD$13,2,FALSE)),1)</f>
        <v>0</v>
      </c>
    </row>
    <row r="94" spans="1:116" ht="15" customHeight="1" x14ac:dyDescent="0.2">
      <c r="A94" s="20">
        <v>411165</v>
      </c>
      <c r="B94" s="19">
        <v>45665</v>
      </c>
      <c r="C94" s="64">
        <v>0.47916666666666669</v>
      </c>
      <c r="D94" s="64" t="s">
        <v>1126</v>
      </c>
      <c r="E94" s="19">
        <v>45665</v>
      </c>
      <c r="F94" s="20">
        <v>7</v>
      </c>
      <c r="G94" s="18" t="s">
        <v>1108</v>
      </c>
      <c r="H94" s="65"/>
      <c r="I94" s="18" t="s">
        <v>1108</v>
      </c>
      <c r="J94" s="66"/>
      <c r="K94" s="66"/>
      <c r="L94" s="67"/>
      <c r="M94" s="68" t="s">
        <v>41</v>
      </c>
      <c r="N94" s="68" t="s">
        <v>420</v>
      </c>
      <c r="O94" s="69" t="s">
        <v>1181</v>
      </c>
      <c r="P94" s="134">
        <v>0.47222222222222227</v>
      </c>
      <c r="Q94" s="70"/>
      <c r="R94" s="134">
        <v>0.48958333333333331</v>
      </c>
      <c r="S94" s="70"/>
      <c r="T94" s="134">
        <v>0.53472222222222221</v>
      </c>
      <c r="U94" s="70"/>
      <c r="V94" s="134">
        <v>0.54166666666666663</v>
      </c>
      <c r="W94" s="70"/>
      <c r="X94" s="134">
        <v>0.54236111111111118</v>
      </c>
      <c r="Y94" s="70"/>
      <c r="Z94" s="134">
        <v>0.54861111111111105</v>
      </c>
      <c r="AA94" s="70" t="s">
        <v>1108</v>
      </c>
      <c r="AB94" s="19"/>
      <c r="AC94" s="20" t="s">
        <v>1108</v>
      </c>
      <c r="AD94" s="19"/>
      <c r="AE94" s="71">
        <f t="shared" si="73"/>
        <v>680</v>
      </c>
      <c r="AF94" s="71">
        <f t="shared" si="74"/>
        <v>780</v>
      </c>
      <c r="AG94" s="71">
        <f t="shared" si="75"/>
        <v>100</v>
      </c>
      <c r="AH94" s="71">
        <f t="shared" si="76"/>
        <v>100</v>
      </c>
      <c r="AI94" s="71" t="str">
        <f t="shared" si="77"/>
        <v/>
      </c>
      <c r="AJ94" s="71" t="str">
        <f t="shared" si="78"/>
        <v/>
      </c>
      <c r="AK94" s="71" t="str">
        <f t="shared" si="79"/>
        <v/>
      </c>
      <c r="AL94" s="71">
        <f t="shared" si="80"/>
        <v>100</v>
      </c>
      <c r="AM94" s="71">
        <f t="shared" si="81"/>
        <v>0</v>
      </c>
      <c r="AN94" s="72">
        <f t="shared" si="82"/>
        <v>1.041666666666663E-2</v>
      </c>
      <c r="AO94" s="73">
        <f t="shared" si="83"/>
        <v>0</v>
      </c>
      <c r="AP94" s="72" t="str">
        <f t="shared" si="84"/>
        <v>Yes</v>
      </c>
      <c r="AQ94" s="72">
        <f t="shared" si="85"/>
        <v>6.2499999999998668E-3</v>
      </c>
      <c r="AR94" s="72" t="str">
        <f t="shared" si="86"/>
        <v/>
      </c>
      <c r="AS94" s="72" t="str">
        <f t="shared" si="87"/>
        <v/>
      </c>
      <c r="AT94" s="72" t="str">
        <f t="shared" si="88"/>
        <v/>
      </c>
      <c r="AU94" s="3"/>
      <c r="AV94" s="3"/>
      <c r="AW94" s="3"/>
      <c r="AX94" s="3"/>
      <c r="AY94" s="20"/>
      <c r="AZ94" s="46"/>
      <c r="BA94" s="20"/>
      <c r="BB94" s="46"/>
      <c r="BC94" s="20"/>
      <c r="BD94" s="20"/>
      <c r="BE94" s="20"/>
      <c r="BF94" s="47" t="str">
        <f t="shared" si="109"/>
        <v/>
      </c>
      <c r="BG94" s="3"/>
      <c r="BH94" s="3"/>
      <c r="BI94" s="3"/>
      <c r="BJ94" s="3"/>
      <c r="BK94" s="3"/>
      <c r="BL94" s="3"/>
      <c r="BM94" s="3"/>
      <c r="BN94" s="3"/>
      <c r="BO94" s="3"/>
      <c r="BP94" s="3"/>
      <c r="BQ94" s="3"/>
      <c r="BR94" s="3"/>
      <c r="BS94" s="3"/>
      <c r="BT94" s="3"/>
      <c r="BU94" s="3"/>
      <c r="BV94" s="3"/>
      <c r="BW94" s="3"/>
      <c r="BX94" s="3"/>
      <c r="BY94" s="3"/>
      <c r="BZ94" s="80"/>
      <c r="CA94" s="3"/>
      <c r="CB94" s="3"/>
      <c r="CC94" s="3"/>
      <c r="CD94" s="3"/>
      <c r="CE94" s="3"/>
      <c r="CF94" s="3"/>
      <c r="CG94" s="3"/>
      <c r="CH94" s="3"/>
      <c r="CI94" s="3"/>
      <c r="CJ94" s="3"/>
      <c r="CM94" s="3"/>
      <c r="CN94" s="78">
        <f t="shared" si="89"/>
        <v>0</v>
      </c>
      <c r="CO94" s="78">
        <f t="shared" si="90"/>
        <v>0</v>
      </c>
      <c r="CP94" s="78">
        <f t="shared" si="91"/>
        <v>0</v>
      </c>
      <c r="CQ94" s="78">
        <f t="shared" si="92"/>
        <v>0</v>
      </c>
      <c r="CR94" s="78">
        <f t="shared" si="93"/>
        <v>0</v>
      </c>
      <c r="CS94" s="78">
        <f t="shared" si="94"/>
        <v>0</v>
      </c>
      <c r="CT94" s="78">
        <f t="shared" si="95"/>
        <v>0</v>
      </c>
      <c r="CU94" s="78">
        <f t="shared" si="96"/>
        <v>0</v>
      </c>
      <c r="CV94" s="78">
        <f t="shared" si="97"/>
        <v>0</v>
      </c>
      <c r="CW94" s="78">
        <f t="shared" si="98"/>
        <v>0</v>
      </c>
      <c r="CX94" s="78">
        <f t="shared" si="99"/>
        <v>0</v>
      </c>
      <c r="CY94" s="78">
        <f t="shared" si="100"/>
        <v>0</v>
      </c>
      <c r="CZ94" s="78">
        <f t="shared" si="101"/>
        <v>0</v>
      </c>
      <c r="DA94" s="78">
        <f>IF(COUNTIFS($A$2:$A$601,A94,$B$2:$B$601,B94,$F$2:F$601,F94)&gt;1,1,0)</f>
        <v>0</v>
      </c>
      <c r="DB94" s="78">
        <f t="shared" si="102"/>
        <v>0</v>
      </c>
      <c r="DC94" s="78">
        <f t="shared" si="103"/>
        <v>0</v>
      </c>
      <c r="DD94" s="78">
        <f t="shared" si="104"/>
        <v>0</v>
      </c>
      <c r="DE94" s="78">
        <f t="shared" si="105"/>
        <v>1</v>
      </c>
      <c r="DF94" s="78">
        <f t="shared" si="106"/>
        <v>1</v>
      </c>
      <c r="DG94" s="78" t="str">
        <f t="shared" si="107"/>
        <v>1</v>
      </c>
      <c r="DH94" s="78" t="str">
        <f t="shared" si="108"/>
        <v>1</v>
      </c>
      <c r="DI94" s="79" t="str">
        <f>IFERROR(IF(J94="","",VLOOKUP(J94,Lists!$D$3:$E$13,2,FALSE)),1)</f>
        <v/>
      </c>
      <c r="DJ94" s="79" t="str">
        <f>IFERROR(IF(K94="","",VLOOKUP(K94,Lists!$F$3:$G$14,2,FALSE)),1)</f>
        <v/>
      </c>
      <c r="DK94" s="79">
        <f>IFERROR(IF(M94="","",VLOOKUP(M94,Lists!$AA$3:$AB$18,2,FALSE)),1)</f>
        <v>0</v>
      </c>
      <c r="DL94" s="79">
        <f>IFERROR(IF(N94="","",VLOOKUP(N94,Lists!$AC$3:$AD$13,2,FALSE)),1)</f>
        <v>0</v>
      </c>
    </row>
    <row r="95" spans="1:116" ht="15" customHeight="1" x14ac:dyDescent="0.2">
      <c r="A95" s="20">
        <v>153954</v>
      </c>
      <c r="B95" s="19">
        <v>45665</v>
      </c>
      <c r="C95" s="64">
        <v>0.54166666666666663</v>
      </c>
      <c r="D95" s="64" t="s">
        <v>1158</v>
      </c>
      <c r="E95" s="19">
        <v>45664</v>
      </c>
      <c r="F95" s="20">
        <v>7</v>
      </c>
      <c r="G95" s="18" t="s">
        <v>1108</v>
      </c>
      <c r="H95" s="65"/>
      <c r="I95" s="18" t="s">
        <v>1108</v>
      </c>
      <c r="J95" s="66"/>
      <c r="K95" s="66"/>
      <c r="L95" s="67"/>
      <c r="M95" s="68" t="s">
        <v>35</v>
      </c>
      <c r="N95" s="68" t="s">
        <v>420</v>
      </c>
      <c r="O95" s="69" t="s">
        <v>1109</v>
      </c>
      <c r="P95" s="134">
        <v>0.55208333333333337</v>
      </c>
      <c r="Q95" s="70"/>
      <c r="R95" s="134">
        <v>0.5625</v>
      </c>
      <c r="S95" s="70"/>
      <c r="T95" s="134">
        <v>0.60902777777777783</v>
      </c>
      <c r="U95" s="70"/>
      <c r="V95" s="134">
        <v>0.62152777777777779</v>
      </c>
      <c r="W95" s="70"/>
      <c r="X95" s="134">
        <v>0.62222222222222223</v>
      </c>
      <c r="Y95" s="70"/>
      <c r="Z95" s="134">
        <v>0.63194444444444442</v>
      </c>
      <c r="AA95" s="70" t="s">
        <v>1108</v>
      </c>
      <c r="AB95" s="19"/>
      <c r="AC95" s="20" t="s">
        <v>1108</v>
      </c>
      <c r="AD95" s="19"/>
      <c r="AE95" s="71">
        <f t="shared" si="73"/>
        <v>795</v>
      </c>
      <c r="AF95" s="71">
        <f t="shared" si="74"/>
        <v>895</v>
      </c>
      <c r="AG95" s="71">
        <f t="shared" si="75"/>
        <v>100</v>
      </c>
      <c r="AH95" s="71">
        <f t="shared" si="76"/>
        <v>100</v>
      </c>
      <c r="AI95" s="71" t="str">
        <f t="shared" si="77"/>
        <v/>
      </c>
      <c r="AJ95" s="71" t="str">
        <f t="shared" si="78"/>
        <v/>
      </c>
      <c r="AK95" s="71" t="str">
        <f t="shared" si="79"/>
        <v/>
      </c>
      <c r="AL95" s="71">
        <f t="shared" si="80"/>
        <v>100</v>
      </c>
      <c r="AM95" s="71">
        <f t="shared" si="81"/>
        <v>0</v>
      </c>
      <c r="AN95" s="72">
        <f t="shared" si="82"/>
        <v>2.083333333333337E-2</v>
      </c>
      <c r="AO95" s="73">
        <f t="shared" si="83"/>
        <v>1</v>
      </c>
      <c r="AP95" s="72" t="str">
        <f t="shared" si="84"/>
        <v>No</v>
      </c>
      <c r="AQ95" s="72">
        <f t="shared" si="85"/>
        <v>9.7222222222221877E-3</v>
      </c>
      <c r="AR95" s="72" t="str">
        <f t="shared" si="86"/>
        <v/>
      </c>
      <c r="AS95" s="72" t="str">
        <f t="shared" si="87"/>
        <v/>
      </c>
      <c r="AT95" s="72" t="str">
        <f t="shared" si="88"/>
        <v/>
      </c>
      <c r="AU95" s="3"/>
      <c r="AV95" s="3"/>
      <c r="AW95" s="3"/>
      <c r="AX95" s="3"/>
      <c r="AY95" s="20"/>
      <c r="AZ95" s="46"/>
      <c r="BA95" s="20"/>
      <c r="BB95" s="46"/>
      <c r="BC95" s="20"/>
      <c r="BD95" s="20"/>
      <c r="BE95" s="20"/>
      <c r="BF95" s="47" t="str">
        <f t="shared" si="109"/>
        <v/>
      </c>
      <c r="BG95" s="3"/>
      <c r="BH95" s="3"/>
      <c r="BI95" s="3"/>
      <c r="BJ95" s="3"/>
      <c r="BK95" s="3"/>
      <c r="BL95" s="3"/>
      <c r="BM95" s="3"/>
      <c r="BN95" s="3"/>
      <c r="BO95" s="3"/>
      <c r="BP95" s="3"/>
      <c r="BQ95" s="3"/>
      <c r="BR95" s="3"/>
      <c r="BS95" s="3"/>
      <c r="BT95" s="3"/>
      <c r="BU95" s="3"/>
      <c r="BV95" s="3"/>
      <c r="BW95" s="3"/>
      <c r="BX95" s="3"/>
      <c r="BY95" s="3"/>
      <c r="BZ95" s="80"/>
      <c r="CA95" s="3"/>
      <c r="CB95" s="3"/>
      <c r="CC95" s="3"/>
      <c r="CD95" s="3"/>
      <c r="CE95" s="3"/>
      <c r="CF95" s="3"/>
      <c r="CG95" s="3"/>
      <c r="CH95" s="3"/>
      <c r="CI95" s="3"/>
      <c r="CJ95" s="3"/>
      <c r="CM95" s="3"/>
      <c r="CN95" s="78">
        <f t="shared" si="89"/>
        <v>0</v>
      </c>
      <c r="CO95" s="78">
        <f t="shared" si="90"/>
        <v>0</v>
      </c>
      <c r="CP95" s="78">
        <f t="shared" si="91"/>
        <v>0</v>
      </c>
      <c r="CQ95" s="78">
        <f t="shared" si="92"/>
        <v>0</v>
      </c>
      <c r="CR95" s="78">
        <f t="shared" si="93"/>
        <v>0</v>
      </c>
      <c r="CS95" s="78">
        <f t="shared" si="94"/>
        <v>0</v>
      </c>
      <c r="CT95" s="78">
        <f t="shared" si="95"/>
        <v>0</v>
      </c>
      <c r="CU95" s="78">
        <f t="shared" si="96"/>
        <v>0</v>
      </c>
      <c r="CV95" s="78">
        <f t="shared" si="97"/>
        <v>0</v>
      </c>
      <c r="CW95" s="78">
        <f t="shared" si="98"/>
        <v>0</v>
      </c>
      <c r="CX95" s="78">
        <f t="shared" si="99"/>
        <v>0</v>
      </c>
      <c r="CY95" s="78">
        <f t="shared" si="100"/>
        <v>0</v>
      </c>
      <c r="CZ95" s="78">
        <f t="shared" si="101"/>
        <v>0</v>
      </c>
      <c r="DA95" s="78">
        <f>IF(COUNTIFS($A$2:$A$601,A95,$B$2:$B$601,B95,$F$2:F$601,F95)&gt;1,1,0)</f>
        <v>0</v>
      </c>
      <c r="DB95" s="78">
        <f t="shared" si="102"/>
        <v>0</v>
      </c>
      <c r="DC95" s="78">
        <f t="shared" si="103"/>
        <v>0</v>
      </c>
      <c r="DD95" s="78">
        <f t="shared" si="104"/>
        <v>0</v>
      </c>
      <c r="DE95" s="78">
        <f t="shared" si="105"/>
        <v>1</v>
      </c>
      <c r="DF95" s="78">
        <f t="shared" si="106"/>
        <v>1</v>
      </c>
      <c r="DG95" s="78" t="str">
        <f t="shared" si="107"/>
        <v>1</v>
      </c>
      <c r="DH95" s="78" t="str">
        <f t="shared" si="108"/>
        <v>1</v>
      </c>
      <c r="DI95" s="79" t="str">
        <f>IFERROR(IF(J95="","",VLOOKUP(J95,Lists!$D$3:$E$13,2,FALSE)),1)</f>
        <v/>
      </c>
      <c r="DJ95" s="79" t="str">
        <f>IFERROR(IF(K95="","",VLOOKUP(K95,Lists!$F$3:$G$14,2,FALSE)),1)</f>
        <v/>
      </c>
      <c r="DK95" s="79">
        <f>IFERROR(IF(M95="","",VLOOKUP(M95,Lists!$AA$3:$AB$18,2,FALSE)),1)</f>
        <v>0</v>
      </c>
      <c r="DL95" s="79">
        <f>IFERROR(IF(N95="","",VLOOKUP(N95,Lists!$AC$3:$AD$13,2,FALSE)),1)</f>
        <v>0</v>
      </c>
    </row>
    <row r="96" spans="1:116" ht="15" customHeight="1" x14ac:dyDescent="0.2">
      <c r="A96" s="20">
        <v>50032</v>
      </c>
      <c r="B96" s="19">
        <v>45665</v>
      </c>
      <c r="C96" s="64">
        <v>0.625</v>
      </c>
      <c r="D96" s="64" t="s">
        <v>1156</v>
      </c>
      <c r="E96" s="19">
        <v>45665</v>
      </c>
      <c r="F96" s="20">
        <v>7</v>
      </c>
      <c r="G96" s="18" t="s">
        <v>1108</v>
      </c>
      <c r="H96" s="65"/>
      <c r="I96" s="18" t="s">
        <v>1108</v>
      </c>
      <c r="J96" s="66"/>
      <c r="K96" s="66"/>
      <c r="L96" s="67"/>
      <c r="M96" s="68" t="s">
        <v>35</v>
      </c>
      <c r="N96" s="68" t="s">
        <v>420</v>
      </c>
      <c r="O96" s="69" t="s">
        <v>1182</v>
      </c>
      <c r="P96" s="134">
        <v>0.62916666666666665</v>
      </c>
      <c r="Q96" s="70"/>
      <c r="R96" s="134">
        <v>0.63888888888888895</v>
      </c>
      <c r="S96" s="70"/>
      <c r="T96" s="134">
        <v>0.67986111111111114</v>
      </c>
      <c r="U96" s="70"/>
      <c r="V96" s="134">
        <v>0.69444444444444453</v>
      </c>
      <c r="W96" s="70"/>
      <c r="X96" s="134">
        <v>0.69513888888888886</v>
      </c>
      <c r="Y96" s="70"/>
      <c r="Z96" s="134">
        <v>0.70138888888888884</v>
      </c>
      <c r="AA96" s="70" t="s">
        <v>1127</v>
      </c>
      <c r="AB96" s="19">
        <v>45667</v>
      </c>
      <c r="AC96" s="20" t="s">
        <v>1108</v>
      </c>
      <c r="AD96" s="19"/>
      <c r="AE96" s="71">
        <f t="shared" si="73"/>
        <v>906</v>
      </c>
      <c r="AF96" s="71">
        <f t="shared" si="74"/>
        <v>1000</v>
      </c>
      <c r="AG96" s="71">
        <f t="shared" si="75"/>
        <v>94</v>
      </c>
      <c r="AH96" s="71" t="str">
        <f t="shared" si="76"/>
        <v/>
      </c>
      <c r="AI96" s="71" t="str">
        <f t="shared" si="77"/>
        <v/>
      </c>
      <c r="AJ96" s="71">
        <f t="shared" si="78"/>
        <v>54</v>
      </c>
      <c r="AK96" s="71" t="str">
        <f t="shared" si="79"/>
        <v/>
      </c>
      <c r="AL96" s="71">
        <f t="shared" si="80"/>
        <v>54</v>
      </c>
      <c r="AM96" s="71">
        <f t="shared" si="81"/>
        <v>40</v>
      </c>
      <c r="AN96" s="72">
        <f t="shared" si="82"/>
        <v>1.3888888888888951E-2</v>
      </c>
      <c r="AO96" s="73">
        <f t="shared" si="83"/>
        <v>0</v>
      </c>
      <c r="AP96" s="72" t="str">
        <f t="shared" si="84"/>
        <v>No</v>
      </c>
      <c r="AQ96" s="72">
        <f t="shared" si="85"/>
        <v>6.2499999999999778E-3</v>
      </c>
      <c r="AR96" s="72" t="str">
        <f t="shared" si="86"/>
        <v/>
      </c>
      <c r="AS96" s="72" t="str">
        <f t="shared" si="87"/>
        <v/>
      </c>
      <c r="AT96" s="72" t="str">
        <f t="shared" si="88"/>
        <v/>
      </c>
      <c r="AU96" s="3"/>
      <c r="AV96" s="3"/>
      <c r="AW96" s="3"/>
      <c r="AX96" s="3"/>
      <c r="AY96" s="20"/>
      <c r="AZ96" s="46"/>
      <c r="BA96" s="20"/>
      <c r="BB96" s="46"/>
      <c r="BC96" s="20"/>
      <c r="BD96" s="20"/>
      <c r="BE96" s="20"/>
      <c r="BF96" s="47" t="str">
        <f t="shared" si="109"/>
        <v/>
      </c>
      <c r="BG96" s="3"/>
      <c r="BH96" s="3"/>
      <c r="BI96" s="3"/>
      <c r="BJ96" s="3"/>
      <c r="BK96" s="3"/>
      <c r="BL96" s="3"/>
      <c r="BM96" s="3"/>
      <c r="BN96" s="3"/>
      <c r="BO96" s="3"/>
      <c r="BP96" s="3"/>
      <c r="BQ96" s="3"/>
      <c r="BR96" s="3"/>
      <c r="BS96" s="3"/>
      <c r="BT96" s="3"/>
      <c r="BU96" s="3"/>
      <c r="BV96" s="3"/>
      <c r="BW96" s="3"/>
      <c r="BX96" s="3"/>
      <c r="BY96" s="3"/>
      <c r="BZ96" s="80"/>
      <c r="CA96" s="3"/>
      <c r="CB96" s="3"/>
      <c r="CC96" s="3"/>
      <c r="CD96" s="3"/>
      <c r="CE96" s="3"/>
      <c r="CF96" s="3"/>
      <c r="CG96" s="3"/>
      <c r="CH96" s="3"/>
      <c r="CI96" s="3"/>
      <c r="CJ96" s="3"/>
      <c r="CM96" s="3"/>
      <c r="CN96" s="78">
        <f t="shared" si="89"/>
        <v>0</v>
      </c>
      <c r="CO96" s="78">
        <f t="shared" si="90"/>
        <v>0</v>
      </c>
      <c r="CP96" s="78">
        <f t="shared" si="91"/>
        <v>0</v>
      </c>
      <c r="CQ96" s="78">
        <f t="shared" si="92"/>
        <v>0</v>
      </c>
      <c r="CR96" s="78">
        <f t="shared" si="93"/>
        <v>0</v>
      </c>
      <c r="CS96" s="78">
        <f t="shared" si="94"/>
        <v>0</v>
      </c>
      <c r="CT96" s="78">
        <f t="shared" si="95"/>
        <v>0</v>
      </c>
      <c r="CU96" s="78">
        <f t="shared" si="96"/>
        <v>0</v>
      </c>
      <c r="CV96" s="78">
        <f t="shared" si="97"/>
        <v>0</v>
      </c>
      <c r="CW96" s="78">
        <f t="shared" si="98"/>
        <v>0</v>
      </c>
      <c r="CX96" s="78">
        <f t="shared" si="99"/>
        <v>0</v>
      </c>
      <c r="CY96" s="78">
        <f t="shared" si="100"/>
        <v>0</v>
      </c>
      <c r="CZ96" s="78">
        <f t="shared" si="101"/>
        <v>0</v>
      </c>
      <c r="DA96" s="78">
        <f>IF(COUNTIFS($A$2:$A$601,A96,$B$2:$B$601,B96,$F$2:F$601,F96)&gt;1,1,0)</f>
        <v>0</v>
      </c>
      <c r="DB96" s="78">
        <f t="shared" si="102"/>
        <v>0</v>
      </c>
      <c r="DC96" s="78">
        <f t="shared" si="103"/>
        <v>0</v>
      </c>
      <c r="DD96" s="78">
        <f t="shared" si="104"/>
        <v>0</v>
      </c>
      <c r="DE96" s="78">
        <f t="shared" si="105"/>
        <v>1</v>
      </c>
      <c r="DF96" s="78">
        <f t="shared" si="106"/>
        <v>1</v>
      </c>
      <c r="DG96" s="78">
        <f t="shared" si="107"/>
        <v>1</v>
      </c>
      <c r="DH96" s="78" t="str">
        <f t="shared" si="108"/>
        <v>1</v>
      </c>
      <c r="DI96" s="79" t="str">
        <f>IFERROR(IF(J96="","",VLOOKUP(J96,Lists!$D$3:$E$13,2,FALSE)),1)</f>
        <v/>
      </c>
      <c r="DJ96" s="79" t="str">
        <f>IFERROR(IF(K96="","",VLOOKUP(K96,Lists!$F$3:$G$14,2,FALSE)),1)</f>
        <v/>
      </c>
      <c r="DK96" s="79">
        <f>IFERROR(IF(M96="","",VLOOKUP(M96,Lists!$AA$3:$AB$18,2,FALSE)),1)</f>
        <v>0</v>
      </c>
      <c r="DL96" s="79">
        <f>IFERROR(IF(N96="","",VLOOKUP(N96,Lists!$AC$3:$AD$13,2,FALSE)),1)</f>
        <v>0</v>
      </c>
    </row>
    <row r="97" spans="1:116" ht="15" customHeight="1" x14ac:dyDescent="0.2">
      <c r="A97" s="20">
        <v>420193</v>
      </c>
      <c r="B97" s="19">
        <v>45665</v>
      </c>
      <c r="C97" s="64">
        <v>0.35416666666666669</v>
      </c>
      <c r="D97" s="64" t="s">
        <v>1149</v>
      </c>
      <c r="E97" s="19">
        <v>45665</v>
      </c>
      <c r="F97" s="20">
        <v>2</v>
      </c>
      <c r="G97" s="18" t="s">
        <v>1108</v>
      </c>
      <c r="H97" s="65"/>
      <c r="I97" s="18" t="s">
        <v>1127</v>
      </c>
      <c r="J97" s="66" t="s">
        <v>56</v>
      </c>
      <c r="K97" s="66" t="s">
        <v>420</v>
      </c>
      <c r="L97" s="67" t="s">
        <v>475</v>
      </c>
      <c r="M97" s="68"/>
      <c r="N97" s="68"/>
      <c r="O97" s="69"/>
      <c r="P97" s="134">
        <v>0.34930555555555554</v>
      </c>
      <c r="Q97" s="70"/>
      <c r="R97" s="134">
        <v>0.37361111111111112</v>
      </c>
      <c r="S97" s="70"/>
      <c r="T97" s="134">
        <v>0.43263888888888885</v>
      </c>
      <c r="U97" s="70"/>
      <c r="V97" s="134">
        <v>0.4458333333333333</v>
      </c>
      <c r="W97" s="70"/>
      <c r="X97" s="134">
        <v>0.4465277777777778</v>
      </c>
      <c r="Y97" s="70"/>
      <c r="Z97" s="134">
        <v>0.4548611111111111</v>
      </c>
      <c r="AA97" s="70" t="s">
        <v>1127</v>
      </c>
      <c r="AB97" s="19">
        <v>45666</v>
      </c>
      <c r="AC97" s="20" t="s">
        <v>1108</v>
      </c>
      <c r="AD97" s="19"/>
      <c r="AE97" s="71">
        <f t="shared" si="73"/>
        <v>503</v>
      </c>
      <c r="AF97" s="71">
        <f t="shared" si="74"/>
        <v>642</v>
      </c>
      <c r="AG97" s="71">
        <f t="shared" si="75"/>
        <v>139</v>
      </c>
      <c r="AH97" s="71">
        <f t="shared" si="76"/>
        <v>139</v>
      </c>
      <c r="AI97" s="71" t="str">
        <f t="shared" si="77"/>
        <v/>
      </c>
      <c r="AJ97" s="71" t="str">
        <f t="shared" si="78"/>
        <v/>
      </c>
      <c r="AK97" s="71" t="str">
        <f t="shared" si="79"/>
        <v/>
      </c>
      <c r="AL97" s="71">
        <f t="shared" si="80"/>
        <v>139</v>
      </c>
      <c r="AM97" s="71">
        <f t="shared" si="81"/>
        <v>0</v>
      </c>
      <c r="AN97" s="72">
        <f t="shared" si="82"/>
        <v>1.9444444444444431E-2</v>
      </c>
      <c r="AO97" s="73">
        <f t="shared" si="83"/>
        <v>0</v>
      </c>
      <c r="AP97" s="72" t="str">
        <f t="shared" si="84"/>
        <v>No</v>
      </c>
      <c r="AQ97" s="72">
        <f t="shared" si="85"/>
        <v>8.3333333333333037E-3</v>
      </c>
      <c r="AR97" s="72" t="str">
        <f t="shared" si="86"/>
        <v>No</v>
      </c>
      <c r="AS97" s="72" t="str">
        <f t="shared" si="87"/>
        <v>Yes</v>
      </c>
      <c r="AT97" s="72" t="str">
        <f t="shared" si="88"/>
        <v>No</v>
      </c>
      <c r="AU97" s="3"/>
      <c r="AV97" s="3"/>
      <c r="AW97" s="3"/>
      <c r="AX97" s="3"/>
      <c r="AY97" s="20"/>
      <c r="AZ97" s="46"/>
      <c r="BA97" s="20"/>
      <c r="BB97" s="46"/>
      <c r="BC97" s="20"/>
      <c r="BD97" s="20"/>
      <c r="BE97" s="20"/>
      <c r="BF97" s="47" t="str">
        <f t="shared" si="109"/>
        <v/>
      </c>
      <c r="BG97" s="3"/>
      <c r="BH97" s="3"/>
      <c r="BI97" s="3"/>
      <c r="BJ97" s="3"/>
      <c r="BK97" s="3"/>
      <c r="BL97" s="3"/>
      <c r="BM97" s="3"/>
      <c r="BN97" s="3"/>
      <c r="BO97" s="3"/>
      <c r="BP97" s="3"/>
      <c r="BQ97" s="3"/>
      <c r="BR97" s="3"/>
      <c r="BS97" s="3"/>
      <c r="BT97" s="3"/>
      <c r="BU97" s="3"/>
      <c r="BV97" s="3"/>
      <c r="BW97" s="3"/>
      <c r="BX97" s="3"/>
      <c r="BY97" s="3"/>
      <c r="BZ97" s="80"/>
      <c r="CA97" s="3"/>
      <c r="CB97" s="3"/>
      <c r="CC97" s="3"/>
      <c r="CD97" s="3"/>
      <c r="CE97" s="3"/>
      <c r="CF97" s="3"/>
      <c r="CG97" s="3"/>
      <c r="CH97" s="3"/>
      <c r="CI97" s="3"/>
      <c r="CJ97" s="3"/>
      <c r="CM97" s="3"/>
      <c r="CN97" s="78">
        <f t="shared" si="89"/>
        <v>0</v>
      </c>
      <c r="CO97" s="78">
        <f t="shared" si="90"/>
        <v>0</v>
      </c>
      <c r="CP97" s="78">
        <f t="shared" si="91"/>
        <v>0</v>
      </c>
      <c r="CQ97" s="78">
        <f t="shared" si="92"/>
        <v>0</v>
      </c>
      <c r="CR97" s="78">
        <f t="shared" si="93"/>
        <v>0</v>
      </c>
      <c r="CS97" s="78">
        <f t="shared" si="94"/>
        <v>0</v>
      </c>
      <c r="CT97" s="78">
        <f t="shared" si="95"/>
        <v>0</v>
      </c>
      <c r="CU97" s="78">
        <f t="shared" si="96"/>
        <v>0</v>
      </c>
      <c r="CV97" s="78">
        <f t="shared" si="97"/>
        <v>0</v>
      </c>
      <c r="CW97" s="78">
        <f t="shared" si="98"/>
        <v>0</v>
      </c>
      <c r="CX97" s="78">
        <f t="shared" si="99"/>
        <v>0</v>
      </c>
      <c r="CY97" s="78">
        <f t="shared" si="100"/>
        <v>0</v>
      </c>
      <c r="CZ97" s="78">
        <f t="shared" si="101"/>
        <v>0</v>
      </c>
      <c r="DA97" s="78">
        <f>IF(COUNTIFS($A$2:$A$601,A97,$B$2:$B$601,B97,$F$2:F$601,F97)&gt;1,1,0)</f>
        <v>0</v>
      </c>
      <c r="DB97" s="78">
        <f t="shared" si="102"/>
        <v>0</v>
      </c>
      <c r="DC97" s="78">
        <f t="shared" si="103"/>
        <v>0</v>
      </c>
      <c r="DD97" s="78">
        <f t="shared" si="104"/>
        <v>0</v>
      </c>
      <c r="DE97" s="78">
        <f t="shared" si="105"/>
        <v>1</v>
      </c>
      <c r="DF97" s="78">
        <f t="shared" si="106"/>
        <v>1</v>
      </c>
      <c r="DG97" s="78">
        <f t="shared" si="107"/>
        <v>1</v>
      </c>
      <c r="DH97" s="78" t="str">
        <f t="shared" si="108"/>
        <v>1</v>
      </c>
      <c r="DI97" s="79">
        <f>IFERROR(IF(J97="","",VLOOKUP(J97,Lists!$D$3:$E$13,2,FALSE)),1)</f>
        <v>0</v>
      </c>
      <c r="DJ97" s="79">
        <f>IFERROR(IF(K97="","",VLOOKUP(K97,Lists!$F$3:$G$14,2,FALSE)),1)</f>
        <v>0</v>
      </c>
      <c r="DK97" s="79" t="str">
        <f>IFERROR(IF(M97="","",VLOOKUP(M97,Lists!$AA$3:$AB$18,2,FALSE)),1)</f>
        <v/>
      </c>
      <c r="DL97" s="79" t="str">
        <f>IFERROR(IF(N97="","",VLOOKUP(N97,Lists!$AC$3:$AD$13,2,FALSE)),1)</f>
        <v/>
      </c>
    </row>
    <row r="98" spans="1:116" ht="15" customHeight="1" x14ac:dyDescent="0.25">
      <c r="A98" s="20">
        <v>354095</v>
      </c>
      <c r="B98" s="19">
        <v>45665</v>
      </c>
      <c r="C98" s="64">
        <v>0.45833333333333331</v>
      </c>
      <c r="D98" s="64" t="s">
        <v>1149</v>
      </c>
      <c r="E98" s="19">
        <v>45665</v>
      </c>
      <c r="F98" s="20">
        <v>2</v>
      </c>
      <c r="G98" s="18" t="s">
        <v>1108</v>
      </c>
      <c r="H98" s="65"/>
      <c r="I98" s="18" t="s">
        <v>1108</v>
      </c>
      <c r="J98" s="66"/>
      <c r="K98" s="66"/>
      <c r="L98" s="67"/>
      <c r="M98" s="68" t="s">
        <v>1087</v>
      </c>
      <c r="N98" s="68" t="s">
        <v>420</v>
      </c>
      <c r="O98" s="69" t="s">
        <v>475</v>
      </c>
      <c r="P98" s="134">
        <v>0.46249999999999997</v>
      </c>
      <c r="Q98" s="70"/>
      <c r="R98" s="134">
        <v>0.47569444444444442</v>
      </c>
      <c r="S98" s="70"/>
      <c r="T98" s="134">
        <v>0.52430555555555558</v>
      </c>
      <c r="U98" s="70"/>
      <c r="V98" s="134">
        <v>0.53055555555555556</v>
      </c>
      <c r="W98" s="70"/>
      <c r="X98" s="134">
        <v>0.53125</v>
      </c>
      <c r="Y98" s="70"/>
      <c r="Z98" s="134">
        <v>0.53819444444444442</v>
      </c>
      <c r="AA98" s="70" t="s">
        <v>1127</v>
      </c>
      <c r="AB98" s="19">
        <v>45665</v>
      </c>
      <c r="AC98" s="20" t="s">
        <v>1108</v>
      </c>
      <c r="AD98" s="19"/>
      <c r="AE98" s="71">
        <f t="shared" si="73"/>
        <v>666</v>
      </c>
      <c r="AF98" s="71">
        <f t="shared" si="74"/>
        <v>764</v>
      </c>
      <c r="AG98" s="71">
        <f t="shared" si="75"/>
        <v>98</v>
      </c>
      <c r="AH98" s="71">
        <f t="shared" si="76"/>
        <v>98</v>
      </c>
      <c r="AI98" s="71" t="str">
        <f t="shared" si="77"/>
        <v/>
      </c>
      <c r="AJ98" s="71" t="str">
        <f t="shared" si="78"/>
        <v/>
      </c>
      <c r="AK98" s="71" t="str">
        <f t="shared" si="79"/>
        <v/>
      </c>
      <c r="AL98" s="71">
        <f t="shared" si="80"/>
        <v>98</v>
      </c>
      <c r="AM98" s="71">
        <f t="shared" si="81"/>
        <v>0</v>
      </c>
      <c r="AN98" s="72">
        <f t="shared" si="82"/>
        <v>1.7361111111111105E-2</v>
      </c>
      <c r="AO98" s="73">
        <f t="shared" si="83"/>
        <v>0</v>
      </c>
      <c r="AP98" s="72" t="str">
        <f t="shared" si="84"/>
        <v>No</v>
      </c>
      <c r="AQ98" s="72">
        <f t="shared" si="85"/>
        <v>6.9444444444444198E-3</v>
      </c>
      <c r="AR98" s="72" t="str">
        <f t="shared" si="86"/>
        <v/>
      </c>
      <c r="AS98" s="72" t="str">
        <f t="shared" si="87"/>
        <v/>
      </c>
      <c r="AT98" s="72" t="str">
        <f t="shared" si="88"/>
        <v/>
      </c>
      <c r="AU98" s="3"/>
      <c r="AV98" s="3"/>
      <c r="AW98" s="3"/>
      <c r="AX98" s="3"/>
      <c r="AY98" s="20"/>
      <c r="AZ98" s="46"/>
      <c r="BA98" s="20"/>
      <c r="BB98" s="46"/>
      <c r="BC98" s="20"/>
      <c r="BD98" s="20"/>
      <c r="BE98" s="20"/>
      <c r="BF98" s="47" t="str">
        <f t="shared" si="109"/>
        <v/>
      </c>
      <c r="BG98" s="3"/>
      <c r="BH98" s="3"/>
      <c r="BI98" s="3"/>
      <c r="BJ98" s="3"/>
      <c r="BK98" s="58"/>
      <c r="BL98" s="3"/>
      <c r="BM98" s="3"/>
      <c r="BN98" s="3"/>
      <c r="BO98" s="3"/>
      <c r="BP98" s="3"/>
      <c r="BQ98" s="3"/>
      <c r="BR98" s="3"/>
      <c r="BS98" s="3"/>
      <c r="BT98" s="3"/>
      <c r="BU98" s="3"/>
      <c r="BV98" s="3"/>
      <c r="BW98" s="3"/>
      <c r="BX98" s="3"/>
      <c r="BY98" s="3"/>
      <c r="BZ98" s="80"/>
      <c r="CA98" s="3"/>
      <c r="CB98" s="3"/>
      <c r="CC98" s="3"/>
      <c r="CD98" s="3"/>
      <c r="CE98" s="3"/>
      <c r="CF98" s="3"/>
      <c r="CG98" s="3"/>
      <c r="CH98" s="3"/>
      <c r="CI98" s="3"/>
      <c r="CJ98" s="3"/>
      <c r="CM98" s="3"/>
      <c r="CN98" s="78">
        <f t="shared" si="89"/>
        <v>0</v>
      </c>
      <c r="CO98" s="78">
        <f t="shared" si="90"/>
        <v>0</v>
      </c>
      <c r="CP98" s="78">
        <f t="shared" si="91"/>
        <v>0</v>
      </c>
      <c r="CQ98" s="78">
        <f t="shared" si="92"/>
        <v>0</v>
      </c>
      <c r="CR98" s="78">
        <f t="shared" si="93"/>
        <v>0</v>
      </c>
      <c r="CS98" s="78">
        <f t="shared" si="94"/>
        <v>0</v>
      </c>
      <c r="CT98" s="78">
        <f t="shared" si="95"/>
        <v>0</v>
      </c>
      <c r="CU98" s="78">
        <f t="shared" si="96"/>
        <v>0</v>
      </c>
      <c r="CV98" s="78">
        <f t="shared" si="97"/>
        <v>0</v>
      </c>
      <c r="CW98" s="78">
        <f t="shared" si="98"/>
        <v>0</v>
      </c>
      <c r="CX98" s="78">
        <f t="shared" si="99"/>
        <v>0</v>
      </c>
      <c r="CY98" s="78">
        <f t="shared" si="100"/>
        <v>0</v>
      </c>
      <c r="CZ98" s="78">
        <f t="shared" si="101"/>
        <v>0</v>
      </c>
      <c r="DA98" s="78">
        <f>IF(COUNTIFS($A$2:$A$601,A98,$B$2:$B$601,B98,$F$2:F$601,F98)&gt;1,1,0)</f>
        <v>0</v>
      </c>
      <c r="DB98" s="78">
        <f t="shared" si="102"/>
        <v>0</v>
      </c>
      <c r="DC98" s="78">
        <f t="shared" si="103"/>
        <v>0</v>
      </c>
      <c r="DD98" s="78">
        <f t="shared" si="104"/>
        <v>0</v>
      </c>
      <c r="DE98" s="78">
        <f t="shared" si="105"/>
        <v>1</v>
      </c>
      <c r="DF98" s="78">
        <f t="shared" si="106"/>
        <v>1</v>
      </c>
      <c r="DG98" s="78">
        <f t="shared" si="107"/>
        <v>1</v>
      </c>
      <c r="DH98" s="78" t="str">
        <f t="shared" si="108"/>
        <v>1</v>
      </c>
      <c r="DI98" s="79" t="str">
        <f>IFERROR(IF(J98="","",VLOOKUP(J98,Lists!$D$3:$E$13,2,FALSE)),1)</f>
        <v/>
      </c>
      <c r="DJ98" s="79" t="str">
        <f>IFERROR(IF(K98="","",VLOOKUP(K98,Lists!$F$3:$G$14,2,FALSE)),1)</f>
        <v/>
      </c>
      <c r="DK98" s="79">
        <f>IFERROR(IF(M98="","",VLOOKUP(M98,Lists!$AA$3:$AB$18,2,FALSE)),1)</f>
        <v>0</v>
      </c>
      <c r="DL98" s="79">
        <f>IFERROR(IF(N98="","",VLOOKUP(N98,Lists!$AC$3:$AD$13,2,FALSE)),1)</f>
        <v>0</v>
      </c>
    </row>
    <row r="99" spans="1:116" ht="15" customHeight="1" x14ac:dyDescent="0.2">
      <c r="A99" s="20">
        <v>416252</v>
      </c>
      <c r="B99" s="19">
        <v>45665</v>
      </c>
      <c r="C99" s="64">
        <v>0.5625</v>
      </c>
      <c r="D99" s="64" t="s">
        <v>1149</v>
      </c>
      <c r="E99" s="19">
        <v>45665</v>
      </c>
      <c r="F99" s="20">
        <v>2</v>
      </c>
      <c r="G99" s="18" t="s">
        <v>1108</v>
      </c>
      <c r="H99" s="65"/>
      <c r="I99" s="18" t="s">
        <v>1127</v>
      </c>
      <c r="J99" s="66" t="s">
        <v>56</v>
      </c>
      <c r="K99" s="66" t="s">
        <v>420</v>
      </c>
      <c r="L99" s="67" t="s">
        <v>475</v>
      </c>
      <c r="M99" s="68"/>
      <c r="N99" s="68"/>
      <c r="O99" s="69"/>
      <c r="P99" s="134">
        <v>0.5625</v>
      </c>
      <c r="Q99" s="70"/>
      <c r="R99" s="134">
        <v>0.57152777777777775</v>
      </c>
      <c r="S99" s="70"/>
      <c r="T99" s="134">
        <v>0.63194444444444442</v>
      </c>
      <c r="U99" s="70"/>
      <c r="V99" s="134">
        <v>0.63888888888888895</v>
      </c>
      <c r="W99" s="70"/>
      <c r="X99" s="134">
        <v>0.63958333333333328</v>
      </c>
      <c r="Y99" s="70"/>
      <c r="Z99" s="134">
        <v>0.64583333333333337</v>
      </c>
      <c r="AA99" s="70" t="s">
        <v>1127</v>
      </c>
      <c r="AB99" s="19">
        <v>45666</v>
      </c>
      <c r="AC99" s="20" t="s">
        <v>1108</v>
      </c>
      <c r="AD99" s="19"/>
      <c r="AE99" s="71">
        <f t="shared" si="73"/>
        <v>810</v>
      </c>
      <c r="AF99" s="71">
        <f t="shared" si="74"/>
        <v>920</v>
      </c>
      <c r="AG99" s="71">
        <f t="shared" si="75"/>
        <v>110</v>
      </c>
      <c r="AH99" s="71">
        <f t="shared" si="76"/>
        <v>110</v>
      </c>
      <c r="AI99" s="71" t="str">
        <f t="shared" si="77"/>
        <v/>
      </c>
      <c r="AJ99" s="71" t="str">
        <f t="shared" si="78"/>
        <v/>
      </c>
      <c r="AK99" s="71" t="str">
        <f t="shared" si="79"/>
        <v/>
      </c>
      <c r="AL99" s="71">
        <f t="shared" si="80"/>
        <v>110</v>
      </c>
      <c r="AM99" s="71">
        <f t="shared" si="81"/>
        <v>0</v>
      </c>
      <c r="AN99" s="72">
        <f t="shared" si="82"/>
        <v>9.0277777777777457E-3</v>
      </c>
      <c r="AO99" s="73">
        <f t="shared" si="83"/>
        <v>0</v>
      </c>
      <c r="AP99" s="72" t="str">
        <f t="shared" si="84"/>
        <v>Yes</v>
      </c>
      <c r="AQ99" s="72">
        <f t="shared" si="85"/>
        <v>6.2500000000000888E-3</v>
      </c>
      <c r="AR99" s="72" t="str">
        <f t="shared" si="86"/>
        <v>No</v>
      </c>
      <c r="AS99" s="72" t="str">
        <f t="shared" si="87"/>
        <v>Yes</v>
      </c>
      <c r="AT99" s="72" t="str">
        <f t="shared" si="88"/>
        <v>No</v>
      </c>
      <c r="AU99" s="3"/>
      <c r="AV99" s="3"/>
      <c r="AW99" s="3"/>
      <c r="AX99" s="3"/>
      <c r="AY99" s="20"/>
      <c r="AZ99" s="46"/>
      <c r="BA99" s="20"/>
      <c r="BB99" s="46"/>
      <c r="BC99" s="20"/>
      <c r="BD99" s="20"/>
      <c r="BE99" s="20"/>
      <c r="BF99" s="47" t="str">
        <f t="shared" si="109"/>
        <v/>
      </c>
      <c r="BG99" s="3"/>
      <c r="BH99" s="3"/>
      <c r="BI99" s="3"/>
      <c r="BJ99" s="3"/>
      <c r="BK99" s="3"/>
      <c r="BL99" s="3"/>
      <c r="BM99" s="3"/>
      <c r="BN99" s="3"/>
      <c r="BO99" s="3"/>
      <c r="BP99" s="3"/>
      <c r="BQ99" s="3"/>
      <c r="BR99" s="3"/>
      <c r="BS99" s="3"/>
      <c r="BT99" s="3"/>
      <c r="BU99" s="3"/>
      <c r="BV99" s="3"/>
      <c r="BW99" s="3"/>
      <c r="BX99" s="3"/>
      <c r="BY99" s="3"/>
      <c r="BZ99" s="80"/>
      <c r="CA99" s="3"/>
      <c r="CB99" s="3"/>
      <c r="CC99" s="3"/>
      <c r="CD99" s="3"/>
      <c r="CE99" s="3"/>
      <c r="CF99" s="3"/>
      <c r="CG99" s="3"/>
      <c r="CH99" s="3"/>
      <c r="CI99" s="3"/>
      <c r="CJ99" s="3"/>
      <c r="CM99" s="3"/>
      <c r="CN99" s="78">
        <f t="shared" si="89"/>
        <v>0</v>
      </c>
      <c r="CO99" s="78">
        <f t="shared" si="90"/>
        <v>0</v>
      </c>
      <c r="CP99" s="78">
        <f t="shared" si="91"/>
        <v>0</v>
      </c>
      <c r="CQ99" s="78">
        <f t="shared" si="92"/>
        <v>0</v>
      </c>
      <c r="CR99" s="78">
        <f t="shared" si="93"/>
        <v>0</v>
      </c>
      <c r="CS99" s="78">
        <f t="shared" si="94"/>
        <v>0</v>
      </c>
      <c r="CT99" s="78">
        <f t="shared" si="95"/>
        <v>0</v>
      </c>
      <c r="CU99" s="78">
        <f t="shared" si="96"/>
        <v>0</v>
      </c>
      <c r="CV99" s="78">
        <f t="shared" si="97"/>
        <v>0</v>
      </c>
      <c r="CW99" s="78">
        <f t="shared" si="98"/>
        <v>0</v>
      </c>
      <c r="CX99" s="78">
        <f t="shared" si="99"/>
        <v>0</v>
      </c>
      <c r="CY99" s="78">
        <f t="shared" si="100"/>
        <v>0</v>
      </c>
      <c r="CZ99" s="78">
        <f t="shared" si="101"/>
        <v>0</v>
      </c>
      <c r="DA99" s="78">
        <f>IF(COUNTIFS($A$2:$A$601,A99,$B$2:$B$601,B99,$F$2:F$601,F99)&gt;1,1,0)</f>
        <v>0</v>
      </c>
      <c r="DB99" s="78">
        <f t="shared" si="102"/>
        <v>0</v>
      </c>
      <c r="DC99" s="78">
        <f t="shared" si="103"/>
        <v>0</v>
      </c>
      <c r="DD99" s="78">
        <f t="shared" si="104"/>
        <v>0</v>
      </c>
      <c r="DE99" s="78">
        <f t="shared" si="105"/>
        <v>1</v>
      </c>
      <c r="DF99" s="78">
        <f t="shared" si="106"/>
        <v>1</v>
      </c>
      <c r="DG99" s="78">
        <f t="shared" si="107"/>
        <v>1</v>
      </c>
      <c r="DH99" s="78" t="str">
        <f t="shared" si="108"/>
        <v>1</v>
      </c>
      <c r="DI99" s="79">
        <f>IFERROR(IF(J99="","",VLOOKUP(J99,Lists!$D$3:$E$13,2,FALSE)),1)</f>
        <v>0</v>
      </c>
      <c r="DJ99" s="79">
        <f>IFERROR(IF(K99="","",VLOOKUP(K99,Lists!$F$3:$G$14,2,FALSE)),1)</f>
        <v>0</v>
      </c>
      <c r="DK99" s="79" t="str">
        <f>IFERROR(IF(M99="","",VLOOKUP(M99,Lists!$AA$3:$AB$18,2,FALSE)),1)</f>
        <v/>
      </c>
      <c r="DL99" s="79" t="str">
        <f>IFERROR(IF(N99="","",VLOOKUP(N99,Lists!$AC$3:$AD$13,2,FALSE)),1)</f>
        <v/>
      </c>
    </row>
    <row r="100" spans="1:116" ht="15" customHeight="1" x14ac:dyDescent="0.2">
      <c r="A100" s="20">
        <v>419522</v>
      </c>
      <c r="B100" s="19">
        <v>45665</v>
      </c>
      <c r="C100" s="64">
        <v>0.64583333333333337</v>
      </c>
      <c r="D100" s="64" t="s">
        <v>1124</v>
      </c>
      <c r="E100" s="19">
        <v>45665</v>
      </c>
      <c r="F100" s="20">
        <v>2</v>
      </c>
      <c r="G100" s="18" t="s">
        <v>1108</v>
      </c>
      <c r="H100" s="65"/>
      <c r="I100" s="18" t="s">
        <v>1108</v>
      </c>
      <c r="J100" s="66"/>
      <c r="K100" s="66"/>
      <c r="L100" s="67"/>
      <c r="M100" s="68" t="s">
        <v>42</v>
      </c>
      <c r="N100" s="68" t="s">
        <v>420</v>
      </c>
      <c r="O100" s="69" t="s">
        <v>1183</v>
      </c>
      <c r="P100" s="134">
        <v>0.64652777777777781</v>
      </c>
      <c r="Q100" s="70"/>
      <c r="R100" s="134">
        <v>0.65625</v>
      </c>
      <c r="S100" s="70"/>
      <c r="T100" s="134">
        <v>0.66319444444444442</v>
      </c>
      <c r="U100" s="70"/>
      <c r="V100" s="134">
        <v>0.66666666666666663</v>
      </c>
      <c r="W100" s="70"/>
      <c r="X100" s="134">
        <v>0.66736111111111107</v>
      </c>
      <c r="Y100" s="70"/>
      <c r="Z100" s="134">
        <v>0.67361111111111116</v>
      </c>
      <c r="AA100" s="70" t="s">
        <v>1127</v>
      </c>
      <c r="AB100" s="19">
        <v>45665</v>
      </c>
      <c r="AC100" s="20" t="s">
        <v>1108</v>
      </c>
      <c r="AD100" s="19"/>
      <c r="AE100" s="71">
        <f t="shared" si="73"/>
        <v>931</v>
      </c>
      <c r="AF100" s="71">
        <f t="shared" si="74"/>
        <v>960</v>
      </c>
      <c r="AG100" s="71">
        <f t="shared" si="75"/>
        <v>29</v>
      </c>
      <c r="AH100" s="71">
        <f t="shared" si="76"/>
        <v>29</v>
      </c>
      <c r="AI100" s="71" t="str">
        <f t="shared" si="77"/>
        <v/>
      </c>
      <c r="AJ100" s="71" t="str">
        <f t="shared" si="78"/>
        <v/>
      </c>
      <c r="AK100" s="71" t="str">
        <f t="shared" si="79"/>
        <v/>
      </c>
      <c r="AL100" s="71">
        <f t="shared" si="80"/>
        <v>29</v>
      </c>
      <c r="AM100" s="71">
        <f t="shared" si="81"/>
        <v>0</v>
      </c>
      <c r="AN100" s="72">
        <f t="shared" si="82"/>
        <v>1.041666666666663E-2</v>
      </c>
      <c r="AO100" s="73">
        <f t="shared" si="83"/>
        <v>0</v>
      </c>
      <c r="AP100" s="72" t="str">
        <f t="shared" si="84"/>
        <v>Yes</v>
      </c>
      <c r="AQ100" s="72">
        <f t="shared" si="85"/>
        <v>6.2500000000000888E-3</v>
      </c>
      <c r="AR100" s="72" t="str">
        <f t="shared" si="86"/>
        <v/>
      </c>
      <c r="AS100" s="72" t="str">
        <f t="shared" si="87"/>
        <v/>
      </c>
      <c r="AT100" s="72" t="str">
        <f t="shared" si="88"/>
        <v/>
      </c>
      <c r="AU100" s="3"/>
      <c r="AV100" s="3"/>
      <c r="AW100" s="3"/>
      <c r="AX100" s="3"/>
      <c r="AY100" s="20"/>
      <c r="AZ100" s="46"/>
      <c r="BA100" s="20"/>
      <c r="BB100" s="46"/>
      <c r="BC100" s="20"/>
      <c r="BD100" s="20"/>
      <c r="BE100" s="20"/>
      <c r="BF100" s="47" t="str">
        <f t="shared" si="109"/>
        <v/>
      </c>
      <c r="BG100" s="3"/>
      <c r="BH100" s="3"/>
      <c r="BI100" s="3"/>
      <c r="BJ100" s="3"/>
      <c r="BK100" s="3"/>
      <c r="BL100" s="3"/>
      <c r="BM100" s="3"/>
      <c r="BN100" s="3"/>
      <c r="BO100" s="3"/>
      <c r="BP100" s="3"/>
      <c r="BQ100" s="3"/>
      <c r="BR100" s="3"/>
      <c r="BS100" s="3"/>
      <c r="BT100" s="3"/>
      <c r="BU100" s="3"/>
      <c r="BV100" s="3"/>
      <c r="BW100" s="3"/>
      <c r="BX100" s="3"/>
      <c r="BY100" s="3"/>
      <c r="BZ100" s="80"/>
      <c r="CA100" s="3"/>
      <c r="CB100" s="3"/>
      <c r="CC100" s="3"/>
      <c r="CD100" s="3"/>
      <c r="CE100" s="3"/>
      <c r="CF100" s="3"/>
      <c r="CG100" s="3"/>
      <c r="CH100" s="3"/>
      <c r="CI100" s="3"/>
      <c r="CJ100" s="3"/>
      <c r="CM100" s="3"/>
      <c r="CN100" s="78">
        <f t="shared" si="89"/>
        <v>0</v>
      </c>
      <c r="CO100" s="78">
        <f t="shared" si="90"/>
        <v>0</v>
      </c>
      <c r="CP100" s="78">
        <f t="shared" si="91"/>
        <v>0</v>
      </c>
      <c r="CQ100" s="78">
        <f t="shared" si="92"/>
        <v>0</v>
      </c>
      <c r="CR100" s="78">
        <f t="shared" si="93"/>
        <v>0</v>
      </c>
      <c r="CS100" s="78">
        <f t="shared" si="94"/>
        <v>0</v>
      </c>
      <c r="CT100" s="78">
        <f t="shared" si="95"/>
        <v>0</v>
      </c>
      <c r="CU100" s="78">
        <f t="shared" si="96"/>
        <v>0</v>
      </c>
      <c r="CV100" s="78">
        <f t="shared" si="97"/>
        <v>0</v>
      </c>
      <c r="CW100" s="78">
        <f t="shared" si="98"/>
        <v>0</v>
      </c>
      <c r="CX100" s="78">
        <f t="shared" si="99"/>
        <v>0</v>
      </c>
      <c r="CY100" s="78">
        <f t="shared" si="100"/>
        <v>0</v>
      </c>
      <c r="CZ100" s="78">
        <f t="shared" si="101"/>
        <v>0</v>
      </c>
      <c r="DA100" s="78">
        <f>IF(COUNTIFS($A$2:$A$601,A100,$B$2:$B$601,B100,$F$2:F$601,F100)&gt;1,1,0)</f>
        <v>0</v>
      </c>
      <c r="DB100" s="78">
        <f t="shared" si="102"/>
        <v>0</v>
      </c>
      <c r="DC100" s="78">
        <f t="shared" si="103"/>
        <v>0</v>
      </c>
      <c r="DD100" s="78">
        <f t="shared" si="104"/>
        <v>0</v>
      </c>
      <c r="DE100" s="78">
        <f t="shared" si="105"/>
        <v>1</v>
      </c>
      <c r="DF100" s="78">
        <f t="shared" si="106"/>
        <v>1</v>
      </c>
      <c r="DG100" s="78">
        <f t="shared" si="107"/>
        <v>1</v>
      </c>
      <c r="DH100" s="78" t="str">
        <f t="shared" si="108"/>
        <v>1</v>
      </c>
      <c r="DI100" s="79" t="str">
        <f>IFERROR(IF(J100="","",VLOOKUP(J100,Lists!$D$3:$E$13,2,FALSE)),1)</f>
        <v/>
      </c>
      <c r="DJ100" s="79" t="str">
        <f>IFERROR(IF(K100="","",VLOOKUP(K100,Lists!$F$3:$G$14,2,FALSE)),1)</f>
        <v/>
      </c>
      <c r="DK100" s="79">
        <f>IFERROR(IF(M100="","",VLOOKUP(M100,Lists!$AA$3:$AB$18,2,FALSE)),1)</f>
        <v>0</v>
      </c>
      <c r="DL100" s="79">
        <f>IFERROR(IF(N100="","",VLOOKUP(N100,Lists!$AC$3:$AD$13,2,FALSE)),1)</f>
        <v>0</v>
      </c>
    </row>
    <row r="101" spans="1:116" ht="15" customHeight="1" x14ac:dyDescent="0.2">
      <c r="A101" s="20">
        <v>421418</v>
      </c>
      <c r="B101" s="19">
        <v>45665</v>
      </c>
      <c r="C101" s="64">
        <v>0.35416666666666669</v>
      </c>
      <c r="D101" s="64" t="s">
        <v>1126</v>
      </c>
      <c r="E101" s="19">
        <v>45664</v>
      </c>
      <c r="F101" s="20">
        <v>13</v>
      </c>
      <c r="G101" s="18" t="s">
        <v>1108</v>
      </c>
      <c r="H101" s="65"/>
      <c r="I101" s="18" t="s">
        <v>1108</v>
      </c>
      <c r="J101" s="66"/>
      <c r="K101" s="66"/>
      <c r="L101" s="67"/>
      <c r="M101" s="68" t="s">
        <v>41</v>
      </c>
      <c r="N101" s="68" t="s">
        <v>420</v>
      </c>
      <c r="O101" s="69" t="s">
        <v>1184</v>
      </c>
      <c r="P101" s="134">
        <v>0.34861111111111115</v>
      </c>
      <c r="Q101" s="70"/>
      <c r="R101" s="134">
        <v>0.3611111111111111</v>
      </c>
      <c r="S101" s="70"/>
      <c r="T101" s="134">
        <v>0.36805555555555558</v>
      </c>
      <c r="U101" s="70"/>
      <c r="V101" s="134">
        <v>0.375</v>
      </c>
      <c r="W101" s="70"/>
      <c r="X101" s="134">
        <v>0.3756944444444445</v>
      </c>
      <c r="Y101" s="70"/>
      <c r="Z101" s="134">
        <v>0.38194444444444442</v>
      </c>
      <c r="AA101" s="70" t="s">
        <v>1127</v>
      </c>
      <c r="AB101" s="19">
        <v>45666</v>
      </c>
      <c r="AC101" s="20" t="s">
        <v>1108</v>
      </c>
      <c r="AD101" s="19"/>
      <c r="AE101" s="71">
        <f t="shared" si="73"/>
        <v>502</v>
      </c>
      <c r="AF101" s="71">
        <f t="shared" si="74"/>
        <v>540</v>
      </c>
      <c r="AG101" s="71">
        <f t="shared" si="75"/>
        <v>38</v>
      </c>
      <c r="AH101" s="71">
        <f t="shared" si="76"/>
        <v>38</v>
      </c>
      <c r="AI101" s="71" t="str">
        <f t="shared" si="77"/>
        <v/>
      </c>
      <c r="AJ101" s="71" t="str">
        <f t="shared" si="78"/>
        <v/>
      </c>
      <c r="AK101" s="71" t="str">
        <f t="shared" si="79"/>
        <v/>
      </c>
      <c r="AL101" s="71">
        <f t="shared" si="80"/>
        <v>38</v>
      </c>
      <c r="AM101" s="71">
        <f t="shared" si="81"/>
        <v>0</v>
      </c>
      <c r="AN101" s="72">
        <f t="shared" si="82"/>
        <v>6.9444444444444198E-3</v>
      </c>
      <c r="AO101" s="73">
        <f t="shared" si="83"/>
        <v>1</v>
      </c>
      <c r="AP101" s="72" t="str">
        <f t="shared" si="84"/>
        <v>Yes</v>
      </c>
      <c r="AQ101" s="72">
        <f t="shared" si="85"/>
        <v>6.2499999999999223E-3</v>
      </c>
      <c r="AR101" s="72" t="str">
        <f t="shared" si="86"/>
        <v/>
      </c>
      <c r="AS101" s="72" t="str">
        <f t="shared" si="87"/>
        <v/>
      </c>
      <c r="AT101" s="72" t="str">
        <f t="shared" si="88"/>
        <v/>
      </c>
      <c r="AU101" s="3"/>
      <c r="AV101" s="3"/>
      <c r="AW101" s="3"/>
      <c r="AX101" s="3"/>
      <c r="AY101" s="20"/>
      <c r="AZ101" s="46"/>
      <c r="BA101" s="20"/>
      <c r="BB101" s="46"/>
      <c r="BC101" s="20"/>
      <c r="BD101" s="20"/>
      <c r="BE101" s="20"/>
      <c r="BF101" s="47" t="str">
        <f t="shared" si="109"/>
        <v/>
      </c>
      <c r="BG101" s="3"/>
      <c r="BH101" s="3"/>
      <c r="BI101" s="3"/>
      <c r="BJ101" s="3"/>
      <c r="BK101" s="3"/>
      <c r="BL101" s="3"/>
      <c r="BM101" s="3"/>
      <c r="BN101" s="3"/>
      <c r="BO101" s="3"/>
      <c r="BP101" s="3"/>
      <c r="BQ101" s="3"/>
      <c r="BR101" s="3"/>
      <c r="BS101" s="3"/>
      <c r="BT101" s="3"/>
      <c r="BU101" s="3"/>
      <c r="BV101" s="3"/>
      <c r="BW101" s="3"/>
      <c r="BX101" s="3"/>
      <c r="BY101" s="3"/>
      <c r="BZ101" s="80"/>
      <c r="CA101" s="3"/>
      <c r="CB101" s="3"/>
      <c r="CC101" s="3"/>
      <c r="CD101" s="3"/>
      <c r="CE101" s="3"/>
      <c r="CF101" s="3"/>
      <c r="CG101" s="3"/>
      <c r="CH101" s="3"/>
      <c r="CI101" s="3"/>
      <c r="CJ101" s="3"/>
      <c r="CM101" s="3"/>
      <c r="CN101" s="78">
        <f t="shared" si="89"/>
        <v>0</v>
      </c>
      <c r="CO101" s="78">
        <f t="shared" si="90"/>
        <v>0</v>
      </c>
      <c r="CP101" s="78">
        <f t="shared" si="91"/>
        <v>0</v>
      </c>
      <c r="CQ101" s="78">
        <f t="shared" si="92"/>
        <v>0</v>
      </c>
      <c r="CR101" s="78">
        <f t="shared" si="93"/>
        <v>0</v>
      </c>
      <c r="CS101" s="78">
        <f t="shared" si="94"/>
        <v>0</v>
      </c>
      <c r="CT101" s="78">
        <f t="shared" si="95"/>
        <v>0</v>
      </c>
      <c r="CU101" s="78">
        <f t="shared" si="96"/>
        <v>0</v>
      </c>
      <c r="CV101" s="78">
        <f t="shared" si="97"/>
        <v>0</v>
      </c>
      <c r="CW101" s="78">
        <f t="shared" si="98"/>
        <v>0</v>
      </c>
      <c r="CX101" s="78">
        <f t="shared" si="99"/>
        <v>0</v>
      </c>
      <c r="CY101" s="78">
        <f t="shared" si="100"/>
        <v>0</v>
      </c>
      <c r="CZ101" s="78">
        <f t="shared" si="101"/>
        <v>0</v>
      </c>
      <c r="DA101" s="78">
        <f>IF(COUNTIFS($A$2:$A$601,A101,$B$2:$B$601,B101,$F$2:F$601,F101)&gt;1,1,0)</f>
        <v>0</v>
      </c>
      <c r="DB101" s="78">
        <f t="shared" si="102"/>
        <v>0</v>
      </c>
      <c r="DC101" s="78">
        <f t="shared" si="103"/>
        <v>0</v>
      </c>
      <c r="DD101" s="78">
        <f t="shared" si="104"/>
        <v>0</v>
      </c>
      <c r="DE101" s="78">
        <f t="shared" si="105"/>
        <v>1</v>
      </c>
      <c r="DF101" s="78">
        <f t="shared" si="106"/>
        <v>1</v>
      </c>
      <c r="DG101" s="78">
        <f t="shared" si="107"/>
        <v>1</v>
      </c>
      <c r="DH101" s="78" t="str">
        <f t="shared" si="108"/>
        <v>1</v>
      </c>
      <c r="DI101" s="79" t="str">
        <f>IFERROR(IF(J101="","",VLOOKUP(J101,Lists!$D$3:$E$13,2,FALSE)),1)</f>
        <v/>
      </c>
      <c r="DJ101" s="79" t="str">
        <f>IFERROR(IF(K101="","",VLOOKUP(K101,Lists!$F$3:$G$14,2,FALSE)),1)</f>
        <v/>
      </c>
      <c r="DK101" s="79">
        <f>IFERROR(IF(M101="","",VLOOKUP(M101,Lists!$AA$3:$AB$18,2,FALSE)),1)</f>
        <v>0</v>
      </c>
      <c r="DL101" s="79">
        <f>IFERROR(IF(N101="","",VLOOKUP(N101,Lists!$AC$3:$AD$13,2,FALSE)),1)</f>
        <v>0</v>
      </c>
    </row>
    <row r="102" spans="1:116" ht="15" customHeight="1" x14ac:dyDescent="0.2">
      <c r="A102" s="20">
        <v>172216</v>
      </c>
      <c r="B102" s="19">
        <v>45665</v>
      </c>
      <c r="C102" s="64">
        <v>0.39583333333333331</v>
      </c>
      <c r="D102" s="64" t="s">
        <v>1126</v>
      </c>
      <c r="E102" s="19">
        <v>45665</v>
      </c>
      <c r="F102" s="20">
        <v>13</v>
      </c>
      <c r="G102" s="18" t="s">
        <v>1108</v>
      </c>
      <c r="H102" s="65"/>
      <c r="I102" s="18" t="s">
        <v>1127</v>
      </c>
      <c r="J102" s="66" t="s">
        <v>55</v>
      </c>
      <c r="K102" s="66" t="s">
        <v>420</v>
      </c>
      <c r="L102" s="67" t="s">
        <v>1185</v>
      </c>
      <c r="M102" s="68"/>
      <c r="N102" s="68"/>
      <c r="O102" s="69"/>
      <c r="P102" s="134">
        <v>0.3888888888888889</v>
      </c>
      <c r="Q102" s="70"/>
      <c r="R102" s="134">
        <v>0.40277777777777773</v>
      </c>
      <c r="S102" s="70"/>
      <c r="T102" s="134">
        <v>0.40972222222222227</v>
      </c>
      <c r="U102" s="70"/>
      <c r="V102" s="134">
        <v>0.4201388888888889</v>
      </c>
      <c r="W102" s="70"/>
      <c r="X102" s="134">
        <v>0.42083333333333334</v>
      </c>
      <c r="Y102" s="70"/>
      <c r="Z102" s="134">
        <v>0.42708333333333331</v>
      </c>
      <c r="AA102" s="70" t="s">
        <v>1127</v>
      </c>
      <c r="AB102" s="19">
        <v>45665</v>
      </c>
      <c r="AC102" s="20" t="s">
        <v>1108</v>
      </c>
      <c r="AD102" s="19"/>
      <c r="AE102" s="71">
        <f t="shared" si="73"/>
        <v>560</v>
      </c>
      <c r="AF102" s="71">
        <f t="shared" si="74"/>
        <v>605</v>
      </c>
      <c r="AG102" s="71">
        <f t="shared" si="75"/>
        <v>45</v>
      </c>
      <c r="AH102" s="71">
        <f t="shared" si="76"/>
        <v>45</v>
      </c>
      <c r="AI102" s="71" t="str">
        <f t="shared" si="77"/>
        <v/>
      </c>
      <c r="AJ102" s="71" t="str">
        <f t="shared" si="78"/>
        <v/>
      </c>
      <c r="AK102" s="71" t="str">
        <f t="shared" si="79"/>
        <v/>
      </c>
      <c r="AL102" s="71">
        <f t="shared" si="80"/>
        <v>45</v>
      </c>
      <c r="AM102" s="71">
        <f t="shared" si="81"/>
        <v>0</v>
      </c>
      <c r="AN102" s="72">
        <f t="shared" si="82"/>
        <v>6.9444444444444198E-3</v>
      </c>
      <c r="AO102" s="73">
        <f t="shared" si="83"/>
        <v>0</v>
      </c>
      <c r="AP102" s="72" t="str">
        <f t="shared" si="84"/>
        <v>Yes</v>
      </c>
      <c r="AQ102" s="72">
        <f t="shared" si="85"/>
        <v>6.2499999999999778E-3</v>
      </c>
      <c r="AR102" s="72" t="str">
        <f t="shared" si="86"/>
        <v>Yes</v>
      </c>
      <c r="AS102" s="72" t="str">
        <f t="shared" si="87"/>
        <v>No</v>
      </c>
      <c r="AT102" s="72" t="str">
        <f t="shared" si="88"/>
        <v>No</v>
      </c>
      <c r="AU102" s="3"/>
      <c r="AV102" s="3"/>
      <c r="AW102" s="3"/>
      <c r="AX102" s="3"/>
      <c r="AY102" s="20"/>
      <c r="AZ102" s="46"/>
      <c r="BA102" s="20"/>
      <c r="BB102" s="46"/>
      <c r="BC102" s="20"/>
      <c r="BD102" s="20"/>
      <c r="BE102" s="20"/>
      <c r="BF102" s="47" t="str">
        <f t="shared" si="109"/>
        <v/>
      </c>
      <c r="BG102" s="3"/>
      <c r="BH102" s="3"/>
      <c r="BI102" s="3"/>
      <c r="BJ102" s="3"/>
      <c r="BK102" s="3"/>
      <c r="BL102" s="3"/>
      <c r="BM102" s="3"/>
      <c r="BN102" s="3"/>
      <c r="BO102" s="3"/>
      <c r="BP102" s="3"/>
      <c r="BQ102" s="3"/>
      <c r="BR102" s="3"/>
      <c r="BS102" s="3"/>
      <c r="BT102" s="3"/>
      <c r="BU102" s="3"/>
      <c r="BV102" s="3"/>
      <c r="BW102" s="3"/>
      <c r="BX102" s="3"/>
      <c r="BY102" s="3"/>
      <c r="BZ102" s="80"/>
      <c r="CA102" s="3"/>
      <c r="CB102" s="3"/>
      <c r="CC102" s="3"/>
      <c r="CD102" s="3"/>
      <c r="CE102" s="3"/>
      <c r="CF102" s="3"/>
      <c r="CG102" s="3"/>
      <c r="CH102" s="3"/>
      <c r="CI102" s="3"/>
      <c r="CJ102" s="3"/>
      <c r="CM102" s="3"/>
      <c r="CN102" s="78">
        <f t="shared" si="89"/>
        <v>0</v>
      </c>
      <c r="CO102" s="78">
        <f t="shared" si="90"/>
        <v>0</v>
      </c>
      <c r="CP102" s="78">
        <f t="shared" si="91"/>
        <v>0</v>
      </c>
      <c r="CQ102" s="78">
        <f t="shared" si="92"/>
        <v>0</v>
      </c>
      <c r="CR102" s="78">
        <f t="shared" si="93"/>
        <v>0</v>
      </c>
      <c r="CS102" s="78">
        <f t="shared" si="94"/>
        <v>0</v>
      </c>
      <c r="CT102" s="78">
        <f t="shared" si="95"/>
        <v>0</v>
      </c>
      <c r="CU102" s="78">
        <f t="shared" si="96"/>
        <v>0</v>
      </c>
      <c r="CV102" s="78">
        <f t="shared" si="97"/>
        <v>0</v>
      </c>
      <c r="CW102" s="78">
        <f t="shared" si="98"/>
        <v>0</v>
      </c>
      <c r="CX102" s="78">
        <f t="shared" si="99"/>
        <v>0</v>
      </c>
      <c r="CY102" s="78">
        <f t="shared" si="100"/>
        <v>0</v>
      </c>
      <c r="CZ102" s="78">
        <f t="shared" si="101"/>
        <v>0</v>
      </c>
      <c r="DA102" s="78">
        <f>IF(COUNTIFS($A$2:$A$601,A102,$B$2:$B$601,B102,$F$2:F$601,F102)&gt;1,1,0)</f>
        <v>0</v>
      </c>
      <c r="DB102" s="78">
        <f t="shared" si="102"/>
        <v>0</v>
      </c>
      <c r="DC102" s="78">
        <f t="shared" si="103"/>
        <v>0</v>
      </c>
      <c r="DD102" s="78">
        <f t="shared" si="104"/>
        <v>0</v>
      </c>
      <c r="DE102" s="78">
        <f t="shared" si="105"/>
        <v>1</v>
      </c>
      <c r="DF102" s="78">
        <f t="shared" si="106"/>
        <v>1</v>
      </c>
      <c r="DG102" s="78">
        <f t="shared" si="107"/>
        <v>1</v>
      </c>
      <c r="DH102" s="78" t="str">
        <f t="shared" si="108"/>
        <v>1</v>
      </c>
      <c r="DI102" s="79">
        <f>IFERROR(IF(J102="","",VLOOKUP(J102,Lists!$D$3:$E$13,2,FALSE)),1)</f>
        <v>0</v>
      </c>
      <c r="DJ102" s="79">
        <f>IFERROR(IF(K102="","",VLOOKUP(K102,Lists!$F$3:$G$14,2,FALSE)),1)</f>
        <v>0</v>
      </c>
      <c r="DK102" s="79" t="str">
        <f>IFERROR(IF(M102="","",VLOOKUP(M102,Lists!$AA$3:$AB$18,2,FALSE)),1)</f>
        <v/>
      </c>
      <c r="DL102" s="79" t="str">
        <f>IFERROR(IF(N102="","",VLOOKUP(N102,Lists!$AC$3:$AD$13,2,FALSE)),1)</f>
        <v/>
      </c>
    </row>
    <row r="103" spans="1:116" ht="15" customHeight="1" x14ac:dyDescent="0.2">
      <c r="A103" s="20">
        <v>415257</v>
      </c>
      <c r="B103" s="19">
        <v>45665</v>
      </c>
      <c r="C103" s="64">
        <v>0.4375</v>
      </c>
      <c r="D103" s="64" t="s">
        <v>1126</v>
      </c>
      <c r="E103" s="19">
        <v>45665</v>
      </c>
      <c r="F103" s="20">
        <v>13</v>
      </c>
      <c r="G103" s="18" t="s">
        <v>1108</v>
      </c>
      <c r="H103" s="65"/>
      <c r="I103" s="18" t="s">
        <v>1127</v>
      </c>
      <c r="J103" s="66" t="s">
        <v>55</v>
      </c>
      <c r="K103" s="66" t="s">
        <v>417</v>
      </c>
      <c r="L103" s="67"/>
      <c r="M103" s="68"/>
      <c r="N103" s="68"/>
      <c r="O103" s="69"/>
      <c r="P103" s="134">
        <v>0.43055555555555558</v>
      </c>
      <c r="Q103" s="70"/>
      <c r="R103" s="134">
        <v>0.44444444444444442</v>
      </c>
      <c r="S103" s="70"/>
      <c r="T103" s="134">
        <v>0.46875</v>
      </c>
      <c r="U103" s="70"/>
      <c r="V103" s="134">
        <v>0.47569444444444442</v>
      </c>
      <c r="W103" s="70"/>
      <c r="X103" s="134">
        <v>0.47638888888888892</v>
      </c>
      <c r="Y103" s="70"/>
      <c r="Z103" s="134">
        <v>0.4826388888888889</v>
      </c>
      <c r="AA103" s="70" t="s">
        <v>1127</v>
      </c>
      <c r="AB103" s="19">
        <v>45665</v>
      </c>
      <c r="AC103" s="20" t="s">
        <v>1108</v>
      </c>
      <c r="AD103" s="19"/>
      <c r="AE103" s="71">
        <f t="shared" si="73"/>
        <v>620</v>
      </c>
      <c r="AF103" s="71">
        <f t="shared" si="74"/>
        <v>685</v>
      </c>
      <c r="AG103" s="71">
        <f t="shared" si="75"/>
        <v>65</v>
      </c>
      <c r="AH103" s="71">
        <f t="shared" si="76"/>
        <v>65</v>
      </c>
      <c r="AI103" s="71" t="str">
        <f t="shared" si="77"/>
        <v/>
      </c>
      <c r="AJ103" s="71" t="str">
        <f t="shared" si="78"/>
        <v/>
      </c>
      <c r="AK103" s="71" t="str">
        <f t="shared" si="79"/>
        <v/>
      </c>
      <c r="AL103" s="71">
        <f t="shared" si="80"/>
        <v>65</v>
      </c>
      <c r="AM103" s="71">
        <f t="shared" si="81"/>
        <v>0</v>
      </c>
      <c r="AN103" s="72">
        <f t="shared" si="82"/>
        <v>6.9444444444444198E-3</v>
      </c>
      <c r="AO103" s="73">
        <f t="shared" si="83"/>
        <v>0</v>
      </c>
      <c r="AP103" s="72" t="str">
        <f t="shared" si="84"/>
        <v>Yes</v>
      </c>
      <c r="AQ103" s="72">
        <f t="shared" si="85"/>
        <v>6.2499999999999778E-3</v>
      </c>
      <c r="AR103" s="72" t="str">
        <f t="shared" si="86"/>
        <v>Yes</v>
      </c>
      <c r="AS103" s="72" t="str">
        <f t="shared" si="87"/>
        <v>No</v>
      </c>
      <c r="AT103" s="72" t="str">
        <f t="shared" si="88"/>
        <v>No</v>
      </c>
      <c r="AU103" s="3"/>
      <c r="AV103" s="3"/>
      <c r="AW103" s="3"/>
      <c r="AX103" s="3"/>
      <c r="AY103" s="20"/>
      <c r="AZ103" s="46"/>
      <c r="BA103" s="20"/>
      <c r="BB103" s="46"/>
      <c r="BC103" s="20"/>
      <c r="BD103" s="20"/>
      <c r="BE103" s="20"/>
      <c r="BF103" s="47" t="str">
        <f t="shared" si="109"/>
        <v/>
      </c>
      <c r="BG103" s="3"/>
      <c r="BH103" s="3"/>
      <c r="BI103" s="3"/>
      <c r="BJ103" s="3"/>
      <c r="BK103" s="3"/>
      <c r="BL103" s="3"/>
      <c r="BM103" s="3"/>
      <c r="BN103" s="3"/>
      <c r="BO103" s="3"/>
      <c r="BP103" s="3"/>
      <c r="BQ103" s="3"/>
      <c r="BR103" s="3"/>
      <c r="BS103" s="3"/>
      <c r="BT103" s="3"/>
      <c r="BU103" s="3"/>
      <c r="BV103" s="3"/>
      <c r="BW103" s="3"/>
      <c r="BX103" s="3"/>
      <c r="BY103" s="3"/>
      <c r="BZ103" s="80"/>
      <c r="CA103" s="3"/>
      <c r="CB103" s="3"/>
      <c r="CC103" s="3"/>
      <c r="CD103" s="3"/>
      <c r="CE103" s="3"/>
      <c r="CF103" s="3"/>
      <c r="CG103" s="3"/>
      <c r="CH103" s="3"/>
      <c r="CI103" s="3"/>
      <c r="CJ103" s="3"/>
      <c r="CM103" s="3"/>
      <c r="CN103" s="78">
        <f t="shared" si="89"/>
        <v>0</v>
      </c>
      <c r="CO103" s="78">
        <f t="shared" si="90"/>
        <v>0</v>
      </c>
      <c r="CP103" s="78">
        <f t="shared" si="91"/>
        <v>0</v>
      </c>
      <c r="CQ103" s="78">
        <f t="shared" si="92"/>
        <v>0</v>
      </c>
      <c r="CR103" s="78">
        <f t="shared" si="93"/>
        <v>0</v>
      </c>
      <c r="CS103" s="78">
        <f t="shared" si="94"/>
        <v>0</v>
      </c>
      <c r="CT103" s="78">
        <f t="shared" si="95"/>
        <v>0</v>
      </c>
      <c r="CU103" s="78">
        <f t="shared" si="96"/>
        <v>0</v>
      </c>
      <c r="CV103" s="78">
        <f t="shared" si="97"/>
        <v>0</v>
      </c>
      <c r="CW103" s="78">
        <f t="shared" si="98"/>
        <v>0</v>
      </c>
      <c r="CX103" s="78">
        <f t="shared" si="99"/>
        <v>0</v>
      </c>
      <c r="CY103" s="78">
        <f t="shared" si="100"/>
        <v>0</v>
      </c>
      <c r="CZ103" s="78">
        <f t="shared" si="101"/>
        <v>0</v>
      </c>
      <c r="DA103" s="78">
        <f>IF(COUNTIFS($A$2:$A$601,A103,$B$2:$B$601,B103,$F$2:F$601,F103)&gt;1,1,0)</f>
        <v>0</v>
      </c>
      <c r="DB103" s="78">
        <f t="shared" si="102"/>
        <v>1</v>
      </c>
      <c r="DC103" s="78">
        <f t="shared" si="103"/>
        <v>0</v>
      </c>
      <c r="DD103" s="78">
        <f t="shared" si="104"/>
        <v>0</v>
      </c>
      <c r="DE103" s="78">
        <f t="shared" si="105"/>
        <v>1</v>
      </c>
      <c r="DF103" s="78">
        <f t="shared" si="106"/>
        <v>1</v>
      </c>
      <c r="DG103" s="78">
        <f t="shared" si="107"/>
        <v>1</v>
      </c>
      <c r="DH103" s="78" t="str">
        <f t="shared" si="108"/>
        <v>1</v>
      </c>
      <c r="DI103" s="79">
        <f>IFERROR(IF(J103="","",VLOOKUP(J103,Lists!$D$3:$E$13,2,FALSE)),1)</f>
        <v>0</v>
      </c>
      <c r="DJ103" s="79">
        <f>IFERROR(IF(K103="","",VLOOKUP(K103,Lists!$F$3:$G$14,2,FALSE)),1)</f>
        <v>0</v>
      </c>
      <c r="DK103" s="79" t="str">
        <f>IFERROR(IF(M103="","",VLOOKUP(M103,Lists!$AA$3:$AB$18,2,FALSE)),1)</f>
        <v/>
      </c>
      <c r="DL103" s="79" t="str">
        <f>IFERROR(IF(N103="","",VLOOKUP(N103,Lists!$AC$3:$AD$13,2,FALSE)),1)</f>
        <v/>
      </c>
    </row>
    <row r="104" spans="1:116" ht="15" customHeight="1" x14ac:dyDescent="0.2">
      <c r="A104" s="20">
        <v>390153</v>
      </c>
      <c r="B104" s="19">
        <v>45665</v>
      </c>
      <c r="C104" s="64">
        <v>0.47916666666666669</v>
      </c>
      <c r="D104" s="64" t="s">
        <v>1126</v>
      </c>
      <c r="E104" s="19">
        <v>45665</v>
      </c>
      <c r="F104" s="20">
        <v>13</v>
      </c>
      <c r="G104" s="18" t="s">
        <v>1108</v>
      </c>
      <c r="H104" s="65"/>
      <c r="I104" s="18" t="s">
        <v>1127</v>
      </c>
      <c r="J104" s="66" t="s">
        <v>55</v>
      </c>
      <c r="K104" s="66" t="s">
        <v>417</v>
      </c>
      <c r="L104" s="67"/>
      <c r="M104" s="68"/>
      <c r="N104" s="68"/>
      <c r="O104" s="69"/>
      <c r="P104" s="134">
        <v>0.4861111111111111</v>
      </c>
      <c r="Q104" s="70"/>
      <c r="R104" s="134">
        <v>0.49652777777777773</v>
      </c>
      <c r="S104" s="70"/>
      <c r="T104" s="134">
        <v>0.51041666666666663</v>
      </c>
      <c r="U104" s="70"/>
      <c r="V104" s="134">
        <v>0.51736111111111105</v>
      </c>
      <c r="W104" s="70"/>
      <c r="X104" s="134">
        <v>0.5180555555555556</v>
      </c>
      <c r="Y104" s="70"/>
      <c r="Z104" s="134">
        <v>0.52430555555555558</v>
      </c>
      <c r="AA104" s="70" t="s">
        <v>1127</v>
      </c>
      <c r="AB104" s="19">
        <v>45665</v>
      </c>
      <c r="AC104" s="20" t="s">
        <v>1108</v>
      </c>
      <c r="AD104" s="19"/>
      <c r="AE104" s="71">
        <f t="shared" si="73"/>
        <v>700</v>
      </c>
      <c r="AF104" s="71">
        <f t="shared" si="74"/>
        <v>745</v>
      </c>
      <c r="AG104" s="71">
        <f t="shared" si="75"/>
        <v>45</v>
      </c>
      <c r="AH104" s="71">
        <f t="shared" si="76"/>
        <v>45</v>
      </c>
      <c r="AI104" s="71" t="str">
        <f t="shared" si="77"/>
        <v/>
      </c>
      <c r="AJ104" s="71" t="str">
        <f t="shared" si="78"/>
        <v/>
      </c>
      <c r="AK104" s="71" t="str">
        <f t="shared" si="79"/>
        <v/>
      </c>
      <c r="AL104" s="71">
        <f t="shared" si="80"/>
        <v>45</v>
      </c>
      <c r="AM104" s="71">
        <f t="shared" si="81"/>
        <v>0</v>
      </c>
      <c r="AN104" s="72">
        <f t="shared" si="82"/>
        <v>1.7361111111111049E-2</v>
      </c>
      <c r="AO104" s="73">
        <f t="shared" si="83"/>
        <v>0</v>
      </c>
      <c r="AP104" s="72" t="str">
        <f t="shared" si="84"/>
        <v>No</v>
      </c>
      <c r="AQ104" s="72">
        <f t="shared" si="85"/>
        <v>6.2499999999999778E-3</v>
      </c>
      <c r="AR104" s="72" t="str">
        <f t="shared" si="86"/>
        <v>Yes</v>
      </c>
      <c r="AS104" s="72" t="str">
        <f t="shared" si="87"/>
        <v>No</v>
      </c>
      <c r="AT104" s="72" t="str">
        <f t="shared" si="88"/>
        <v>No</v>
      </c>
      <c r="AU104" s="3"/>
      <c r="AV104" s="3"/>
      <c r="AW104" s="3"/>
      <c r="AX104" s="3"/>
      <c r="AY104" s="20"/>
      <c r="AZ104" s="46"/>
      <c r="BA104" s="20"/>
      <c r="BB104" s="46"/>
      <c r="BC104" s="20"/>
      <c r="BD104" s="20"/>
      <c r="BE104" s="20"/>
      <c r="BF104" s="47" t="str">
        <f t="shared" si="109"/>
        <v/>
      </c>
      <c r="BG104" s="3"/>
      <c r="BH104" s="3"/>
      <c r="BI104" s="3"/>
      <c r="BJ104" s="3"/>
      <c r="BK104" s="3"/>
      <c r="BL104" s="3"/>
      <c r="BM104" s="3"/>
      <c r="BN104" s="3"/>
      <c r="BO104" s="3"/>
      <c r="BP104" s="3"/>
      <c r="BQ104" s="3"/>
      <c r="BR104" s="3"/>
      <c r="BS104" s="3"/>
      <c r="BT104" s="3"/>
      <c r="BU104" s="3"/>
      <c r="BV104" s="3"/>
      <c r="BW104" s="3"/>
      <c r="BX104" s="3"/>
      <c r="BY104" s="3"/>
      <c r="BZ104" s="80"/>
      <c r="CA104" s="3"/>
      <c r="CB104" s="3"/>
      <c r="CC104" s="3"/>
      <c r="CD104" s="3"/>
      <c r="CE104" s="3"/>
      <c r="CF104" s="3"/>
      <c r="CG104" s="3"/>
      <c r="CH104" s="3"/>
      <c r="CI104" s="3"/>
      <c r="CJ104" s="3"/>
      <c r="CM104" s="3"/>
      <c r="CN104" s="78">
        <f t="shared" si="89"/>
        <v>0</v>
      </c>
      <c r="CO104" s="78">
        <f t="shared" si="90"/>
        <v>0</v>
      </c>
      <c r="CP104" s="78">
        <f t="shared" si="91"/>
        <v>0</v>
      </c>
      <c r="CQ104" s="78">
        <f t="shared" si="92"/>
        <v>0</v>
      </c>
      <c r="CR104" s="78">
        <f t="shared" si="93"/>
        <v>0</v>
      </c>
      <c r="CS104" s="78">
        <f t="shared" si="94"/>
        <v>0</v>
      </c>
      <c r="CT104" s="78">
        <f t="shared" si="95"/>
        <v>0</v>
      </c>
      <c r="CU104" s="78">
        <f t="shared" si="96"/>
        <v>0</v>
      </c>
      <c r="CV104" s="78">
        <f t="shared" si="97"/>
        <v>0</v>
      </c>
      <c r="CW104" s="78">
        <f t="shared" si="98"/>
        <v>0</v>
      </c>
      <c r="CX104" s="78">
        <f t="shared" si="99"/>
        <v>0</v>
      </c>
      <c r="CY104" s="78">
        <f t="shared" si="100"/>
        <v>0</v>
      </c>
      <c r="CZ104" s="78">
        <f t="shared" si="101"/>
        <v>0</v>
      </c>
      <c r="DA104" s="78">
        <f>IF(COUNTIFS($A$2:$A$601,A104,$B$2:$B$601,B104,$F$2:F$601,F104)&gt;1,1,0)</f>
        <v>0</v>
      </c>
      <c r="DB104" s="78">
        <f t="shared" si="102"/>
        <v>0</v>
      </c>
      <c r="DC104" s="78">
        <f t="shared" si="103"/>
        <v>0</v>
      </c>
      <c r="DD104" s="78">
        <f t="shared" si="104"/>
        <v>0</v>
      </c>
      <c r="DE104" s="78">
        <f t="shared" si="105"/>
        <v>1</v>
      </c>
      <c r="DF104" s="78">
        <f t="shared" si="106"/>
        <v>1</v>
      </c>
      <c r="DG104" s="78">
        <f t="shared" si="107"/>
        <v>1</v>
      </c>
      <c r="DH104" s="78" t="str">
        <f t="shared" si="108"/>
        <v>1</v>
      </c>
      <c r="DI104" s="79">
        <f>IFERROR(IF(J104="","",VLOOKUP(J104,Lists!$D$3:$E$13,2,FALSE)),1)</f>
        <v>0</v>
      </c>
      <c r="DJ104" s="79">
        <f>IFERROR(IF(K104="","",VLOOKUP(K104,Lists!$F$3:$G$14,2,FALSE)),1)</f>
        <v>0</v>
      </c>
      <c r="DK104" s="79" t="str">
        <f>IFERROR(IF(M104="","",VLOOKUP(M104,Lists!$AA$3:$AB$18,2,FALSE)),1)</f>
        <v/>
      </c>
      <c r="DL104" s="79" t="str">
        <f>IFERROR(IF(N104="","",VLOOKUP(N104,Lists!$AC$3:$AD$13,2,FALSE)),1)</f>
        <v/>
      </c>
    </row>
    <row r="105" spans="1:116" ht="15" customHeight="1" x14ac:dyDescent="0.2">
      <c r="A105" s="20">
        <v>44002</v>
      </c>
      <c r="B105" s="19">
        <v>45665</v>
      </c>
      <c r="C105" s="64">
        <v>0.52083333333333337</v>
      </c>
      <c r="D105" s="64" t="s">
        <v>1150</v>
      </c>
      <c r="E105" s="19">
        <v>45665</v>
      </c>
      <c r="F105" s="20">
        <v>13</v>
      </c>
      <c r="G105" s="18" t="s">
        <v>1108</v>
      </c>
      <c r="H105" s="65"/>
      <c r="I105" s="18" t="s">
        <v>1127</v>
      </c>
      <c r="J105" s="66" t="s">
        <v>33</v>
      </c>
      <c r="K105" s="66" t="s">
        <v>420</v>
      </c>
      <c r="L105" s="67" t="s">
        <v>1151</v>
      </c>
      <c r="M105" s="68"/>
      <c r="N105" s="68"/>
      <c r="O105" s="69"/>
      <c r="P105" s="134">
        <v>0.52777777777777779</v>
      </c>
      <c r="Q105" s="70"/>
      <c r="R105" s="134">
        <v>0.53472222222222221</v>
      </c>
      <c r="S105" s="70"/>
      <c r="T105" s="134">
        <v>0.54861111111111105</v>
      </c>
      <c r="U105" s="70"/>
      <c r="V105" s="134">
        <v>0.55208333333333337</v>
      </c>
      <c r="W105" s="70"/>
      <c r="X105" s="134">
        <v>0.55277777777777781</v>
      </c>
      <c r="Y105" s="70"/>
      <c r="Z105" s="134">
        <v>0.55902777777777779</v>
      </c>
      <c r="AA105" s="70" t="s">
        <v>1127</v>
      </c>
      <c r="AB105" s="19">
        <v>45665</v>
      </c>
      <c r="AC105" s="20" t="s">
        <v>1108</v>
      </c>
      <c r="AD105" s="19"/>
      <c r="AE105" s="71">
        <f t="shared" si="73"/>
        <v>760</v>
      </c>
      <c r="AF105" s="71">
        <f t="shared" si="74"/>
        <v>795</v>
      </c>
      <c r="AG105" s="71">
        <f t="shared" si="75"/>
        <v>35</v>
      </c>
      <c r="AH105" s="71">
        <f t="shared" si="76"/>
        <v>35</v>
      </c>
      <c r="AI105" s="71" t="str">
        <f t="shared" si="77"/>
        <v/>
      </c>
      <c r="AJ105" s="71" t="str">
        <f t="shared" si="78"/>
        <v/>
      </c>
      <c r="AK105" s="71" t="str">
        <f t="shared" si="79"/>
        <v/>
      </c>
      <c r="AL105" s="71">
        <f t="shared" si="80"/>
        <v>35</v>
      </c>
      <c r="AM105" s="71">
        <f t="shared" si="81"/>
        <v>0</v>
      </c>
      <c r="AN105" s="72">
        <f t="shared" si="82"/>
        <v>1.388888888888884E-2</v>
      </c>
      <c r="AO105" s="73">
        <f t="shared" si="83"/>
        <v>0</v>
      </c>
      <c r="AP105" s="72" t="str">
        <f t="shared" si="84"/>
        <v>No</v>
      </c>
      <c r="AQ105" s="72">
        <f t="shared" si="85"/>
        <v>6.2499999999999778E-3</v>
      </c>
      <c r="AR105" s="72" t="str">
        <f t="shared" si="86"/>
        <v>Yes</v>
      </c>
      <c r="AS105" s="72" t="str">
        <f t="shared" si="87"/>
        <v>No</v>
      </c>
      <c r="AT105" s="72" t="str">
        <f t="shared" si="88"/>
        <v>No</v>
      </c>
      <c r="AU105" s="3"/>
      <c r="AV105" s="3"/>
      <c r="AW105" s="3"/>
      <c r="AX105" s="3"/>
      <c r="AY105" s="20"/>
      <c r="AZ105" s="46"/>
      <c r="BA105" s="20"/>
      <c r="BB105" s="46"/>
      <c r="BC105" s="20"/>
      <c r="BD105" s="20"/>
      <c r="BE105" s="20"/>
      <c r="BF105" s="47" t="str">
        <f t="shared" si="109"/>
        <v/>
      </c>
      <c r="BG105" s="3"/>
      <c r="BH105" s="3"/>
      <c r="BI105" s="3"/>
      <c r="BJ105" s="3"/>
      <c r="BK105" s="3"/>
      <c r="BL105" s="3"/>
      <c r="BM105" s="3"/>
      <c r="BN105" s="3"/>
      <c r="BO105" s="3"/>
      <c r="BP105" s="3"/>
      <c r="BQ105" s="3"/>
      <c r="BR105" s="3"/>
      <c r="BS105" s="3"/>
      <c r="BT105" s="3"/>
      <c r="BU105" s="3"/>
      <c r="BV105" s="3"/>
      <c r="BW105" s="3"/>
      <c r="BX105" s="3"/>
      <c r="BY105" s="3"/>
      <c r="BZ105" s="80"/>
      <c r="CA105" s="3"/>
      <c r="CB105" s="3"/>
      <c r="CC105" s="3"/>
      <c r="CD105" s="3"/>
      <c r="CE105" s="3"/>
      <c r="CF105" s="3"/>
      <c r="CG105" s="3"/>
      <c r="CH105" s="3"/>
      <c r="CI105" s="3"/>
      <c r="CJ105" s="3"/>
      <c r="CM105" s="3"/>
      <c r="CN105" s="78">
        <f t="shared" si="89"/>
        <v>0</v>
      </c>
      <c r="CO105" s="78">
        <f t="shared" si="90"/>
        <v>0</v>
      </c>
      <c r="CP105" s="78">
        <f t="shared" si="91"/>
        <v>0</v>
      </c>
      <c r="CQ105" s="78">
        <f t="shared" si="92"/>
        <v>0</v>
      </c>
      <c r="CR105" s="78">
        <f t="shared" si="93"/>
        <v>0</v>
      </c>
      <c r="CS105" s="78">
        <f t="shared" si="94"/>
        <v>0</v>
      </c>
      <c r="CT105" s="78">
        <f t="shared" si="95"/>
        <v>0</v>
      </c>
      <c r="CU105" s="78">
        <f t="shared" si="96"/>
        <v>0</v>
      </c>
      <c r="CV105" s="78">
        <f t="shared" si="97"/>
        <v>0</v>
      </c>
      <c r="CW105" s="78">
        <f t="shared" si="98"/>
        <v>0</v>
      </c>
      <c r="CX105" s="78">
        <f t="shared" si="99"/>
        <v>0</v>
      </c>
      <c r="CY105" s="78">
        <f t="shared" si="100"/>
        <v>0</v>
      </c>
      <c r="CZ105" s="78">
        <f t="shared" si="101"/>
        <v>0</v>
      </c>
      <c r="DA105" s="78">
        <f>IF(COUNTIFS($A$2:$A$601,A105,$B$2:$B$601,B105,$F$2:F$601,F105)&gt;1,1,0)</f>
        <v>0</v>
      </c>
      <c r="DB105" s="78">
        <f t="shared" si="102"/>
        <v>0</v>
      </c>
      <c r="DC105" s="78">
        <f t="shared" si="103"/>
        <v>0</v>
      </c>
      <c r="DD105" s="78">
        <f t="shared" si="104"/>
        <v>0</v>
      </c>
      <c r="DE105" s="78">
        <f t="shared" si="105"/>
        <v>1</v>
      </c>
      <c r="DF105" s="78">
        <f t="shared" si="106"/>
        <v>1</v>
      </c>
      <c r="DG105" s="78">
        <f t="shared" si="107"/>
        <v>1</v>
      </c>
      <c r="DH105" s="78" t="str">
        <f t="shared" si="108"/>
        <v>1</v>
      </c>
      <c r="DI105" s="79">
        <f>IFERROR(IF(J105="","",VLOOKUP(J105,Lists!$D$3:$E$13,2,FALSE)),1)</f>
        <v>0</v>
      </c>
      <c r="DJ105" s="79">
        <f>IFERROR(IF(K105="","",VLOOKUP(K105,Lists!$F$3:$G$14,2,FALSE)),1)</f>
        <v>0</v>
      </c>
      <c r="DK105" s="79" t="str">
        <f>IFERROR(IF(M105="","",VLOOKUP(M105,Lists!$AA$3:$AB$18,2,FALSE)),1)</f>
        <v/>
      </c>
      <c r="DL105" s="79" t="str">
        <f>IFERROR(IF(N105="","",VLOOKUP(N105,Lists!$AC$3:$AD$13,2,FALSE)),1)</f>
        <v/>
      </c>
    </row>
    <row r="106" spans="1:116" ht="15" customHeight="1" x14ac:dyDescent="0.2">
      <c r="A106" s="20">
        <v>52921</v>
      </c>
      <c r="B106" s="19">
        <v>45665</v>
      </c>
      <c r="C106" s="64">
        <v>0.5625</v>
      </c>
      <c r="D106" s="64" t="s">
        <v>1150</v>
      </c>
      <c r="E106" s="19">
        <v>45665</v>
      </c>
      <c r="F106" s="20">
        <v>13</v>
      </c>
      <c r="G106" s="18" t="s">
        <v>1108</v>
      </c>
      <c r="H106" s="65"/>
      <c r="I106" s="18" t="s">
        <v>1127</v>
      </c>
      <c r="J106" s="66" t="s">
        <v>33</v>
      </c>
      <c r="K106" s="66" t="s">
        <v>420</v>
      </c>
      <c r="L106" s="67" t="s">
        <v>1151</v>
      </c>
      <c r="M106" s="68"/>
      <c r="N106" s="68"/>
      <c r="O106" s="69"/>
      <c r="P106" s="134">
        <v>0.55972222222222223</v>
      </c>
      <c r="Q106" s="70"/>
      <c r="R106" s="134">
        <v>0.56388888888888888</v>
      </c>
      <c r="S106" s="70"/>
      <c r="T106" s="134">
        <v>0.57638888888888895</v>
      </c>
      <c r="U106" s="70"/>
      <c r="V106" s="134">
        <v>0.57986111111111105</v>
      </c>
      <c r="W106" s="70"/>
      <c r="X106" s="134">
        <v>0.5805555555555556</v>
      </c>
      <c r="Y106" s="70"/>
      <c r="Z106" s="134">
        <v>0.59027777777777779</v>
      </c>
      <c r="AA106" s="70" t="s">
        <v>1127</v>
      </c>
      <c r="AB106" s="19">
        <v>45665</v>
      </c>
      <c r="AC106" s="20" t="s">
        <v>1108</v>
      </c>
      <c r="AD106" s="19"/>
      <c r="AE106" s="71">
        <f t="shared" si="73"/>
        <v>806</v>
      </c>
      <c r="AF106" s="71">
        <f t="shared" si="74"/>
        <v>835</v>
      </c>
      <c r="AG106" s="71">
        <f t="shared" si="75"/>
        <v>29</v>
      </c>
      <c r="AH106" s="71">
        <f t="shared" si="76"/>
        <v>29</v>
      </c>
      <c r="AI106" s="71" t="str">
        <f t="shared" si="77"/>
        <v/>
      </c>
      <c r="AJ106" s="71" t="str">
        <f t="shared" si="78"/>
        <v/>
      </c>
      <c r="AK106" s="71" t="str">
        <f t="shared" si="79"/>
        <v/>
      </c>
      <c r="AL106" s="71">
        <f t="shared" si="80"/>
        <v>29</v>
      </c>
      <c r="AM106" s="71">
        <f t="shared" si="81"/>
        <v>0</v>
      </c>
      <c r="AN106" s="72">
        <f t="shared" si="82"/>
        <v>1.388888888888884E-3</v>
      </c>
      <c r="AO106" s="73">
        <f t="shared" si="83"/>
        <v>0</v>
      </c>
      <c r="AP106" s="72" t="str">
        <f t="shared" si="84"/>
        <v>Yes</v>
      </c>
      <c r="AQ106" s="72">
        <f t="shared" si="85"/>
        <v>9.7222222222221877E-3</v>
      </c>
      <c r="AR106" s="72" t="str">
        <f t="shared" si="86"/>
        <v>Yes</v>
      </c>
      <c r="AS106" s="72" t="str">
        <f t="shared" si="87"/>
        <v>No</v>
      </c>
      <c r="AT106" s="72" t="str">
        <f t="shared" si="88"/>
        <v>No</v>
      </c>
      <c r="AU106" s="3"/>
      <c r="AV106" s="3"/>
      <c r="AW106" s="3"/>
      <c r="AX106" s="3"/>
      <c r="AY106" s="20"/>
      <c r="AZ106" s="46"/>
      <c r="BA106" s="20"/>
      <c r="BB106" s="46"/>
      <c r="BC106" s="20"/>
      <c r="BD106" s="20"/>
      <c r="BE106" s="20"/>
      <c r="BF106" s="47" t="str">
        <f t="shared" si="109"/>
        <v/>
      </c>
      <c r="BG106" s="3"/>
      <c r="BH106" s="3"/>
      <c r="BI106" s="3"/>
      <c r="BJ106" s="3"/>
      <c r="BK106" s="3"/>
      <c r="BL106" s="3"/>
      <c r="BM106" s="3"/>
      <c r="BN106" s="3"/>
      <c r="BO106" s="3"/>
      <c r="BP106" s="3"/>
      <c r="BQ106" s="3"/>
      <c r="BR106" s="3"/>
      <c r="BS106" s="3"/>
      <c r="BT106" s="3"/>
      <c r="BU106" s="3"/>
      <c r="BV106" s="3"/>
      <c r="BW106" s="3"/>
      <c r="BX106" s="3"/>
      <c r="BY106" s="3"/>
      <c r="BZ106" s="80"/>
      <c r="CA106" s="3"/>
      <c r="CB106" s="3"/>
      <c r="CC106" s="3"/>
      <c r="CD106" s="3"/>
      <c r="CE106" s="3"/>
      <c r="CF106" s="3"/>
      <c r="CG106" s="3"/>
      <c r="CH106" s="3"/>
      <c r="CI106" s="3"/>
      <c r="CJ106" s="3"/>
      <c r="CM106" s="3"/>
      <c r="CN106" s="78">
        <f t="shared" si="89"/>
        <v>0</v>
      </c>
      <c r="CO106" s="78">
        <f t="shared" si="90"/>
        <v>0</v>
      </c>
      <c r="CP106" s="78">
        <f t="shared" si="91"/>
        <v>0</v>
      </c>
      <c r="CQ106" s="78">
        <f t="shared" si="92"/>
        <v>0</v>
      </c>
      <c r="CR106" s="78">
        <f t="shared" si="93"/>
        <v>0</v>
      </c>
      <c r="CS106" s="78">
        <f t="shared" si="94"/>
        <v>0</v>
      </c>
      <c r="CT106" s="78">
        <f t="shared" si="95"/>
        <v>0</v>
      </c>
      <c r="CU106" s="78">
        <f t="shared" si="96"/>
        <v>0</v>
      </c>
      <c r="CV106" s="78">
        <f t="shared" si="97"/>
        <v>0</v>
      </c>
      <c r="CW106" s="78">
        <f t="shared" si="98"/>
        <v>0</v>
      </c>
      <c r="CX106" s="78">
        <f t="shared" si="99"/>
        <v>0</v>
      </c>
      <c r="CY106" s="78">
        <f t="shared" si="100"/>
        <v>0</v>
      </c>
      <c r="CZ106" s="78">
        <f t="shared" si="101"/>
        <v>0</v>
      </c>
      <c r="DA106" s="78">
        <f>IF(COUNTIFS($A$2:$A$601,A106,$B$2:$B$601,B106,$F$2:F$601,F106)&gt;1,1,0)</f>
        <v>0</v>
      </c>
      <c r="DB106" s="78">
        <f t="shared" si="102"/>
        <v>0</v>
      </c>
      <c r="DC106" s="78">
        <f t="shared" si="103"/>
        <v>0</v>
      </c>
      <c r="DD106" s="78">
        <f t="shared" si="104"/>
        <v>0</v>
      </c>
      <c r="DE106" s="78">
        <f t="shared" si="105"/>
        <v>1</v>
      </c>
      <c r="DF106" s="78">
        <f t="shared" si="106"/>
        <v>1</v>
      </c>
      <c r="DG106" s="78">
        <f t="shared" si="107"/>
        <v>1</v>
      </c>
      <c r="DH106" s="78" t="str">
        <f t="shared" si="108"/>
        <v>1</v>
      </c>
      <c r="DI106" s="79">
        <f>IFERROR(IF(J106="","",VLOOKUP(J106,Lists!$D$3:$E$13,2,FALSE)),1)</f>
        <v>0</v>
      </c>
      <c r="DJ106" s="79">
        <f>IFERROR(IF(K106="","",VLOOKUP(K106,Lists!$F$3:$G$14,2,FALSE)),1)</f>
        <v>0</v>
      </c>
      <c r="DK106" s="79" t="str">
        <f>IFERROR(IF(M106="","",VLOOKUP(M106,Lists!$AA$3:$AB$18,2,FALSE)),1)</f>
        <v/>
      </c>
      <c r="DL106" s="79" t="str">
        <f>IFERROR(IF(N106="","",VLOOKUP(N106,Lists!$AC$3:$AD$13,2,FALSE)),1)</f>
        <v/>
      </c>
    </row>
    <row r="107" spans="1:116" ht="15" customHeight="1" x14ac:dyDescent="0.2">
      <c r="A107" s="20">
        <v>310783</v>
      </c>
      <c r="B107" s="19">
        <v>45665</v>
      </c>
      <c r="C107" s="64">
        <v>0.58333333333333337</v>
      </c>
      <c r="D107" s="64" t="s">
        <v>1150</v>
      </c>
      <c r="E107" s="19">
        <v>45665</v>
      </c>
      <c r="F107" s="20">
        <v>13</v>
      </c>
      <c r="G107" s="18" t="s">
        <v>1108</v>
      </c>
      <c r="H107" s="65"/>
      <c r="I107" s="18" t="s">
        <v>1127</v>
      </c>
      <c r="J107" s="66" t="s">
        <v>33</v>
      </c>
      <c r="K107" s="66" t="s">
        <v>420</v>
      </c>
      <c r="L107" s="67" t="s">
        <v>1151</v>
      </c>
      <c r="M107" s="68"/>
      <c r="N107" s="68"/>
      <c r="O107" s="69"/>
      <c r="P107" s="134">
        <v>0.58402777777777781</v>
      </c>
      <c r="Q107" s="70"/>
      <c r="R107" s="134">
        <v>0.59027777777777779</v>
      </c>
      <c r="S107" s="70"/>
      <c r="T107" s="134">
        <v>0.60416666666666663</v>
      </c>
      <c r="U107" s="70"/>
      <c r="V107" s="134">
        <v>0.60763888888888895</v>
      </c>
      <c r="W107" s="70"/>
      <c r="X107" s="134">
        <v>0.60833333333333328</v>
      </c>
      <c r="Y107" s="70"/>
      <c r="Z107" s="134">
        <v>0.61458333333333337</v>
      </c>
      <c r="AA107" s="70" t="s">
        <v>1127</v>
      </c>
      <c r="AB107" s="19">
        <v>45665</v>
      </c>
      <c r="AC107" s="20" t="s">
        <v>1108</v>
      </c>
      <c r="AD107" s="19"/>
      <c r="AE107" s="71">
        <f t="shared" si="73"/>
        <v>841</v>
      </c>
      <c r="AF107" s="71">
        <f t="shared" si="74"/>
        <v>875</v>
      </c>
      <c r="AG107" s="71">
        <f t="shared" si="75"/>
        <v>34</v>
      </c>
      <c r="AH107" s="71">
        <f t="shared" si="76"/>
        <v>34</v>
      </c>
      <c r="AI107" s="71" t="str">
        <f t="shared" si="77"/>
        <v/>
      </c>
      <c r="AJ107" s="71" t="str">
        <f t="shared" si="78"/>
        <v/>
      </c>
      <c r="AK107" s="71" t="str">
        <f t="shared" si="79"/>
        <v/>
      </c>
      <c r="AL107" s="71">
        <f t="shared" si="80"/>
        <v>34</v>
      </c>
      <c r="AM107" s="71">
        <f t="shared" si="81"/>
        <v>0</v>
      </c>
      <c r="AN107" s="72">
        <f t="shared" si="82"/>
        <v>6.9444444444444198E-3</v>
      </c>
      <c r="AO107" s="73">
        <f t="shared" si="83"/>
        <v>0</v>
      </c>
      <c r="AP107" s="72" t="str">
        <f t="shared" si="84"/>
        <v>Yes</v>
      </c>
      <c r="AQ107" s="72">
        <f t="shared" si="85"/>
        <v>6.2500000000000888E-3</v>
      </c>
      <c r="AR107" s="72" t="str">
        <f t="shared" si="86"/>
        <v>Yes</v>
      </c>
      <c r="AS107" s="72" t="str">
        <f t="shared" si="87"/>
        <v>No</v>
      </c>
      <c r="AT107" s="72" t="str">
        <f t="shared" si="88"/>
        <v>No</v>
      </c>
      <c r="AU107" s="3"/>
      <c r="AV107" s="3"/>
      <c r="AW107" s="3"/>
      <c r="AX107" s="3"/>
      <c r="AY107" s="20"/>
      <c r="AZ107" s="46"/>
      <c r="BA107" s="20"/>
      <c r="BB107" s="46"/>
      <c r="BC107" s="20"/>
      <c r="BD107" s="20"/>
      <c r="BE107" s="20"/>
      <c r="BF107" s="47" t="str">
        <f t="shared" si="109"/>
        <v/>
      </c>
      <c r="BG107" s="3"/>
      <c r="BH107" s="3"/>
      <c r="BI107" s="3"/>
      <c r="BJ107" s="3"/>
      <c r="BK107" s="3"/>
      <c r="BL107" s="3"/>
      <c r="BM107" s="3"/>
      <c r="BN107" s="3"/>
      <c r="BO107" s="3"/>
      <c r="BP107" s="3"/>
      <c r="BQ107" s="3"/>
      <c r="BR107" s="3"/>
      <c r="BS107" s="3"/>
      <c r="BT107" s="3"/>
      <c r="BU107" s="3"/>
      <c r="BV107" s="3"/>
      <c r="BW107" s="3"/>
      <c r="BX107" s="3"/>
      <c r="BY107" s="3"/>
      <c r="BZ107" s="80"/>
      <c r="CA107" s="3"/>
      <c r="CB107" s="3"/>
      <c r="CC107" s="3"/>
      <c r="CD107" s="3"/>
      <c r="CE107" s="3"/>
      <c r="CF107" s="3"/>
      <c r="CG107" s="3"/>
      <c r="CH107" s="3"/>
      <c r="CI107" s="3"/>
      <c r="CJ107" s="3"/>
      <c r="CM107" s="3"/>
      <c r="CN107" s="78">
        <f t="shared" si="89"/>
        <v>0</v>
      </c>
      <c r="CO107" s="78">
        <f t="shared" si="90"/>
        <v>0</v>
      </c>
      <c r="CP107" s="78">
        <f t="shared" si="91"/>
        <v>0</v>
      </c>
      <c r="CQ107" s="78">
        <f t="shared" si="92"/>
        <v>0</v>
      </c>
      <c r="CR107" s="78">
        <f t="shared" si="93"/>
        <v>0</v>
      </c>
      <c r="CS107" s="78">
        <f t="shared" si="94"/>
        <v>0</v>
      </c>
      <c r="CT107" s="78">
        <f t="shared" si="95"/>
        <v>0</v>
      </c>
      <c r="CU107" s="78">
        <f t="shared" si="96"/>
        <v>0</v>
      </c>
      <c r="CV107" s="78">
        <f t="shared" si="97"/>
        <v>0</v>
      </c>
      <c r="CW107" s="78">
        <f t="shared" si="98"/>
        <v>0</v>
      </c>
      <c r="CX107" s="78">
        <f t="shared" si="99"/>
        <v>0</v>
      </c>
      <c r="CY107" s="78">
        <f t="shared" si="100"/>
        <v>0</v>
      </c>
      <c r="CZ107" s="78">
        <f t="shared" si="101"/>
        <v>0</v>
      </c>
      <c r="DA107" s="78">
        <f>IF(COUNTIFS($A$2:$A$601,A107,$B$2:$B$601,B107,$F$2:F$601,F107)&gt;1,1,0)</f>
        <v>0</v>
      </c>
      <c r="DB107" s="78">
        <f t="shared" si="102"/>
        <v>0</v>
      </c>
      <c r="DC107" s="78">
        <f t="shared" si="103"/>
        <v>0</v>
      </c>
      <c r="DD107" s="78">
        <f t="shared" si="104"/>
        <v>1</v>
      </c>
      <c r="DE107" s="78">
        <f t="shared" si="105"/>
        <v>1</v>
      </c>
      <c r="DF107" s="78">
        <f t="shared" si="106"/>
        <v>1</v>
      </c>
      <c r="DG107" s="78">
        <f t="shared" si="107"/>
        <v>1</v>
      </c>
      <c r="DH107" s="78" t="str">
        <f t="shared" si="108"/>
        <v>1</v>
      </c>
      <c r="DI107" s="79">
        <f>IFERROR(IF(J107="","",VLOOKUP(J107,Lists!$D$3:$E$13,2,FALSE)),1)</f>
        <v>0</v>
      </c>
      <c r="DJ107" s="79">
        <f>IFERROR(IF(K107="","",VLOOKUP(K107,Lists!$F$3:$G$14,2,FALSE)),1)</f>
        <v>0</v>
      </c>
      <c r="DK107" s="79" t="str">
        <f>IFERROR(IF(M107="","",VLOOKUP(M107,Lists!$AA$3:$AB$18,2,FALSE)),1)</f>
        <v/>
      </c>
      <c r="DL107" s="79" t="str">
        <f>IFERROR(IF(N107="","",VLOOKUP(N107,Lists!$AC$3:$AD$13,2,FALSE)),1)</f>
        <v/>
      </c>
    </row>
    <row r="108" spans="1:116" ht="15" customHeight="1" x14ac:dyDescent="0.2">
      <c r="A108" s="20">
        <v>28731</v>
      </c>
      <c r="B108" s="19">
        <v>45665</v>
      </c>
      <c r="C108" s="64">
        <v>0.625</v>
      </c>
      <c r="D108" s="64" t="s">
        <v>1150</v>
      </c>
      <c r="E108" s="19">
        <v>45665</v>
      </c>
      <c r="F108" s="20">
        <v>13</v>
      </c>
      <c r="G108" s="18" t="s">
        <v>1108</v>
      </c>
      <c r="H108" s="65"/>
      <c r="I108" s="18" t="s">
        <v>1127</v>
      </c>
      <c r="J108" s="66" t="s">
        <v>33</v>
      </c>
      <c r="K108" s="66" t="s">
        <v>420</v>
      </c>
      <c r="L108" s="67" t="s">
        <v>1151</v>
      </c>
      <c r="M108" s="68"/>
      <c r="N108" s="68"/>
      <c r="O108" s="69"/>
      <c r="P108" s="134">
        <v>0.61458333333333337</v>
      </c>
      <c r="Q108" s="70"/>
      <c r="R108" s="134">
        <v>0.62430555555555556</v>
      </c>
      <c r="S108" s="70"/>
      <c r="T108" s="134">
        <v>0.63888888888888895</v>
      </c>
      <c r="U108" s="70"/>
      <c r="V108" s="134">
        <v>0.64236111111111105</v>
      </c>
      <c r="W108" s="70"/>
      <c r="X108" s="134">
        <v>0.6430555555555556</v>
      </c>
      <c r="Y108" s="70"/>
      <c r="Z108" s="134">
        <v>0.64930555555555558</v>
      </c>
      <c r="AA108" s="70" t="s">
        <v>1127</v>
      </c>
      <c r="AB108" s="19">
        <v>45665</v>
      </c>
      <c r="AC108" s="20" t="s">
        <v>1108</v>
      </c>
      <c r="AD108" s="19"/>
      <c r="AE108" s="71">
        <f t="shared" si="73"/>
        <v>885</v>
      </c>
      <c r="AF108" s="71">
        <f t="shared" si="74"/>
        <v>925</v>
      </c>
      <c r="AG108" s="71">
        <f t="shared" si="75"/>
        <v>40</v>
      </c>
      <c r="AH108" s="71">
        <f t="shared" si="76"/>
        <v>40</v>
      </c>
      <c r="AI108" s="71" t="str">
        <f t="shared" si="77"/>
        <v/>
      </c>
      <c r="AJ108" s="71" t="str">
        <f t="shared" si="78"/>
        <v/>
      </c>
      <c r="AK108" s="71" t="str">
        <f t="shared" si="79"/>
        <v/>
      </c>
      <c r="AL108" s="71">
        <f t="shared" si="80"/>
        <v>40</v>
      </c>
      <c r="AM108" s="71">
        <f t="shared" si="81"/>
        <v>0</v>
      </c>
      <c r="AN108" s="72">
        <f t="shared" si="82"/>
        <v>0</v>
      </c>
      <c r="AO108" s="73">
        <f t="shared" si="83"/>
        <v>0</v>
      </c>
      <c r="AP108" s="72" t="str">
        <f t="shared" si="84"/>
        <v>Yes</v>
      </c>
      <c r="AQ108" s="72">
        <f t="shared" si="85"/>
        <v>6.2499999999999778E-3</v>
      </c>
      <c r="AR108" s="72" t="str">
        <f t="shared" si="86"/>
        <v>Yes</v>
      </c>
      <c r="AS108" s="72" t="str">
        <f t="shared" si="87"/>
        <v>No</v>
      </c>
      <c r="AT108" s="72" t="str">
        <f t="shared" si="88"/>
        <v>No</v>
      </c>
      <c r="AU108" s="3"/>
      <c r="AV108" s="3"/>
      <c r="AW108" s="3"/>
      <c r="AX108" s="3"/>
      <c r="AY108" s="20"/>
      <c r="AZ108" s="46"/>
      <c r="BA108" s="20"/>
      <c r="BB108" s="46"/>
      <c r="BC108" s="20"/>
      <c r="BD108" s="20"/>
      <c r="BE108" s="20"/>
      <c r="BF108" s="47" t="str">
        <f t="shared" si="109"/>
        <v/>
      </c>
      <c r="BG108" s="3"/>
      <c r="BH108" s="3"/>
      <c r="BI108" s="3"/>
      <c r="BJ108" s="3"/>
      <c r="BK108" s="3"/>
      <c r="BL108" s="3"/>
      <c r="BM108" s="3"/>
      <c r="BN108" s="3"/>
      <c r="BO108" s="3"/>
      <c r="BP108" s="3"/>
      <c r="BQ108" s="3"/>
      <c r="BR108" s="3"/>
      <c r="BS108" s="3"/>
      <c r="BT108" s="3"/>
      <c r="BU108" s="3"/>
      <c r="BV108" s="3"/>
      <c r="BW108" s="3"/>
      <c r="BX108" s="3"/>
      <c r="BY108" s="3"/>
      <c r="BZ108" s="80"/>
      <c r="CA108" s="3"/>
      <c r="CB108" s="3"/>
      <c r="CC108" s="3"/>
      <c r="CD108" s="3"/>
      <c r="CE108" s="3"/>
      <c r="CF108" s="3"/>
      <c r="CG108" s="3"/>
      <c r="CH108" s="3"/>
      <c r="CI108" s="3"/>
      <c r="CJ108" s="3"/>
      <c r="CM108" s="3"/>
      <c r="CN108" s="78">
        <f t="shared" si="89"/>
        <v>0</v>
      </c>
      <c r="CO108" s="78">
        <f t="shared" si="90"/>
        <v>0</v>
      </c>
      <c r="CP108" s="78">
        <f t="shared" si="91"/>
        <v>0</v>
      </c>
      <c r="CQ108" s="78">
        <f t="shared" si="92"/>
        <v>0</v>
      </c>
      <c r="CR108" s="78">
        <f t="shared" si="93"/>
        <v>0</v>
      </c>
      <c r="CS108" s="78">
        <f t="shared" si="94"/>
        <v>0</v>
      </c>
      <c r="CT108" s="78">
        <f t="shared" si="95"/>
        <v>0</v>
      </c>
      <c r="CU108" s="78">
        <f t="shared" si="96"/>
        <v>0</v>
      </c>
      <c r="CV108" s="78">
        <f t="shared" si="97"/>
        <v>0</v>
      </c>
      <c r="CW108" s="78">
        <f t="shared" si="98"/>
        <v>0</v>
      </c>
      <c r="CX108" s="78">
        <f t="shared" si="99"/>
        <v>0</v>
      </c>
      <c r="CY108" s="78">
        <f t="shared" si="100"/>
        <v>0</v>
      </c>
      <c r="CZ108" s="78">
        <f t="shared" si="101"/>
        <v>0</v>
      </c>
      <c r="DA108" s="78">
        <f>IF(COUNTIFS($A$2:$A$601,A108,$B$2:$B$601,B108,$F$2:F$601,F108)&gt;1,1,0)</f>
        <v>0</v>
      </c>
      <c r="DB108" s="78">
        <f t="shared" si="102"/>
        <v>0</v>
      </c>
      <c r="DC108" s="78">
        <f t="shared" si="103"/>
        <v>0</v>
      </c>
      <c r="DD108" s="78">
        <f t="shared" si="104"/>
        <v>0</v>
      </c>
      <c r="DE108" s="78">
        <f t="shared" si="105"/>
        <v>1</v>
      </c>
      <c r="DF108" s="78">
        <f t="shared" si="106"/>
        <v>1</v>
      </c>
      <c r="DG108" s="78">
        <f t="shared" si="107"/>
        <v>1</v>
      </c>
      <c r="DH108" s="78" t="str">
        <f t="shared" si="108"/>
        <v>1</v>
      </c>
      <c r="DI108" s="79">
        <f>IFERROR(IF(J108="","",VLOOKUP(J108,Lists!$D$3:$E$13,2,FALSE)),1)</f>
        <v>0</v>
      </c>
      <c r="DJ108" s="79">
        <f>IFERROR(IF(K108="","",VLOOKUP(K108,Lists!$F$3:$G$14,2,FALSE)),1)</f>
        <v>0</v>
      </c>
      <c r="DK108" s="79" t="str">
        <f>IFERROR(IF(M108="","",VLOOKUP(M108,Lists!$AA$3:$AB$18,2,FALSE)),1)</f>
        <v/>
      </c>
      <c r="DL108" s="79" t="str">
        <f>IFERROR(IF(N108="","",VLOOKUP(N108,Lists!$AC$3:$AD$13,2,FALSE)),1)</f>
        <v/>
      </c>
    </row>
    <row r="109" spans="1:116" ht="15" customHeight="1" x14ac:dyDescent="0.2">
      <c r="A109" s="20">
        <v>885</v>
      </c>
      <c r="B109" s="19">
        <v>45665</v>
      </c>
      <c r="C109" s="64">
        <v>0.64583333333333337</v>
      </c>
      <c r="D109" s="64" t="s">
        <v>1150</v>
      </c>
      <c r="E109" s="19">
        <v>45665</v>
      </c>
      <c r="F109" s="20">
        <v>13</v>
      </c>
      <c r="G109" s="18" t="s">
        <v>1108</v>
      </c>
      <c r="H109" s="65"/>
      <c r="I109" s="18" t="s">
        <v>1127</v>
      </c>
      <c r="J109" s="66" t="s">
        <v>33</v>
      </c>
      <c r="K109" s="66" t="s">
        <v>420</v>
      </c>
      <c r="L109" s="67" t="s">
        <v>1151</v>
      </c>
      <c r="M109" s="68"/>
      <c r="N109" s="68"/>
      <c r="O109" s="69"/>
      <c r="P109" s="134">
        <v>0.65</v>
      </c>
      <c r="Q109" s="70"/>
      <c r="R109" s="134">
        <v>0.65625</v>
      </c>
      <c r="S109" s="70"/>
      <c r="T109" s="134">
        <v>0.67847222222222225</v>
      </c>
      <c r="U109" s="70"/>
      <c r="V109" s="134">
        <v>0.68402777777777779</v>
      </c>
      <c r="W109" s="70"/>
      <c r="X109" s="134">
        <v>0.68472222222222223</v>
      </c>
      <c r="Y109" s="70"/>
      <c r="Z109" s="134">
        <v>0.69097222222222221</v>
      </c>
      <c r="AA109" s="70" t="s">
        <v>1127</v>
      </c>
      <c r="AB109" s="19">
        <v>45665</v>
      </c>
      <c r="AC109" s="20" t="s">
        <v>1108</v>
      </c>
      <c r="AD109" s="19"/>
      <c r="AE109" s="71">
        <f t="shared" si="73"/>
        <v>936</v>
      </c>
      <c r="AF109" s="71">
        <f t="shared" si="74"/>
        <v>985</v>
      </c>
      <c r="AG109" s="71">
        <f t="shared" si="75"/>
        <v>49</v>
      </c>
      <c r="AH109" s="71" t="str">
        <f t="shared" si="76"/>
        <v/>
      </c>
      <c r="AI109" s="71" t="str">
        <f t="shared" si="77"/>
        <v/>
      </c>
      <c r="AJ109" s="71">
        <f t="shared" si="78"/>
        <v>24</v>
      </c>
      <c r="AK109" s="71" t="str">
        <f t="shared" si="79"/>
        <v/>
      </c>
      <c r="AL109" s="71">
        <f t="shared" si="80"/>
        <v>24</v>
      </c>
      <c r="AM109" s="71">
        <f t="shared" si="81"/>
        <v>25</v>
      </c>
      <c r="AN109" s="72">
        <f t="shared" si="82"/>
        <v>1.041666666666663E-2</v>
      </c>
      <c r="AO109" s="73">
        <f t="shared" si="83"/>
        <v>0</v>
      </c>
      <c r="AP109" s="72" t="str">
        <f t="shared" si="84"/>
        <v>Yes</v>
      </c>
      <c r="AQ109" s="72">
        <f t="shared" si="85"/>
        <v>6.2499999999999778E-3</v>
      </c>
      <c r="AR109" s="72" t="str">
        <f t="shared" si="86"/>
        <v>Yes</v>
      </c>
      <c r="AS109" s="72" t="str">
        <f t="shared" si="87"/>
        <v>No</v>
      </c>
      <c r="AT109" s="72" t="str">
        <f t="shared" si="88"/>
        <v>No</v>
      </c>
      <c r="AU109" s="3"/>
      <c r="AV109" s="3"/>
      <c r="AW109" s="3"/>
      <c r="AX109" s="3"/>
      <c r="AY109" s="20"/>
      <c r="AZ109" s="46"/>
      <c r="BA109" s="20"/>
      <c r="BB109" s="46"/>
      <c r="BC109" s="20"/>
      <c r="BD109" s="20"/>
      <c r="BE109" s="20"/>
      <c r="BF109" s="47" t="str">
        <f t="shared" si="109"/>
        <v/>
      </c>
      <c r="BG109" s="3"/>
      <c r="BH109" s="3"/>
      <c r="BI109" s="3"/>
      <c r="BJ109" s="3"/>
      <c r="BK109" s="3"/>
      <c r="BL109" s="3"/>
      <c r="BM109" s="3"/>
      <c r="BN109" s="3"/>
      <c r="BO109" s="3"/>
      <c r="BP109" s="3"/>
      <c r="BQ109" s="3"/>
      <c r="BR109" s="3"/>
      <c r="BS109" s="3"/>
      <c r="BT109" s="3"/>
      <c r="BU109" s="3"/>
      <c r="BV109" s="3"/>
      <c r="BW109" s="3"/>
      <c r="BX109" s="3"/>
      <c r="BY109" s="3"/>
      <c r="BZ109" s="80"/>
      <c r="CA109" s="3"/>
      <c r="CB109" s="3"/>
      <c r="CC109" s="3"/>
      <c r="CD109" s="3"/>
      <c r="CE109" s="3"/>
      <c r="CF109" s="3"/>
      <c r="CG109" s="3"/>
      <c r="CH109" s="3"/>
      <c r="CI109" s="3"/>
      <c r="CJ109" s="3"/>
      <c r="CM109" s="3"/>
      <c r="CN109" s="78">
        <f t="shared" si="89"/>
        <v>0</v>
      </c>
      <c r="CO109" s="78">
        <f t="shared" si="90"/>
        <v>0</v>
      </c>
      <c r="CP109" s="78">
        <f t="shared" si="91"/>
        <v>0</v>
      </c>
      <c r="CQ109" s="78">
        <f t="shared" si="92"/>
        <v>0</v>
      </c>
      <c r="CR109" s="78">
        <f t="shared" si="93"/>
        <v>0</v>
      </c>
      <c r="CS109" s="78">
        <f t="shared" si="94"/>
        <v>0</v>
      </c>
      <c r="CT109" s="78">
        <f t="shared" si="95"/>
        <v>0</v>
      </c>
      <c r="CU109" s="78">
        <f t="shared" si="96"/>
        <v>0</v>
      </c>
      <c r="CV109" s="78">
        <f t="shared" si="97"/>
        <v>0</v>
      </c>
      <c r="CW109" s="78">
        <f t="shared" si="98"/>
        <v>0</v>
      </c>
      <c r="CX109" s="78">
        <f t="shared" si="99"/>
        <v>0</v>
      </c>
      <c r="CY109" s="78">
        <f t="shared" si="100"/>
        <v>0</v>
      </c>
      <c r="CZ109" s="78">
        <f t="shared" si="101"/>
        <v>0</v>
      </c>
      <c r="DA109" s="78">
        <f>IF(COUNTIFS($A$2:$A$601,A109,$B$2:$B$601,B109,$F$2:F$601,F109)&gt;1,1,0)</f>
        <v>0</v>
      </c>
      <c r="DB109" s="78">
        <f t="shared" si="102"/>
        <v>0</v>
      </c>
      <c r="DC109" s="78">
        <f t="shared" si="103"/>
        <v>0</v>
      </c>
      <c r="DD109" s="78">
        <f t="shared" si="104"/>
        <v>0</v>
      </c>
      <c r="DE109" s="78">
        <f t="shared" si="105"/>
        <v>1</v>
      </c>
      <c r="DF109" s="78">
        <f t="shared" si="106"/>
        <v>1</v>
      </c>
      <c r="DG109" s="78">
        <f t="shared" si="107"/>
        <v>1</v>
      </c>
      <c r="DH109" s="78" t="str">
        <f t="shared" si="108"/>
        <v>1</v>
      </c>
      <c r="DI109" s="79">
        <f>IFERROR(IF(J109="","",VLOOKUP(J109,Lists!$D$3:$E$13,2,FALSE)),1)</f>
        <v>0</v>
      </c>
      <c r="DJ109" s="79">
        <f>IFERROR(IF(K109="","",VLOOKUP(K109,Lists!$F$3:$G$14,2,FALSE)),1)</f>
        <v>0</v>
      </c>
      <c r="DK109" s="79" t="str">
        <f>IFERROR(IF(M109="","",VLOOKUP(M109,Lists!$AA$3:$AB$18,2,FALSE)),1)</f>
        <v/>
      </c>
      <c r="DL109" s="79" t="str">
        <f>IFERROR(IF(N109="","",VLOOKUP(N109,Lists!$AC$3:$AD$13,2,FALSE)),1)</f>
        <v/>
      </c>
    </row>
    <row r="110" spans="1:116" ht="15" customHeight="1" x14ac:dyDescent="0.2">
      <c r="A110" s="20">
        <v>293740</v>
      </c>
      <c r="B110" s="19">
        <v>45666</v>
      </c>
      <c r="C110" s="64">
        <v>0.33333333333333331</v>
      </c>
      <c r="D110" s="64" t="s">
        <v>1124</v>
      </c>
      <c r="E110" s="19">
        <v>45666</v>
      </c>
      <c r="F110" s="20">
        <v>3</v>
      </c>
      <c r="G110" s="18" t="s">
        <v>1108</v>
      </c>
      <c r="H110" s="65"/>
      <c r="I110" s="18" t="s">
        <v>1127</v>
      </c>
      <c r="J110" s="66" t="s">
        <v>42</v>
      </c>
      <c r="K110" s="66" t="s">
        <v>420</v>
      </c>
      <c r="L110" s="67" t="s">
        <v>1183</v>
      </c>
      <c r="M110" s="68"/>
      <c r="N110" s="68"/>
      <c r="O110" s="69"/>
      <c r="P110" s="134">
        <v>0.3263888888888889</v>
      </c>
      <c r="Q110" s="70"/>
      <c r="R110" s="134">
        <v>0.34652777777777777</v>
      </c>
      <c r="S110" s="70"/>
      <c r="T110" s="134">
        <v>0.375</v>
      </c>
      <c r="U110" s="70"/>
      <c r="V110" s="134">
        <v>0.37916666666666665</v>
      </c>
      <c r="W110" s="70"/>
      <c r="X110" s="134">
        <v>0.37986111111111115</v>
      </c>
      <c r="Y110" s="70"/>
      <c r="Z110" s="134">
        <v>0.38541666666666669</v>
      </c>
      <c r="AA110" s="70" t="s">
        <v>1127</v>
      </c>
      <c r="AB110" s="19">
        <v>45666</v>
      </c>
      <c r="AC110" s="20" t="s">
        <v>1108</v>
      </c>
      <c r="AD110" s="19"/>
      <c r="AE110" s="71">
        <f t="shared" si="73"/>
        <v>470</v>
      </c>
      <c r="AF110" s="71">
        <f t="shared" si="74"/>
        <v>546</v>
      </c>
      <c r="AG110" s="71">
        <f t="shared" si="75"/>
        <v>76</v>
      </c>
      <c r="AH110" s="71">
        <f t="shared" si="76"/>
        <v>0</v>
      </c>
      <c r="AI110" s="71">
        <f t="shared" si="77"/>
        <v>66</v>
      </c>
      <c r="AJ110" s="71" t="str">
        <f t="shared" si="78"/>
        <v/>
      </c>
      <c r="AK110" s="71" t="str">
        <f t="shared" si="79"/>
        <v/>
      </c>
      <c r="AL110" s="71">
        <f t="shared" si="80"/>
        <v>66</v>
      </c>
      <c r="AM110" s="71">
        <f t="shared" si="81"/>
        <v>10</v>
      </c>
      <c r="AN110" s="72">
        <f t="shared" si="82"/>
        <v>1.3194444444444453E-2</v>
      </c>
      <c r="AO110" s="73">
        <f t="shared" si="83"/>
        <v>0</v>
      </c>
      <c r="AP110" s="72" t="str">
        <f t="shared" si="84"/>
        <v>No</v>
      </c>
      <c r="AQ110" s="72">
        <f t="shared" si="85"/>
        <v>5.5555555555555358E-3</v>
      </c>
      <c r="AR110" s="72" t="str">
        <f t="shared" si="86"/>
        <v>Yes</v>
      </c>
      <c r="AS110" s="72" t="str">
        <f t="shared" si="87"/>
        <v>No</v>
      </c>
      <c r="AT110" s="72" t="str">
        <f t="shared" si="88"/>
        <v>No</v>
      </c>
      <c r="AU110" s="3"/>
      <c r="AV110" s="3"/>
      <c r="AW110" s="3"/>
      <c r="AX110" s="3"/>
      <c r="AY110" s="20"/>
      <c r="AZ110" s="3" t="s">
        <v>465</v>
      </c>
      <c r="BA110" s="3" t="s">
        <v>465</v>
      </c>
      <c r="BB110" s="3" t="s">
        <v>465</v>
      </c>
      <c r="BC110" s="3" t="s">
        <v>465</v>
      </c>
      <c r="BD110" s="3" t="s">
        <v>465</v>
      </c>
      <c r="BE110" s="3" t="s">
        <v>465</v>
      </c>
      <c r="BF110" s="3" t="s">
        <v>465</v>
      </c>
      <c r="BG110" s="3"/>
      <c r="BH110" s="3"/>
      <c r="BI110" s="3"/>
      <c r="BJ110" s="3"/>
      <c r="BK110" s="3"/>
      <c r="BL110" s="3"/>
      <c r="BM110" s="3"/>
      <c r="BN110" s="3"/>
      <c r="BO110" s="3"/>
      <c r="BP110" s="3"/>
      <c r="BQ110" s="3"/>
      <c r="BR110" s="3"/>
      <c r="BS110" s="3"/>
      <c r="BT110" s="3"/>
      <c r="BU110" s="3"/>
      <c r="BV110" s="3"/>
      <c r="BW110" s="3"/>
      <c r="BX110" s="3"/>
      <c r="BY110" s="3"/>
      <c r="BZ110" s="80"/>
      <c r="CA110" s="3"/>
      <c r="CB110" s="3"/>
      <c r="CC110" s="3"/>
      <c r="CD110" s="3"/>
      <c r="CE110" s="3"/>
      <c r="CF110" s="3"/>
      <c r="CG110" s="3"/>
      <c r="CH110" s="3"/>
      <c r="CI110" s="3"/>
      <c r="CJ110" s="3"/>
      <c r="CM110" s="3"/>
      <c r="CN110" s="78">
        <f t="shared" si="89"/>
        <v>0</v>
      </c>
      <c r="CO110" s="78">
        <f t="shared" si="90"/>
        <v>0</v>
      </c>
      <c r="CP110" s="78">
        <f t="shared" si="91"/>
        <v>0</v>
      </c>
      <c r="CQ110" s="78">
        <f t="shared" si="92"/>
        <v>0</v>
      </c>
      <c r="CR110" s="78">
        <f t="shared" si="93"/>
        <v>0</v>
      </c>
      <c r="CS110" s="78">
        <f t="shared" si="94"/>
        <v>0</v>
      </c>
      <c r="CT110" s="78">
        <f t="shared" si="95"/>
        <v>0</v>
      </c>
      <c r="CU110" s="78">
        <f t="shared" si="96"/>
        <v>0</v>
      </c>
      <c r="CV110" s="78">
        <f t="shared" si="97"/>
        <v>0</v>
      </c>
      <c r="CW110" s="78">
        <f t="shared" si="98"/>
        <v>0</v>
      </c>
      <c r="CX110" s="78">
        <f t="shared" si="99"/>
        <v>0</v>
      </c>
      <c r="CY110" s="78">
        <f t="shared" si="100"/>
        <v>0</v>
      </c>
      <c r="CZ110" s="78">
        <f t="shared" si="101"/>
        <v>0</v>
      </c>
      <c r="DA110" s="78">
        <f>IF(COUNTIFS($A$2:$A$601,A110,$B$2:$B$601,B110,$F$2:F$601,F110)&gt;1,1,0)</f>
        <v>0</v>
      </c>
      <c r="DB110" s="78">
        <f t="shared" si="102"/>
        <v>0</v>
      </c>
      <c r="DC110" s="78">
        <f t="shared" si="103"/>
        <v>0</v>
      </c>
      <c r="DD110" s="78">
        <f t="shared" si="104"/>
        <v>0</v>
      </c>
      <c r="DE110" s="78">
        <f t="shared" si="105"/>
        <v>1</v>
      </c>
      <c r="DF110" s="78">
        <f t="shared" si="106"/>
        <v>1</v>
      </c>
      <c r="DG110" s="78">
        <f t="shared" si="107"/>
        <v>1</v>
      </c>
      <c r="DH110" s="78" t="str">
        <f t="shared" si="108"/>
        <v>1</v>
      </c>
      <c r="DI110" s="79">
        <f>IFERROR(IF(J110="","",VLOOKUP(J110,Lists!$D$3:$E$13,2,FALSE)),1)</f>
        <v>0</v>
      </c>
      <c r="DJ110" s="79">
        <f>IFERROR(IF(K110="","",VLOOKUP(K110,Lists!$F$3:$G$14,2,FALSE)),1)</f>
        <v>0</v>
      </c>
      <c r="DK110" s="79" t="str">
        <f>IFERROR(IF(M110="","",VLOOKUP(M110,Lists!$AA$3:$AB$18,2,FALSE)),1)</f>
        <v/>
      </c>
      <c r="DL110" s="79" t="str">
        <f>IFERROR(IF(N110="","",VLOOKUP(N110,Lists!$AC$3:$AD$13,2,FALSE)),1)</f>
        <v/>
      </c>
    </row>
    <row r="111" spans="1:116" ht="15" customHeight="1" x14ac:dyDescent="0.2">
      <c r="A111" s="20">
        <v>414363</v>
      </c>
      <c r="B111" s="19">
        <v>45666</v>
      </c>
      <c r="C111" s="64">
        <v>0.39583333333333331</v>
      </c>
      <c r="D111" s="64" t="s">
        <v>1124</v>
      </c>
      <c r="E111" s="19">
        <v>45666</v>
      </c>
      <c r="F111" s="20">
        <v>3</v>
      </c>
      <c r="G111" s="18" t="s">
        <v>1108</v>
      </c>
      <c r="H111" s="65"/>
      <c r="I111" s="18" t="s">
        <v>1127</v>
      </c>
      <c r="J111" s="66" t="s">
        <v>42</v>
      </c>
      <c r="K111" s="66" t="s">
        <v>420</v>
      </c>
      <c r="L111" s="67" t="s">
        <v>1135</v>
      </c>
      <c r="M111" s="68"/>
      <c r="N111" s="68"/>
      <c r="O111" s="69"/>
      <c r="P111" s="134">
        <v>0.40138888888888885</v>
      </c>
      <c r="Q111" s="70"/>
      <c r="R111" s="134">
        <v>0.4201388888888889</v>
      </c>
      <c r="S111" s="70"/>
      <c r="T111" s="134">
        <v>0.45</v>
      </c>
      <c r="U111" s="70"/>
      <c r="V111" s="134">
        <v>0.46736111111111112</v>
      </c>
      <c r="W111" s="70"/>
      <c r="X111" s="134">
        <v>0.4680555555555555</v>
      </c>
      <c r="Y111" s="70"/>
      <c r="Z111" s="134">
        <v>0.47569444444444442</v>
      </c>
      <c r="AA111" s="70" t="s">
        <v>1127</v>
      </c>
      <c r="AB111" s="19">
        <v>45666</v>
      </c>
      <c r="AC111" s="20" t="s">
        <v>1108</v>
      </c>
      <c r="AD111" s="19"/>
      <c r="AE111" s="71">
        <f t="shared" si="73"/>
        <v>578</v>
      </c>
      <c r="AF111" s="71">
        <f t="shared" si="74"/>
        <v>673</v>
      </c>
      <c r="AG111" s="71">
        <f t="shared" si="75"/>
        <v>95</v>
      </c>
      <c r="AH111" s="71">
        <f t="shared" si="76"/>
        <v>95</v>
      </c>
      <c r="AI111" s="71" t="str">
        <f t="shared" si="77"/>
        <v/>
      </c>
      <c r="AJ111" s="71" t="str">
        <f t="shared" si="78"/>
        <v/>
      </c>
      <c r="AK111" s="71" t="str">
        <f t="shared" si="79"/>
        <v/>
      </c>
      <c r="AL111" s="71">
        <f t="shared" si="80"/>
        <v>95</v>
      </c>
      <c r="AM111" s="71">
        <f t="shared" si="81"/>
        <v>0</v>
      </c>
      <c r="AN111" s="72">
        <f t="shared" si="82"/>
        <v>2.430555555555558E-2</v>
      </c>
      <c r="AO111" s="73">
        <f t="shared" si="83"/>
        <v>0</v>
      </c>
      <c r="AP111" s="72" t="str">
        <f t="shared" si="84"/>
        <v>No</v>
      </c>
      <c r="AQ111" s="72">
        <f t="shared" si="85"/>
        <v>7.6388888888889173E-3</v>
      </c>
      <c r="AR111" s="72" t="str">
        <f t="shared" si="86"/>
        <v>Yes</v>
      </c>
      <c r="AS111" s="72" t="str">
        <f t="shared" si="87"/>
        <v>No</v>
      </c>
      <c r="AT111" s="72" t="str">
        <f t="shared" si="88"/>
        <v>No</v>
      </c>
      <c r="AU111" s="3"/>
      <c r="AV111" s="3"/>
      <c r="AW111" s="3"/>
      <c r="AX111" s="3"/>
      <c r="AY111" s="20"/>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80"/>
      <c r="CA111" s="3"/>
      <c r="CB111" s="3"/>
      <c r="CC111" s="3"/>
      <c r="CD111" s="3"/>
      <c r="CE111" s="3"/>
      <c r="CF111" s="3"/>
      <c r="CG111" s="3"/>
      <c r="CH111" s="3"/>
      <c r="CI111" s="3"/>
      <c r="CJ111" s="3"/>
      <c r="CM111" s="3"/>
      <c r="CN111" s="78">
        <f t="shared" si="89"/>
        <v>0</v>
      </c>
      <c r="CO111" s="78">
        <f t="shared" si="90"/>
        <v>0</v>
      </c>
      <c r="CP111" s="78">
        <f t="shared" si="91"/>
        <v>0</v>
      </c>
      <c r="CQ111" s="78">
        <f t="shared" si="92"/>
        <v>0</v>
      </c>
      <c r="CR111" s="78">
        <f t="shared" si="93"/>
        <v>0</v>
      </c>
      <c r="CS111" s="78">
        <f t="shared" si="94"/>
        <v>0</v>
      </c>
      <c r="CT111" s="78">
        <f t="shared" si="95"/>
        <v>0</v>
      </c>
      <c r="CU111" s="78">
        <f t="shared" si="96"/>
        <v>0</v>
      </c>
      <c r="CV111" s="78">
        <f t="shared" si="97"/>
        <v>0</v>
      </c>
      <c r="CW111" s="78">
        <f t="shared" si="98"/>
        <v>0</v>
      </c>
      <c r="CX111" s="78">
        <f t="shared" si="99"/>
        <v>0</v>
      </c>
      <c r="CY111" s="78">
        <f t="shared" si="100"/>
        <v>0</v>
      </c>
      <c r="CZ111" s="78">
        <f t="shared" si="101"/>
        <v>0</v>
      </c>
      <c r="DA111" s="78">
        <f>IF(COUNTIFS($A$2:$A$601,A111,$B$2:$B$601,B111,$F$2:F$601,F111)&gt;1,1,0)</f>
        <v>0</v>
      </c>
      <c r="DB111" s="78">
        <f t="shared" si="102"/>
        <v>0</v>
      </c>
      <c r="DC111" s="78">
        <f t="shared" si="103"/>
        <v>0</v>
      </c>
      <c r="DD111" s="78">
        <f t="shared" si="104"/>
        <v>0</v>
      </c>
      <c r="DE111" s="78">
        <f t="shared" si="105"/>
        <v>1</v>
      </c>
      <c r="DF111" s="78">
        <f t="shared" si="106"/>
        <v>1</v>
      </c>
      <c r="DG111" s="78">
        <f t="shared" si="107"/>
        <v>1</v>
      </c>
      <c r="DH111" s="78" t="str">
        <f t="shared" si="108"/>
        <v>1</v>
      </c>
      <c r="DI111" s="79">
        <f>IFERROR(IF(J111="","",VLOOKUP(J111,Lists!$D$3:$E$13,2,FALSE)),1)</f>
        <v>0</v>
      </c>
      <c r="DJ111" s="79">
        <f>IFERROR(IF(K111="","",VLOOKUP(K111,Lists!$F$3:$G$14,2,FALSE)),1)</f>
        <v>0</v>
      </c>
      <c r="DK111" s="79" t="str">
        <f>IFERROR(IF(M111="","",VLOOKUP(M111,Lists!$AA$3:$AB$18,2,FALSE)),1)</f>
        <v/>
      </c>
      <c r="DL111" s="79" t="str">
        <f>IFERROR(IF(N111="","",VLOOKUP(N111,Lists!$AC$3:$AD$13,2,FALSE)),1)</f>
        <v/>
      </c>
    </row>
    <row r="112" spans="1:116" ht="15" customHeight="1" x14ac:dyDescent="0.2">
      <c r="A112" s="20">
        <v>314734</v>
      </c>
      <c r="B112" s="19">
        <v>45666</v>
      </c>
      <c r="C112" s="64">
        <v>0.47916666666666669</v>
      </c>
      <c r="D112" s="64" t="s">
        <v>1124</v>
      </c>
      <c r="E112" s="19">
        <v>45666</v>
      </c>
      <c r="F112" s="20">
        <v>3</v>
      </c>
      <c r="G112" s="18" t="s">
        <v>1108</v>
      </c>
      <c r="H112" s="65"/>
      <c r="I112" s="18" t="s">
        <v>1127</v>
      </c>
      <c r="J112" s="66" t="s">
        <v>42</v>
      </c>
      <c r="K112" s="66" t="s">
        <v>420</v>
      </c>
      <c r="L112" s="67" t="s">
        <v>1135</v>
      </c>
      <c r="M112" s="68"/>
      <c r="N112" s="68"/>
      <c r="O112" s="69"/>
      <c r="P112" s="134">
        <v>0.4777777777777778</v>
      </c>
      <c r="Q112" s="70"/>
      <c r="R112" s="134">
        <v>0.48680555555555555</v>
      </c>
      <c r="S112" s="70"/>
      <c r="T112" s="134">
        <v>0.50624999999999998</v>
      </c>
      <c r="U112" s="70"/>
      <c r="V112" s="134">
        <v>0.5131944444444444</v>
      </c>
      <c r="W112" s="70"/>
      <c r="X112" s="134">
        <v>0.51388888888888895</v>
      </c>
      <c r="Y112" s="70"/>
      <c r="Z112" s="134">
        <v>0.52083333333333337</v>
      </c>
      <c r="AA112" s="70" t="s">
        <v>1127</v>
      </c>
      <c r="AB112" s="19">
        <v>45666</v>
      </c>
      <c r="AC112" s="20" t="s">
        <v>1108</v>
      </c>
      <c r="AD112" s="19"/>
      <c r="AE112" s="71">
        <f t="shared" si="73"/>
        <v>688</v>
      </c>
      <c r="AF112" s="71">
        <f t="shared" si="74"/>
        <v>739</v>
      </c>
      <c r="AG112" s="71">
        <f t="shared" si="75"/>
        <v>51</v>
      </c>
      <c r="AH112" s="71">
        <f t="shared" si="76"/>
        <v>51</v>
      </c>
      <c r="AI112" s="71" t="str">
        <f t="shared" si="77"/>
        <v/>
      </c>
      <c r="AJ112" s="71" t="str">
        <f t="shared" si="78"/>
        <v/>
      </c>
      <c r="AK112" s="71" t="str">
        <f t="shared" si="79"/>
        <v/>
      </c>
      <c r="AL112" s="71">
        <f t="shared" si="80"/>
        <v>51</v>
      </c>
      <c r="AM112" s="71">
        <f t="shared" si="81"/>
        <v>0</v>
      </c>
      <c r="AN112" s="72">
        <f t="shared" si="82"/>
        <v>7.6388888888888618E-3</v>
      </c>
      <c r="AO112" s="73">
        <f t="shared" si="83"/>
        <v>0</v>
      </c>
      <c r="AP112" s="72" t="str">
        <f t="shared" si="84"/>
        <v>Yes</v>
      </c>
      <c r="AQ112" s="72">
        <f t="shared" si="85"/>
        <v>6.9444444444444198E-3</v>
      </c>
      <c r="AR112" s="72" t="str">
        <f t="shared" si="86"/>
        <v>Yes</v>
      </c>
      <c r="AS112" s="72" t="str">
        <f t="shared" si="87"/>
        <v>No</v>
      </c>
      <c r="AT112" s="72" t="str">
        <f t="shared" si="88"/>
        <v>No</v>
      </c>
      <c r="AU112" s="3"/>
      <c r="AV112" s="3"/>
      <c r="AW112" s="3"/>
      <c r="AX112" s="3"/>
      <c r="AY112" s="20"/>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80"/>
      <c r="CA112" s="3"/>
      <c r="CB112" s="3"/>
      <c r="CC112" s="3"/>
      <c r="CD112" s="3"/>
      <c r="CE112" s="3"/>
      <c r="CF112" s="3"/>
      <c r="CG112" s="3"/>
      <c r="CH112" s="3"/>
      <c r="CI112" s="3"/>
      <c r="CJ112" s="3"/>
      <c r="CM112" s="3"/>
      <c r="CN112" s="78">
        <f t="shared" si="89"/>
        <v>0</v>
      </c>
      <c r="CO112" s="78">
        <f t="shared" si="90"/>
        <v>0</v>
      </c>
      <c r="CP112" s="78">
        <f t="shared" si="91"/>
        <v>0</v>
      </c>
      <c r="CQ112" s="78">
        <f t="shared" si="92"/>
        <v>0</v>
      </c>
      <c r="CR112" s="78">
        <f t="shared" si="93"/>
        <v>0</v>
      </c>
      <c r="CS112" s="78">
        <f t="shared" si="94"/>
        <v>0</v>
      </c>
      <c r="CT112" s="78">
        <f t="shared" si="95"/>
        <v>0</v>
      </c>
      <c r="CU112" s="78">
        <f t="shared" si="96"/>
        <v>0</v>
      </c>
      <c r="CV112" s="78">
        <f t="shared" si="97"/>
        <v>0</v>
      </c>
      <c r="CW112" s="78">
        <f t="shared" si="98"/>
        <v>0</v>
      </c>
      <c r="CX112" s="78">
        <f t="shared" si="99"/>
        <v>0</v>
      </c>
      <c r="CY112" s="78">
        <f t="shared" si="100"/>
        <v>0</v>
      </c>
      <c r="CZ112" s="78">
        <f t="shared" si="101"/>
        <v>0</v>
      </c>
      <c r="DA112" s="78">
        <f>IF(COUNTIFS($A$2:$A$601,A112,$B$2:$B$601,B112,$F$2:F$601,F112)&gt;1,1,0)</f>
        <v>0</v>
      </c>
      <c r="DB112" s="78">
        <f t="shared" si="102"/>
        <v>0</v>
      </c>
      <c r="DC112" s="78">
        <f t="shared" si="103"/>
        <v>0</v>
      </c>
      <c r="DD112" s="78">
        <f t="shared" si="104"/>
        <v>0</v>
      </c>
      <c r="DE112" s="78">
        <f t="shared" si="105"/>
        <v>1</v>
      </c>
      <c r="DF112" s="78">
        <f t="shared" si="106"/>
        <v>1</v>
      </c>
      <c r="DG112" s="78">
        <f t="shared" si="107"/>
        <v>1</v>
      </c>
      <c r="DH112" s="78" t="str">
        <f t="shared" si="108"/>
        <v>1</v>
      </c>
      <c r="DI112" s="79">
        <f>IFERROR(IF(J112="","",VLOOKUP(J112,Lists!$D$3:$E$13,2,FALSE)),1)</f>
        <v>0</v>
      </c>
      <c r="DJ112" s="79">
        <f>IFERROR(IF(K112="","",VLOOKUP(K112,Lists!$F$3:$G$14,2,FALSE)),1)</f>
        <v>0</v>
      </c>
      <c r="DK112" s="79" t="str">
        <f>IFERROR(IF(M112="","",VLOOKUP(M112,Lists!$AA$3:$AB$18,2,FALSE)),1)</f>
        <v/>
      </c>
      <c r="DL112" s="79" t="str">
        <f>IFERROR(IF(N112="","",VLOOKUP(N112,Lists!$AC$3:$AD$13,2,FALSE)),1)</f>
        <v/>
      </c>
    </row>
    <row r="113" spans="1:116" ht="15" customHeight="1" x14ac:dyDescent="0.2">
      <c r="A113" s="20">
        <v>296606</v>
      </c>
      <c r="B113" s="19">
        <v>45666</v>
      </c>
      <c r="C113" s="64">
        <v>0.52083333333333337</v>
      </c>
      <c r="D113" s="64" t="s">
        <v>1124</v>
      </c>
      <c r="E113" s="19">
        <v>45666</v>
      </c>
      <c r="F113" s="20">
        <v>3</v>
      </c>
      <c r="G113" s="18" t="s">
        <v>1108</v>
      </c>
      <c r="H113" s="65"/>
      <c r="I113" s="18" t="s">
        <v>1127</v>
      </c>
      <c r="J113" s="66" t="s">
        <v>42</v>
      </c>
      <c r="K113" s="66" t="s">
        <v>420</v>
      </c>
      <c r="L113" s="67" t="s">
        <v>1229</v>
      </c>
      <c r="M113" s="68"/>
      <c r="N113" s="68"/>
      <c r="O113" s="69"/>
      <c r="P113" s="134">
        <v>0.52430555555555558</v>
      </c>
      <c r="Q113" s="70"/>
      <c r="R113" s="134">
        <v>0.53819444444444442</v>
      </c>
      <c r="S113" s="70"/>
      <c r="T113" s="134">
        <v>0.56944444444444442</v>
      </c>
      <c r="U113" s="70"/>
      <c r="V113" s="134">
        <v>0.59027777777777779</v>
      </c>
      <c r="W113" s="70"/>
      <c r="X113" s="134">
        <v>0.59097222222222223</v>
      </c>
      <c r="Y113" s="70"/>
      <c r="Z113" s="134">
        <v>0.59722222222222221</v>
      </c>
      <c r="AA113" s="70" t="s">
        <v>1127</v>
      </c>
      <c r="AB113" s="19">
        <v>45666</v>
      </c>
      <c r="AC113" s="20" t="s">
        <v>1108</v>
      </c>
      <c r="AD113" s="19"/>
      <c r="AE113" s="71">
        <f t="shared" si="73"/>
        <v>755</v>
      </c>
      <c r="AF113" s="71">
        <f t="shared" si="74"/>
        <v>850</v>
      </c>
      <c r="AG113" s="71">
        <f t="shared" si="75"/>
        <v>95</v>
      </c>
      <c r="AH113" s="71">
        <f t="shared" si="76"/>
        <v>95</v>
      </c>
      <c r="AI113" s="71" t="str">
        <f t="shared" si="77"/>
        <v/>
      </c>
      <c r="AJ113" s="71" t="str">
        <f t="shared" si="78"/>
        <v/>
      </c>
      <c r="AK113" s="71" t="str">
        <f t="shared" si="79"/>
        <v/>
      </c>
      <c r="AL113" s="71">
        <f t="shared" si="80"/>
        <v>95</v>
      </c>
      <c r="AM113" s="71">
        <f t="shared" si="81"/>
        <v>0</v>
      </c>
      <c r="AN113" s="72">
        <f t="shared" si="82"/>
        <v>1.7361111111111049E-2</v>
      </c>
      <c r="AO113" s="73">
        <f t="shared" si="83"/>
        <v>0</v>
      </c>
      <c r="AP113" s="72" t="str">
        <f t="shared" si="84"/>
        <v>No</v>
      </c>
      <c r="AQ113" s="72">
        <f t="shared" si="85"/>
        <v>6.2499999999999778E-3</v>
      </c>
      <c r="AR113" s="72" t="str">
        <f t="shared" si="86"/>
        <v>Yes</v>
      </c>
      <c r="AS113" s="72" t="str">
        <f t="shared" si="87"/>
        <v>No</v>
      </c>
      <c r="AT113" s="72" t="str">
        <f t="shared" si="88"/>
        <v>No</v>
      </c>
      <c r="AU113" s="3"/>
      <c r="AV113" s="3"/>
      <c r="AW113" s="3"/>
      <c r="AX113" s="3"/>
      <c r="AY113" s="20"/>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80"/>
      <c r="CA113" s="3"/>
      <c r="CB113" s="3"/>
      <c r="CC113" s="3"/>
      <c r="CD113" s="3"/>
      <c r="CE113" s="3"/>
      <c r="CF113" s="3"/>
      <c r="CG113" s="3"/>
      <c r="CH113" s="3"/>
      <c r="CI113" s="3"/>
      <c r="CJ113" s="3"/>
      <c r="CM113" s="3"/>
      <c r="CN113" s="78">
        <f t="shared" si="89"/>
        <v>0</v>
      </c>
      <c r="CO113" s="78">
        <f t="shared" si="90"/>
        <v>0</v>
      </c>
      <c r="CP113" s="78">
        <f t="shared" si="91"/>
        <v>0</v>
      </c>
      <c r="CQ113" s="78">
        <f t="shared" si="92"/>
        <v>0</v>
      </c>
      <c r="CR113" s="78">
        <f t="shared" si="93"/>
        <v>0</v>
      </c>
      <c r="CS113" s="78">
        <f t="shared" si="94"/>
        <v>0</v>
      </c>
      <c r="CT113" s="78">
        <f t="shared" si="95"/>
        <v>0</v>
      </c>
      <c r="CU113" s="78">
        <f t="shared" si="96"/>
        <v>0</v>
      </c>
      <c r="CV113" s="78">
        <f t="shared" si="97"/>
        <v>0</v>
      </c>
      <c r="CW113" s="78">
        <f t="shared" si="98"/>
        <v>0</v>
      </c>
      <c r="CX113" s="78">
        <f t="shared" si="99"/>
        <v>0</v>
      </c>
      <c r="CY113" s="78">
        <f t="shared" si="100"/>
        <v>0</v>
      </c>
      <c r="CZ113" s="78">
        <f t="shared" si="101"/>
        <v>0</v>
      </c>
      <c r="DA113" s="78">
        <f>IF(COUNTIFS($A$2:$A$601,A113,$B$2:$B$601,B113,$F$2:F$601,F113)&gt;1,1,0)</f>
        <v>0</v>
      </c>
      <c r="DB113" s="78">
        <f t="shared" si="102"/>
        <v>0</v>
      </c>
      <c r="DC113" s="78">
        <f t="shared" si="103"/>
        <v>0</v>
      </c>
      <c r="DD113" s="78">
        <f t="shared" si="104"/>
        <v>0</v>
      </c>
      <c r="DE113" s="78">
        <f t="shared" si="105"/>
        <v>1</v>
      </c>
      <c r="DF113" s="78">
        <f t="shared" si="106"/>
        <v>1</v>
      </c>
      <c r="DG113" s="78">
        <f t="shared" si="107"/>
        <v>1</v>
      </c>
      <c r="DH113" s="78" t="str">
        <f t="shared" si="108"/>
        <v>1</v>
      </c>
      <c r="DI113" s="79">
        <f>IFERROR(IF(J113="","",VLOOKUP(J113,Lists!$D$3:$E$13,2,FALSE)),1)</f>
        <v>0</v>
      </c>
      <c r="DJ113" s="79">
        <f>IFERROR(IF(K113="","",VLOOKUP(K113,Lists!$F$3:$G$14,2,FALSE)),1)</f>
        <v>0</v>
      </c>
      <c r="DK113" s="79" t="str">
        <f>IFERROR(IF(M113="","",VLOOKUP(M113,Lists!$AA$3:$AB$18,2,FALSE)),1)</f>
        <v/>
      </c>
      <c r="DL113" s="79" t="str">
        <f>IFERROR(IF(N113="","",VLOOKUP(N113,Lists!$AC$3:$AD$13,2,FALSE)),1)</f>
        <v/>
      </c>
    </row>
    <row r="114" spans="1:116" ht="15" customHeight="1" x14ac:dyDescent="0.2">
      <c r="A114" s="20">
        <v>417370</v>
      </c>
      <c r="B114" s="19">
        <v>45666</v>
      </c>
      <c r="C114" s="64">
        <v>0.60416666666666663</v>
      </c>
      <c r="D114" s="64" t="s">
        <v>1124</v>
      </c>
      <c r="E114" s="19">
        <v>45666</v>
      </c>
      <c r="F114" s="20">
        <v>3</v>
      </c>
      <c r="G114" s="18" t="s">
        <v>1108</v>
      </c>
      <c r="H114" s="65"/>
      <c r="I114" s="18" t="s">
        <v>1127</v>
      </c>
      <c r="J114" s="66" t="s">
        <v>42</v>
      </c>
      <c r="K114" s="66" t="s">
        <v>420</v>
      </c>
      <c r="L114" s="67" t="s">
        <v>1132</v>
      </c>
      <c r="M114" s="68"/>
      <c r="N114" s="68"/>
      <c r="O114" s="69"/>
      <c r="P114" s="134">
        <v>0.60138888888888886</v>
      </c>
      <c r="Q114" s="70"/>
      <c r="R114" s="134">
        <v>0.60416666666666663</v>
      </c>
      <c r="S114" s="70"/>
      <c r="T114" s="134">
        <v>0.60763888888888895</v>
      </c>
      <c r="U114" s="70"/>
      <c r="V114" s="134">
        <v>0.60902777777777783</v>
      </c>
      <c r="W114" s="70"/>
      <c r="X114" s="134">
        <v>0.60972222222222217</v>
      </c>
      <c r="Y114" s="70"/>
      <c r="Z114" s="134">
        <v>0.61805555555555558</v>
      </c>
      <c r="AA114" s="70" t="s">
        <v>1127</v>
      </c>
      <c r="AB114" s="19">
        <v>45666</v>
      </c>
      <c r="AC114" s="20" t="s">
        <v>1108</v>
      </c>
      <c r="AD114" s="19"/>
      <c r="AE114" s="71">
        <f t="shared" si="73"/>
        <v>866</v>
      </c>
      <c r="AF114" s="71">
        <f t="shared" si="74"/>
        <v>877</v>
      </c>
      <c r="AG114" s="71">
        <f t="shared" si="75"/>
        <v>11</v>
      </c>
      <c r="AH114" s="71">
        <f t="shared" si="76"/>
        <v>11</v>
      </c>
      <c r="AI114" s="71" t="str">
        <f t="shared" si="77"/>
        <v/>
      </c>
      <c r="AJ114" s="71" t="str">
        <f t="shared" si="78"/>
        <v/>
      </c>
      <c r="AK114" s="71" t="str">
        <f t="shared" si="79"/>
        <v/>
      </c>
      <c r="AL114" s="71">
        <f t="shared" si="80"/>
        <v>11</v>
      </c>
      <c r="AM114" s="71">
        <f t="shared" si="81"/>
        <v>0</v>
      </c>
      <c r="AN114" s="72">
        <f t="shared" si="82"/>
        <v>0</v>
      </c>
      <c r="AO114" s="73">
        <f t="shared" si="83"/>
        <v>0</v>
      </c>
      <c r="AP114" s="72" t="str">
        <f t="shared" si="84"/>
        <v>Yes</v>
      </c>
      <c r="AQ114" s="72">
        <f t="shared" si="85"/>
        <v>8.3333333333334147E-3</v>
      </c>
      <c r="AR114" s="72" t="str">
        <f t="shared" si="86"/>
        <v>Yes</v>
      </c>
      <c r="AS114" s="72" t="str">
        <f t="shared" si="87"/>
        <v>No</v>
      </c>
      <c r="AT114" s="72" t="str">
        <f t="shared" si="88"/>
        <v>No</v>
      </c>
      <c r="AU114" s="3"/>
      <c r="AV114" s="3"/>
      <c r="AW114" s="3"/>
      <c r="AX114" s="3"/>
      <c r="AY114" s="20"/>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80"/>
      <c r="CA114" s="3"/>
      <c r="CB114" s="3"/>
      <c r="CC114" s="3"/>
      <c r="CD114" s="3"/>
      <c r="CE114" s="3"/>
      <c r="CF114" s="3"/>
      <c r="CG114" s="3"/>
      <c r="CH114" s="3"/>
      <c r="CI114" s="3"/>
      <c r="CJ114" s="3"/>
      <c r="CM114" s="3"/>
      <c r="CN114" s="78">
        <f t="shared" si="89"/>
        <v>0</v>
      </c>
      <c r="CO114" s="78">
        <f t="shared" si="90"/>
        <v>0</v>
      </c>
      <c r="CP114" s="78">
        <f t="shared" si="91"/>
        <v>0</v>
      </c>
      <c r="CQ114" s="78">
        <f t="shared" si="92"/>
        <v>0</v>
      </c>
      <c r="CR114" s="78">
        <f t="shared" si="93"/>
        <v>0</v>
      </c>
      <c r="CS114" s="78">
        <f t="shared" si="94"/>
        <v>0</v>
      </c>
      <c r="CT114" s="78">
        <f t="shared" si="95"/>
        <v>0</v>
      </c>
      <c r="CU114" s="78">
        <f t="shared" si="96"/>
        <v>0</v>
      </c>
      <c r="CV114" s="78">
        <f t="shared" si="97"/>
        <v>0</v>
      </c>
      <c r="CW114" s="78">
        <f t="shared" si="98"/>
        <v>0</v>
      </c>
      <c r="CX114" s="78">
        <f t="shared" si="99"/>
        <v>0</v>
      </c>
      <c r="CY114" s="78">
        <f t="shared" si="100"/>
        <v>0</v>
      </c>
      <c r="CZ114" s="78">
        <f t="shared" si="101"/>
        <v>0</v>
      </c>
      <c r="DA114" s="78">
        <f>IF(COUNTIFS($A$2:$A$601,A114,$B$2:$B$601,B114,$F$2:F$601,F114)&gt;1,1,0)</f>
        <v>0</v>
      </c>
      <c r="DB114" s="78">
        <f t="shared" si="102"/>
        <v>0</v>
      </c>
      <c r="DC114" s="78">
        <f t="shared" si="103"/>
        <v>0</v>
      </c>
      <c r="DD114" s="78">
        <f t="shared" si="104"/>
        <v>0</v>
      </c>
      <c r="DE114" s="78">
        <f t="shared" si="105"/>
        <v>1</v>
      </c>
      <c r="DF114" s="78">
        <f t="shared" si="106"/>
        <v>1</v>
      </c>
      <c r="DG114" s="78">
        <f t="shared" si="107"/>
        <v>1</v>
      </c>
      <c r="DH114" s="78" t="str">
        <f t="shared" si="108"/>
        <v>1</v>
      </c>
      <c r="DI114" s="79">
        <f>IFERROR(IF(J114="","",VLOOKUP(J114,Lists!$D$3:$E$13,2,FALSE)),1)</f>
        <v>0</v>
      </c>
      <c r="DJ114" s="79">
        <f>IFERROR(IF(K114="","",VLOOKUP(K114,Lists!$F$3:$G$14,2,FALSE)),1)</f>
        <v>0</v>
      </c>
      <c r="DK114" s="79" t="str">
        <f>IFERROR(IF(M114="","",VLOOKUP(M114,Lists!$AA$3:$AB$18,2,FALSE)),1)</f>
        <v/>
      </c>
      <c r="DL114" s="79" t="str">
        <f>IFERROR(IF(N114="","",VLOOKUP(N114,Lists!$AC$3:$AD$13,2,FALSE)),1)</f>
        <v/>
      </c>
    </row>
    <row r="115" spans="1:116" ht="15" customHeight="1" x14ac:dyDescent="0.2">
      <c r="A115" s="20">
        <v>418811</v>
      </c>
      <c r="B115" s="19">
        <v>45666</v>
      </c>
      <c r="C115" s="64">
        <v>0.625</v>
      </c>
      <c r="D115" s="64" t="s">
        <v>1124</v>
      </c>
      <c r="E115" s="19">
        <v>45666</v>
      </c>
      <c r="F115" s="20">
        <v>3</v>
      </c>
      <c r="G115" s="18" t="s">
        <v>1108</v>
      </c>
      <c r="H115" s="65"/>
      <c r="I115" s="18" t="s">
        <v>1127</v>
      </c>
      <c r="J115" s="66" t="s">
        <v>42</v>
      </c>
      <c r="K115" s="66" t="s">
        <v>420</v>
      </c>
      <c r="L115" s="67" t="s">
        <v>1183</v>
      </c>
      <c r="M115" s="68"/>
      <c r="N115" s="68"/>
      <c r="O115" s="69"/>
      <c r="P115" s="134">
        <v>0.61875000000000002</v>
      </c>
      <c r="Q115" s="70"/>
      <c r="R115" s="134">
        <v>0.62152777777777779</v>
      </c>
      <c r="S115" s="70"/>
      <c r="T115" s="134">
        <v>0.63194444444444442</v>
      </c>
      <c r="U115" s="70"/>
      <c r="V115" s="134">
        <v>0.63541666666666663</v>
      </c>
      <c r="W115" s="70"/>
      <c r="X115" s="134">
        <v>0.63611111111111118</v>
      </c>
      <c r="Y115" s="70"/>
      <c r="Z115" s="134">
        <v>0.64236111111111105</v>
      </c>
      <c r="AA115" s="70" t="s">
        <v>1127</v>
      </c>
      <c r="AB115" s="19">
        <v>45666</v>
      </c>
      <c r="AC115" s="20" t="s">
        <v>1108</v>
      </c>
      <c r="AD115" s="19"/>
      <c r="AE115" s="71">
        <f t="shared" si="73"/>
        <v>891</v>
      </c>
      <c r="AF115" s="71">
        <f t="shared" si="74"/>
        <v>915</v>
      </c>
      <c r="AG115" s="71">
        <f t="shared" si="75"/>
        <v>24</v>
      </c>
      <c r="AH115" s="71">
        <f t="shared" si="76"/>
        <v>24</v>
      </c>
      <c r="AI115" s="71" t="str">
        <f t="shared" si="77"/>
        <v/>
      </c>
      <c r="AJ115" s="71" t="str">
        <f t="shared" si="78"/>
        <v/>
      </c>
      <c r="AK115" s="71" t="str">
        <f t="shared" si="79"/>
        <v/>
      </c>
      <c r="AL115" s="71">
        <f t="shared" si="80"/>
        <v>24</v>
      </c>
      <c r="AM115" s="71">
        <f t="shared" si="81"/>
        <v>0</v>
      </c>
      <c r="AN115" s="72">
        <f t="shared" si="82"/>
        <v>0</v>
      </c>
      <c r="AO115" s="73">
        <f t="shared" si="83"/>
        <v>0</v>
      </c>
      <c r="AP115" s="72" t="str">
        <f t="shared" si="84"/>
        <v>Yes</v>
      </c>
      <c r="AQ115" s="72">
        <f t="shared" si="85"/>
        <v>6.2499999999998668E-3</v>
      </c>
      <c r="AR115" s="72" t="str">
        <f t="shared" si="86"/>
        <v>Yes</v>
      </c>
      <c r="AS115" s="72" t="str">
        <f t="shared" si="87"/>
        <v>No</v>
      </c>
      <c r="AT115" s="72" t="str">
        <f t="shared" si="88"/>
        <v>No</v>
      </c>
      <c r="AU115" s="3"/>
      <c r="AV115" s="3"/>
      <c r="AW115" s="3"/>
      <c r="AX115" s="3"/>
      <c r="AY115" s="20"/>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80"/>
      <c r="CA115" s="3"/>
      <c r="CB115" s="3"/>
      <c r="CC115" s="3"/>
      <c r="CD115" s="3"/>
      <c r="CE115" s="3"/>
      <c r="CF115" s="3"/>
      <c r="CG115" s="3"/>
      <c r="CH115" s="3"/>
      <c r="CI115" s="3"/>
      <c r="CJ115" s="3"/>
      <c r="CM115" s="3"/>
      <c r="CN115" s="78">
        <f t="shared" si="89"/>
        <v>0</v>
      </c>
      <c r="CO115" s="78">
        <f t="shared" si="90"/>
        <v>0</v>
      </c>
      <c r="CP115" s="78">
        <f t="shared" si="91"/>
        <v>0</v>
      </c>
      <c r="CQ115" s="78">
        <f t="shared" si="92"/>
        <v>0</v>
      </c>
      <c r="CR115" s="78">
        <f t="shared" si="93"/>
        <v>0</v>
      </c>
      <c r="CS115" s="78">
        <f t="shared" si="94"/>
        <v>0</v>
      </c>
      <c r="CT115" s="78">
        <f t="shared" si="95"/>
        <v>0</v>
      </c>
      <c r="CU115" s="78">
        <f t="shared" si="96"/>
        <v>0</v>
      </c>
      <c r="CV115" s="78">
        <f t="shared" si="97"/>
        <v>0</v>
      </c>
      <c r="CW115" s="78">
        <f t="shared" si="98"/>
        <v>0</v>
      </c>
      <c r="CX115" s="78">
        <f t="shared" si="99"/>
        <v>0</v>
      </c>
      <c r="CY115" s="78">
        <f t="shared" si="100"/>
        <v>0</v>
      </c>
      <c r="CZ115" s="78">
        <f t="shared" si="101"/>
        <v>0</v>
      </c>
      <c r="DA115" s="78">
        <f>IF(COUNTIFS($A$2:$A$601,A115,$B$2:$B$601,B115,$F$2:F$601,F115)&gt;1,1,0)</f>
        <v>0</v>
      </c>
      <c r="DB115" s="78">
        <f t="shared" si="102"/>
        <v>0</v>
      </c>
      <c r="DC115" s="78">
        <f t="shared" si="103"/>
        <v>0</v>
      </c>
      <c r="DD115" s="78">
        <f t="shared" si="104"/>
        <v>0</v>
      </c>
      <c r="DE115" s="78">
        <f t="shared" si="105"/>
        <v>1</v>
      </c>
      <c r="DF115" s="78">
        <f t="shared" si="106"/>
        <v>1</v>
      </c>
      <c r="DG115" s="78">
        <f t="shared" si="107"/>
        <v>1</v>
      </c>
      <c r="DH115" s="78" t="str">
        <f t="shared" si="108"/>
        <v>1</v>
      </c>
      <c r="DI115" s="79">
        <f>IFERROR(IF(J115="","",VLOOKUP(J115,Lists!$D$3:$E$13,2,FALSE)),1)</f>
        <v>0</v>
      </c>
      <c r="DJ115" s="79">
        <f>IFERROR(IF(K115="","",VLOOKUP(K115,Lists!$F$3:$G$14,2,FALSE)),1)</f>
        <v>0</v>
      </c>
      <c r="DK115" s="79" t="str">
        <f>IFERROR(IF(M115="","",VLOOKUP(M115,Lists!$AA$3:$AB$18,2,FALSE)),1)</f>
        <v/>
      </c>
      <c r="DL115" s="79" t="str">
        <f>IFERROR(IF(N115="","",VLOOKUP(N115,Lists!$AC$3:$AD$13,2,FALSE)),1)</f>
        <v/>
      </c>
    </row>
    <row r="116" spans="1:116" ht="15" customHeight="1" x14ac:dyDescent="0.2">
      <c r="A116" s="20">
        <v>413778</v>
      </c>
      <c r="B116" s="19">
        <v>45666</v>
      </c>
      <c r="C116" s="64">
        <v>0.64583333333333337</v>
      </c>
      <c r="D116" s="64" t="s">
        <v>1124</v>
      </c>
      <c r="E116" s="19">
        <v>45666</v>
      </c>
      <c r="F116" s="20">
        <v>3</v>
      </c>
      <c r="G116" s="18" t="s">
        <v>1108</v>
      </c>
      <c r="H116" s="65"/>
      <c r="I116" s="18" t="s">
        <v>1127</v>
      </c>
      <c r="J116" s="66" t="s">
        <v>42</v>
      </c>
      <c r="K116" s="66" t="s">
        <v>420</v>
      </c>
      <c r="L116" s="67" t="s">
        <v>1183</v>
      </c>
      <c r="M116" s="68"/>
      <c r="N116" s="68"/>
      <c r="O116" s="69"/>
      <c r="P116" s="134">
        <v>0.64583333333333337</v>
      </c>
      <c r="Q116" s="70"/>
      <c r="R116" s="134">
        <v>0.64930555555555558</v>
      </c>
      <c r="S116" s="70"/>
      <c r="T116" s="134">
        <v>0.65972222222222221</v>
      </c>
      <c r="U116" s="70"/>
      <c r="V116" s="134">
        <v>0.66666666666666663</v>
      </c>
      <c r="W116" s="70"/>
      <c r="X116" s="134">
        <v>0.66736111111111107</v>
      </c>
      <c r="Y116" s="70"/>
      <c r="Z116" s="134">
        <v>0.67361111111111116</v>
      </c>
      <c r="AA116" s="70" t="s">
        <v>1127</v>
      </c>
      <c r="AB116" s="19">
        <v>45666</v>
      </c>
      <c r="AC116" s="20" t="s">
        <v>1108</v>
      </c>
      <c r="AD116" s="19"/>
      <c r="AE116" s="71">
        <f t="shared" si="73"/>
        <v>930</v>
      </c>
      <c r="AF116" s="71">
        <f t="shared" si="74"/>
        <v>960</v>
      </c>
      <c r="AG116" s="71">
        <f t="shared" si="75"/>
        <v>30</v>
      </c>
      <c r="AH116" s="71">
        <f t="shared" si="76"/>
        <v>30</v>
      </c>
      <c r="AI116" s="71" t="str">
        <f t="shared" si="77"/>
        <v/>
      </c>
      <c r="AJ116" s="71" t="str">
        <f t="shared" si="78"/>
        <v/>
      </c>
      <c r="AK116" s="71" t="str">
        <f t="shared" si="79"/>
        <v/>
      </c>
      <c r="AL116" s="71">
        <f t="shared" si="80"/>
        <v>30</v>
      </c>
      <c r="AM116" s="71">
        <f t="shared" si="81"/>
        <v>0</v>
      </c>
      <c r="AN116" s="72">
        <f t="shared" si="82"/>
        <v>3.4722222222222099E-3</v>
      </c>
      <c r="AO116" s="73">
        <f t="shared" si="83"/>
        <v>0</v>
      </c>
      <c r="AP116" s="72" t="str">
        <f t="shared" si="84"/>
        <v>Yes</v>
      </c>
      <c r="AQ116" s="72">
        <f t="shared" si="85"/>
        <v>6.2500000000000888E-3</v>
      </c>
      <c r="AR116" s="72" t="str">
        <f t="shared" si="86"/>
        <v>Yes</v>
      </c>
      <c r="AS116" s="72" t="str">
        <f t="shared" si="87"/>
        <v>No</v>
      </c>
      <c r="AT116" s="72" t="str">
        <f t="shared" si="88"/>
        <v>No</v>
      </c>
      <c r="AU116" s="3"/>
      <c r="AV116" s="3"/>
      <c r="AW116" s="3"/>
      <c r="AX116" s="3"/>
      <c r="AY116" s="20"/>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80"/>
      <c r="CA116" s="3"/>
      <c r="CB116" s="3"/>
      <c r="CC116" s="3"/>
      <c r="CD116" s="3"/>
      <c r="CE116" s="3"/>
      <c r="CF116" s="3"/>
      <c r="CG116" s="3"/>
      <c r="CH116" s="3"/>
      <c r="CI116" s="3"/>
      <c r="CJ116" s="3"/>
      <c r="CM116" s="3"/>
      <c r="CN116" s="78">
        <f t="shared" si="89"/>
        <v>0</v>
      </c>
      <c r="CO116" s="78">
        <f t="shared" si="90"/>
        <v>0</v>
      </c>
      <c r="CP116" s="78">
        <f t="shared" si="91"/>
        <v>0</v>
      </c>
      <c r="CQ116" s="78">
        <f t="shared" si="92"/>
        <v>0</v>
      </c>
      <c r="CR116" s="78">
        <f t="shared" si="93"/>
        <v>0</v>
      </c>
      <c r="CS116" s="78">
        <f t="shared" si="94"/>
        <v>0</v>
      </c>
      <c r="CT116" s="78">
        <f t="shared" si="95"/>
        <v>0</v>
      </c>
      <c r="CU116" s="78">
        <f t="shared" si="96"/>
        <v>0</v>
      </c>
      <c r="CV116" s="78">
        <f t="shared" si="97"/>
        <v>0</v>
      </c>
      <c r="CW116" s="78">
        <f t="shared" si="98"/>
        <v>0</v>
      </c>
      <c r="CX116" s="78">
        <f t="shared" si="99"/>
        <v>0</v>
      </c>
      <c r="CY116" s="78">
        <f t="shared" si="100"/>
        <v>0</v>
      </c>
      <c r="CZ116" s="78">
        <f t="shared" si="101"/>
        <v>0</v>
      </c>
      <c r="DA116" s="78">
        <f>IF(COUNTIFS($A$2:$A$601,A116,$B$2:$B$601,B116,$F$2:F$601,F116)&gt;1,1,0)</f>
        <v>0</v>
      </c>
      <c r="DB116" s="78">
        <f t="shared" si="102"/>
        <v>0</v>
      </c>
      <c r="DC116" s="78">
        <f t="shared" si="103"/>
        <v>0</v>
      </c>
      <c r="DD116" s="78">
        <f t="shared" si="104"/>
        <v>0</v>
      </c>
      <c r="DE116" s="78">
        <f t="shared" si="105"/>
        <v>1</v>
      </c>
      <c r="DF116" s="78">
        <f t="shared" si="106"/>
        <v>1</v>
      </c>
      <c r="DG116" s="78">
        <f t="shared" si="107"/>
        <v>1</v>
      </c>
      <c r="DH116" s="78" t="str">
        <f t="shared" si="108"/>
        <v>1</v>
      </c>
      <c r="DI116" s="79">
        <f>IFERROR(IF(J116="","",VLOOKUP(J116,Lists!$D$3:$E$13,2,FALSE)),1)</f>
        <v>0</v>
      </c>
      <c r="DJ116" s="79">
        <f>IFERROR(IF(K116="","",VLOOKUP(K116,Lists!$F$3:$G$14,2,FALSE)),1)</f>
        <v>0</v>
      </c>
      <c r="DK116" s="79" t="str">
        <f>IFERROR(IF(M116="","",VLOOKUP(M116,Lists!$AA$3:$AB$18,2,FALSE)),1)</f>
        <v/>
      </c>
      <c r="DL116" s="79" t="str">
        <f>IFERROR(IF(N116="","",VLOOKUP(N116,Lists!$AC$3:$AD$13,2,FALSE)),1)</f>
        <v/>
      </c>
    </row>
    <row r="117" spans="1:116" ht="15" customHeight="1" x14ac:dyDescent="0.2">
      <c r="A117" s="20">
        <v>372055</v>
      </c>
      <c r="B117" s="19">
        <v>45666</v>
      </c>
      <c r="C117" s="64">
        <v>0.33333333333333331</v>
      </c>
      <c r="D117" s="64" t="s">
        <v>1209</v>
      </c>
      <c r="E117" s="19">
        <v>45665</v>
      </c>
      <c r="F117" s="20">
        <v>7</v>
      </c>
      <c r="G117" s="18" t="s">
        <v>1108</v>
      </c>
      <c r="H117" s="65"/>
      <c r="I117" s="18" t="s">
        <v>1108</v>
      </c>
      <c r="J117" s="66"/>
      <c r="K117" s="66"/>
      <c r="L117" s="67"/>
      <c r="M117" s="68" t="s">
        <v>41</v>
      </c>
      <c r="N117" s="68" t="s">
        <v>417</v>
      </c>
      <c r="O117" s="69"/>
      <c r="P117" s="134">
        <v>0.32916666666666666</v>
      </c>
      <c r="Q117" s="70"/>
      <c r="R117" s="134">
        <v>0.35902777777777778</v>
      </c>
      <c r="S117" s="70"/>
      <c r="T117" s="134">
        <v>0.38194444444444442</v>
      </c>
      <c r="U117" s="70"/>
      <c r="V117" s="134">
        <v>0.3923611111111111</v>
      </c>
      <c r="W117" s="70"/>
      <c r="X117" s="134">
        <v>0.39305555555555555</v>
      </c>
      <c r="Y117" s="70"/>
      <c r="Z117" s="134">
        <v>0.39930555555555558</v>
      </c>
      <c r="AA117" s="70" t="s">
        <v>1127</v>
      </c>
      <c r="AB117" s="19">
        <v>45666</v>
      </c>
      <c r="AC117" s="20" t="s">
        <v>1108</v>
      </c>
      <c r="AD117" s="19"/>
      <c r="AE117" s="71">
        <f t="shared" si="73"/>
        <v>474</v>
      </c>
      <c r="AF117" s="71">
        <f t="shared" si="74"/>
        <v>565</v>
      </c>
      <c r="AG117" s="71">
        <f t="shared" si="75"/>
        <v>91</v>
      </c>
      <c r="AH117" s="71">
        <f t="shared" si="76"/>
        <v>0</v>
      </c>
      <c r="AI117" s="71">
        <f t="shared" si="77"/>
        <v>85</v>
      </c>
      <c r="AJ117" s="71" t="str">
        <f t="shared" si="78"/>
        <v/>
      </c>
      <c r="AK117" s="71" t="str">
        <f t="shared" si="79"/>
        <v/>
      </c>
      <c r="AL117" s="71">
        <f t="shared" si="80"/>
        <v>85</v>
      </c>
      <c r="AM117" s="71">
        <f t="shared" si="81"/>
        <v>6</v>
      </c>
      <c r="AN117" s="72">
        <f t="shared" si="82"/>
        <v>2.5694444444444464E-2</v>
      </c>
      <c r="AO117" s="73">
        <f t="shared" si="83"/>
        <v>1</v>
      </c>
      <c r="AP117" s="72" t="str">
        <f t="shared" si="84"/>
        <v>No</v>
      </c>
      <c r="AQ117" s="72">
        <f t="shared" si="85"/>
        <v>6.2500000000000333E-3</v>
      </c>
      <c r="AR117" s="72" t="str">
        <f t="shared" si="86"/>
        <v/>
      </c>
      <c r="AS117" s="72" t="str">
        <f t="shared" si="87"/>
        <v/>
      </c>
      <c r="AT117" s="72" t="str">
        <f t="shared" si="88"/>
        <v/>
      </c>
      <c r="AU117" s="3"/>
      <c r="AV117" s="3"/>
      <c r="AW117" s="3"/>
      <c r="AX117" s="3"/>
      <c r="AY117" s="20"/>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80"/>
      <c r="CA117" s="3"/>
      <c r="CB117" s="3"/>
      <c r="CC117" s="3"/>
      <c r="CD117" s="3"/>
      <c r="CE117" s="3"/>
      <c r="CF117" s="3"/>
      <c r="CG117" s="3"/>
      <c r="CH117" s="3"/>
      <c r="CI117" s="3"/>
      <c r="CJ117" s="3"/>
      <c r="CM117" s="3"/>
      <c r="CN117" s="78">
        <f t="shared" si="89"/>
        <v>0</v>
      </c>
      <c r="CO117" s="78">
        <f t="shared" si="90"/>
        <v>0</v>
      </c>
      <c r="CP117" s="78">
        <f t="shared" si="91"/>
        <v>0</v>
      </c>
      <c r="CQ117" s="78">
        <f t="shared" si="92"/>
        <v>0</v>
      </c>
      <c r="CR117" s="78">
        <f t="shared" si="93"/>
        <v>0</v>
      </c>
      <c r="CS117" s="78">
        <f t="shared" si="94"/>
        <v>0</v>
      </c>
      <c r="CT117" s="78">
        <f t="shared" si="95"/>
        <v>0</v>
      </c>
      <c r="CU117" s="78">
        <f t="shared" si="96"/>
        <v>0</v>
      </c>
      <c r="CV117" s="78">
        <f t="shared" si="97"/>
        <v>0</v>
      </c>
      <c r="CW117" s="78">
        <f t="shared" si="98"/>
        <v>0</v>
      </c>
      <c r="CX117" s="78">
        <f t="shared" si="99"/>
        <v>0</v>
      </c>
      <c r="CY117" s="78">
        <f t="shared" si="100"/>
        <v>0</v>
      </c>
      <c r="CZ117" s="78">
        <f t="shared" si="101"/>
        <v>0</v>
      </c>
      <c r="DA117" s="78">
        <f>IF(COUNTIFS($A$2:$A$601,A117,$B$2:$B$601,B117,$F$2:F$601,F117)&gt;1,1,0)</f>
        <v>0</v>
      </c>
      <c r="DB117" s="78">
        <f t="shared" si="102"/>
        <v>0</v>
      </c>
      <c r="DC117" s="78">
        <f t="shared" si="103"/>
        <v>0</v>
      </c>
      <c r="DD117" s="78">
        <f t="shared" si="104"/>
        <v>0</v>
      </c>
      <c r="DE117" s="78">
        <f t="shared" si="105"/>
        <v>1</v>
      </c>
      <c r="DF117" s="78">
        <f t="shared" si="106"/>
        <v>1</v>
      </c>
      <c r="DG117" s="78">
        <f t="shared" si="107"/>
        <v>1</v>
      </c>
      <c r="DH117" s="78" t="str">
        <f t="shared" si="108"/>
        <v>1</v>
      </c>
      <c r="DI117" s="79" t="str">
        <f>IFERROR(IF(J117="","",VLOOKUP(J117,Lists!$D$3:$E$13,2,FALSE)),1)</f>
        <v/>
      </c>
      <c r="DJ117" s="79" t="str">
        <f>IFERROR(IF(K117="","",VLOOKUP(K117,Lists!$F$3:$G$14,2,FALSE)),1)</f>
        <v/>
      </c>
      <c r="DK117" s="79">
        <f>IFERROR(IF(M117="","",VLOOKUP(M117,Lists!$AA$3:$AB$18,2,FALSE)),1)</f>
        <v>0</v>
      </c>
      <c r="DL117" s="79">
        <f>IFERROR(IF(N117="","",VLOOKUP(N117,Lists!$AC$3:$AD$13,2,FALSE)),1)</f>
        <v>0</v>
      </c>
    </row>
    <row r="118" spans="1:116" ht="15" customHeight="1" x14ac:dyDescent="0.2">
      <c r="A118" s="20">
        <v>382691</v>
      </c>
      <c r="B118" s="19">
        <v>45666</v>
      </c>
      <c r="C118" s="64">
        <v>0.41666666666666669</v>
      </c>
      <c r="D118" s="64" t="s">
        <v>1209</v>
      </c>
      <c r="E118" s="19">
        <v>45665</v>
      </c>
      <c r="F118" s="20">
        <v>7</v>
      </c>
      <c r="G118" s="18" t="s">
        <v>1108</v>
      </c>
      <c r="H118" s="65"/>
      <c r="I118" s="18" t="s">
        <v>1108</v>
      </c>
      <c r="J118" s="66"/>
      <c r="K118" s="66"/>
      <c r="L118" s="67"/>
      <c r="M118" s="68" t="s">
        <v>41</v>
      </c>
      <c r="N118" s="68" t="s">
        <v>417</v>
      </c>
      <c r="O118" s="69"/>
      <c r="P118" s="134">
        <v>0.40625</v>
      </c>
      <c r="Q118" s="70"/>
      <c r="R118" s="134">
        <v>0.4236111111111111</v>
      </c>
      <c r="S118" s="70"/>
      <c r="T118" s="134">
        <v>0.49305555555555558</v>
      </c>
      <c r="U118" s="70"/>
      <c r="V118" s="134">
        <v>0.51597222222222217</v>
      </c>
      <c r="W118" s="70"/>
      <c r="X118" s="134">
        <v>0.51736111111111105</v>
      </c>
      <c r="Y118" s="70"/>
      <c r="Z118" s="134">
        <v>0.52430555555555558</v>
      </c>
      <c r="AA118" s="70" t="s">
        <v>1127</v>
      </c>
      <c r="AB118" s="19">
        <v>45667</v>
      </c>
      <c r="AC118" s="20" t="s">
        <v>1108</v>
      </c>
      <c r="AD118" s="19"/>
      <c r="AE118" s="71">
        <f t="shared" si="73"/>
        <v>585</v>
      </c>
      <c r="AF118" s="71">
        <f t="shared" si="74"/>
        <v>743</v>
      </c>
      <c r="AG118" s="71">
        <f t="shared" si="75"/>
        <v>158</v>
      </c>
      <c r="AH118" s="71">
        <f t="shared" si="76"/>
        <v>158</v>
      </c>
      <c r="AI118" s="71" t="str">
        <f t="shared" si="77"/>
        <v/>
      </c>
      <c r="AJ118" s="71" t="str">
        <f t="shared" si="78"/>
        <v/>
      </c>
      <c r="AK118" s="71" t="str">
        <f t="shared" si="79"/>
        <v/>
      </c>
      <c r="AL118" s="71">
        <f t="shared" si="80"/>
        <v>158</v>
      </c>
      <c r="AM118" s="71">
        <f t="shared" si="81"/>
        <v>0</v>
      </c>
      <c r="AN118" s="72">
        <f t="shared" si="82"/>
        <v>6.9444444444444198E-3</v>
      </c>
      <c r="AO118" s="73">
        <f t="shared" si="83"/>
        <v>1</v>
      </c>
      <c r="AP118" s="72" t="str">
        <f t="shared" si="84"/>
        <v>Yes</v>
      </c>
      <c r="AQ118" s="72">
        <f t="shared" si="85"/>
        <v>6.9444444444445308E-3</v>
      </c>
      <c r="AR118" s="72" t="str">
        <f t="shared" si="86"/>
        <v/>
      </c>
      <c r="AS118" s="72" t="str">
        <f t="shared" si="87"/>
        <v/>
      </c>
      <c r="AT118" s="72" t="str">
        <f t="shared" si="88"/>
        <v/>
      </c>
      <c r="AU118" s="3"/>
      <c r="AV118" s="3"/>
      <c r="AW118" s="3"/>
      <c r="AX118" s="3"/>
      <c r="AY118" s="20"/>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80"/>
      <c r="CA118" s="3"/>
      <c r="CB118" s="3"/>
      <c r="CC118" s="3"/>
      <c r="CD118" s="3"/>
      <c r="CE118" s="3"/>
      <c r="CF118" s="3"/>
      <c r="CG118" s="3"/>
      <c r="CH118" s="3"/>
      <c r="CI118" s="3"/>
      <c r="CJ118" s="3"/>
      <c r="CM118" s="3"/>
      <c r="CN118" s="78">
        <f t="shared" si="89"/>
        <v>0</v>
      </c>
      <c r="CO118" s="78">
        <f t="shared" si="90"/>
        <v>0</v>
      </c>
      <c r="CP118" s="78">
        <f t="shared" si="91"/>
        <v>0</v>
      </c>
      <c r="CQ118" s="78">
        <f t="shared" si="92"/>
        <v>0</v>
      </c>
      <c r="CR118" s="78">
        <f t="shared" si="93"/>
        <v>0</v>
      </c>
      <c r="CS118" s="78">
        <f t="shared" si="94"/>
        <v>0</v>
      </c>
      <c r="CT118" s="78">
        <f t="shared" si="95"/>
        <v>0</v>
      </c>
      <c r="CU118" s="78">
        <f t="shared" si="96"/>
        <v>0</v>
      </c>
      <c r="CV118" s="78">
        <f t="shared" si="97"/>
        <v>0</v>
      </c>
      <c r="CW118" s="78">
        <f t="shared" si="98"/>
        <v>0</v>
      </c>
      <c r="CX118" s="78">
        <f t="shared" si="99"/>
        <v>0</v>
      </c>
      <c r="CY118" s="78">
        <f t="shared" si="100"/>
        <v>0</v>
      </c>
      <c r="CZ118" s="78">
        <f t="shared" si="101"/>
        <v>0</v>
      </c>
      <c r="DA118" s="78">
        <f>IF(COUNTIFS($A$2:$A$601,A118,$B$2:$B$601,B118,$F$2:F$601,F118)&gt;1,1,0)</f>
        <v>0</v>
      </c>
      <c r="DB118" s="78">
        <f t="shared" si="102"/>
        <v>0</v>
      </c>
      <c r="DC118" s="78">
        <f t="shared" si="103"/>
        <v>0</v>
      </c>
      <c r="DD118" s="78">
        <f t="shared" si="104"/>
        <v>0</v>
      </c>
      <c r="DE118" s="78">
        <f t="shared" si="105"/>
        <v>1</v>
      </c>
      <c r="DF118" s="78">
        <f t="shared" si="106"/>
        <v>1</v>
      </c>
      <c r="DG118" s="78">
        <f t="shared" si="107"/>
        <v>1</v>
      </c>
      <c r="DH118" s="78" t="str">
        <f t="shared" si="108"/>
        <v>1</v>
      </c>
      <c r="DI118" s="79" t="str">
        <f>IFERROR(IF(J118="","",VLOOKUP(J118,Lists!$D$3:$E$13,2,FALSE)),1)</f>
        <v/>
      </c>
      <c r="DJ118" s="79" t="str">
        <f>IFERROR(IF(K118="","",VLOOKUP(K118,Lists!$F$3:$G$14,2,FALSE)),1)</f>
        <v/>
      </c>
      <c r="DK118" s="79">
        <f>IFERROR(IF(M118="","",VLOOKUP(M118,Lists!$AA$3:$AB$18,2,FALSE)),1)</f>
        <v>0</v>
      </c>
      <c r="DL118" s="79">
        <f>IFERROR(IF(N118="","",VLOOKUP(N118,Lists!$AC$3:$AD$13,2,FALSE)),1)</f>
        <v>0</v>
      </c>
    </row>
    <row r="119" spans="1:116" ht="15" customHeight="1" x14ac:dyDescent="0.2">
      <c r="A119" s="20">
        <v>93223</v>
      </c>
      <c r="B119" s="19">
        <v>45666</v>
      </c>
      <c r="C119" s="64">
        <v>0.54166666666666663</v>
      </c>
      <c r="D119" s="64" t="s">
        <v>1209</v>
      </c>
      <c r="E119" s="19">
        <v>45665</v>
      </c>
      <c r="F119" s="20">
        <v>7</v>
      </c>
      <c r="G119" s="18" t="s">
        <v>1108</v>
      </c>
      <c r="H119" s="65"/>
      <c r="I119" s="18" t="s">
        <v>1108</v>
      </c>
      <c r="J119" s="66"/>
      <c r="K119" s="66"/>
      <c r="L119" s="67"/>
      <c r="M119" s="68" t="s">
        <v>41</v>
      </c>
      <c r="N119" s="68" t="s">
        <v>420</v>
      </c>
      <c r="O119" s="69" t="s">
        <v>1230</v>
      </c>
      <c r="P119" s="134">
        <v>0.52777777777777779</v>
      </c>
      <c r="Q119" s="70"/>
      <c r="R119" s="134">
        <v>0.54166666666666663</v>
      </c>
      <c r="S119" s="70"/>
      <c r="T119" s="134">
        <v>0.60416666666666663</v>
      </c>
      <c r="U119" s="70"/>
      <c r="V119" s="134">
        <v>0.61111111111111105</v>
      </c>
      <c r="W119" s="70"/>
      <c r="X119" s="134">
        <v>0.6118055555555556</v>
      </c>
      <c r="Y119" s="70"/>
      <c r="Z119" s="134">
        <v>0.61805555555555558</v>
      </c>
      <c r="AA119" s="70" t="s">
        <v>1127</v>
      </c>
      <c r="AB119" s="19">
        <v>45667</v>
      </c>
      <c r="AC119" s="20" t="s">
        <v>1108</v>
      </c>
      <c r="AD119" s="19"/>
      <c r="AE119" s="71">
        <f t="shared" si="73"/>
        <v>760</v>
      </c>
      <c r="AF119" s="71">
        <f t="shared" si="74"/>
        <v>880</v>
      </c>
      <c r="AG119" s="71">
        <f t="shared" si="75"/>
        <v>120</v>
      </c>
      <c r="AH119" s="71">
        <f t="shared" si="76"/>
        <v>120</v>
      </c>
      <c r="AI119" s="71" t="str">
        <f t="shared" si="77"/>
        <v/>
      </c>
      <c r="AJ119" s="71" t="str">
        <f t="shared" si="78"/>
        <v/>
      </c>
      <c r="AK119" s="71" t="str">
        <f t="shared" si="79"/>
        <v/>
      </c>
      <c r="AL119" s="71">
        <f t="shared" si="80"/>
        <v>120</v>
      </c>
      <c r="AM119" s="71">
        <f t="shared" si="81"/>
        <v>0</v>
      </c>
      <c r="AN119" s="72">
        <f t="shared" si="82"/>
        <v>0</v>
      </c>
      <c r="AO119" s="73">
        <f t="shared" si="83"/>
        <v>1</v>
      </c>
      <c r="AP119" s="72" t="str">
        <f t="shared" si="84"/>
        <v>Yes</v>
      </c>
      <c r="AQ119" s="72">
        <f t="shared" si="85"/>
        <v>6.2499999999999778E-3</v>
      </c>
      <c r="AR119" s="72" t="str">
        <f t="shared" si="86"/>
        <v/>
      </c>
      <c r="AS119" s="72" t="str">
        <f t="shared" si="87"/>
        <v/>
      </c>
      <c r="AT119" s="72" t="str">
        <f t="shared" si="88"/>
        <v/>
      </c>
      <c r="AU119" s="3"/>
      <c r="AV119" s="3"/>
      <c r="AW119" s="3"/>
      <c r="AX119" s="3"/>
      <c r="AY119" s="20"/>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80"/>
      <c r="CA119" s="3"/>
      <c r="CB119" s="3"/>
      <c r="CC119" s="3"/>
      <c r="CD119" s="3"/>
      <c r="CE119" s="3"/>
      <c r="CF119" s="3"/>
      <c r="CG119" s="3"/>
      <c r="CH119" s="3"/>
      <c r="CI119" s="3"/>
      <c r="CJ119" s="3"/>
      <c r="CM119" s="3"/>
      <c r="CN119" s="78">
        <f t="shared" si="89"/>
        <v>0</v>
      </c>
      <c r="CO119" s="78">
        <f t="shared" si="90"/>
        <v>0</v>
      </c>
      <c r="CP119" s="78">
        <f t="shared" si="91"/>
        <v>0</v>
      </c>
      <c r="CQ119" s="78">
        <f t="shared" si="92"/>
        <v>0</v>
      </c>
      <c r="CR119" s="78">
        <f t="shared" si="93"/>
        <v>0</v>
      </c>
      <c r="CS119" s="78">
        <f t="shared" si="94"/>
        <v>0</v>
      </c>
      <c r="CT119" s="78">
        <f t="shared" si="95"/>
        <v>0</v>
      </c>
      <c r="CU119" s="78">
        <f t="shared" si="96"/>
        <v>0</v>
      </c>
      <c r="CV119" s="78">
        <f t="shared" si="97"/>
        <v>0</v>
      </c>
      <c r="CW119" s="78">
        <f t="shared" si="98"/>
        <v>0</v>
      </c>
      <c r="CX119" s="78">
        <f t="shared" si="99"/>
        <v>0</v>
      </c>
      <c r="CY119" s="78">
        <f t="shared" si="100"/>
        <v>0</v>
      </c>
      <c r="CZ119" s="78">
        <f t="shared" si="101"/>
        <v>0</v>
      </c>
      <c r="DA119" s="78">
        <f>IF(COUNTIFS($A$2:$A$601,A119,$B$2:$B$601,B119,$F$2:F$601,F119)&gt;1,1,0)</f>
        <v>0</v>
      </c>
      <c r="DB119" s="78">
        <f t="shared" si="102"/>
        <v>1</v>
      </c>
      <c r="DC119" s="78">
        <f t="shared" si="103"/>
        <v>0</v>
      </c>
      <c r="DD119" s="78">
        <f t="shared" si="104"/>
        <v>0</v>
      </c>
      <c r="DE119" s="78">
        <f t="shared" si="105"/>
        <v>1</v>
      </c>
      <c r="DF119" s="78">
        <f t="shared" si="106"/>
        <v>1</v>
      </c>
      <c r="DG119" s="78">
        <f t="shared" si="107"/>
        <v>1</v>
      </c>
      <c r="DH119" s="78" t="str">
        <f t="shared" si="108"/>
        <v>1</v>
      </c>
      <c r="DI119" s="79" t="str">
        <f>IFERROR(IF(J119="","",VLOOKUP(J119,Lists!$D$3:$E$13,2,FALSE)),1)</f>
        <v/>
      </c>
      <c r="DJ119" s="79" t="str">
        <f>IFERROR(IF(K119="","",VLOOKUP(K119,Lists!$F$3:$G$14,2,FALSE)),1)</f>
        <v/>
      </c>
      <c r="DK119" s="79">
        <f>IFERROR(IF(M119="","",VLOOKUP(M119,Lists!$AA$3:$AB$18,2,FALSE)),1)</f>
        <v>0</v>
      </c>
      <c r="DL119" s="79">
        <f>IFERROR(IF(N119="","",VLOOKUP(N119,Lists!$AC$3:$AD$13,2,FALSE)),1)</f>
        <v>0</v>
      </c>
    </row>
    <row r="120" spans="1:116" ht="15" customHeight="1" x14ac:dyDescent="0.2">
      <c r="A120" s="20">
        <v>417603</v>
      </c>
      <c r="B120" s="19">
        <v>45666</v>
      </c>
      <c r="C120" s="64">
        <v>0.625</v>
      </c>
      <c r="D120" s="64" t="s">
        <v>1209</v>
      </c>
      <c r="E120" s="19">
        <v>45665</v>
      </c>
      <c r="F120" s="20">
        <v>7</v>
      </c>
      <c r="G120" s="18" t="s">
        <v>1108</v>
      </c>
      <c r="H120" s="65"/>
      <c r="I120" s="18" t="s">
        <v>1108</v>
      </c>
      <c r="J120" s="66"/>
      <c r="K120" s="66"/>
      <c r="L120" s="67"/>
      <c r="M120" s="68" t="s">
        <v>41</v>
      </c>
      <c r="N120" s="68" t="s">
        <v>420</v>
      </c>
      <c r="O120" s="69" t="s">
        <v>1231</v>
      </c>
      <c r="P120" s="134">
        <v>0.61875000000000002</v>
      </c>
      <c r="Q120" s="70"/>
      <c r="R120" s="134">
        <v>0.63194444444444442</v>
      </c>
      <c r="S120" s="70"/>
      <c r="T120" s="134">
        <v>0.70138888888888884</v>
      </c>
      <c r="U120" s="70"/>
      <c r="V120" s="134">
        <v>0.71527777777777779</v>
      </c>
      <c r="W120" s="70"/>
      <c r="X120" s="134">
        <v>0.71597222222222223</v>
      </c>
      <c r="Y120" s="70"/>
      <c r="Z120" s="134">
        <v>0.72222222222222221</v>
      </c>
      <c r="AA120" s="70" t="s">
        <v>1127</v>
      </c>
      <c r="AB120" s="19">
        <v>45667</v>
      </c>
      <c r="AC120" s="20" t="s">
        <v>1108</v>
      </c>
      <c r="AD120" s="19"/>
      <c r="AE120" s="71">
        <f t="shared" si="73"/>
        <v>891</v>
      </c>
      <c r="AF120" s="71">
        <f t="shared" si="74"/>
        <v>1030</v>
      </c>
      <c r="AG120" s="71">
        <f t="shared" si="75"/>
        <v>139</v>
      </c>
      <c r="AH120" s="71" t="str">
        <f t="shared" si="76"/>
        <v/>
      </c>
      <c r="AI120" s="71" t="str">
        <f t="shared" si="77"/>
        <v/>
      </c>
      <c r="AJ120" s="71">
        <f t="shared" si="78"/>
        <v>69</v>
      </c>
      <c r="AK120" s="71" t="str">
        <f t="shared" si="79"/>
        <v/>
      </c>
      <c r="AL120" s="71">
        <f t="shared" si="80"/>
        <v>69</v>
      </c>
      <c r="AM120" s="71">
        <f t="shared" si="81"/>
        <v>70</v>
      </c>
      <c r="AN120" s="72">
        <f t="shared" si="82"/>
        <v>6.9444444444444198E-3</v>
      </c>
      <c r="AO120" s="73">
        <f t="shared" si="83"/>
        <v>1</v>
      </c>
      <c r="AP120" s="72" t="str">
        <f t="shared" si="84"/>
        <v>Yes</v>
      </c>
      <c r="AQ120" s="72">
        <f t="shared" si="85"/>
        <v>6.2499999999999778E-3</v>
      </c>
      <c r="AR120" s="72" t="str">
        <f t="shared" si="86"/>
        <v/>
      </c>
      <c r="AS120" s="72" t="str">
        <f t="shared" si="87"/>
        <v/>
      </c>
      <c r="AT120" s="72" t="str">
        <f t="shared" si="88"/>
        <v/>
      </c>
      <c r="AU120" s="3"/>
      <c r="AV120" s="3"/>
      <c r="AW120" s="3"/>
      <c r="AX120" s="3"/>
      <c r="AY120" s="20"/>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80"/>
      <c r="CA120" s="3"/>
      <c r="CB120" s="3"/>
      <c r="CC120" s="3"/>
      <c r="CD120" s="3"/>
      <c r="CE120" s="3"/>
      <c r="CF120" s="3"/>
      <c r="CG120" s="3"/>
      <c r="CH120" s="3"/>
      <c r="CI120" s="3"/>
      <c r="CJ120" s="3"/>
      <c r="CM120" s="3"/>
      <c r="CN120" s="78">
        <f t="shared" si="89"/>
        <v>0</v>
      </c>
      <c r="CO120" s="78">
        <f t="shared" si="90"/>
        <v>0</v>
      </c>
      <c r="CP120" s="78">
        <f t="shared" si="91"/>
        <v>0</v>
      </c>
      <c r="CQ120" s="78">
        <f t="shared" si="92"/>
        <v>0</v>
      </c>
      <c r="CR120" s="78">
        <f t="shared" si="93"/>
        <v>0</v>
      </c>
      <c r="CS120" s="78">
        <f t="shared" si="94"/>
        <v>0</v>
      </c>
      <c r="CT120" s="78">
        <f t="shared" si="95"/>
        <v>0</v>
      </c>
      <c r="CU120" s="78">
        <f t="shared" si="96"/>
        <v>0</v>
      </c>
      <c r="CV120" s="78">
        <f t="shared" si="97"/>
        <v>0</v>
      </c>
      <c r="CW120" s="78">
        <f t="shared" si="98"/>
        <v>0</v>
      </c>
      <c r="CX120" s="78">
        <f t="shared" si="99"/>
        <v>0</v>
      </c>
      <c r="CY120" s="78">
        <f t="shared" si="100"/>
        <v>0</v>
      </c>
      <c r="CZ120" s="78">
        <f t="shared" si="101"/>
        <v>0</v>
      </c>
      <c r="DA120" s="78">
        <f>IF(COUNTIFS($A$2:$A$601,A120,$B$2:$B$601,B120,$F$2:F$601,F120)&gt;1,1,0)</f>
        <v>0</v>
      </c>
      <c r="DB120" s="78">
        <f t="shared" si="102"/>
        <v>0</v>
      </c>
      <c r="DC120" s="78">
        <f t="shared" si="103"/>
        <v>0</v>
      </c>
      <c r="DD120" s="78">
        <f t="shared" si="104"/>
        <v>0</v>
      </c>
      <c r="DE120" s="78">
        <f t="shared" si="105"/>
        <v>1</v>
      </c>
      <c r="DF120" s="78">
        <f t="shared" si="106"/>
        <v>1</v>
      </c>
      <c r="DG120" s="78">
        <f t="shared" si="107"/>
        <v>1</v>
      </c>
      <c r="DH120" s="78" t="str">
        <f t="shared" si="108"/>
        <v>1</v>
      </c>
      <c r="DI120" s="79" t="str">
        <f>IFERROR(IF(J120="","",VLOOKUP(J120,Lists!$D$3:$E$13,2,FALSE)),1)</f>
        <v/>
      </c>
      <c r="DJ120" s="79" t="str">
        <f>IFERROR(IF(K120="","",VLOOKUP(K120,Lists!$F$3:$G$14,2,FALSE)),1)</f>
        <v/>
      </c>
      <c r="DK120" s="79">
        <f>IFERROR(IF(M120="","",VLOOKUP(M120,Lists!$AA$3:$AB$18,2,FALSE)),1)</f>
        <v>0</v>
      </c>
      <c r="DL120" s="79">
        <f>IFERROR(IF(N120="","",VLOOKUP(N120,Lists!$AC$3:$AD$13,2,FALSE)),1)</f>
        <v>0</v>
      </c>
    </row>
    <row r="121" spans="1:116" ht="15" customHeight="1" x14ac:dyDescent="0.2">
      <c r="A121" s="20">
        <v>422556</v>
      </c>
      <c r="B121" s="19">
        <v>45666</v>
      </c>
      <c r="C121" s="64">
        <v>0.33333333333333331</v>
      </c>
      <c r="D121" s="64" t="s">
        <v>1145</v>
      </c>
      <c r="E121" s="19">
        <v>45663</v>
      </c>
      <c r="F121" s="20">
        <v>5</v>
      </c>
      <c r="G121" s="18" t="s">
        <v>1108</v>
      </c>
      <c r="H121" s="65"/>
      <c r="I121" s="18" t="s">
        <v>1108</v>
      </c>
      <c r="J121" s="66"/>
      <c r="K121" s="66"/>
      <c r="L121" s="67"/>
      <c r="M121" s="68" t="s">
        <v>39</v>
      </c>
      <c r="N121" s="68" t="s">
        <v>420</v>
      </c>
      <c r="O121" s="69" t="s">
        <v>1232</v>
      </c>
      <c r="P121" s="134">
        <v>0.33124999999999999</v>
      </c>
      <c r="Q121" s="70"/>
      <c r="R121" s="134">
        <v>0.35416666666666669</v>
      </c>
      <c r="S121" s="70"/>
      <c r="T121" s="134">
        <v>0.47847222222222219</v>
      </c>
      <c r="U121" s="70"/>
      <c r="V121" s="134">
        <v>0.48541666666666666</v>
      </c>
      <c r="W121" s="70"/>
      <c r="X121" s="134">
        <v>0.4861111111111111</v>
      </c>
      <c r="Y121" s="70"/>
      <c r="Z121" s="134">
        <v>0.49305555555555558</v>
      </c>
      <c r="AA121" s="70" t="s">
        <v>1108</v>
      </c>
      <c r="AB121" s="19"/>
      <c r="AC121" s="20" t="s">
        <v>1108</v>
      </c>
      <c r="AD121" s="19"/>
      <c r="AE121" s="71">
        <f t="shared" si="73"/>
        <v>477</v>
      </c>
      <c r="AF121" s="71">
        <f t="shared" si="74"/>
        <v>699</v>
      </c>
      <c r="AG121" s="71">
        <f t="shared" si="75"/>
        <v>222</v>
      </c>
      <c r="AH121" s="71">
        <f t="shared" si="76"/>
        <v>0</v>
      </c>
      <c r="AI121" s="71">
        <f t="shared" si="77"/>
        <v>219</v>
      </c>
      <c r="AJ121" s="71" t="str">
        <f t="shared" si="78"/>
        <v/>
      </c>
      <c r="AK121" s="71" t="str">
        <f t="shared" si="79"/>
        <v/>
      </c>
      <c r="AL121" s="71">
        <f t="shared" si="80"/>
        <v>219</v>
      </c>
      <c r="AM121" s="71">
        <f t="shared" si="81"/>
        <v>3</v>
      </c>
      <c r="AN121" s="72">
        <f t="shared" si="82"/>
        <v>2.083333333333337E-2</v>
      </c>
      <c r="AO121" s="73">
        <f t="shared" si="83"/>
        <v>3</v>
      </c>
      <c r="AP121" s="72" t="str">
        <f t="shared" si="84"/>
        <v>No</v>
      </c>
      <c r="AQ121" s="72">
        <f t="shared" si="85"/>
        <v>6.9444444444444753E-3</v>
      </c>
      <c r="AR121" s="72" t="str">
        <f t="shared" si="86"/>
        <v/>
      </c>
      <c r="AS121" s="72" t="str">
        <f t="shared" si="87"/>
        <v/>
      </c>
      <c r="AT121" s="72" t="str">
        <f t="shared" si="88"/>
        <v/>
      </c>
      <c r="AU121" s="3"/>
      <c r="AV121" s="3"/>
      <c r="AW121" s="3"/>
      <c r="AX121" s="3"/>
      <c r="AY121" s="20"/>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80"/>
      <c r="CA121" s="3"/>
      <c r="CB121" s="3"/>
      <c r="CC121" s="3"/>
      <c r="CD121" s="3"/>
      <c r="CE121" s="3"/>
      <c r="CF121" s="3"/>
      <c r="CG121" s="3"/>
      <c r="CH121" s="3"/>
      <c r="CI121" s="3"/>
      <c r="CJ121" s="3"/>
      <c r="CM121" s="3"/>
      <c r="CN121" s="78">
        <f t="shared" si="89"/>
        <v>0</v>
      </c>
      <c r="CO121" s="78">
        <f t="shared" si="90"/>
        <v>0</v>
      </c>
      <c r="CP121" s="78">
        <f t="shared" si="91"/>
        <v>0</v>
      </c>
      <c r="CQ121" s="78">
        <f t="shared" si="92"/>
        <v>0</v>
      </c>
      <c r="CR121" s="78">
        <f t="shared" si="93"/>
        <v>0</v>
      </c>
      <c r="CS121" s="78">
        <f t="shared" si="94"/>
        <v>0</v>
      </c>
      <c r="CT121" s="78">
        <f t="shared" si="95"/>
        <v>0</v>
      </c>
      <c r="CU121" s="78">
        <f t="shared" si="96"/>
        <v>0</v>
      </c>
      <c r="CV121" s="78">
        <f t="shared" si="97"/>
        <v>0</v>
      </c>
      <c r="CW121" s="78">
        <f t="shared" si="98"/>
        <v>0</v>
      </c>
      <c r="CX121" s="78">
        <f t="shared" si="99"/>
        <v>0</v>
      </c>
      <c r="CY121" s="78">
        <f t="shared" si="100"/>
        <v>0</v>
      </c>
      <c r="CZ121" s="78">
        <f t="shared" si="101"/>
        <v>0</v>
      </c>
      <c r="DA121" s="78">
        <f>IF(COUNTIFS($A$2:$A$601,A121,$B$2:$B$601,B121,$F$2:F$601,F121)&gt;1,1,0)</f>
        <v>0</v>
      </c>
      <c r="DB121" s="78">
        <f t="shared" si="102"/>
        <v>0</v>
      </c>
      <c r="DC121" s="78">
        <f t="shared" si="103"/>
        <v>0</v>
      </c>
      <c r="DD121" s="78">
        <f t="shared" si="104"/>
        <v>0</v>
      </c>
      <c r="DE121" s="78">
        <f t="shared" si="105"/>
        <v>1</v>
      </c>
      <c r="DF121" s="78">
        <f t="shared" si="106"/>
        <v>1</v>
      </c>
      <c r="DG121" s="78" t="str">
        <f t="shared" si="107"/>
        <v>1</v>
      </c>
      <c r="DH121" s="78" t="str">
        <f t="shared" si="108"/>
        <v>1</v>
      </c>
      <c r="DI121" s="79" t="str">
        <f>IFERROR(IF(J121="","",VLOOKUP(J121,Lists!$D$3:$E$13,2,FALSE)),1)</f>
        <v/>
      </c>
      <c r="DJ121" s="79" t="str">
        <f>IFERROR(IF(K121="","",VLOOKUP(K121,Lists!$F$3:$G$14,2,FALSE)),1)</f>
        <v/>
      </c>
      <c r="DK121" s="79">
        <f>IFERROR(IF(M121="","",VLOOKUP(M121,Lists!$AA$3:$AB$18,2,FALSE)),1)</f>
        <v>0</v>
      </c>
      <c r="DL121" s="79">
        <f>IFERROR(IF(N121="","",VLOOKUP(N121,Lists!$AC$3:$AD$13,2,FALSE)),1)</f>
        <v>0</v>
      </c>
    </row>
    <row r="122" spans="1:116" ht="15" customHeight="1" x14ac:dyDescent="0.2">
      <c r="A122" s="20">
        <v>423116</v>
      </c>
      <c r="B122" s="19">
        <v>45666</v>
      </c>
      <c r="C122" s="64">
        <v>0.52083333333333337</v>
      </c>
      <c r="D122" s="64" t="s">
        <v>1145</v>
      </c>
      <c r="E122" s="19">
        <v>45666</v>
      </c>
      <c r="F122" s="20">
        <v>5</v>
      </c>
      <c r="G122" s="18" t="s">
        <v>1108</v>
      </c>
      <c r="H122" s="65"/>
      <c r="I122" s="18" t="s">
        <v>1108</v>
      </c>
      <c r="J122" s="66"/>
      <c r="K122" s="66"/>
      <c r="L122" s="67"/>
      <c r="M122" s="68" t="s">
        <v>39</v>
      </c>
      <c r="N122" s="68" t="s">
        <v>420</v>
      </c>
      <c r="O122" s="69" t="s">
        <v>1121</v>
      </c>
      <c r="P122" s="134">
        <v>0.51388888888888895</v>
      </c>
      <c r="Q122" s="70"/>
      <c r="R122" s="134">
        <v>0.52777777777777779</v>
      </c>
      <c r="S122" s="70"/>
      <c r="T122" s="134">
        <v>0.64027777777777783</v>
      </c>
      <c r="U122" s="70"/>
      <c r="V122" s="134">
        <v>0.65347222222222223</v>
      </c>
      <c r="W122" s="70"/>
      <c r="X122" s="134">
        <v>0.65416666666666667</v>
      </c>
      <c r="Y122" s="70"/>
      <c r="Z122" s="134">
        <v>0.65972222222222221</v>
      </c>
      <c r="AA122" s="70" t="s">
        <v>1108</v>
      </c>
      <c r="AB122" s="19"/>
      <c r="AC122" s="20" t="s">
        <v>1108</v>
      </c>
      <c r="AD122" s="19"/>
      <c r="AE122" s="71">
        <f t="shared" si="73"/>
        <v>740</v>
      </c>
      <c r="AF122" s="71">
        <f t="shared" si="74"/>
        <v>941</v>
      </c>
      <c r="AG122" s="71">
        <f t="shared" si="75"/>
        <v>201</v>
      </c>
      <c r="AH122" s="71">
        <f t="shared" si="76"/>
        <v>201</v>
      </c>
      <c r="AI122" s="71" t="str">
        <f t="shared" si="77"/>
        <v/>
      </c>
      <c r="AJ122" s="71" t="str">
        <f t="shared" si="78"/>
        <v/>
      </c>
      <c r="AK122" s="71" t="str">
        <f t="shared" si="79"/>
        <v/>
      </c>
      <c r="AL122" s="71">
        <f t="shared" si="80"/>
        <v>201</v>
      </c>
      <c r="AM122" s="71">
        <f t="shared" si="81"/>
        <v>0</v>
      </c>
      <c r="AN122" s="72">
        <f t="shared" si="82"/>
        <v>6.9444444444444198E-3</v>
      </c>
      <c r="AO122" s="73">
        <f t="shared" si="83"/>
        <v>0</v>
      </c>
      <c r="AP122" s="72" t="str">
        <f t="shared" si="84"/>
        <v>Yes</v>
      </c>
      <c r="AQ122" s="72">
        <f t="shared" si="85"/>
        <v>5.5555555555555358E-3</v>
      </c>
      <c r="AR122" s="72" t="str">
        <f t="shared" si="86"/>
        <v/>
      </c>
      <c r="AS122" s="72" t="str">
        <f t="shared" si="87"/>
        <v/>
      </c>
      <c r="AT122" s="72" t="str">
        <f t="shared" si="88"/>
        <v/>
      </c>
      <c r="AU122" s="3"/>
      <c r="AV122" s="3"/>
      <c r="AW122" s="3"/>
      <c r="AX122" s="3"/>
      <c r="AY122" s="20"/>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80"/>
      <c r="CA122" s="3"/>
      <c r="CB122" s="3"/>
      <c r="CC122" s="3"/>
      <c r="CD122" s="3"/>
      <c r="CE122" s="3"/>
      <c r="CF122" s="3"/>
      <c r="CG122" s="3"/>
      <c r="CH122" s="3"/>
      <c r="CI122" s="3"/>
      <c r="CJ122" s="3"/>
      <c r="CM122" s="3"/>
      <c r="CN122" s="78">
        <f t="shared" si="89"/>
        <v>0</v>
      </c>
      <c r="CO122" s="78">
        <f t="shared" si="90"/>
        <v>0</v>
      </c>
      <c r="CP122" s="78">
        <f t="shared" si="91"/>
        <v>0</v>
      </c>
      <c r="CQ122" s="78">
        <f t="shared" si="92"/>
        <v>0</v>
      </c>
      <c r="CR122" s="78">
        <f t="shared" si="93"/>
        <v>0</v>
      </c>
      <c r="CS122" s="78">
        <f t="shared" si="94"/>
        <v>0</v>
      </c>
      <c r="CT122" s="78">
        <f t="shared" si="95"/>
        <v>0</v>
      </c>
      <c r="CU122" s="78">
        <f t="shared" si="96"/>
        <v>0</v>
      </c>
      <c r="CV122" s="78">
        <f t="shared" si="97"/>
        <v>0</v>
      </c>
      <c r="CW122" s="78">
        <f t="shared" si="98"/>
        <v>0</v>
      </c>
      <c r="CX122" s="78">
        <f t="shared" si="99"/>
        <v>0</v>
      </c>
      <c r="CY122" s="78">
        <f t="shared" si="100"/>
        <v>0</v>
      </c>
      <c r="CZ122" s="78">
        <f t="shared" si="101"/>
        <v>0</v>
      </c>
      <c r="DA122" s="78">
        <f>IF(COUNTIFS($A$2:$A$601,A122,$B$2:$B$601,B122,$F$2:F$601,F122)&gt;1,1,0)</f>
        <v>0</v>
      </c>
      <c r="DB122" s="78">
        <f t="shared" si="102"/>
        <v>0</v>
      </c>
      <c r="DC122" s="78">
        <f t="shared" si="103"/>
        <v>0</v>
      </c>
      <c r="DD122" s="78">
        <f t="shared" si="104"/>
        <v>0</v>
      </c>
      <c r="DE122" s="78">
        <f t="shared" si="105"/>
        <v>1</v>
      </c>
      <c r="DF122" s="78">
        <f t="shared" si="106"/>
        <v>1</v>
      </c>
      <c r="DG122" s="78" t="str">
        <f t="shared" si="107"/>
        <v>1</v>
      </c>
      <c r="DH122" s="78" t="str">
        <f t="shared" si="108"/>
        <v>1</v>
      </c>
      <c r="DI122" s="79" t="str">
        <f>IFERROR(IF(J122="","",VLOOKUP(J122,Lists!$D$3:$E$13,2,FALSE)),1)</f>
        <v/>
      </c>
      <c r="DJ122" s="79" t="str">
        <f>IFERROR(IF(K122="","",VLOOKUP(K122,Lists!$F$3:$G$14,2,FALSE)),1)</f>
        <v/>
      </c>
      <c r="DK122" s="79">
        <f>IFERROR(IF(M122="","",VLOOKUP(M122,Lists!$AA$3:$AB$18,2,FALSE)),1)</f>
        <v>0</v>
      </c>
      <c r="DL122" s="79">
        <f>IFERROR(IF(N122="","",VLOOKUP(N122,Lists!$AC$3:$AD$13,2,FALSE)),1)</f>
        <v>0</v>
      </c>
    </row>
    <row r="123" spans="1:116" ht="15" customHeight="1" x14ac:dyDescent="0.2">
      <c r="A123" s="20">
        <v>423155</v>
      </c>
      <c r="B123" s="19">
        <v>45666</v>
      </c>
      <c r="C123" s="64">
        <v>0.33333333333333331</v>
      </c>
      <c r="D123" s="64" t="s">
        <v>1119</v>
      </c>
      <c r="E123" s="19">
        <v>45666</v>
      </c>
      <c r="F123" s="20">
        <v>4</v>
      </c>
      <c r="G123" s="18" t="s">
        <v>1108</v>
      </c>
      <c r="H123" s="65"/>
      <c r="I123" s="18" t="s">
        <v>1108</v>
      </c>
      <c r="J123" s="66"/>
      <c r="K123" s="66"/>
      <c r="L123" s="67"/>
      <c r="M123" s="68" t="s">
        <v>39</v>
      </c>
      <c r="N123" s="68" t="s">
        <v>420</v>
      </c>
      <c r="O123" s="69" t="s">
        <v>1233</v>
      </c>
      <c r="P123" s="134">
        <v>0.33333333333333331</v>
      </c>
      <c r="Q123" s="70"/>
      <c r="R123" s="134">
        <v>0.35555555555555557</v>
      </c>
      <c r="S123" s="70"/>
      <c r="T123" s="134">
        <v>0.40972222222222227</v>
      </c>
      <c r="U123" s="70"/>
      <c r="V123" s="134">
        <v>0.42986111111111108</v>
      </c>
      <c r="W123" s="70"/>
      <c r="X123" s="134">
        <v>0.43055555555555558</v>
      </c>
      <c r="Y123" s="70"/>
      <c r="Z123" s="134">
        <v>0.4375</v>
      </c>
      <c r="AA123" s="70" t="s">
        <v>1108</v>
      </c>
      <c r="AB123" s="19"/>
      <c r="AC123" s="20" t="s">
        <v>1108</v>
      </c>
      <c r="AD123" s="19"/>
      <c r="AE123" s="71">
        <f t="shared" si="73"/>
        <v>480</v>
      </c>
      <c r="AF123" s="71">
        <f t="shared" si="74"/>
        <v>619</v>
      </c>
      <c r="AG123" s="71">
        <f t="shared" si="75"/>
        <v>139</v>
      </c>
      <c r="AH123" s="71">
        <f t="shared" si="76"/>
        <v>139</v>
      </c>
      <c r="AI123" s="71" t="str">
        <f t="shared" si="77"/>
        <v/>
      </c>
      <c r="AJ123" s="71" t="str">
        <f t="shared" si="78"/>
        <v/>
      </c>
      <c r="AK123" s="71" t="str">
        <f t="shared" si="79"/>
        <v/>
      </c>
      <c r="AL123" s="71">
        <f t="shared" si="80"/>
        <v>139</v>
      </c>
      <c r="AM123" s="71">
        <f t="shared" si="81"/>
        <v>0</v>
      </c>
      <c r="AN123" s="72">
        <f t="shared" si="82"/>
        <v>2.2222222222222254E-2</v>
      </c>
      <c r="AO123" s="73">
        <f t="shared" si="83"/>
        <v>0</v>
      </c>
      <c r="AP123" s="72" t="str">
        <f t="shared" si="84"/>
        <v>No</v>
      </c>
      <c r="AQ123" s="72">
        <f t="shared" si="85"/>
        <v>6.9444444444444198E-3</v>
      </c>
      <c r="AR123" s="72" t="str">
        <f t="shared" si="86"/>
        <v/>
      </c>
      <c r="AS123" s="72" t="str">
        <f t="shared" si="87"/>
        <v/>
      </c>
      <c r="AT123" s="72" t="str">
        <f t="shared" si="88"/>
        <v/>
      </c>
      <c r="AU123" s="3"/>
      <c r="AV123" s="3"/>
      <c r="AW123" s="3"/>
      <c r="AX123" s="3"/>
      <c r="AY123" s="20"/>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80"/>
      <c r="CA123" s="3"/>
      <c r="CB123" s="3"/>
      <c r="CC123" s="3"/>
      <c r="CD123" s="3"/>
      <c r="CE123" s="3"/>
      <c r="CF123" s="3"/>
      <c r="CG123" s="3"/>
      <c r="CH123" s="3"/>
      <c r="CI123" s="3"/>
      <c r="CJ123" s="3"/>
      <c r="CM123" s="3"/>
      <c r="CN123" s="78">
        <f t="shared" si="89"/>
        <v>0</v>
      </c>
      <c r="CO123" s="78">
        <f t="shared" si="90"/>
        <v>0</v>
      </c>
      <c r="CP123" s="78">
        <f t="shared" si="91"/>
        <v>0</v>
      </c>
      <c r="CQ123" s="78">
        <f t="shared" si="92"/>
        <v>0</v>
      </c>
      <c r="CR123" s="78">
        <f t="shared" si="93"/>
        <v>0</v>
      </c>
      <c r="CS123" s="78">
        <f t="shared" si="94"/>
        <v>0</v>
      </c>
      <c r="CT123" s="78">
        <f t="shared" si="95"/>
        <v>0</v>
      </c>
      <c r="CU123" s="78">
        <f t="shared" si="96"/>
        <v>0</v>
      </c>
      <c r="CV123" s="78">
        <f t="shared" si="97"/>
        <v>0</v>
      </c>
      <c r="CW123" s="78">
        <f t="shared" si="98"/>
        <v>0</v>
      </c>
      <c r="CX123" s="78">
        <f t="shared" si="99"/>
        <v>0</v>
      </c>
      <c r="CY123" s="78">
        <f t="shared" si="100"/>
        <v>0</v>
      </c>
      <c r="CZ123" s="78">
        <f t="shared" si="101"/>
        <v>0</v>
      </c>
      <c r="DA123" s="78">
        <f>IF(COUNTIFS($A$2:$A$601,A123,$B$2:$B$601,B123,$F$2:F$601,F123)&gt;1,1,0)</f>
        <v>0</v>
      </c>
      <c r="DB123" s="78">
        <f t="shared" si="102"/>
        <v>0</v>
      </c>
      <c r="DC123" s="78">
        <f t="shared" si="103"/>
        <v>0</v>
      </c>
      <c r="DD123" s="78">
        <f t="shared" si="104"/>
        <v>0</v>
      </c>
      <c r="DE123" s="78">
        <f t="shared" si="105"/>
        <v>1</v>
      </c>
      <c r="DF123" s="78">
        <f t="shared" si="106"/>
        <v>1</v>
      </c>
      <c r="DG123" s="78" t="str">
        <f t="shared" si="107"/>
        <v>1</v>
      </c>
      <c r="DH123" s="78" t="str">
        <f t="shared" si="108"/>
        <v>1</v>
      </c>
      <c r="DI123" s="79" t="str">
        <f>IFERROR(IF(J123="","",VLOOKUP(J123,Lists!$D$3:$E$13,2,FALSE)),1)</f>
        <v/>
      </c>
      <c r="DJ123" s="79" t="str">
        <f>IFERROR(IF(K123="","",VLOOKUP(K123,Lists!$F$3:$G$14,2,FALSE)),1)</f>
        <v/>
      </c>
      <c r="DK123" s="79">
        <f>IFERROR(IF(M123="","",VLOOKUP(M123,Lists!$AA$3:$AB$18,2,FALSE)),1)</f>
        <v>0</v>
      </c>
      <c r="DL123" s="79">
        <f>IFERROR(IF(N123="","",VLOOKUP(N123,Lists!$AC$3:$AD$13,2,FALSE)),1)</f>
        <v>0</v>
      </c>
    </row>
    <row r="124" spans="1:116" ht="15" customHeight="1" x14ac:dyDescent="0.2">
      <c r="A124" s="20">
        <v>422904</v>
      </c>
      <c r="B124" s="19">
        <v>45666</v>
      </c>
      <c r="C124" s="64">
        <v>0.45833333333333331</v>
      </c>
      <c r="D124" s="64" t="s">
        <v>1143</v>
      </c>
      <c r="E124" s="19">
        <v>45665</v>
      </c>
      <c r="F124" s="20">
        <v>4</v>
      </c>
      <c r="G124" s="18" t="s">
        <v>1108</v>
      </c>
      <c r="H124" s="65"/>
      <c r="I124" s="18" t="s">
        <v>1108</v>
      </c>
      <c r="J124" s="66"/>
      <c r="K124" s="66"/>
      <c r="L124" s="67"/>
      <c r="M124" s="68" t="s">
        <v>39</v>
      </c>
      <c r="N124" s="68" t="s">
        <v>420</v>
      </c>
      <c r="O124" s="69" t="s">
        <v>1234</v>
      </c>
      <c r="P124" s="134">
        <v>0.45833333333333331</v>
      </c>
      <c r="Q124" s="70"/>
      <c r="R124" s="134">
        <v>0.47916666666666669</v>
      </c>
      <c r="S124" s="70"/>
      <c r="T124" s="134">
        <v>0.64930555555555558</v>
      </c>
      <c r="U124" s="70"/>
      <c r="V124" s="134">
        <v>0.66736111111111107</v>
      </c>
      <c r="W124" s="70"/>
      <c r="X124" s="134">
        <v>0.66805555555555562</v>
      </c>
      <c r="Y124" s="70"/>
      <c r="Z124" s="134">
        <v>0.67361111111111116</v>
      </c>
      <c r="AA124" s="70" t="s">
        <v>1108</v>
      </c>
      <c r="AB124" s="19"/>
      <c r="AC124" s="20" t="s">
        <v>1108</v>
      </c>
      <c r="AD124" s="19"/>
      <c r="AE124" s="71">
        <f t="shared" si="73"/>
        <v>660</v>
      </c>
      <c r="AF124" s="71">
        <f t="shared" si="74"/>
        <v>961</v>
      </c>
      <c r="AG124" s="71">
        <f t="shared" si="75"/>
        <v>301</v>
      </c>
      <c r="AH124" s="71" t="str">
        <f t="shared" si="76"/>
        <v/>
      </c>
      <c r="AI124" s="71" t="str">
        <f t="shared" si="77"/>
        <v/>
      </c>
      <c r="AJ124" s="71">
        <f t="shared" si="78"/>
        <v>300</v>
      </c>
      <c r="AK124" s="71" t="str">
        <f t="shared" si="79"/>
        <v/>
      </c>
      <c r="AL124" s="71">
        <f t="shared" si="80"/>
        <v>300</v>
      </c>
      <c r="AM124" s="71">
        <f t="shared" si="81"/>
        <v>1</v>
      </c>
      <c r="AN124" s="72">
        <f t="shared" si="82"/>
        <v>2.083333333333337E-2</v>
      </c>
      <c r="AO124" s="73">
        <f t="shared" si="83"/>
        <v>1</v>
      </c>
      <c r="AP124" s="72" t="str">
        <f t="shared" si="84"/>
        <v>No</v>
      </c>
      <c r="AQ124" s="72">
        <f t="shared" si="85"/>
        <v>5.5555555555555358E-3</v>
      </c>
      <c r="AR124" s="72" t="str">
        <f t="shared" si="86"/>
        <v/>
      </c>
      <c r="AS124" s="72" t="str">
        <f t="shared" si="87"/>
        <v/>
      </c>
      <c r="AT124" s="72" t="str">
        <f t="shared" si="88"/>
        <v/>
      </c>
      <c r="AU124" s="3"/>
      <c r="AV124" s="3"/>
      <c r="AW124" s="3"/>
      <c r="AX124" s="3"/>
      <c r="AY124" s="20"/>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80"/>
      <c r="CA124" s="3"/>
      <c r="CB124" s="3"/>
      <c r="CC124" s="3"/>
      <c r="CD124" s="3"/>
      <c r="CE124" s="3"/>
      <c r="CF124" s="3"/>
      <c r="CG124" s="3"/>
      <c r="CH124" s="3"/>
      <c r="CI124" s="3"/>
      <c r="CJ124" s="3"/>
      <c r="CM124" s="3"/>
      <c r="CN124" s="78">
        <f t="shared" si="89"/>
        <v>0</v>
      </c>
      <c r="CO124" s="78">
        <f t="shared" si="90"/>
        <v>0</v>
      </c>
      <c r="CP124" s="78">
        <f t="shared" si="91"/>
        <v>0</v>
      </c>
      <c r="CQ124" s="78">
        <f t="shared" si="92"/>
        <v>0</v>
      </c>
      <c r="CR124" s="78">
        <f t="shared" si="93"/>
        <v>0</v>
      </c>
      <c r="CS124" s="78">
        <f t="shared" si="94"/>
        <v>0</v>
      </c>
      <c r="CT124" s="78">
        <f t="shared" si="95"/>
        <v>0</v>
      </c>
      <c r="CU124" s="78">
        <f t="shared" si="96"/>
        <v>0</v>
      </c>
      <c r="CV124" s="78">
        <f t="shared" si="97"/>
        <v>0</v>
      </c>
      <c r="CW124" s="78">
        <f t="shared" si="98"/>
        <v>0</v>
      </c>
      <c r="CX124" s="78">
        <f t="shared" si="99"/>
        <v>0</v>
      </c>
      <c r="CY124" s="78">
        <f t="shared" si="100"/>
        <v>0</v>
      </c>
      <c r="CZ124" s="78">
        <f t="shared" si="101"/>
        <v>0</v>
      </c>
      <c r="DA124" s="78">
        <f>IF(COUNTIFS($A$2:$A$601,A124,$B$2:$B$601,B124,$F$2:F$601,F124)&gt;1,1,0)</f>
        <v>0</v>
      </c>
      <c r="DB124" s="78">
        <f t="shared" si="102"/>
        <v>1</v>
      </c>
      <c r="DC124" s="78">
        <f t="shared" si="103"/>
        <v>0</v>
      </c>
      <c r="DD124" s="78">
        <f t="shared" si="104"/>
        <v>0</v>
      </c>
      <c r="DE124" s="78">
        <f t="shared" si="105"/>
        <v>1</v>
      </c>
      <c r="DF124" s="78">
        <f t="shared" si="106"/>
        <v>1</v>
      </c>
      <c r="DG124" s="78" t="str">
        <f t="shared" si="107"/>
        <v>1</v>
      </c>
      <c r="DH124" s="78" t="str">
        <f t="shared" si="108"/>
        <v>1</v>
      </c>
      <c r="DI124" s="79" t="str">
        <f>IFERROR(IF(J124="","",VLOOKUP(J124,Lists!$D$3:$E$13,2,FALSE)),1)</f>
        <v/>
      </c>
      <c r="DJ124" s="79" t="str">
        <f>IFERROR(IF(K124="","",VLOOKUP(K124,Lists!$F$3:$G$14,2,FALSE)),1)</f>
        <v/>
      </c>
      <c r="DK124" s="79">
        <f>IFERROR(IF(M124="","",VLOOKUP(M124,Lists!$AA$3:$AB$18,2,FALSE)),1)</f>
        <v>0</v>
      </c>
      <c r="DL124" s="79">
        <f>IFERROR(IF(N124="","",VLOOKUP(N124,Lists!$AC$3:$AD$13,2,FALSE)),1)</f>
        <v>0</v>
      </c>
    </row>
    <row r="125" spans="1:116" ht="15" customHeight="1" x14ac:dyDescent="0.2">
      <c r="A125" s="20">
        <v>422242</v>
      </c>
      <c r="B125" s="19">
        <v>45666</v>
      </c>
      <c r="C125" s="64">
        <v>0.33333333333333331</v>
      </c>
      <c r="D125" s="64" t="s">
        <v>1119</v>
      </c>
      <c r="E125" s="19">
        <v>45659</v>
      </c>
      <c r="F125" s="20">
        <v>1</v>
      </c>
      <c r="G125" s="18" t="s">
        <v>1108</v>
      </c>
      <c r="H125" s="65"/>
      <c r="I125" s="18" t="s">
        <v>1108</v>
      </c>
      <c r="J125" s="66"/>
      <c r="K125" s="66"/>
      <c r="L125" s="67"/>
      <c r="M125" s="68" t="s">
        <v>39</v>
      </c>
      <c r="N125" s="68" t="s">
        <v>420</v>
      </c>
      <c r="O125" s="69" t="s">
        <v>1118</v>
      </c>
      <c r="P125" s="134">
        <v>0.3263888888888889</v>
      </c>
      <c r="Q125" s="70"/>
      <c r="R125" s="134">
        <v>0.36180555555555555</v>
      </c>
      <c r="S125" s="70"/>
      <c r="T125" s="134">
        <v>0.46388888888888885</v>
      </c>
      <c r="U125" s="70"/>
      <c r="V125" s="134">
        <v>0.47222222222222227</v>
      </c>
      <c r="W125" s="70"/>
      <c r="X125" s="134">
        <v>0.47291666666666665</v>
      </c>
      <c r="Y125" s="70"/>
      <c r="Z125" s="134">
        <v>0.47916666666666669</v>
      </c>
      <c r="AA125" s="70" t="s">
        <v>1108</v>
      </c>
      <c r="AB125" s="19"/>
      <c r="AC125" s="20" t="s">
        <v>1108</v>
      </c>
      <c r="AD125" s="19"/>
      <c r="AE125" s="71">
        <f t="shared" si="73"/>
        <v>470</v>
      </c>
      <c r="AF125" s="71">
        <f t="shared" si="74"/>
        <v>680</v>
      </c>
      <c r="AG125" s="71">
        <f t="shared" si="75"/>
        <v>210</v>
      </c>
      <c r="AH125" s="71">
        <f t="shared" si="76"/>
        <v>0</v>
      </c>
      <c r="AI125" s="71">
        <f t="shared" si="77"/>
        <v>200</v>
      </c>
      <c r="AJ125" s="71" t="str">
        <f t="shared" si="78"/>
        <v/>
      </c>
      <c r="AK125" s="71" t="str">
        <f t="shared" si="79"/>
        <v/>
      </c>
      <c r="AL125" s="71">
        <f t="shared" si="80"/>
        <v>200</v>
      </c>
      <c r="AM125" s="71">
        <f t="shared" si="81"/>
        <v>10</v>
      </c>
      <c r="AN125" s="72">
        <f t="shared" si="82"/>
        <v>2.8472222222222232E-2</v>
      </c>
      <c r="AO125" s="73">
        <f t="shared" si="83"/>
        <v>7</v>
      </c>
      <c r="AP125" s="72" t="str">
        <f t="shared" si="84"/>
        <v>No</v>
      </c>
      <c r="AQ125" s="72">
        <f t="shared" si="85"/>
        <v>6.2500000000000333E-3</v>
      </c>
      <c r="AR125" s="72" t="str">
        <f t="shared" si="86"/>
        <v/>
      </c>
      <c r="AS125" s="72" t="str">
        <f t="shared" si="87"/>
        <v/>
      </c>
      <c r="AT125" s="72" t="str">
        <f t="shared" si="88"/>
        <v/>
      </c>
      <c r="AU125" s="3"/>
      <c r="AV125" s="3"/>
      <c r="AW125" s="3"/>
      <c r="AX125" s="3"/>
      <c r="AY125" s="20"/>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80"/>
      <c r="CA125" s="3"/>
      <c r="CB125" s="3"/>
      <c r="CC125" s="3"/>
      <c r="CD125" s="3"/>
      <c r="CE125" s="3"/>
      <c r="CF125" s="3"/>
      <c r="CG125" s="3"/>
      <c r="CH125" s="3"/>
      <c r="CI125" s="3"/>
      <c r="CJ125" s="3"/>
      <c r="CM125" s="3"/>
      <c r="CN125" s="78">
        <f t="shared" si="89"/>
        <v>0</v>
      </c>
      <c r="CO125" s="78">
        <f t="shared" si="90"/>
        <v>0</v>
      </c>
      <c r="CP125" s="78">
        <f t="shared" si="91"/>
        <v>0</v>
      </c>
      <c r="CQ125" s="78">
        <f t="shared" si="92"/>
        <v>0</v>
      </c>
      <c r="CR125" s="78">
        <f t="shared" si="93"/>
        <v>0</v>
      </c>
      <c r="CS125" s="78">
        <f t="shared" si="94"/>
        <v>0</v>
      </c>
      <c r="CT125" s="78">
        <f t="shared" si="95"/>
        <v>0</v>
      </c>
      <c r="CU125" s="78">
        <f t="shared" si="96"/>
        <v>0</v>
      </c>
      <c r="CV125" s="78">
        <f t="shared" si="97"/>
        <v>0</v>
      </c>
      <c r="CW125" s="78">
        <f t="shared" si="98"/>
        <v>0</v>
      </c>
      <c r="CX125" s="78">
        <f t="shared" si="99"/>
        <v>0</v>
      </c>
      <c r="CY125" s="78">
        <f t="shared" si="100"/>
        <v>0</v>
      </c>
      <c r="CZ125" s="78">
        <f t="shared" si="101"/>
        <v>0</v>
      </c>
      <c r="DA125" s="78">
        <f>IF(COUNTIFS($A$2:$A$601,A125,$B$2:$B$601,B125,$F$2:F$601,F125)&gt;1,1,0)</f>
        <v>0</v>
      </c>
      <c r="DB125" s="78">
        <f t="shared" si="102"/>
        <v>0</v>
      </c>
      <c r="DC125" s="78">
        <f t="shared" si="103"/>
        <v>0</v>
      </c>
      <c r="DD125" s="78">
        <f t="shared" si="104"/>
        <v>0</v>
      </c>
      <c r="DE125" s="78">
        <f t="shared" si="105"/>
        <v>1</v>
      </c>
      <c r="DF125" s="78">
        <f t="shared" si="106"/>
        <v>1</v>
      </c>
      <c r="DG125" s="78" t="str">
        <f t="shared" si="107"/>
        <v>1</v>
      </c>
      <c r="DH125" s="78" t="str">
        <f t="shared" si="108"/>
        <v>1</v>
      </c>
      <c r="DI125" s="79" t="str">
        <f>IFERROR(IF(J125="","",VLOOKUP(J125,Lists!$D$3:$E$13,2,FALSE)),1)</f>
        <v/>
      </c>
      <c r="DJ125" s="79" t="str">
        <f>IFERROR(IF(K125="","",VLOOKUP(K125,Lists!$F$3:$G$14,2,FALSE)),1)</f>
        <v/>
      </c>
      <c r="DK125" s="79">
        <f>IFERROR(IF(M125="","",VLOOKUP(M125,Lists!$AA$3:$AB$18,2,FALSE)),1)</f>
        <v>0</v>
      </c>
      <c r="DL125" s="79">
        <f>IFERROR(IF(N125="","",VLOOKUP(N125,Lists!$AC$3:$AD$13,2,FALSE)),1)</f>
        <v>0</v>
      </c>
    </row>
    <row r="126" spans="1:116" ht="15" customHeight="1" x14ac:dyDescent="0.2">
      <c r="A126" s="20">
        <v>420370</v>
      </c>
      <c r="B126" s="19">
        <v>45666</v>
      </c>
      <c r="C126" s="64">
        <v>0.5</v>
      </c>
      <c r="D126" s="64" t="s">
        <v>1119</v>
      </c>
      <c r="E126" s="19">
        <v>45646</v>
      </c>
      <c r="F126" s="20">
        <v>1</v>
      </c>
      <c r="G126" s="18" t="s">
        <v>1108</v>
      </c>
      <c r="H126" s="65"/>
      <c r="I126" s="18" t="s">
        <v>1108</v>
      </c>
      <c r="J126" s="66"/>
      <c r="K126" s="66"/>
      <c r="L126" s="67"/>
      <c r="M126" s="68" t="s">
        <v>39</v>
      </c>
      <c r="N126" s="68" t="s">
        <v>420</v>
      </c>
      <c r="O126" s="69" t="s">
        <v>1232</v>
      </c>
      <c r="P126" s="134">
        <v>0.4861111111111111</v>
      </c>
      <c r="Q126" s="70"/>
      <c r="R126" s="134">
        <v>0.5</v>
      </c>
      <c r="S126" s="70"/>
      <c r="T126" s="134">
        <v>0.75</v>
      </c>
      <c r="U126" s="70"/>
      <c r="V126" s="134">
        <v>0.7729166666666667</v>
      </c>
      <c r="W126" s="70"/>
      <c r="X126" s="134">
        <v>0.77430555555555547</v>
      </c>
      <c r="Y126" s="70"/>
      <c r="Z126" s="134">
        <v>0.78125</v>
      </c>
      <c r="AA126" s="70" t="s">
        <v>1108</v>
      </c>
      <c r="AB126" s="19"/>
      <c r="AC126" s="20" t="s">
        <v>1108</v>
      </c>
      <c r="AD126" s="19"/>
      <c r="AE126" s="71">
        <f t="shared" si="73"/>
        <v>700</v>
      </c>
      <c r="AF126" s="71">
        <f t="shared" si="74"/>
        <v>1113</v>
      </c>
      <c r="AG126" s="71">
        <f t="shared" si="75"/>
        <v>413</v>
      </c>
      <c r="AH126" s="71" t="str">
        <f t="shared" si="76"/>
        <v/>
      </c>
      <c r="AI126" s="71" t="str">
        <f t="shared" si="77"/>
        <v/>
      </c>
      <c r="AJ126" s="71">
        <f t="shared" si="78"/>
        <v>260</v>
      </c>
      <c r="AK126" s="71" t="str">
        <f t="shared" si="79"/>
        <v/>
      </c>
      <c r="AL126" s="71">
        <f t="shared" si="80"/>
        <v>260</v>
      </c>
      <c r="AM126" s="71">
        <f t="shared" si="81"/>
        <v>153</v>
      </c>
      <c r="AN126" s="72">
        <f t="shared" si="82"/>
        <v>0</v>
      </c>
      <c r="AO126" s="73">
        <f t="shared" si="83"/>
        <v>20</v>
      </c>
      <c r="AP126" s="72" t="str">
        <f t="shared" si="84"/>
        <v>Yes</v>
      </c>
      <c r="AQ126" s="72">
        <f t="shared" si="85"/>
        <v>6.9444444444445308E-3</v>
      </c>
      <c r="AR126" s="72" t="str">
        <f t="shared" si="86"/>
        <v/>
      </c>
      <c r="AS126" s="72" t="str">
        <f t="shared" si="87"/>
        <v/>
      </c>
      <c r="AT126" s="72" t="str">
        <f t="shared" si="88"/>
        <v/>
      </c>
      <c r="AU126" s="3"/>
      <c r="AV126" s="3"/>
      <c r="AW126" s="3"/>
      <c r="AX126" s="3"/>
      <c r="AY126" s="20"/>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80"/>
      <c r="CA126" s="3"/>
      <c r="CB126" s="3"/>
      <c r="CC126" s="3"/>
      <c r="CD126" s="3"/>
      <c r="CE126" s="3"/>
      <c r="CF126" s="3"/>
      <c r="CG126" s="3"/>
      <c r="CH126" s="3"/>
      <c r="CI126" s="3"/>
      <c r="CJ126" s="3"/>
      <c r="CM126" s="3"/>
      <c r="CN126" s="78">
        <f t="shared" si="89"/>
        <v>0</v>
      </c>
      <c r="CO126" s="78">
        <f t="shared" si="90"/>
        <v>0</v>
      </c>
      <c r="CP126" s="78">
        <f t="shared" si="91"/>
        <v>0</v>
      </c>
      <c r="CQ126" s="78">
        <f t="shared" si="92"/>
        <v>0</v>
      </c>
      <c r="CR126" s="78">
        <f t="shared" si="93"/>
        <v>0</v>
      </c>
      <c r="CS126" s="78">
        <f t="shared" si="94"/>
        <v>0</v>
      </c>
      <c r="CT126" s="78">
        <f t="shared" si="95"/>
        <v>0</v>
      </c>
      <c r="CU126" s="78">
        <f t="shared" si="96"/>
        <v>0</v>
      </c>
      <c r="CV126" s="78">
        <f t="shared" si="97"/>
        <v>0</v>
      </c>
      <c r="CW126" s="78">
        <f t="shared" si="98"/>
        <v>0</v>
      </c>
      <c r="CX126" s="78">
        <f t="shared" si="99"/>
        <v>0</v>
      </c>
      <c r="CY126" s="78">
        <f t="shared" si="100"/>
        <v>0</v>
      </c>
      <c r="CZ126" s="78">
        <f t="shared" si="101"/>
        <v>0</v>
      </c>
      <c r="DA126" s="78">
        <f>IF(COUNTIFS($A$2:$A$601,A126,$B$2:$B$601,B126,$F$2:F$601,F126)&gt;1,1,0)</f>
        <v>0</v>
      </c>
      <c r="DB126" s="78">
        <f t="shared" si="102"/>
        <v>0</v>
      </c>
      <c r="DC126" s="78">
        <f t="shared" si="103"/>
        <v>0</v>
      </c>
      <c r="DD126" s="78">
        <f t="shared" si="104"/>
        <v>0</v>
      </c>
      <c r="DE126" s="78">
        <f t="shared" si="105"/>
        <v>1</v>
      </c>
      <c r="DF126" s="78" t="str">
        <f t="shared" si="106"/>
        <v>1</v>
      </c>
      <c r="DG126" s="78" t="str">
        <f t="shared" si="107"/>
        <v>1</v>
      </c>
      <c r="DH126" s="78" t="str">
        <f t="shared" si="108"/>
        <v>1</v>
      </c>
      <c r="DI126" s="79" t="str">
        <f>IFERROR(IF(J126="","",VLOOKUP(J126,Lists!$D$3:$E$13,2,FALSE)),1)</f>
        <v/>
      </c>
      <c r="DJ126" s="79" t="str">
        <f>IFERROR(IF(K126="","",VLOOKUP(K126,Lists!$F$3:$G$14,2,FALSE)),1)</f>
        <v/>
      </c>
      <c r="DK126" s="79">
        <f>IFERROR(IF(M126="","",VLOOKUP(M126,Lists!$AA$3:$AB$18,2,FALSE)),1)</f>
        <v>0</v>
      </c>
      <c r="DL126" s="79">
        <f>IFERROR(IF(N126="","",VLOOKUP(N126,Lists!$AC$3:$AD$13,2,FALSE)),1)</f>
        <v>0</v>
      </c>
    </row>
    <row r="127" spans="1:116" ht="15" customHeight="1" x14ac:dyDescent="0.2">
      <c r="A127" s="20">
        <v>416810</v>
      </c>
      <c r="B127" s="19">
        <v>45666</v>
      </c>
      <c r="C127" s="64">
        <v>0.33333333333333331</v>
      </c>
      <c r="D127" s="64" t="s">
        <v>1128</v>
      </c>
      <c r="E127" s="19">
        <v>45666</v>
      </c>
      <c r="F127" s="20">
        <v>2</v>
      </c>
      <c r="G127" s="18" t="s">
        <v>1108</v>
      </c>
      <c r="H127" s="65"/>
      <c r="I127" s="18" t="s">
        <v>1127</v>
      </c>
      <c r="J127" s="66" t="s">
        <v>55</v>
      </c>
      <c r="K127" s="66" t="s">
        <v>417</v>
      </c>
      <c r="L127" s="67"/>
      <c r="M127" s="68"/>
      <c r="N127" s="68"/>
      <c r="O127" s="69"/>
      <c r="P127" s="134">
        <v>0.3298611111111111</v>
      </c>
      <c r="Q127" s="70"/>
      <c r="R127" s="134">
        <v>0.3576388888888889</v>
      </c>
      <c r="S127" s="70"/>
      <c r="T127" s="134">
        <v>0.3840277777777778</v>
      </c>
      <c r="U127" s="70"/>
      <c r="V127" s="134">
        <v>0.39583333333333331</v>
      </c>
      <c r="W127" s="70"/>
      <c r="X127" s="134">
        <v>0.39652777777777781</v>
      </c>
      <c r="Y127" s="70"/>
      <c r="Z127" s="134">
        <v>0.40277777777777773</v>
      </c>
      <c r="AA127" s="70" t="s">
        <v>1127</v>
      </c>
      <c r="AB127" s="19">
        <v>45666</v>
      </c>
      <c r="AC127" s="20" t="s">
        <v>1108</v>
      </c>
      <c r="AD127" s="19"/>
      <c r="AE127" s="71">
        <f t="shared" si="73"/>
        <v>475</v>
      </c>
      <c r="AF127" s="71">
        <f t="shared" si="74"/>
        <v>570</v>
      </c>
      <c r="AG127" s="71">
        <f t="shared" si="75"/>
        <v>95</v>
      </c>
      <c r="AH127" s="71">
        <f t="shared" si="76"/>
        <v>0</v>
      </c>
      <c r="AI127" s="71">
        <f t="shared" si="77"/>
        <v>90</v>
      </c>
      <c r="AJ127" s="71" t="str">
        <f t="shared" si="78"/>
        <v/>
      </c>
      <c r="AK127" s="71" t="str">
        <f t="shared" si="79"/>
        <v/>
      </c>
      <c r="AL127" s="71">
        <f t="shared" si="80"/>
        <v>90</v>
      </c>
      <c r="AM127" s="71">
        <f t="shared" si="81"/>
        <v>5</v>
      </c>
      <c r="AN127" s="72">
        <f t="shared" si="82"/>
        <v>2.430555555555558E-2</v>
      </c>
      <c r="AO127" s="73">
        <f t="shared" si="83"/>
        <v>0</v>
      </c>
      <c r="AP127" s="72" t="str">
        <f t="shared" si="84"/>
        <v>No</v>
      </c>
      <c r="AQ127" s="72">
        <f t="shared" si="85"/>
        <v>6.2499999999999223E-3</v>
      </c>
      <c r="AR127" s="72" t="str">
        <f t="shared" si="86"/>
        <v>Yes</v>
      </c>
      <c r="AS127" s="72" t="str">
        <f t="shared" si="87"/>
        <v>No</v>
      </c>
      <c r="AT127" s="72" t="str">
        <f t="shared" si="88"/>
        <v>No</v>
      </c>
      <c r="AU127" s="3"/>
      <c r="AV127" s="3"/>
      <c r="AW127" s="3"/>
      <c r="AX127" s="3"/>
      <c r="AY127" s="20"/>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80"/>
      <c r="CA127" s="3"/>
      <c r="CB127" s="3"/>
      <c r="CC127" s="3"/>
      <c r="CD127" s="3"/>
      <c r="CE127" s="3"/>
      <c r="CF127" s="3"/>
      <c r="CG127" s="3"/>
      <c r="CH127" s="3"/>
      <c r="CI127" s="3"/>
      <c r="CJ127" s="3"/>
      <c r="CM127" s="3"/>
      <c r="CN127" s="78">
        <f t="shared" si="89"/>
        <v>0</v>
      </c>
      <c r="CO127" s="78">
        <f t="shared" si="90"/>
        <v>0</v>
      </c>
      <c r="CP127" s="78">
        <f t="shared" si="91"/>
        <v>0</v>
      </c>
      <c r="CQ127" s="78">
        <f t="shared" si="92"/>
        <v>0</v>
      </c>
      <c r="CR127" s="78">
        <f t="shared" si="93"/>
        <v>0</v>
      </c>
      <c r="CS127" s="78">
        <f t="shared" si="94"/>
        <v>0</v>
      </c>
      <c r="CT127" s="78">
        <f t="shared" si="95"/>
        <v>0</v>
      </c>
      <c r="CU127" s="78">
        <f t="shared" si="96"/>
        <v>0</v>
      </c>
      <c r="CV127" s="78">
        <f t="shared" si="97"/>
        <v>0</v>
      </c>
      <c r="CW127" s="78">
        <f t="shared" si="98"/>
        <v>0</v>
      </c>
      <c r="CX127" s="78">
        <f t="shared" si="99"/>
        <v>0</v>
      </c>
      <c r="CY127" s="78">
        <f t="shared" si="100"/>
        <v>0</v>
      </c>
      <c r="CZ127" s="78">
        <f t="shared" si="101"/>
        <v>0</v>
      </c>
      <c r="DA127" s="78">
        <f>IF(COUNTIFS($A$2:$A$601,A127,$B$2:$B$601,B127,$F$2:F$601,F127)&gt;1,1,0)</f>
        <v>0</v>
      </c>
      <c r="DB127" s="78">
        <f t="shared" si="102"/>
        <v>0</v>
      </c>
      <c r="DC127" s="78">
        <f t="shared" si="103"/>
        <v>0</v>
      </c>
      <c r="DD127" s="78">
        <f t="shared" si="104"/>
        <v>0</v>
      </c>
      <c r="DE127" s="78">
        <f t="shared" si="105"/>
        <v>1</v>
      </c>
      <c r="DF127" s="78">
        <f t="shared" si="106"/>
        <v>1</v>
      </c>
      <c r="DG127" s="78">
        <f t="shared" si="107"/>
        <v>1</v>
      </c>
      <c r="DH127" s="78" t="str">
        <f t="shared" si="108"/>
        <v>1</v>
      </c>
      <c r="DI127" s="79">
        <f>IFERROR(IF(J127="","",VLOOKUP(J127,Lists!$D$3:$E$13,2,FALSE)),1)</f>
        <v>0</v>
      </c>
      <c r="DJ127" s="79">
        <f>IFERROR(IF(K127="","",VLOOKUP(K127,Lists!$F$3:$G$14,2,FALSE)),1)</f>
        <v>0</v>
      </c>
      <c r="DK127" s="79" t="str">
        <f>IFERROR(IF(M127="","",VLOOKUP(M127,Lists!$AA$3:$AB$18,2,FALSE)),1)</f>
        <v/>
      </c>
      <c r="DL127" s="79" t="str">
        <f>IFERROR(IF(N127="","",VLOOKUP(N127,Lists!$AC$3:$AD$13,2,FALSE)),1)</f>
        <v/>
      </c>
    </row>
    <row r="128" spans="1:116" ht="15" customHeight="1" x14ac:dyDescent="0.2">
      <c r="A128" s="20">
        <v>107342</v>
      </c>
      <c r="B128" s="19">
        <v>45666</v>
      </c>
      <c r="C128" s="64">
        <v>0.39583333333333331</v>
      </c>
      <c r="D128" s="64" t="s">
        <v>1128</v>
      </c>
      <c r="E128" s="19">
        <v>45666</v>
      </c>
      <c r="F128" s="20">
        <v>2</v>
      </c>
      <c r="G128" s="18" t="s">
        <v>1108</v>
      </c>
      <c r="H128" s="65"/>
      <c r="I128" s="18" t="s">
        <v>1127</v>
      </c>
      <c r="J128" s="66" t="s">
        <v>55</v>
      </c>
      <c r="K128" s="66" t="s">
        <v>417</v>
      </c>
      <c r="L128" s="67"/>
      <c r="M128" s="68"/>
      <c r="N128" s="68"/>
      <c r="O128" s="69"/>
      <c r="P128" s="134">
        <v>0.40625</v>
      </c>
      <c r="Q128" s="70"/>
      <c r="R128" s="134">
        <v>0.4152777777777778</v>
      </c>
      <c r="S128" s="70"/>
      <c r="T128" s="134">
        <v>0.44097222222222227</v>
      </c>
      <c r="U128" s="70"/>
      <c r="V128" s="134">
        <v>0.44791666666666669</v>
      </c>
      <c r="W128" s="70"/>
      <c r="X128" s="134">
        <v>0.44861111111111113</v>
      </c>
      <c r="Y128" s="70"/>
      <c r="Z128" s="134">
        <v>0.4548611111111111</v>
      </c>
      <c r="AA128" s="70" t="s">
        <v>1127</v>
      </c>
      <c r="AB128" s="19">
        <v>45666</v>
      </c>
      <c r="AC128" s="20" t="s">
        <v>1108</v>
      </c>
      <c r="AD128" s="19"/>
      <c r="AE128" s="71">
        <f t="shared" si="73"/>
        <v>585</v>
      </c>
      <c r="AF128" s="71">
        <f t="shared" si="74"/>
        <v>645</v>
      </c>
      <c r="AG128" s="71">
        <f t="shared" si="75"/>
        <v>60</v>
      </c>
      <c r="AH128" s="71">
        <f t="shared" si="76"/>
        <v>60</v>
      </c>
      <c r="AI128" s="71" t="str">
        <f t="shared" si="77"/>
        <v/>
      </c>
      <c r="AJ128" s="71" t="str">
        <f t="shared" si="78"/>
        <v/>
      </c>
      <c r="AK128" s="71" t="str">
        <f t="shared" si="79"/>
        <v/>
      </c>
      <c r="AL128" s="71">
        <f t="shared" si="80"/>
        <v>60</v>
      </c>
      <c r="AM128" s="71">
        <f t="shared" si="81"/>
        <v>0</v>
      </c>
      <c r="AN128" s="72">
        <f t="shared" si="82"/>
        <v>1.9444444444444486E-2</v>
      </c>
      <c r="AO128" s="73">
        <f t="shared" si="83"/>
        <v>0</v>
      </c>
      <c r="AP128" s="72" t="str">
        <f t="shared" si="84"/>
        <v>No</v>
      </c>
      <c r="AQ128" s="72">
        <f t="shared" si="85"/>
        <v>6.2499999999999778E-3</v>
      </c>
      <c r="AR128" s="72" t="str">
        <f t="shared" si="86"/>
        <v>Yes</v>
      </c>
      <c r="AS128" s="72" t="str">
        <f t="shared" si="87"/>
        <v>No</v>
      </c>
      <c r="AT128" s="72" t="str">
        <f t="shared" si="88"/>
        <v>No</v>
      </c>
      <c r="AU128" s="3"/>
      <c r="AV128" s="3"/>
      <c r="AW128" s="3"/>
      <c r="AX128" s="3"/>
      <c r="AY128" s="20"/>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80"/>
      <c r="CA128" s="3"/>
      <c r="CB128" s="3"/>
      <c r="CC128" s="3"/>
      <c r="CD128" s="3"/>
      <c r="CE128" s="3"/>
      <c r="CF128" s="3"/>
      <c r="CG128" s="3"/>
      <c r="CH128" s="3"/>
      <c r="CI128" s="3"/>
      <c r="CJ128" s="3"/>
      <c r="CM128" s="3"/>
      <c r="CN128" s="78">
        <f t="shared" si="89"/>
        <v>0</v>
      </c>
      <c r="CO128" s="78">
        <f t="shared" si="90"/>
        <v>0</v>
      </c>
      <c r="CP128" s="78">
        <f t="shared" si="91"/>
        <v>0</v>
      </c>
      <c r="CQ128" s="78">
        <f t="shared" si="92"/>
        <v>0</v>
      </c>
      <c r="CR128" s="78">
        <f t="shared" si="93"/>
        <v>0</v>
      </c>
      <c r="CS128" s="78">
        <f t="shared" si="94"/>
        <v>0</v>
      </c>
      <c r="CT128" s="78">
        <f t="shared" si="95"/>
        <v>0</v>
      </c>
      <c r="CU128" s="78">
        <f t="shared" si="96"/>
        <v>0</v>
      </c>
      <c r="CV128" s="78">
        <f t="shared" si="97"/>
        <v>0</v>
      </c>
      <c r="CW128" s="78">
        <f t="shared" si="98"/>
        <v>0</v>
      </c>
      <c r="CX128" s="78">
        <f t="shared" si="99"/>
        <v>0</v>
      </c>
      <c r="CY128" s="78">
        <f t="shared" si="100"/>
        <v>0</v>
      </c>
      <c r="CZ128" s="78">
        <f t="shared" si="101"/>
        <v>0</v>
      </c>
      <c r="DA128" s="78">
        <f>IF(COUNTIFS($A$2:$A$601,A128,$B$2:$B$601,B128,$F$2:F$601,F128)&gt;1,1,0)</f>
        <v>0</v>
      </c>
      <c r="DB128" s="78">
        <f t="shared" si="102"/>
        <v>0</v>
      </c>
      <c r="DC128" s="78">
        <f t="shared" si="103"/>
        <v>0</v>
      </c>
      <c r="DD128" s="78">
        <f t="shared" si="104"/>
        <v>0</v>
      </c>
      <c r="DE128" s="78">
        <f t="shared" si="105"/>
        <v>1</v>
      </c>
      <c r="DF128" s="78">
        <f t="shared" si="106"/>
        <v>1</v>
      </c>
      <c r="DG128" s="78">
        <f t="shared" si="107"/>
        <v>1</v>
      </c>
      <c r="DH128" s="78" t="str">
        <f t="shared" si="108"/>
        <v>1</v>
      </c>
      <c r="DI128" s="79">
        <f>IFERROR(IF(J128="","",VLOOKUP(J128,Lists!$D$3:$E$13,2,FALSE)),1)</f>
        <v>0</v>
      </c>
      <c r="DJ128" s="79">
        <f>IFERROR(IF(K128="","",VLOOKUP(K128,Lists!$F$3:$G$14,2,FALSE)),1)</f>
        <v>0</v>
      </c>
      <c r="DK128" s="79" t="str">
        <f>IFERROR(IF(M128="","",VLOOKUP(M128,Lists!$AA$3:$AB$18,2,FALSE)),1)</f>
        <v/>
      </c>
      <c r="DL128" s="79" t="str">
        <f>IFERROR(IF(N128="","",VLOOKUP(N128,Lists!$AC$3:$AD$13,2,FALSE)),1)</f>
        <v/>
      </c>
    </row>
    <row r="129" spans="1:116" ht="15" customHeight="1" x14ac:dyDescent="0.2">
      <c r="A129" s="20">
        <v>86052</v>
      </c>
      <c r="B129" s="19">
        <v>45666</v>
      </c>
      <c r="C129" s="64">
        <v>0.47916666666666669</v>
      </c>
      <c r="D129" s="64" t="s">
        <v>1128</v>
      </c>
      <c r="E129" s="19">
        <v>45666</v>
      </c>
      <c r="F129" s="20">
        <v>2</v>
      </c>
      <c r="G129" s="18" t="s">
        <v>1108</v>
      </c>
      <c r="H129" s="65"/>
      <c r="I129" s="18" t="s">
        <v>1127</v>
      </c>
      <c r="J129" s="66" t="s">
        <v>55</v>
      </c>
      <c r="K129" s="66" t="s">
        <v>420</v>
      </c>
      <c r="L129" s="67" t="s">
        <v>1235</v>
      </c>
      <c r="M129" s="68"/>
      <c r="N129" s="68"/>
      <c r="O129" s="69"/>
      <c r="P129" s="134">
        <v>0.45902777777777781</v>
      </c>
      <c r="Q129" s="70"/>
      <c r="R129" s="134">
        <v>0.46666666666666662</v>
      </c>
      <c r="S129" s="70"/>
      <c r="T129" s="134">
        <v>0.50208333333333333</v>
      </c>
      <c r="U129" s="70"/>
      <c r="V129" s="134">
        <v>0.51180555555555551</v>
      </c>
      <c r="W129" s="70"/>
      <c r="X129" s="134">
        <v>0.51250000000000007</v>
      </c>
      <c r="Y129" s="70"/>
      <c r="Z129" s="134">
        <v>0.51736111111111105</v>
      </c>
      <c r="AA129" s="70" t="s">
        <v>1127</v>
      </c>
      <c r="AB129" s="19">
        <v>45666</v>
      </c>
      <c r="AC129" s="20" t="s">
        <v>1108</v>
      </c>
      <c r="AD129" s="19"/>
      <c r="AE129" s="71">
        <f t="shared" si="73"/>
        <v>661</v>
      </c>
      <c r="AF129" s="71">
        <f t="shared" si="74"/>
        <v>737</v>
      </c>
      <c r="AG129" s="71">
        <f t="shared" si="75"/>
        <v>76</v>
      </c>
      <c r="AH129" s="71">
        <f t="shared" si="76"/>
        <v>76</v>
      </c>
      <c r="AI129" s="71" t="str">
        <f t="shared" si="77"/>
        <v/>
      </c>
      <c r="AJ129" s="71" t="str">
        <f t="shared" si="78"/>
        <v/>
      </c>
      <c r="AK129" s="71" t="str">
        <f t="shared" si="79"/>
        <v/>
      </c>
      <c r="AL129" s="71">
        <f t="shared" si="80"/>
        <v>76</v>
      </c>
      <c r="AM129" s="71">
        <f t="shared" si="81"/>
        <v>0</v>
      </c>
      <c r="AN129" s="72">
        <f t="shared" si="82"/>
        <v>0</v>
      </c>
      <c r="AO129" s="73">
        <f t="shared" si="83"/>
        <v>0</v>
      </c>
      <c r="AP129" s="72" t="str">
        <f t="shared" si="84"/>
        <v>Yes</v>
      </c>
      <c r="AQ129" s="72">
        <f t="shared" si="85"/>
        <v>4.8611111111109828E-3</v>
      </c>
      <c r="AR129" s="72" t="str">
        <f t="shared" si="86"/>
        <v>Yes</v>
      </c>
      <c r="AS129" s="72" t="str">
        <f t="shared" si="87"/>
        <v>No</v>
      </c>
      <c r="AT129" s="72" t="str">
        <f t="shared" si="88"/>
        <v>No</v>
      </c>
      <c r="AU129" s="3"/>
      <c r="AV129" s="3"/>
      <c r="AW129" s="3"/>
      <c r="AX129" s="3"/>
      <c r="AY129" s="20"/>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80"/>
      <c r="CA129" s="3"/>
      <c r="CB129" s="3"/>
      <c r="CC129" s="3"/>
      <c r="CD129" s="3"/>
      <c r="CE129" s="3"/>
      <c r="CF129" s="3"/>
      <c r="CG129" s="3"/>
      <c r="CH129" s="3"/>
      <c r="CI129" s="3"/>
      <c r="CJ129" s="3"/>
      <c r="CM129" s="3"/>
      <c r="CN129" s="78">
        <f t="shared" si="89"/>
        <v>0</v>
      </c>
      <c r="CO129" s="78">
        <f t="shared" si="90"/>
        <v>0</v>
      </c>
      <c r="CP129" s="78">
        <f t="shared" si="91"/>
        <v>0</v>
      </c>
      <c r="CQ129" s="78">
        <f t="shared" si="92"/>
        <v>0</v>
      </c>
      <c r="CR129" s="78">
        <f t="shared" si="93"/>
        <v>0</v>
      </c>
      <c r="CS129" s="78">
        <f t="shared" si="94"/>
        <v>0</v>
      </c>
      <c r="CT129" s="78">
        <f t="shared" si="95"/>
        <v>0</v>
      </c>
      <c r="CU129" s="78">
        <f t="shared" si="96"/>
        <v>0</v>
      </c>
      <c r="CV129" s="78">
        <f t="shared" si="97"/>
        <v>0</v>
      </c>
      <c r="CW129" s="78">
        <f t="shared" si="98"/>
        <v>0</v>
      </c>
      <c r="CX129" s="78">
        <f t="shared" si="99"/>
        <v>0</v>
      </c>
      <c r="CY129" s="78">
        <f t="shared" si="100"/>
        <v>0</v>
      </c>
      <c r="CZ129" s="78">
        <f t="shared" si="101"/>
        <v>0</v>
      </c>
      <c r="DA129" s="78">
        <f>IF(COUNTIFS($A$2:$A$601,A129,$B$2:$B$601,B129,$F$2:F$601,F129)&gt;1,1,0)</f>
        <v>0</v>
      </c>
      <c r="DB129" s="78">
        <f t="shared" si="102"/>
        <v>0</v>
      </c>
      <c r="DC129" s="78">
        <f t="shared" si="103"/>
        <v>0</v>
      </c>
      <c r="DD129" s="78">
        <f t="shared" si="104"/>
        <v>0</v>
      </c>
      <c r="DE129" s="78">
        <f t="shared" si="105"/>
        <v>1</v>
      </c>
      <c r="DF129" s="78">
        <f t="shared" si="106"/>
        <v>1</v>
      </c>
      <c r="DG129" s="78">
        <f t="shared" si="107"/>
        <v>1</v>
      </c>
      <c r="DH129" s="78" t="str">
        <f t="shared" si="108"/>
        <v>1</v>
      </c>
      <c r="DI129" s="79">
        <f>IFERROR(IF(J129="","",VLOOKUP(J129,Lists!$D$3:$E$13,2,FALSE)),1)</f>
        <v>0</v>
      </c>
      <c r="DJ129" s="79">
        <f>IFERROR(IF(K129="","",VLOOKUP(K129,Lists!$F$3:$G$14,2,FALSE)),1)</f>
        <v>0</v>
      </c>
      <c r="DK129" s="79" t="str">
        <f>IFERROR(IF(M129="","",VLOOKUP(M129,Lists!$AA$3:$AB$18,2,FALSE)),1)</f>
        <v/>
      </c>
      <c r="DL129" s="79" t="str">
        <f>IFERROR(IF(N129="","",VLOOKUP(N129,Lists!$AC$3:$AD$13,2,FALSE)),1)</f>
        <v/>
      </c>
    </row>
    <row r="130" spans="1:116" ht="15" customHeight="1" x14ac:dyDescent="0.2">
      <c r="A130" s="20">
        <v>422543</v>
      </c>
      <c r="B130" s="19">
        <v>45666</v>
      </c>
      <c r="C130" s="64">
        <v>0.54166666666666663</v>
      </c>
      <c r="D130" s="64" t="s">
        <v>1128</v>
      </c>
      <c r="E130" s="19">
        <v>45666</v>
      </c>
      <c r="F130" s="20">
        <v>2</v>
      </c>
      <c r="G130" s="18" t="s">
        <v>1108</v>
      </c>
      <c r="H130" s="65"/>
      <c r="I130" s="18" t="s">
        <v>1127</v>
      </c>
      <c r="J130" s="66" t="s">
        <v>55</v>
      </c>
      <c r="K130" s="66" t="s">
        <v>417</v>
      </c>
      <c r="L130" s="67"/>
      <c r="M130" s="68"/>
      <c r="N130" s="68"/>
      <c r="O130" s="69"/>
      <c r="P130" s="134">
        <v>0.52777777777777779</v>
      </c>
      <c r="Q130" s="70"/>
      <c r="R130" s="134">
        <v>0.54166666666666663</v>
      </c>
      <c r="S130" s="70"/>
      <c r="T130" s="134">
        <v>0.56874999999999998</v>
      </c>
      <c r="U130" s="70"/>
      <c r="V130" s="134">
        <v>0.57638888888888895</v>
      </c>
      <c r="W130" s="70"/>
      <c r="X130" s="134">
        <v>0.57708333333333328</v>
      </c>
      <c r="Y130" s="70"/>
      <c r="Z130" s="134">
        <v>0.58333333333333337</v>
      </c>
      <c r="AA130" s="70" t="s">
        <v>1127</v>
      </c>
      <c r="AB130" s="19">
        <v>45666</v>
      </c>
      <c r="AC130" s="20" t="s">
        <v>1108</v>
      </c>
      <c r="AD130" s="19"/>
      <c r="AE130" s="71">
        <f t="shared" si="73"/>
        <v>760</v>
      </c>
      <c r="AF130" s="71">
        <f t="shared" si="74"/>
        <v>830</v>
      </c>
      <c r="AG130" s="71">
        <f t="shared" si="75"/>
        <v>70</v>
      </c>
      <c r="AH130" s="71">
        <f t="shared" si="76"/>
        <v>70</v>
      </c>
      <c r="AI130" s="71" t="str">
        <f t="shared" si="77"/>
        <v/>
      </c>
      <c r="AJ130" s="71" t="str">
        <f t="shared" si="78"/>
        <v/>
      </c>
      <c r="AK130" s="71" t="str">
        <f t="shared" si="79"/>
        <v/>
      </c>
      <c r="AL130" s="71">
        <f t="shared" si="80"/>
        <v>70</v>
      </c>
      <c r="AM130" s="71">
        <f t="shared" si="81"/>
        <v>0</v>
      </c>
      <c r="AN130" s="72">
        <f t="shared" si="82"/>
        <v>0</v>
      </c>
      <c r="AO130" s="73">
        <f t="shared" si="83"/>
        <v>0</v>
      </c>
      <c r="AP130" s="72" t="str">
        <f t="shared" si="84"/>
        <v>Yes</v>
      </c>
      <c r="AQ130" s="72">
        <f t="shared" si="85"/>
        <v>6.2500000000000888E-3</v>
      </c>
      <c r="AR130" s="72" t="str">
        <f t="shared" si="86"/>
        <v>Yes</v>
      </c>
      <c r="AS130" s="72" t="str">
        <f t="shared" si="87"/>
        <v>No</v>
      </c>
      <c r="AT130" s="72" t="str">
        <f t="shared" si="88"/>
        <v>No</v>
      </c>
      <c r="AU130" s="3"/>
      <c r="AV130" s="3"/>
      <c r="AW130" s="3"/>
      <c r="AX130" s="3"/>
      <c r="AY130" s="20"/>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80"/>
      <c r="CA130" s="3"/>
      <c r="CB130" s="3"/>
      <c r="CC130" s="3"/>
      <c r="CD130" s="3"/>
      <c r="CE130" s="3"/>
      <c r="CF130" s="3"/>
      <c r="CG130" s="3"/>
      <c r="CH130" s="3"/>
      <c r="CI130" s="3"/>
      <c r="CJ130" s="3"/>
      <c r="CM130" s="3"/>
      <c r="CN130" s="78">
        <f t="shared" si="89"/>
        <v>0</v>
      </c>
      <c r="CO130" s="78">
        <f t="shared" si="90"/>
        <v>0</v>
      </c>
      <c r="CP130" s="78">
        <f t="shared" si="91"/>
        <v>0</v>
      </c>
      <c r="CQ130" s="78">
        <f t="shared" si="92"/>
        <v>0</v>
      </c>
      <c r="CR130" s="78">
        <f t="shared" si="93"/>
        <v>0</v>
      </c>
      <c r="CS130" s="78">
        <f t="shared" si="94"/>
        <v>0</v>
      </c>
      <c r="CT130" s="78">
        <f t="shared" si="95"/>
        <v>0</v>
      </c>
      <c r="CU130" s="78">
        <f t="shared" si="96"/>
        <v>0</v>
      </c>
      <c r="CV130" s="78">
        <f t="shared" si="97"/>
        <v>0</v>
      </c>
      <c r="CW130" s="78">
        <f t="shared" si="98"/>
        <v>0</v>
      </c>
      <c r="CX130" s="78">
        <f t="shared" si="99"/>
        <v>0</v>
      </c>
      <c r="CY130" s="78">
        <f t="shared" si="100"/>
        <v>0</v>
      </c>
      <c r="CZ130" s="78">
        <f t="shared" si="101"/>
        <v>0</v>
      </c>
      <c r="DA130" s="78">
        <f>IF(COUNTIFS($A$2:$A$601,A130,$B$2:$B$601,B130,$F$2:F$601,F130)&gt;1,1,0)</f>
        <v>0</v>
      </c>
      <c r="DB130" s="78">
        <f t="shared" si="102"/>
        <v>1</v>
      </c>
      <c r="DC130" s="78">
        <f t="shared" si="103"/>
        <v>0</v>
      </c>
      <c r="DD130" s="78">
        <f t="shared" si="104"/>
        <v>0</v>
      </c>
      <c r="DE130" s="78">
        <f t="shared" si="105"/>
        <v>1</v>
      </c>
      <c r="DF130" s="78">
        <f t="shared" si="106"/>
        <v>1</v>
      </c>
      <c r="DG130" s="78">
        <f t="shared" si="107"/>
        <v>1</v>
      </c>
      <c r="DH130" s="78" t="str">
        <f t="shared" si="108"/>
        <v>1</v>
      </c>
      <c r="DI130" s="79">
        <f>IFERROR(IF(J130="","",VLOOKUP(J130,Lists!$D$3:$E$13,2,FALSE)),1)</f>
        <v>0</v>
      </c>
      <c r="DJ130" s="79">
        <f>IFERROR(IF(K130="","",VLOOKUP(K130,Lists!$F$3:$G$14,2,FALSE)),1)</f>
        <v>0</v>
      </c>
      <c r="DK130" s="79" t="str">
        <f>IFERROR(IF(M130="","",VLOOKUP(M130,Lists!$AA$3:$AB$18,2,FALSE)),1)</f>
        <v/>
      </c>
      <c r="DL130" s="79" t="str">
        <f>IFERROR(IF(N130="","",VLOOKUP(N130,Lists!$AC$3:$AD$13,2,FALSE)),1)</f>
        <v/>
      </c>
    </row>
    <row r="131" spans="1:116" ht="15" customHeight="1" x14ac:dyDescent="0.2">
      <c r="A131" s="20">
        <v>252025</v>
      </c>
      <c r="B131" s="19">
        <v>45666</v>
      </c>
      <c r="C131" s="64">
        <v>0.58333333333333337</v>
      </c>
      <c r="D131" s="64" t="s">
        <v>1128</v>
      </c>
      <c r="E131" s="19">
        <v>45666</v>
      </c>
      <c r="F131" s="20">
        <v>2</v>
      </c>
      <c r="G131" s="18" t="s">
        <v>1108</v>
      </c>
      <c r="H131" s="65"/>
      <c r="I131" s="18" t="s">
        <v>1127</v>
      </c>
      <c r="J131" s="66" t="s">
        <v>55</v>
      </c>
      <c r="K131" s="66" t="s">
        <v>417</v>
      </c>
      <c r="L131" s="67"/>
      <c r="M131" s="68"/>
      <c r="N131" s="68"/>
      <c r="O131" s="69"/>
      <c r="P131" s="134">
        <v>0.59375</v>
      </c>
      <c r="Q131" s="70"/>
      <c r="R131" s="134">
        <v>0.60625000000000007</v>
      </c>
      <c r="S131" s="70"/>
      <c r="T131" s="134">
        <v>0.65277777777777779</v>
      </c>
      <c r="U131" s="70"/>
      <c r="V131" s="134">
        <v>0.66666666666666663</v>
      </c>
      <c r="W131" s="70"/>
      <c r="X131" s="134">
        <v>0.66736111111111107</v>
      </c>
      <c r="Y131" s="70"/>
      <c r="Z131" s="134">
        <v>0.67361111111111116</v>
      </c>
      <c r="AA131" s="70" t="s">
        <v>1127</v>
      </c>
      <c r="AB131" s="19">
        <v>45666</v>
      </c>
      <c r="AC131" s="20" t="s">
        <v>1108</v>
      </c>
      <c r="AD131" s="19"/>
      <c r="AE131" s="71">
        <f t="shared" ref="AE131:AE194" si="110">IF(P131&lt;&gt;"",HOUR(P131)*60+MINUTE(P131),"")</f>
        <v>855</v>
      </c>
      <c r="AF131" s="71">
        <f t="shared" ref="AF131:AF194" si="111">IF(V131&lt;&gt;"",HOUR(V131)*60+MINUTE(V131),"")</f>
        <v>960</v>
      </c>
      <c r="AG131" s="71">
        <f t="shared" ref="AG131:AG194" si="112">IF(OR(AE131="",AF131=""),"",IF(AE131=AF131,0,IF(AF131&gt;AE131,AF131-AE131,1440-AE131+AF131)))</f>
        <v>105</v>
      </c>
      <c r="AH131" s="71">
        <f t="shared" ref="AH131:AH194" si="113">IF(OR(AE131="",AF131="",AG131=""),"",IF(AE131&gt;=$BK$4,IF(AF131&gt;$BK$4,IF(AF131&lt;=$BK$5,IF(AE131&gt;=$BK$4,AG131,""),""),""),0))</f>
        <v>105</v>
      </c>
      <c r="AI131" s="71" t="str">
        <f t="shared" ref="AI131:AI194" si="114">IF(OR(AE131="",AF131="",$BK$4="",$BK$5=""),"",IF(AE131&lt;$BK$4,IF(AF131&gt;$BK$4,IF(AF131&lt;$BK$5,AF131-$BK$4,($BK$5-$BK$4)),""),""))</f>
        <v/>
      </c>
      <c r="AJ131" s="71" t="str">
        <f t="shared" ref="AJ131:AJ194" si="115">IF(OR(AE131="",AF131="",$BK$4="",$BK$5=""),"",IF(AE131&gt;$BK$4,IF(AE131&lt;$BK$5,IF(OR(AF131&gt;$BK$5,AF131&lt;$BK$4),$BK$5-AE131,""),""),""))</f>
        <v/>
      </c>
      <c r="AK131" s="71" t="str">
        <f t="shared" ref="AK131:AK194" si="116">IF(OR(AE131="",AF131="",$BK$4="",$BK$5=""),"",IF(AND(AE131&lt;$BK$4,AF131&lt;$BK$4),((AF131-AE131)),""))</f>
        <v/>
      </c>
      <c r="AL131" s="71">
        <f t="shared" ref="AL131:AL194" si="117">IF(AND(AH131="",AI131="",AJ131="",AK131=""),"",SUM(AH131:AK131))</f>
        <v>105</v>
      </c>
      <c r="AM131" s="71">
        <f t="shared" ref="AM131:AM194" si="118">IF(OR(AG131="",AL131=""),IF(AL131="",AG131,""),AG131-AL131)</f>
        <v>0</v>
      </c>
      <c r="AN131" s="72">
        <f t="shared" ref="AN131:AN194" si="119">IF(AL131="","",IF(OR(C131="",R131=""),"",IF(((R131+Q131)-C131)&lt;0,0,((R131+Q131)-C131))))</f>
        <v>2.2916666666666696E-2</v>
      </c>
      <c r="AO131" s="73">
        <f t="shared" ref="AO131:AO194" si="120">IF(AL131="","",IF(OR(E131="",B131="",G131="yes"),"",B131-E131))</f>
        <v>0</v>
      </c>
      <c r="AP131" s="72" t="str">
        <f t="shared" ref="AP131:AP194" si="121">IF(AN131="","",IF(AN131&gt;$AY$6,"No","Yes"))</f>
        <v>No</v>
      </c>
      <c r="AQ131" s="72">
        <f t="shared" ref="AQ131:AQ194" si="122">IF(AL131="","",IF(OR(X131="",Z131=""),"",Z131+Y131-X131))</f>
        <v>6.2500000000000888E-3</v>
      </c>
      <c r="AR131" s="72" t="str">
        <f t="shared" ref="AR131:AR194" si="123">IF(AL131="","",IF(OR(I131="",I131="No",,G131="yes"),"",IF(AB131=E131,"Yes","No")))</f>
        <v>Yes</v>
      </c>
      <c r="AS131" s="72" t="str">
        <f t="shared" ref="AS131:AS194" si="124">IF(G131="YES","",(IF(OR(A131="",AB131="",E131=""),"",(IF(OR(I131="",I131="No",,G131="Yes"),"",IF(OR(B131&lt;&gt;AB131,B131&lt;&gt;E131),IF(AB131&lt;E131,"Validate","Yes"),"No"))))))</f>
        <v>No</v>
      </c>
      <c r="AT131" s="72" t="str">
        <f t="shared" ref="AT131:AT194" si="125">IF(OR(AL131="",AB131="",I131="No"),"",IF(OR(AD131=AB131,AD131=AB131+1),"Yes","No"))</f>
        <v>No</v>
      </c>
      <c r="AU131" s="3"/>
      <c r="AV131" s="3"/>
      <c r="AW131" s="3"/>
      <c r="AX131" s="3"/>
      <c r="AY131" s="20"/>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80"/>
      <c r="CA131" s="3"/>
      <c r="CB131" s="3"/>
      <c r="CC131" s="3"/>
      <c r="CD131" s="3"/>
      <c r="CE131" s="3"/>
      <c r="CF131" s="3"/>
      <c r="CG131" s="3"/>
      <c r="CH131" s="3"/>
      <c r="CI131" s="3"/>
      <c r="CJ131" s="3"/>
      <c r="CM131" s="3"/>
      <c r="CN131" s="78">
        <f t="shared" ref="CN131:CN194" si="126">IF(OR(P131="",R131=""),"",IF(P131+Q131=R131,1,0))</f>
        <v>0</v>
      </c>
      <c r="CO131" s="78">
        <f t="shared" ref="CO131:CO194" si="127">IF(OR(R131="",T131=""),"",IF(R131+S131=T131,1,0))</f>
        <v>0</v>
      </c>
      <c r="CP131" s="78">
        <f t="shared" ref="CP131:CP194" si="128">IF(OR(T131="",V131=""),"",IF(T131+U131=V131,1,0))</f>
        <v>0</v>
      </c>
      <c r="CQ131" s="78">
        <f t="shared" ref="CQ131:CQ194" si="129">IF(OR(V131="",X131=""),"",IF(V131+W131=X131,1,0))</f>
        <v>0</v>
      </c>
      <c r="CR131" s="78">
        <f t="shared" ref="CR131:CR194" si="130">IF(OR(X131="",Z131=""),"",IF(X131+Y131=Z131,1,0))</f>
        <v>0</v>
      </c>
      <c r="CS131" s="78">
        <f t="shared" ref="CS131:CS194" si="131">IF(OR(P131="",R131="",T131="",X131="",Z131="",V131=""),"",IF(P131=R131,1,IF(P131=T131,1,IF(P131=V131,1,IF(P131=X131,1,IF(P131=Z131,1,IF(R131=T131,1,IF(R131=V131,1,IF(R131=X131,1,IF(R131=Z131,1,IF(T131=V131,1,IF(T131=X131,1,IF(T131=Z131,1,IF(V131=X131,1,IF(V131=Z131,1,IF(X131=Z131,1,0))))))))))))))))</f>
        <v>0</v>
      </c>
      <c r="CT131" s="78">
        <f t="shared" ref="CT131:CT194" si="132">IF(R131+Q131&lt;P131,1,0)</f>
        <v>0</v>
      </c>
      <c r="CU131" s="78">
        <f t="shared" ref="CU131:CU194" si="133">IF(T131+S131&lt;R131,1,0)</f>
        <v>0</v>
      </c>
      <c r="CV131" s="78">
        <f t="shared" ref="CV131:CV194" si="134">IF(V131+U131&lt;T131,1,0)</f>
        <v>0</v>
      </c>
      <c r="CW131" s="78">
        <f t="shared" ref="CW131:CW194" si="135">IF(X131+W131&lt;V131,1,0)</f>
        <v>0</v>
      </c>
      <c r="CX131" s="78">
        <f t="shared" ref="CX131:CX194" si="136">IF(Z131+Y131&lt;X131,1,0)</f>
        <v>0</v>
      </c>
      <c r="CY131" s="78">
        <f t="shared" ref="CY131:CY194" si="137">IF(P131&gt;R131,1,IF(P131&gt;T131,1,IF(P131&gt;V131,1,IF(P131&gt;X131,1,IF(P131&gt;Z131,1,IF(R131&gt;T131,1,IF(R131&gt;V131,1,IF(R131&gt;X131,1,IF(R131&gt;Z131,1,IF(T131&gt;V131,1,IF(T131&gt;X131,1,IF(T131&gt;Z131,1,IF(V131&gt;X131,1,IF(V131&gt;Z131,1,IF(X131&gt;Z131,1,0)))))))))))))))</f>
        <v>0</v>
      </c>
      <c r="CZ131" s="78">
        <f t="shared" ref="CZ131:CZ194" si="138">IF(COUNTIFS($A$2:$A$1288,A131,$B$2:$B$1288,B131,$K$2:$K$1288,K131,$N$2:$N$1288,N131)&gt;1,1,0)</f>
        <v>0</v>
      </c>
      <c r="DA131" s="78">
        <f>IF(COUNTIFS($A$2:$A$601,A131,$B$2:$B$601,B131,$F$2:F$601,F131)&gt;1,1,0)</f>
        <v>0</v>
      </c>
      <c r="DB131" s="78">
        <f t="shared" ref="DB131:DB194" si="139">IF(COUNTIFS($P$2:$P$601,P131,$R$2:$R$601,R131)&gt;1,1,0)</f>
        <v>0</v>
      </c>
      <c r="DC131" s="78">
        <f t="shared" ref="DC131:DC194" si="140">IF(COUNTIFS($P$2:$P$1288,P131,$T$2:$T$1288,T131,$R$2:$R$1288,R131,$V$2:$V$1288,V131)&gt;1,1,0)</f>
        <v>0</v>
      </c>
      <c r="DD131" s="78">
        <f t="shared" ref="DD131:DD194" si="141">IF(COUNTIFS($T$2:$T$601,T131,$V$2:$V$601,V131,$P$2:$P$601,P131,$X$2:$X$601,X131)&gt;1,1,0)</f>
        <v>0</v>
      </c>
      <c r="DE131" s="78">
        <f t="shared" ref="DE131:DE194" si="142">IF(ISERROR(DATEVALUE(TEXT(B131,"mm/dd/yyyy"))),"1",IF(B131 &gt;=DATEVALUE(TEXT("06/01/2000","mm/dd/yyyy")),1,"0"))</f>
        <v>1</v>
      </c>
      <c r="DF131" s="78">
        <f t="shared" ref="DF131:DF194" si="143">IF(ISERROR(DATEVALUE(TEXT(E131,"mm/dd/yyyy"))),"1",IF(E131 &gt;=DATEVALUE(TEXT("06/01/2000","mm/dd/yyyy")),1,"0"))</f>
        <v>1</v>
      </c>
      <c r="DG131" s="78">
        <f t="shared" ref="DG131:DG194" si="144">IF(ISERROR(DATEVALUE(TEXT(AB131,"mm/dd/yyyy"))),"1",IF(AB131 &gt;=DATEVALUE(TEXT("06/01/2000","mm/dd/yyyy")),1,"0"))</f>
        <v>1</v>
      </c>
      <c r="DH131" s="78" t="str">
        <f t="shared" ref="DH131:DH194" si="145">IF(ISERROR(DATEVALUE(TEXT(AD131,"mm/dd/yyyy"))),"1",IF(AD131 &gt;=DATEVALUE(TEXT("06/01/2000","mm/dd/yyyy")),1,"0"))</f>
        <v>1</v>
      </c>
      <c r="DI131" s="79">
        <f>IFERROR(IF(J131="","",VLOOKUP(J131,Lists!$D$3:$E$13,2,FALSE)),1)</f>
        <v>0</v>
      </c>
      <c r="DJ131" s="79">
        <f>IFERROR(IF(K131="","",VLOOKUP(K131,Lists!$F$3:$G$14,2,FALSE)),1)</f>
        <v>0</v>
      </c>
      <c r="DK131" s="79" t="str">
        <f>IFERROR(IF(M131="","",VLOOKUP(M131,Lists!$AA$3:$AB$18,2,FALSE)),1)</f>
        <v/>
      </c>
      <c r="DL131" s="79" t="str">
        <f>IFERROR(IF(N131="","",VLOOKUP(N131,Lists!$AC$3:$AD$13,2,FALSE)),1)</f>
        <v/>
      </c>
    </row>
    <row r="132" spans="1:116" ht="15" customHeight="1" x14ac:dyDescent="0.2">
      <c r="A132" s="20">
        <v>382232</v>
      </c>
      <c r="B132" s="19">
        <v>45666</v>
      </c>
      <c r="C132" s="64">
        <v>0.33333333333333331</v>
      </c>
      <c r="D132" s="64" t="s">
        <v>1113</v>
      </c>
      <c r="E132" s="19">
        <v>45666</v>
      </c>
      <c r="F132" s="20">
        <v>13</v>
      </c>
      <c r="G132" s="18" t="s">
        <v>1108</v>
      </c>
      <c r="H132" s="65"/>
      <c r="I132" s="18" t="s">
        <v>1127</v>
      </c>
      <c r="J132" s="66" t="s">
        <v>27</v>
      </c>
      <c r="K132" s="66" t="s">
        <v>420</v>
      </c>
      <c r="L132" s="67" t="s">
        <v>1236</v>
      </c>
      <c r="M132" s="68"/>
      <c r="N132" s="68"/>
      <c r="O132" s="69"/>
      <c r="P132" s="134">
        <v>0.32916666666666666</v>
      </c>
      <c r="Q132" s="70"/>
      <c r="R132" s="134">
        <v>0.34375</v>
      </c>
      <c r="S132" s="70"/>
      <c r="T132" s="134">
        <v>0.35416666666666669</v>
      </c>
      <c r="U132" s="70"/>
      <c r="V132" s="134">
        <v>0.3576388888888889</v>
      </c>
      <c r="W132" s="70"/>
      <c r="X132" s="134">
        <v>0.35833333333333334</v>
      </c>
      <c r="Y132" s="70"/>
      <c r="Z132" s="134">
        <v>0.36458333333333331</v>
      </c>
      <c r="AA132" s="70" t="s">
        <v>1127</v>
      </c>
      <c r="AB132" s="19">
        <v>45666</v>
      </c>
      <c r="AC132" s="20" t="s">
        <v>1108</v>
      </c>
      <c r="AD132" s="19"/>
      <c r="AE132" s="71">
        <f t="shared" si="110"/>
        <v>474</v>
      </c>
      <c r="AF132" s="71">
        <f t="shared" si="111"/>
        <v>515</v>
      </c>
      <c r="AG132" s="71">
        <f t="shared" si="112"/>
        <v>41</v>
      </c>
      <c r="AH132" s="71">
        <f t="shared" si="113"/>
        <v>0</v>
      </c>
      <c r="AI132" s="71">
        <f t="shared" si="114"/>
        <v>35</v>
      </c>
      <c r="AJ132" s="71" t="str">
        <f t="shared" si="115"/>
        <v/>
      </c>
      <c r="AK132" s="71" t="str">
        <f t="shared" si="116"/>
        <v/>
      </c>
      <c r="AL132" s="71">
        <f t="shared" si="117"/>
        <v>35</v>
      </c>
      <c r="AM132" s="71">
        <f t="shared" si="118"/>
        <v>6</v>
      </c>
      <c r="AN132" s="72">
        <f t="shared" si="119"/>
        <v>1.0416666666666685E-2</v>
      </c>
      <c r="AO132" s="73">
        <f t="shared" si="120"/>
        <v>0</v>
      </c>
      <c r="AP132" s="72" t="str">
        <f t="shared" si="121"/>
        <v>Yes</v>
      </c>
      <c r="AQ132" s="72">
        <f t="shared" si="122"/>
        <v>6.2499999999999778E-3</v>
      </c>
      <c r="AR132" s="72" t="str">
        <f t="shared" si="123"/>
        <v>Yes</v>
      </c>
      <c r="AS132" s="72" t="str">
        <f t="shared" si="124"/>
        <v>No</v>
      </c>
      <c r="AT132" s="72" t="str">
        <f t="shared" si="125"/>
        <v>No</v>
      </c>
      <c r="AU132" s="3"/>
      <c r="AV132" s="3"/>
      <c r="AW132" s="3"/>
      <c r="AX132" s="3"/>
      <c r="AY132" s="20"/>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80"/>
      <c r="CA132" s="3"/>
      <c r="CB132" s="3"/>
      <c r="CC132" s="3"/>
      <c r="CD132" s="3"/>
      <c r="CE132" s="3"/>
      <c r="CF132" s="3"/>
      <c r="CG132" s="3"/>
      <c r="CH132" s="3"/>
      <c r="CI132" s="3"/>
      <c r="CJ132" s="3"/>
      <c r="CM132" s="3"/>
      <c r="CN132" s="78">
        <f t="shared" si="126"/>
        <v>0</v>
      </c>
      <c r="CO132" s="78">
        <f t="shared" si="127"/>
        <v>0</v>
      </c>
      <c r="CP132" s="78">
        <f t="shared" si="128"/>
        <v>0</v>
      </c>
      <c r="CQ132" s="78">
        <f t="shared" si="129"/>
        <v>0</v>
      </c>
      <c r="CR132" s="78">
        <f t="shared" si="130"/>
        <v>0</v>
      </c>
      <c r="CS132" s="78">
        <f t="shared" si="131"/>
        <v>0</v>
      </c>
      <c r="CT132" s="78">
        <f t="shared" si="132"/>
        <v>0</v>
      </c>
      <c r="CU132" s="78">
        <f t="shared" si="133"/>
        <v>0</v>
      </c>
      <c r="CV132" s="78">
        <f t="shared" si="134"/>
        <v>0</v>
      </c>
      <c r="CW132" s="78">
        <f t="shared" si="135"/>
        <v>0</v>
      </c>
      <c r="CX132" s="78">
        <f t="shared" si="136"/>
        <v>0</v>
      </c>
      <c r="CY132" s="78">
        <f t="shared" si="137"/>
        <v>0</v>
      </c>
      <c r="CZ132" s="78">
        <f t="shared" si="138"/>
        <v>0</v>
      </c>
      <c r="DA132" s="78">
        <f>IF(COUNTIFS($A$2:$A$601,A132,$B$2:$B$601,B132,$F$2:F$601,F132)&gt;1,1,0)</f>
        <v>0</v>
      </c>
      <c r="DB132" s="78">
        <f t="shared" si="139"/>
        <v>0</v>
      </c>
      <c r="DC132" s="78">
        <f t="shared" si="140"/>
        <v>0</v>
      </c>
      <c r="DD132" s="78">
        <f t="shared" si="141"/>
        <v>0</v>
      </c>
      <c r="DE132" s="78">
        <f t="shared" si="142"/>
        <v>1</v>
      </c>
      <c r="DF132" s="78">
        <f t="shared" si="143"/>
        <v>1</v>
      </c>
      <c r="DG132" s="78">
        <f t="shared" si="144"/>
        <v>1</v>
      </c>
      <c r="DH132" s="78" t="str">
        <f t="shared" si="145"/>
        <v>1</v>
      </c>
      <c r="DI132" s="79">
        <f>IFERROR(IF(J132="","",VLOOKUP(J132,Lists!$D$3:$E$13,2,FALSE)),1)</f>
        <v>0</v>
      </c>
      <c r="DJ132" s="79">
        <f>IFERROR(IF(K132="","",VLOOKUP(K132,Lists!$F$3:$G$14,2,FALSE)),1)</f>
        <v>0</v>
      </c>
      <c r="DK132" s="79" t="str">
        <f>IFERROR(IF(M132="","",VLOOKUP(M132,Lists!$AA$3:$AB$18,2,FALSE)),1)</f>
        <v/>
      </c>
      <c r="DL132" s="79" t="str">
        <f>IFERROR(IF(N132="","",VLOOKUP(N132,Lists!$AC$3:$AD$13,2,FALSE)),1)</f>
        <v/>
      </c>
    </row>
    <row r="133" spans="1:116" ht="15" customHeight="1" x14ac:dyDescent="0.2">
      <c r="A133" s="20">
        <v>400569</v>
      </c>
      <c r="B133" s="19">
        <v>45666</v>
      </c>
      <c r="C133" s="64">
        <v>0.375</v>
      </c>
      <c r="D133" s="64" t="s">
        <v>1113</v>
      </c>
      <c r="E133" s="19">
        <v>45666</v>
      </c>
      <c r="F133" s="20">
        <v>13</v>
      </c>
      <c r="G133" s="18" t="s">
        <v>1108</v>
      </c>
      <c r="H133" s="65"/>
      <c r="I133" s="18" t="s">
        <v>1127</v>
      </c>
      <c r="J133" s="66" t="s">
        <v>27</v>
      </c>
      <c r="K133" s="66" t="s">
        <v>420</v>
      </c>
      <c r="L133" s="67" t="s">
        <v>1237</v>
      </c>
      <c r="M133" s="68"/>
      <c r="N133" s="68"/>
      <c r="O133" s="69"/>
      <c r="P133" s="134">
        <v>0.36805555555555558</v>
      </c>
      <c r="Q133" s="70"/>
      <c r="R133" s="134">
        <v>0.38194444444444442</v>
      </c>
      <c r="S133" s="70"/>
      <c r="T133" s="134">
        <v>0.39583333333333331</v>
      </c>
      <c r="U133" s="70"/>
      <c r="V133" s="134">
        <v>0.40277777777777773</v>
      </c>
      <c r="W133" s="70"/>
      <c r="X133" s="134">
        <v>0.40347222222222223</v>
      </c>
      <c r="Y133" s="70"/>
      <c r="Z133" s="134">
        <v>0.40972222222222227</v>
      </c>
      <c r="AA133" s="70" t="s">
        <v>1127</v>
      </c>
      <c r="AB133" s="19">
        <v>45666</v>
      </c>
      <c r="AC133" s="20" t="s">
        <v>1108</v>
      </c>
      <c r="AD133" s="19"/>
      <c r="AE133" s="71">
        <f t="shared" si="110"/>
        <v>530</v>
      </c>
      <c r="AF133" s="71">
        <f t="shared" si="111"/>
        <v>580</v>
      </c>
      <c r="AG133" s="71">
        <f t="shared" si="112"/>
        <v>50</v>
      </c>
      <c r="AH133" s="71">
        <f t="shared" si="113"/>
        <v>50</v>
      </c>
      <c r="AI133" s="71" t="str">
        <f t="shared" si="114"/>
        <v/>
      </c>
      <c r="AJ133" s="71" t="str">
        <f t="shared" si="115"/>
        <v/>
      </c>
      <c r="AK133" s="71" t="str">
        <f t="shared" si="116"/>
        <v/>
      </c>
      <c r="AL133" s="71">
        <f t="shared" si="117"/>
        <v>50</v>
      </c>
      <c r="AM133" s="71">
        <f t="shared" si="118"/>
        <v>0</v>
      </c>
      <c r="AN133" s="72">
        <f t="shared" si="119"/>
        <v>6.9444444444444198E-3</v>
      </c>
      <c r="AO133" s="73">
        <f t="shared" si="120"/>
        <v>0</v>
      </c>
      <c r="AP133" s="72" t="str">
        <f t="shared" si="121"/>
        <v>Yes</v>
      </c>
      <c r="AQ133" s="72">
        <f t="shared" si="122"/>
        <v>6.2500000000000333E-3</v>
      </c>
      <c r="AR133" s="72" t="str">
        <f t="shared" si="123"/>
        <v>Yes</v>
      </c>
      <c r="AS133" s="72" t="str">
        <f t="shared" si="124"/>
        <v>No</v>
      </c>
      <c r="AT133" s="72" t="str">
        <f t="shared" si="125"/>
        <v>No</v>
      </c>
      <c r="AU133" s="3"/>
      <c r="AV133" s="3"/>
      <c r="AW133" s="3"/>
      <c r="AX133" s="3"/>
      <c r="AY133" s="20"/>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80"/>
      <c r="CA133" s="3"/>
      <c r="CB133" s="3"/>
      <c r="CC133" s="3"/>
      <c r="CD133" s="3"/>
      <c r="CE133" s="3"/>
      <c r="CF133" s="3"/>
      <c r="CG133" s="3"/>
      <c r="CH133" s="3"/>
      <c r="CI133" s="3"/>
      <c r="CJ133" s="3"/>
      <c r="CM133" s="3"/>
      <c r="CN133" s="78">
        <f t="shared" si="126"/>
        <v>0</v>
      </c>
      <c r="CO133" s="78">
        <f t="shared" si="127"/>
        <v>0</v>
      </c>
      <c r="CP133" s="78">
        <f t="shared" si="128"/>
        <v>0</v>
      </c>
      <c r="CQ133" s="78">
        <f t="shared" si="129"/>
        <v>0</v>
      </c>
      <c r="CR133" s="78">
        <f t="shared" si="130"/>
        <v>0</v>
      </c>
      <c r="CS133" s="78">
        <f t="shared" si="131"/>
        <v>0</v>
      </c>
      <c r="CT133" s="78">
        <f t="shared" si="132"/>
        <v>0</v>
      </c>
      <c r="CU133" s="78">
        <f t="shared" si="133"/>
        <v>0</v>
      </c>
      <c r="CV133" s="78">
        <f t="shared" si="134"/>
        <v>0</v>
      </c>
      <c r="CW133" s="78">
        <f t="shared" si="135"/>
        <v>0</v>
      </c>
      <c r="CX133" s="78">
        <f t="shared" si="136"/>
        <v>0</v>
      </c>
      <c r="CY133" s="78">
        <f t="shared" si="137"/>
        <v>0</v>
      </c>
      <c r="CZ133" s="78">
        <f t="shared" si="138"/>
        <v>0</v>
      </c>
      <c r="DA133" s="78">
        <f>IF(COUNTIFS($A$2:$A$601,A133,$B$2:$B$601,B133,$F$2:F$601,F133)&gt;1,1,0)</f>
        <v>0</v>
      </c>
      <c r="DB133" s="78">
        <f t="shared" si="139"/>
        <v>0</v>
      </c>
      <c r="DC133" s="78">
        <f t="shared" si="140"/>
        <v>0</v>
      </c>
      <c r="DD133" s="78">
        <f t="shared" si="141"/>
        <v>0</v>
      </c>
      <c r="DE133" s="78">
        <f t="shared" si="142"/>
        <v>1</v>
      </c>
      <c r="DF133" s="78">
        <f t="shared" si="143"/>
        <v>1</v>
      </c>
      <c r="DG133" s="78">
        <f t="shared" si="144"/>
        <v>1</v>
      </c>
      <c r="DH133" s="78" t="str">
        <f t="shared" si="145"/>
        <v>1</v>
      </c>
      <c r="DI133" s="79">
        <f>IFERROR(IF(J133="","",VLOOKUP(J133,Lists!$D$3:$E$13,2,FALSE)),1)</f>
        <v>0</v>
      </c>
      <c r="DJ133" s="79">
        <f>IFERROR(IF(K133="","",VLOOKUP(K133,Lists!$F$3:$G$14,2,FALSE)),1)</f>
        <v>0</v>
      </c>
      <c r="DK133" s="79" t="str">
        <f>IFERROR(IF(M133="","",VLOOKUP(M133,Lists!$AA$3:$AB$18,2,FALSE)),1)</f>
        <v/>
      </c>
      <c r="DL133" s="79" t="str">
        <f>IFERROR(IF(N133="","",VLOOKUP(N133,Lists!$AC$3:$AD$13,2,FALSE)),1)</f>
        <v/>
      </c>
    </row>
    <row r="134" spans="1:116" ht="15" customHeight="1" x14ac:dyDescent="0.2">
      <c r="A134" s="20">
        <v>409791</v>
      </c>
      <c r="B134" s="19">
        <v>45666</v>
      </c>
      <c r="C134" s="64">
        <v>0.4375</v>
      </c>
      <c r="D134" s="64" t="s">
        <v>1113</v>
      </c>
      <c r="E134" s="19">
        <v>45666</v>
      </c>
      <c r="F134" s="20">
        <v>13</v>
      </c>
      <c r="G134" s="18" t="s">
        <v>1108</v>
      </c>
      <c r="H134" s="65"/>
      <c r="I134" s="18" t="s">
        <v>1127</v>
      </c>
      <c r="J134" s="66" t="s">
        <v>27</v>
      </c>
      <c r="K134" s="66" t="s">
        <v>420</v>
      </c>
      <c r="L134" s="67" t="s">
        <v>1238</v>
      </c>
      <c r="M134" s="68"/>
      <c r="N134" s="68"/>
      <c r="O134" s="69"/>
      <c r="P134" s="134">
        <v>0.43055555555555558</v>
      </c>
      <c r="Q134" s="70"/>
      <c r="R134" s="134">
        <v>0.44444444444444442</v>
      </c>
      <c r="S134" s="70"/>
      <c r="T134" s="134">
        <v>0.46875</v>
      </c>
      <c r="U134" s="70"/>
      <c r="V134" s="134">
        <v>0.47916666666666669</v>
      </c>
      <c r="W134" s="70"/>
      <c r="X134" s="134">
        <v>0.47986111111111113</v>
      </c>
      <c r="Y134" s="70"/>
      <c r="Z134" s="134">
        <v>0.4861111111111111</v>
      </c>
      <c r="AA134" s="70" t="s">
        <v>1127</v>
      </c>
      <c r="AB134" s="19">
        <v>45666</v>
      </c>
      <c r="AC134" s="20" t="s">
        <v>1108</v>
      </c>
      <c r="AD134" s="19"/>
      <c r="AE134" s="71">
        <f t="shared" si="110"/>
        <v>620</v>
      </c>
      <c r="AF134" s="71">
        <f t="shared" si="111"/>
        <v>690</v>
      </c>
      <c r="AG134" s="71">
        <f t="shared" si="112"/>
        <v>70</v>
      </c>
      <c r="AH134" s="71">
        <f t="shared" si="113"/>
        <v>70</v>
      </c>
      <c r="AI134" s="71" t="str">
        <f t="shared" si="114"/>
        <v/>
      </c>
      <c r="AJ134" s="71" t="str">
        <f t="shared" si="115"/>
        <v/>
      </c>
      <c r="AK134" s="71" t="str">
        <f t="shared" si="116"/>
        <v/>
      </c>
      <c r="AL134" s="71">
        <f t="shared" si="117"/>
        <v>70</v>
      </c>
      <c r="AM134" s="71">
        <f t="shared" si="118"/>
        <v>0</v>
      </c>
      <c r="AN134" s="72">
        <f t="shared" si="119"/>
        <v>6.9444444444444198E-3</v>
      </c>
      <c r="AO134" s="73">
        <f t="shared" si="120"/>
        <v>0</v>
      </c>
      <c r="AP134" s="72" t="str">
        <f t="shared" si="121"/>
        <v>Yes</v>
      </c>
      <c r="AQ134" s="72">
        <f t="shared" si="122"/>
        <v>6.2499999999999778E-3</v>
      </c>
      <c r="AR134" s="72" t="str">
        <f t="shared" si="123"/>
        <v>Yes</v>
      </c>
      <c r="AS134" s="72" t="str">
        <f t="shared" si="124"/>
        <v>No</v>
      </c>
      <c r="AT134" s="72" t="str">
        <f t="shared" si="125"/>
        <v>No</v>
      </c>
      <c r="AU134" s="3"/>
      <c r="AV134" s="3"/>
      <c r="AW134" s="3"/>
      <c r="AX134" s="3"/>
      <c r="AY134" s="20"/>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80"/>
      <c r="CA134" s="3"/>
      <c r="CB134" s="3"/>
      <c r="CC134" s="3"/>
      <c r="CD134" s="3"/>
      <c r="CE134" s="3"/>
      <c r="CF134" s="3"/>
      <c r="CG134" s="3"/>
      <c r="CH134" s="3"/>
      <c r="CI134" s="3"/>
      <c r="CJ134" s="3"/>
      <c r="CM134" s="3"/>
      <c r="CN134" s="78">
        <f t="shared" si="126"/>
        <v>0</v>
      </c>
      <c r="CO134" s="78">
        <f t="shared" si="127"/>
        <v>0</v>
      </c>
      <c r="CP134" s="78">
        <f t="shared" si="128"/>
        <v>0</v>
      </c>
      <c r="CQ134" s="78">
        <f t="shared" si="129"/>
        <v>0</v>
      </c>
      <c r="CR134" s="78">
        <f t="shared" si="130"/>
        <v>0</v>
      </c>
      <c r="CS134" s="78">
        <f t="shared" si="131"/>
        <v>0</v>
      </c>
      <c r="CT134" s="78">
        <f t="shared" si="132"/>
        <v>0</v>
      </c>
      <c r="CU134" s="78">
        <f t="shared" si="133"/>
        <v>0</v>
      </c>
      <c r="CV134" s="78">
        <f t="shared" si="134"/>
        <v>0</v>
      </c>
      <c r="CW134" s="78">
        <f t="shared" si="135"/>
        <v>0</v>
      </c>
      <c r="CX134" s="78">
        <f t="shared" si="136"/>
        <v>0</v>
      </c>
      <c r="CY134" s="78">
        <f t="shared" si="137"/>
        <v>0</v>
      </c>
      <c r="CZ134" s="78">
        <f t="shared" si="138"/>
        <v>0</v>
      </c>
      <c r="DA134" s="78">
        <f>IF(COUNTIFS($A$2:$A$601,A134,$B$2:$B$601,B134,$F$2:F$601,F134)&gt;1,1,0)</f>
        <v>0</v>
      </c>
      <c r="DB134" s="78">
        <f t="shared" si="139"/>
        <v>1</v>
      </c>
      <c r="DC134" s="78">
        <f t="shared" si="140"/>
        <v>0</v>
      </c>
      <c r="DD134" s="78">
        <f t="shared" si="141"/>
        <v>0</v>
      </c>
      <c r="DE134" s="78">
        <f t="shared" si="142"/>
        <v>1</v>
      </c>
      <c r="DF134" s="78">
        <f t="shared" si="143"/>
        <v>1</v>
      </c>
      <c r="DG134" s="78">
        <f t="shared" si="144"/>
        <v>1</v>
      </c>
      <c r="DH134" s="78" t="str">
        <f t="shared" si="145"/>
        <v>1</v>
      </c>
      <c r="DI134" s="79">
        <f>IFERROR(IF(J134="","",VLOOKUP(J134,Lists!$D$3:$E$13,2,FALSE)),1)</f>
        <v>0</v>
      </c>
      <c r="DJ134" s="79">
        <f>IFERROR(IF(K134="","",VLOOKUP(K134,Lists!$F$3:$G$14,2,FALSE)),1)</f>
        <v>0</v>
      </c>
      <c r="DK134" s="79" t="str">
        <f>IFERROR(IF(M134="","",VLOOKUP(M134,Lists!$AA$3:$AB$18,2,FALSE)),1)</f>
        <v/>
      </c>
      <c r="DL134" s="79" t="str">
        <f>IFERROR(IF(N134="","",VLOOKUP(N134,Lists!$AC$3:$AD$13,2,FALSE)),1)</f>
        <v/>
      </c>
    </row>
    <row r="135" spans="1:116" ht="15" customHeight="1" x14ac:dyDescent="0.2">
      <c r="A135" s="20">
        <v>399641</v>
      </c>
      <c r="B135" s="19">
        <v>45666</v>
      </c>
      <c r="C135" s="64">
        <v>0.5</v>
      </c>
      <c r="D135" s="64" t="s">
        <v>1113</v>
      </c>
      <c r="E135" s="19">
        <v>45666</v>
      </c>
      <c r="F135" s="20">
        <v>13</v>
      </c>
      <c r="G135" s="18" t="s">
        <v>1108</v>
      </c>
      <c r="H135" s="65"/>
      <c r="I135" s="18" t="s">
        <v>1127</v>
      </c>
      <c r="J135" s="66" t="s">
        <v>27</v>
      </c>
      <c r="K135" s="66" t="s">
        <v>420</v>
      </c>
      <c r="L135" s="67" t="s">
        <v>1236</v>
      </c>
      <c r="M135" s="68"/>
      <c r="N135" s="68"/>
      <c r="O135" s="69"/>
      <c r="P135" s="134">
        <v>0.50694444444444442</v>
      </c>
      <c r="Q135" s="70"/>
      <c r="R135" s="134">
        <v>0.52777777777777779</v>
      </c>
      <c r="S135" s="70"/>
      <c r="T135" s="134">
        <v>0.54861111111111105</v>
      </c>
      <c r="U135" s="70"/>
      <c r="V135" s="134">
        <v>0.55208333333333337</v>
      </c>
      <c r="W135" s="70"/>
      <c r="X135" s="134">
        <v>0.55277777777777781</v>
      </c>
      <c r="Y135" s="70"/>
      <c r="Z135" s="134">
        <v>0.55902777777777779</v>
      </c>
      <c r="AA135" s="70" t="s">
        <v>1127</v>
      </c>
      <c r="AB135" s="19">
        <v>45666</v>
      </c>
      <c r="AC135" s="20" t="s">
        <v>1108</v>
      </c>
      <c r="AD135" s="19"/>
      <c r="AE135" s="71">
        <f t="shared" si="110"/>
        <v>730</v>
      </c>
      <c r="AF135" s="71">
        <f t="shared" si="111"/>
        <v>795</v>
      </c>
      <c r="AG135" s="71">
        <f t="shared" si="112"/>
        <v>65</v>
      </c>
      <c r="AH135" s="71">
        <f t="shared" si="113"/>
        <v>65</v>
      </c>
      <c r="AI135" s="71" t="str">
        <f t="shared" si="114"/>
        <v/>
      </c>
      <c r="AJ135" s="71" t="str">
        <f t="shared" si="115"/>
        <v/>
      </c>
      <c r="AK135" s="71" t="str">
        <f t="shared" si="116"/>
        <v/>
      </c>
      <c r="AL135" s="71">
        <f t="shared" si="117"/>
        <v>65</v>
      </c>
      <c r="AM135" s="71">
        <f t="shared" si="118"/>
        <v>0</v>
      </c>
      <c r="AN135" s="72">
        <f t="shared" si="119"/>
        <v>2.777777777777779E-2</v>
      </c>
      <c r="AO135" s="73">
        <f t="shared" si="120"/>
        <v>0</v>
      </c>
      <c r="AP135" s="72" t="str">
        <f t="shared" si="121"/>
        <v>No</v>
      </c>
      <c r="AQ135" s="72">
        <f t="shared" si="122"/>
        <v>6.2499999999999778E-3</v>
      </c>
      <c r="AR135" s="72" t="str">
        <f t="shared" si="123"/>
        <v>Yes</v>
      </c>
      <c r="AS135" s="72" t="str">
        <f t="shared" si="124"/>
        <v>No</v>
      </c>
      <c r="AT135" s="72" t="str">
        <f t="shared" si="125"/>
        <v>No</v>
      </c>
      <c r="AU135" s="3"/>
      <c r="AV135" s="3"/>
      <c r="AW135" s="3"/>
      <c r="AX135" s="3"/>
      <c r="AY135" s="20"/>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80"/>
      <c r="CA135" s="3"/>
      <c r="CB135" s="3"/>
      <c r="CC135" s="3"/>
      <c r="CD135" s="3"/>
      <c r="CE135" s="3"/>
      <c r="CF135" s="3"/>
      <c r="CG135" s="3"/>
      <c r="CH135" s="3"/>
      <c r="CI135" s="3"/>
      <c r="CJ135" s="3"/>
      <c r="CM135" s="3"/>
      <c r="CN135" s="78">
        <f t="shared" si="126"/>
        <v>0</v>
      </c>
      <c r="CO135" s="78">
        <f t="shared" si="127"/>
        <v>0</v>
      </c>
      <c r="CP135" s="78">
        <f t="shared" si="128"/>
        <v>0</v>
      </c>
      <c r="CQ135" s="78">
        <f t="shared" si="129"/>
        <v>0</v>
      </c>
      <c r="CR135" s="78">
        <f t="shared" si="130"/>
        <v>0</v>
      </c>
      <c r="CS135" s="78">
        <f t="shared" si="131"/>
        <v>0</v>
      </c>
      <c r="CT135" s="78">
        <f t="shared" si="132"/>
        <v>0</v>
      </c>
      <c r="CU135" s="78">
        <f t="shared" si="133"/>
        <v>0</v>
      </c>
      <c r="CV135" s="78">
        <f t="shared" si="134"/>
        <v>0</v>
      </c>
      <c r="CW135" s="78">
        <f t="shared" si="135"/>
        <v>0</v>
      </c>
      <c r="CX135" s="78">
        <f t="shared" si="136"/>
        <v>0</v>
      </c>
      <c r="CY135" s="78">
        <f t="shared" si="137"/>
        <v>0</v>
      </c>
      <c r="CZ135" s="78">
        <f t="shared" si="138"/>
        <v>0</v>
      </c>
      <c r="DA135" s="78">
        <f>IF(COUNTIFS($A$2:$A$601,A135,$B$2:$B$601,B135,$F$2:F$601,F135)&gt;1,1,0)</f>
        <v>0</v>
      </c>
      <c r="DB135" s="78">
        <f t="shared" si="139"/>
        <v>0</v>
      </c>
      <c r="DC135" s="78">
        <f t="shared" si="140"/>
        <v>0</v>
      </c>
      <c r="DD135" s="78">
        <f t="shared" si="141"/>
        <v>0</v>
      </c>
      <c r="DE135" s="78">
        <f t="shared" si="142"/>
        <v>1</v>
      </c>
      <c r="DF135" s="78">
        <f t="shared" si="143"/>
        <v>1</v>
      </c>
      <c r="DG135" s="78">
        <f t="shared" si="144"/>
        <v>1</v>
      </c>
      <c r="DH135" s="78" t="str">
        <f t="shared" si="145"/>
        <v>1</v>
      </c>
      <c r="DI135" s="79">
        <f>IFERROR(IF(J135="","",VLOOKUP(J135,Lists!$D$3:$E$13,2,FALSE)),1)</f>
        <v>0</v>
      </c>
      <c r="DJ135" s="79">
        <f>IFERROR(IF(K135="","",VLOOKUP(K135,Lists!$F$3:$G$14,2,FALSE)),1)</f>
        <v>0</v>
      </c>
      <c r="DK135" s="79" t="str">
        <f>IFERROR(IF(M135="","",VLOOKUP(M135,Lists!$AA$3:$AB$18,2,FALSE)),1)</f>
        <v/>
      </c>
      <c r="DL135" s="79" t="str">
        <f>IFERROR(IF(N135="","",VLOOKUP(N135,Lists!$AC$3:$AD$13,2,FALSE)),1)</f>
        <v/>
      </c>
    </row>
    <row r="136" spans="1:116" ht="15" customHeight="1" x14ac:dyDescent="0.2">
      <c r="A136" s="20">
        <v>412652</v>
      </c>
      <c r="B136" s="19">
        <v>45666</v>
      </c>
      <c r="C136" s="64">
        <v>0.5625</v>
      </c>
      <c r="D136" s="64" t="s">
        <v>1113</v>
      </c>
      <c r="E136" s="19">
        <v>45666</v>
      </c>
      <c r="F136" s="20">
        <v>13</v>
      </c>
      <c r="G136" s="18" t="s">
        <v>1108</v>
      </c>
      <c r="H136" s="65"/>
      <c r="I136" s="18" t="s">
        <v>1127</v>
      </c>
      <c r="J136" s="66" t="s">
        <v>27</v>
      </c>
      <c r="K136" s="66" t="s">
        <v>420</v>
      </c>
      <c r="L136" s="67" t="s">
        <v>1239</v>
      </c>
      <c r="M136" s="68"/>
      <c r="N136" s="68"/>
      <c r="O136" s="69"/>
      <c r="P136" s="134">
        <v>0.5625</v>
      </c>
      <c r="Q136" s="70"/>
      <c r="R136" s="134">
        <v>0.56944444444444442</v>
      </c>
      <c r="S136" s="70"/>
      <c r="T136" s="134">
        <v>0.57291666666666663</v>
      </c>
      <c r="U136" s="70"/>
      <c r="V136" s="134">
        <v>0.58333333333333337</v>
      </c>
      <c r="W136" s="70"/>
      <c r="X136" s="134">
        <v>0.58402777777777781</v>
      </c>
      <c r="Y136" s="70"/>
      <c r="Z136" s="134">
        <v>0.59027777777777779</v>
      </c>
      <c r="AA136" s="70" t="s">
        <v>1127</v>
      </c>
      <c r="AB136" s="19">
        <v>45666</v>
      </c>
      <c r="AC136" s="20" t="s">
        <v>1108</v>
      </c>
      <c r="AD136" s="19"/>
      <c r="AE136" s="71">
        <f t="shared" si="110"/>
        <v>810</v>
      </c>
      <c r="AF136" s="71">
        <f t="shared" si="111"/>
        <v>840</v>
      </c>
      <c r="AG136" s="71">
        <f t="shared" si="112"/>
        <v>30</v>
      </c>
      <c r="AH136" s="71">
        <f t="shared" si="113"/>
        <v>30</v>
      </c>
      <c r="AI136" s="71" t="str">
        <f t="shared" si="114"/>
        <v/>
      </c>
      <c r="AJ136" s="71" t="str">
        <f t="shared" si="115"/>
        <v/>
      </c>
      <c r="AK136" s="71" t="str">
        <f t="shared" si="116"/>
        <v/>
      </c>
      <c r="AL136" s="71">
        <f t="shared" si="117"/>
        <v>30</v>
      </c>
      <c r="AM136" s="71">
        <f t="shared" si="118"/>
        <v>0</v>
      </c>
      <c r="AN136" s="72">
        <f t="shared" si="119"/>
        <v>6.9444444444444198E-3</v>
      </c>
      <c r="AO136" s="73">
        <f t="shared" si="120"/>
        <v>0</v>
      </c>
      <c r="AP136" s="72" t="str">
        <f t="shared" si="121"/>
        <v>Yes</v>
      </c>
      <c r="AQ136" s="72">
        <f t="shared" si="122"/>
        <v>6.2499999999999778E-3</v>
      </c>
      <c r="AR136" s="72" t="str">
        <f t="shared" si="123"/>
        <v>Yes</v>
      </c>
      <c r="AS136" s="72" t="str">
        <f t="shared" si="124"/>
        <v>No</v>
      </c>
      <c r="AT136" s="72" t="str">
        <f t="shared" si="125"/>
        <v>No</v>
      </c>
      <c r="AU136" s="3"/>
      <c r="AV136" s="3"/>
      <c r="AW136" s="3"/>
      <c r="AX136" s="3"/>
      <c r="AY136" s="20"/>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80"/>
      <c r="CA136" s="3"/>
      <c r="CB136" s="3"/>
      <c r="CC136" s="3"/>
      <c r="CD136" s="3"/>
      <c r="CE136" s="3"/>
      <c r="CF136" s="3"/>
      <c r="CG136" s="3"/>
      <c r="CH136" s="3"/>
      <c r="CI136" s="3"/>
      <c r="CJ136" s="3"/>
      <c r="CM136" s="3"/>
      <c r="CN136" s="78">
        <f t="shared" si="126"/>
        <v>0</v>
      </c>
      <c r="CO136" s="78">
        <f t="shared" si="127"/>
        <v>0</v>
      </c>
      <c r="CP136" s="78">
        <f t="shared" si="128"/>
        <v>0</v>
      </c>
      <c r="CQ136" s="78">
        <f t="shared" si="129"/>
        <v>0</v>
      </c>
      <c r="CR136" s="78">
        <f t="shared" si="130"/>
        <v>0</v>
      </c>
      <c r="CS136" s="78">
        <f t="shared" si="131"/>
        <v>0</v>
      </c>
      <c r="CT136" s="78">
        <f t="shared" si="132"/>
        <v>0</v>
      </c>
      <c r="CU136" s="78">
        <f t="shared" si="133"/>
        <v>0</v>
      </c>
      <c r="CV136" s="78">
        <f t="shared" si="134"/>
        <v>0</v>
      </c>
      <c r="CW136" s="78">
        <f t="shared" si="135"/>
        <v>0</v>
      </c>
      <c r="CX136" s="78">
        <f t="shared" si="136"/>
        <v>0</v>
      </c>
      <c r="CY136" s="78">
        <f t="shared" si="137"/>
        <v>0</v>
      </c>
      <c r="CZ136" s="78">
        <f t="shared" si="138"/>
        <v>0</v>
      </c>
      <c r="DA136" s="78">
        <f>IF(COUNTIFS($A$2:$A$601,A136,$B$2:$B$601,B136,$F$2:F$601,F136)&gt;1,1,0)</f>
        <v>0</v>
      </c>
      <c r="DB136" s="78">
        <f t="shared" si="139"/>
        <v>0</v>
      </c>
      <c r="DC136" s="78">
        <f t="shared" si="140"/>
        <v>0</v>
      </c>
      <c r="DD136" s="78">
        <f t="shared" si="141"/>
        <v>0</v>
      </c>
      <c r="DE136" s="78">
        <f t="shared" si="142"/>
        <v>1</v>
      </c>
      <c r="DF136" s="78">
        <f t="shared" si="143"/>
        <v>1</v>
      </c>
      <c r="DG136" s="78">
        <f t="shared" si="144"/>
        <v>1</v>
      </c>
      <c r="DH136" s="78" t="str">
        <f t="shared" si="145"/>
        <v>1</v>
      </c>
      <c r="DI136" s="79">
        <f>IFERROR(IF(J136="","",VLOOKUP(J136,Lists!$D$3:$E$13,2,FALSE)),1)</f>
        <v>0</v>
      </c>
      <c r="DJ136" s="79">
        <f>IFERROR(IF(K136="","",VLOOKUP(K136,Lists!$F$3:$G$14,2,FALSE)),1)</f>
        <v>0</v>
      </c>
      <c r="DK136" s="79" t="str">
        <f>IFERROR(IF(M136="","",VLOOKUP(M136,Lists!$AA$3:$AB$18,2,FALSE)),1)</f>
        <v/>
      </c>
      <c r="DL136" s="79" t="str">
        <f>IFERROR(IF(N136="","",VLOOKUP(N136,Lists!$AC$3:$AD$13,2,FALSE)),1)</f>
        <v/>
      </c>
    </row>
    <row r="137" spans="1:116" ht="15" customHeight="1" x14ac:dyDescent="0.2">
      <c r="A137" s="20">
        <v>134779</v>
      </c>
      <c r="B137" s="19">
        <v>45666</v>
      </c>
      <c r="C137" s="64">
        <v>0.60416666666666663</v>
      </c>
      <c r="D137" s="64" t="s">
        <v>1107</v>
      </c>
      <c r="E137" s="19">
        <v>45666</v>
      </c>
      <c r="F137" s="20">
        <v>13</v>
      </c>
      <c r="G137" s="18" t="s">
        <v>1108</v>
      </c>
      <c r="H137" s="65"/>
      <c r="I137" s="18" t="s">
        <v>1108</v>
      </c>
      <c r="J137" s="66"/>
      <c r="K137" s="66"/>
      <c r="L137" s="67"/>
      <c r="M137" s="68" t="s">
        <v>35</v>
      </c>
      <c r="N137" s="68" t="s">
        <v>420</v>
      </c>
      <c r="O137" s="69" t="s">
        <v>1240</v>
      </c>
      <c r="P137" s="134">
        <v>0.60416666666666663</v>
      </c>
      <c r="Q137" s="70"/>
      <c r="R137" s="134">
        <v>0.61805555555555558</v>
      </c>
      <c r="S137" s="70"/>
      <c r="T137" s="134">
        <v>0.65972222222222221</v>
      </c>
      <c r="U137" s="70"/>
      <c r="V137" s="134">
        <v>0.67708333333333337</v>
      </c>
      <c r="W137" s="70"/>
      <c r="X137" s="134">
        <v>0.6777777777777777</v>
      </c>
      <c r="Y137" s="70"/>
      <c r="Z137" s="134">
        <v>0.68402777777777779</v>
      </c>
      <c r="AA137" s="70" t="s">
        <v>1108</v>
      </c>
      <c r="AB137" s="19"/>
      <c r="AC137" s="20" t="s">
        <v>1108</v>
      </c>
      <c r="AD137" s="19"/>
      <c r="AE137" s="71">
        <f t="shared" si="110"/>
        <v>870</v>
      </c>
      <c r="AF137" s="71">
        <f t="shared" si="111"/>
        <v>975</v>
      </c>
      <c r="AG137" s="71">
        <f t="shared" si="112"/>
        <v>105</v>
      </c>
      <c r="AH137" s="71" t="str">
        <f t="shared" si="113"/>
        <v/>
      </c>
      <c r="AI137" s="71" t="str">
        <f t="shared" si="114"/>
        <v/>
      </c>
      <c r="AJ137" s="71">
        <f t="shared" si="115"/>
        <v>90</v>
      </c>
      <c r="AK137" s="71" t="str">
        <f t="shared" si="116"/>
        <v/>
      </c>
      <c r="AL137" s="71">
        <f t="shared" si="117"/>
        <v>90</v>
      </c>
      <c r="AM137" s="71">
        <f t="shared" si="118"/>
        <v>15</v>
      </c>
      <c r="AN137" s="72">
        <f t="shared" si="119"/>
        <v>1.3888888888888951E-2</v>
      </c>
      <c r="AO137" s="73">
        <f t="shared" si="120"/>
        <v>0</v>
      </c>
      <c r="AP137" s="72" t="str">
        <f t="shared" si="121"/>
        <v>No</v>
      </c>
      <c r="AQ137" s="72">
        <f t="shared" si="122"/>
        <v>6.2500000000000888E-3</v>
      </c>
      <c r="AR137" s="72" t="str">
        <f t="shared" si="123"/>
        <v/>
      </c>
      <c r="AS137" s="72" t="str">
        <f t="shared" si="124"/>
        <v/>
      </c>
      <c r="AT137" s="72" t="str">
        <f t="shared" si="125"/>
        <v/>
      </c>
      <c r="AU137" s="3"/>
      <c r="AV137" s="3"/>
      <c r="AW137" s="3"/>
      <c r="AX137" s="3"/>
      <c r="AY137" s="20"/>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80"/>
      <c r="CA137" s="3"/>
      <c r="CB137" s="3"/>
      <c r="CC137" s="3"/>
      <c r="CD137" s="3"/>
      <c r="CE137" s="3"/>
      <c r="CF137" s="3"/>
      <c r="CG137" s="3"/>
      <c r="CH137" s="3"/>
      <c r="CI137" s="3"/>
      <c r="CJ137" s="3"/>
      <c r="CM137" s="3"/>
      <c r="CN137" s="78">
        <f t="shared" si="126"/>
        <v>0</v>
      </c>
      <c r="CO137" s="78">
        <f t="shared" si="127"/>
        <v>0</v>
      </c>
      <c r="CP137" s="78">
        <f t="shared" si="128"/>
        <v>0</v>
      </c>
      <c r="CQ137" s="78">
        <f t="shared" si="129"/>
        <v>0</v>
      </c>
      <c r="CR137" s="78">
        <f t="shared" si="130"/>
        <v>0</v>
      </c>
      <c r="CS137" s="78">
        <f t="shared" si="131"/>
        <v>0</v>
      </c>
      <c r="CT137" s="78">
        <f t="shared" si="132"/>
        <v>0</v>
      </c>
      <c r="CU137" s="78">
        <f t="shared" si="133"/>
        <v>0</v>
      </c>
      <c r="CV137" s="78">
        <f t="shared" si="134"/>
        <v>0</v>
      </c>
      <c r="CW137" s="78">
        <f t="shared" si="135"/>
        <v>0</v>
      </c>
      <c r="CX137" s="78">
        <f t="shared" si="136"/>
        <v>0</v>
      </c>
      <c r="CY137" s="78">
        <f t="shared" si="137"/>
        <v>0</v>
      </c>
      <c r="CZ137" s="78">
        <f t="shared" si="138"/>
        <v>0</v>
      </c>
      <c r="DA137" s="78">
        <f>IF(COUNTIFS($A$2:$A$601,A137,$B$2:$B$601,B137,$F$2:F$601,F137)&gt;1,1,0)</f>
        <v>0</v>
      </c>
      <c r="DB137" s="78">
        <f t="shared" si="139"/>
        <v>1</v>
      </c>
      <c r="DC137" s="78">
        <f t="shared" si="140"/>
        <v>0</v>
      </c>
      <c r="DD137" s="78">
        <f t="shared" si="141"/>
        <v>0</v>
      </c>
      <c r="DE137" s="78">
        <f t="shared" si="142"/>
        <v>1</v>
      </c>
      <c r="DF137" s="78">
        <f t="shared" si="143"/>
        <v>1</v>
      </c>
      <c r="DG137" s="78" t="str">
        <f t="shared" si="144"/>
        <v>1</v>
      </c>
      <c r="DH137" s="78" t="str">
        <f t="shared" si="145"/>
        <v>1</v>
      </c>
      <c r="DI137" s="79" t="str">
        <f>IFERROR(IF(J137="","",VLOOKUP(J137,Lists!$D$3:$E$13,2,FALSE)),1)</f>
        <v/>
      </c>
      <c r="DJ137" s="79" t="str">
        <f>IFERROR(IF(K137="","",VLOOKUP(K137,Lists!$F$3:$G$14,2,FALSE)),1)</f>
        <v/>
      </c>
      <c r="DK137" s="79">
        <f>IFERROR(IF(M137="","",VLOOKUP(M137,Lists!$AA$3:$AB$18,2,FALSE)),1)</f>
        <v>0</v>
      </c>
      <c r="DL137" s="79">
        <f>IFERROR(IF(N137="","",VLOOKUP(N137,Lists!$AC$3:$AD$13,2,FALSE)),1)</f>
        <v>0</v>
      </c>
    </row>
    <row r="138" spans="1:116" ht="15" customHeight="1" x14ac:dyDescent="0.2">
      <c r="A138" s="20"/>
      <c r="B138" s="19"/>
      <c r="C138" s="64"/>
      <c r="D138" s="64"/>
      <c r="E138" s="19"/>
      <c r="F138" s="20"/>
      <c r="G138" s="18"/>
      <c r="H138" s="65"/>
      <c r="I138" s="18"/>
      <c r="J138" s="66"/>
      <c r="K138" s="66"/>
      <c r="L138" s="67"/>
      <c r="M138" s="68"/>
      <c r="N138" s="68"/>
      <c r="O138" s="69"/>
      <c r="P138" s="134"/>
      <c r="Q138" s="70"/>
      <c r="R138" s="134"/>
      <c r="S138" s="70"/>
      <c r="T138" s="134"/>
      <c r="U138" s="70"/>
      <c r="V138" s="134"/>
      <c r="W138" s="70"/>
      <c r="X138" s="134"/>
      <c r="Y138" s="70"/>
      <c r="Z138" s="134"/>
      <c r="AA138" s="70"/>
      <c r="AB138" s="19"/>
      <c r="AC138" s="20"/>
      <c r="AD138" s="19"/>
      <c r="AE138" s="71" t="str">
        <f t="shared" si="110"/>
        <v/>
      </c>
      <c r="AF138" s="71" t="str">
        <f t="shared" si="111"/>
        <v/>
      </c>
      <c r="AG138" s="71" t="str">
        <f t="shared" si="112"/>
        <v/>
      </c>
      <c r="AH138" s="71" t="str">
        <f t="shared" si="113"/>
        <v/>
      </c>
      <c r="AI138" s="71" t="str">
        <f t="shared" si="114"/>
        <v/>
      </c>
      <c r="AJ138" s="71" t="str">
        <f t="shared" si="115"/>
        <v/>
      </c>
      <c r="AK138" s="71" t="str">
        <f t="shared" si="116"/>
        <v/>
      </c>
      <c r="AL138" s="71" t="str">
        <f t="shared" si="117"/>
        <v/>
      </c>
      <c r="AM138" s="71" t="str">
        <f t="shared" si="118"/>
        <v/>
      </c>
      <c r="AN138" s="72" t="str">
        <f t="shared" si="119"/>
        <v/>
      </c>
      <c r="AO138" s="73" t="str">
        <f t="shared" si="120"/>
        <v/>
      </c>
      <c r="AP138" s="72" t="str">
        <f t="shared" si="121"/>
        <v/>
      </c>
      <c r="AQ138" s="72" t="str">
        <f t="shared" si="122"/>
        <v/>
      </c>
      <c r="AR138" s="72" t="str">
        <f t="shared" si="123"/>
        <v/>
      </c>
      <c r="AS138" s="72" t="str">
        <f t="shared" si="124"/>
        <v/>
      </c>
      <c r="AT138" s="72" t="str">
        <f t="shared" si="125"/>
        <v/>
      </c>
      <c r="AU138" s="3"/>
      <c r="AV138" s="3"/>
      <c r="AW138" s="3"/>
      <c r="AX138" s="3"/>
      <c r="AY138" s="20"/>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80"/>
      <c r="CA138" s="3"/>
      <c r="CB138" s="3"/>
      <c r="CC138" s="3"/>
      <c r="CD138" s="3"/>
      <c r="CE138" s="3"/>
      <c r="CF138" s="3"/>
      <c r="CG138" s="3"/>
      <c r="CH138" s="3"/>
      <c r="CI138" s="3"/>
      <c r="CJ138" s="3"/>
      <c r="CM138" s="3"/>
      <c r="CN138" s="78" t="str">
        <f t="shared" si="126"/>
        <v/>
      </c>
      <c r="CO138" s="78" t="str">
        <f t="shared" si="127"/>
        <v/>
      </c>
      <c r="CP138" s="78" t="str">
        <f t="shared" si="128"/>
        <v/>
      </c>
      <c r="CQ138" s="78" t="str">
        <f t="shared" si="129"/>
        <v/>
      </c>
      <c r="CR138" s="78" t="str">
        <f t="shared" si="130"/>
        <v/>
      </c>
      <c r="CS138" s="78" t="str">
        <f t="shared" si="131"/>
        <v/>
      </c>
      <c r="CT138" s="78">
        <f t="shared" si="132"/>
        <v>0</v>
      </c>
      <c r="CU138" s="78">
        <f t="shared" si="133"/>
        <v>0</v>
      </c>
      <c r="CV138" s="78">
        <f t="shared" si="134"/>
        <v>0</v>
      </c>
      <c r="CW138" s="78">
        <f t="shared" si="135"/>
        <v>0</v>
      </c>
      <c r="CX138" s="78">
        <f t="shared" si="136"/>
        <v>0</v>
      </c>
      <c r="CY138" s="78">
        <f t="shared" si="137"/>
        <v>0</v>
      </c>
      <c r="CZ138" s="78">
        <f t="shared" si="138"/>
        <v>0</v>
      </c>
      <c r="DA138" s="78">
        <f>IF(COUNTIFS($A$2:$A$601,A138,$B$2:$B$601,B138,$F$2:F$601,F138)&gt;1,1,0)</f>
        <v>0</v>
      </c>
      <c r="DB138" s="78">
        <f t="shared" si="139"/>
        <v>0</v>
      </c>
      <c r="DC138" s="78">
        <f t="shared" si="140"/>
        <v>0</v>
      </c>
      <c r="DD138" s="78">
        <f t="shared" si="141"/>
        <v>0</v>
      </c>
      <c r="DE138" s="78" t="str">
        <f t="shared" si="142"/>
        <v>1</v>
      </c>
      <c r="DF138" s="78" t="str">
        <f t="shared" si="143"/>
        <v>1</v>
      </c>
      <c r="DG138" s="78" t="str">
        <f t="shared" si="144"/>
        <v>1</v>
      </c>
      <c r="DH138" s="78" t="str">
        <f t="shared" si="145"/>
        <v>1</v>
      </c>
      <c r="DI138" s="79" t="str">
        <f>IFERROR(IF(J138="","",VLOOKUP(J138,Lists!$D$3:$E$13,2,FALSE)),1)</f>
        <v/>
      </c>
      <c r="DJ138" s="79" t="str">
        <f>IFERROR(IF(K138="","",VLOOKUP(K138,Lists!$F$3:$G$14,2,FALSE)),1)</f>
        <v/>
      </c>
      <c r="DK138" s="79" t="str">
        <f>IFERROR(IF(M138="","",VLOOKUP(M138,Lists!$AA$3:$AB$18,2,FALSE)),1)</f>
        <v/>
      </c>
      <c r="DL138" s="79" t="str">
        <f>IFERROR(IF(N138="","",VLOOKUP(N138,Lists!$AC$3:$AD$13,2,FALSE)),1)</f>
        <v/>
      </c>
    </row>
    <row r="139" spans="1:116" ht="15" customHeight="1" x14ac:dyDescent="0.2">
      <c r="A139" s="20"/>
      <c r="B139" s="19"/>
      <c r="C139" s="64"/>
      <c r="D139" s="64"/>
      <c r="E139" s="19"/>
      <c r="F139" s="20"/>
      <c r="G139" s="18"/>
      <c r="H139" s="65"/>
      <c r="I139" s="18"/>
      <c r="J139" s="66"/>
      <c r="K139" s="66"/>
      <c r="L139" s="67"/>
      <c r="M139" s="68"/>
      <c r="N139" s="68"/>
      <c r="O139" s="69"/>
      <c r="P139" s="134"/>
      <c r="Q139" s="70"/>
      <c r="R139" s="134"/>
      <c r="S139" s="70"/>
      <c r="T139" s="134"/>
      <c r="U139" s="70"/>
      <c r="V139" s="134"/>
      <c r="W139" s="70"/>
      <c r="X139" s="134"/>
      <c r="Y139" s="70"/>
      <c r="Z139" s="134"/>
      <c r="AA139" s="70"/>
      <c r="AB139" s="19"/>
      <c r="AC139" s="20"/>
      <c r="AD139" s="19"/>
      <c r="AE139" s="71" t="str">
        <f t="shared" si="110"/>
        <v/>
      </c>
      <c r="AF139" s="71" t="str">
        <f t="shared" si="111"/>
        <v/>
      </c>
      <c r="AG139" s="71" t="str">
        <f t="shared" si="112"/>
        <v/>
      </c>
      <c r="AH139" s="71" t="str">
        <f t="shared" si="113"/>
        <v/>
      </c>
      <c r="AI139" s="71" t="str">
        <f t="shared" si="114"/>
        <v/>
      </c>
      <c r="AJ139" s="71" t="str">
        <f t="shared" si="115"/>
        <v/>
      </c>
      <c r="AK139" s="71" t="str">
        <f t="shared" si="116"/>
        <v/>
      </c>
      <c r="AL139" s="71" t="str">
        <f t="shared" si="117"/>
        <v/>
      </c>
      <c r="AM139" s="71" t="str">
        <f t="shared" si="118"/>
        <v/>
      </c>
      <c r="AN139" s="72" t="str">
        <f t="shared" si="119"/>
        <v/>
      </c>
      <c r="AO139" s="73" t="str">
        <f t="shared" si="120"/>
        <v/>
      </c>
      <c r="AP139" s="72" t="str">
        <f t="shared" si="121"/>
        <v/>
      </c>
      <c r="AQ139" s="72" t="str">
        <f t="shared" si="122"/>
        <v/>
      </c>
      <c r="AR139" s="72" t="str">
        <f t="shared" si="123"/>
        <v/>
      </c>
      <c r="AS139" s="72" t="str">
        <f t="shared" si="124"/>
        <v/>
      </c>
      <c r="AT139" s="72" t="str">
        <f t="shared" si="125"/>
        <v/>
      </c>
      <c r="AU139" s="3"/>
      <c r="AV139" s="3"/>
      <c r="AW139" s="3"/>
      <c r="AX139" s="3"/>
      <c r="AY139" s="20"/>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80"/>
      <c r="CA139" s="3"/>
      <c r="CB139" s="3"/>
      <c r="CC139" s="3"/>
      <c r="CD139" s="3"/>
      <c r="CE139" s="3"/>
      <c r="CF139" s="3"/>
      <c r="CG139" s="3"/>
      <c r="CH139" s="3"/>
      <c r="CI139" s="3"/>
      <c r="CJ139" s="3"/>
      <c r="CM139" s="3"/>
      <c r="CN139" s="78" t="str">
        <f t="shared" si="126"/>
        <v/>
      </c>
      <c r="CO139" s="78" t="str">
        <f t="shared" si="127"/>
        <v/>
      </c>
      <c r="CP139" s="78" t="str">
        <f t="shared" si="128"/>
        <v/>
      </c>
      <c r="CQ139" s="78" t="str">
        <f t="shared" si="129"/>
        <v/>
      </c>
      <c r="CR139" s="78" t="str">
        <f t="shared" si="130"/>
        <v/>
      </c>
      <c r="CS139" s="78" t="str">
        <f t="shared" si="131"/>
        <v/>
      </c>
      <c r="CT139" s="78">
        <f t="shared" si="132"/>
        <v>0</v>
      </c>
      <c r="CU139" s="78">
        <f t="shared" si="133"/>
        <v>0</v>
      </c>
      <c r="CV139" s="78">
        <f t="shared" si="134"/>
        <v>0</v>
      </c>
      <c r="CW139" s="78">
        <f t="shared" si="135"/>
        <v>0</v>
      </c>
      <c r="CX139" s="78">
        <f t="shared" si="136"/>
        <v>0</v>
      </c>
      <c r="CY139" s="78">
        <f t="shared" si="137"/>
        <v>0</v>
      </c>
      <c r="CZ139" s="78">
        <f t="shared" si="138"/>
        <v>0</v>
      </c>
      <c r="DA139" s="78">
        <f>IF(COUNTIFS($A$2:$A$601,A139,$B$2:$B$601,B139,$F$2:F$601,F139)&gt;1,1,0)</f>
        <v>0</v>
      </c>
      <c r="DB139" s="78">
        <f t="shared" si="139"/>
        <v>0</v>
      </c>
      <c r="DC139" s="78">
        <f t="shared" si="140"/>
        <v>0</v>
      </c>
      <c r="DD139" s="78">
        <f t="shared" si="141"/>
        <v>0</v>
      </c>
      <c r="DE139" s="78" t="str">
        <f t="shared" si="142"/>
        <v>1</v>
      </c>
      <c r="DF139" s="78" t="str">
        <f t="shared" si="143"/>
        <v>1</v>
      </c>
      <c r="DG139" s="78" t="str">
        <f t="shared" si="144"/>
        <v>1</v>
      </c>
      <c r="DH139" s="78" t="str">
        <f t="shared" si="145"/>
        <v>1</v>
      </c>
      <c r="DI139" s="79" t="str">
        <f>IFERROR(IF(J139="","",VLOOKUP(J139,Lists!$D$3:$E$13,2,FALSE)),1)</f>
        <v/>
      </c>
      <c r="DJ139" s="79" t="str">
        <f>IFERROR(IF(K139="","",VLOOKUP(K139,Lists!$F$3:$G$14,2,FALSE)),1)</f>
        <v/>
      </c>
      <c r="DK139" s="79" t="str">
        <f>IFERROR(IF(M139="","",VLOOKUP(M139,Lists!$AA$3:$AB$18,2,FALSE)),1)</f>
        <v/>
      </c>
      <c r="DL139" s="79" t="str">
        <f>IFERROR(IF(N139="","",VLOOKUP(N139,Lists!$AC$3:$AD$13,2,FALSE)),1)</f>
        <v/>
      </c>
    </row>
    <row r="140" spans="1:116" ht="15" customHeight="1" x14ac:dyDescent="0.2">
      <c r="A140" s="20"/>
      <c r="B140" s="19"/>
      <c r="C140" s="64"/>
      <c r="D140" s="64"/>
      <c r="E140" s="19"/>
      <c r="F140" s="20"/>
      <c r="G140" s="18"/>
      <c r="H140" s="65"/>
      <c r="I140" s="18"/>
      <c r="J140" s="66"/>
      <c r="K140" s="66"/>
      <c r="L140" s="67"/>
      <c r="M140" s="68"/>
      <c r="N140" s="68"/>
      <c r="O140" s="69"/>
      <c r="P140" s="134"/>
      <c r="Q140" s="70"/>
      <c r="R140" s="134"/>
      <c r="S140" s="70"/>
      <c r="T140" s="134"/>
      <c r="U140" s="70"/>
      <c r="V140" s="134"/>
      <c r="W140" s="70"/>
      <c r="X140" s="134"/>
      <c r="Y140" s="70"/>
      <c r="Z140" s="134"/>
      <c r="AA140" s="70"/>
      <c r="AB140" s="19"/>
      <c r="AC140" s="20"/>
      <c r="AD140" s="19"/>
      <c r="AE140" s="71" t="str">
        <f t="shared" si="110"/>
        <v/>
      </c>
      <c r="AF140" s="71" t="str">
        <f t="shared" si="111"/>
        <v/>
      </c>
      <c r="AG140" s="71" t="str">
        <f t="shared" si="112"/>
        <v/>
      </c>
      <c r="AH140" s="71" t="str">
        <f t="shared" si="113"/>
        <v/>
      </c>
      <c r="AI140" s="71" t="str">
        <f t="shared" si="114"/>
        <v/>
      </c>
      <c r="AJ140" s="71" t="str">
        <f t="shared" si="115"/>
        <v/>
      </c>
      <c r="AK140" s="71" t="str">
        <f t="shared" si="116"/>
        <v/>
      </c>
      <c r="AL140" s="71" t="str">
        <f t="shared" si="117"/>
        <v/>
      </c>
      <c r="AM140" s="71" t="str">
        <f t="shared" si="118"/>
        <v/>
      </c>
      <c r="AN140" s="72" t="str">
        <f t="shared" si="119"/>
        <v/>
      </c>
      <c r="AO140" s="73" t="str">
        <f t="shared" si="120"/>
        <v/>
      </c>
      <c r="AP140" s="72" t="str">
        <f t="shared" si="121"/>
        <v/>
      </c>
      <c r="AQ140" s="72" t="str">
        <f t="shared" si="122"/>
        <v/>
      </c>
      <c r="AR140" s="72" t="str">
        <f t="shared" si="123"/>
        <v/>
      </c>
      <c r="AS140" s="72" t="str">
        <f t="shared" si="124"/>
        <v/>
      </c>
      <c r="AT140" s="72" t="str">
        <f t="shared" si="125"/>
        <v/>
      </c>
      <c r="AU140" s="3"/>
      <c r="AV140" s="3"/>
      <c r="AW140" s="3"/>
      <c r="AX140" s="3"/>
      <c r="AY140" s="20"/>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80"/>
      <c r="CA140" s="3"/>
      <c r="CB140" s="3"/>
      <c r="CC140" s="3"/>
      <c r="CD140" s="3"/>
      <c r="CE140" s="3"/>
      <c r="CF140" s="3"/>
      <c r="CG140" s="3"/>
      <c r="CH140" s="3"/>
      <c r="CI140" s="3"/>
      <c r="CJ140" s="3"/>
      <c r="CM140" s="3"/>
      <c r="CN140" s="78" t="str">
        <f t="shared" si="126"/>
        <v/>
      </c>
      <c r="CO140" s="78" t="str">
        <f t="shared" si="127"/>
        <v/>
      </c>
      <c r="CP140" s="78" t="str">
        <f t="shared" si="128"/>
        <v/>
      </c>
      <c r="CQ140" s="78" t="str">
        <f t="shared" si="129"/>
        <v/>
      </c>
      <c r="CR140" s="78" t="str">
        <f t="shared" si="130"/>
        <v/>
      </c>
      <c r="CS140" s="78" t="str">
        <f t="shared" si="131"/>
        <v/>
      </c>
      <c r="CT140" s="78">
        <f t="shared" si="132"/>
        <v>0</v>
      </c>
      <c r="CU140" s="78">
        <f t="shared" si="133"/>
        <v>0</v>
      </c>
      <c r="CV140" s="78">
        <f t="shared" si="134"/>
        <v>0</v>
      </c>
      <c r="CW140" s="78">
        <f t="shared" si="135"/>
        <v>0</v>
      </c>
      <c r="CX140" s="78">
        <f t="shared" si="136"/>
        <v>0</v>
      </c>
      <c r="CY140" s="78">
        <f t="shared" si="137"/>
        <v>0</v>
      </c>
      <c r="CZ140" s="78">
        <f t="shared" si="138"/>
        <v>0</v>
      </c>
      <c r="DA140" s="78">
        <f>IF(COUNTIFS($A$2:$A$601,A140,$B$2:$B$601,B140,$F$2:F$601,F140)&gt;1,1,0)</f>
        <v>0</v>
      </c>
      <c r="DB140" s="78">
        <f t="shared" si="139"/>
        <v>0</v>
      </c>
      <c r="DC140" s="78">
        <f t="shared" si="140"/>
        <v>0</v>
      </c>
      <c r="DD140" s="78">
        <f t="shared" si="141"/>
        <v>0</v>
      </c>
      <c r="DE140" s="78" t="str">
        <f t="shared" si="142"/>
        <v>1</v>
      </c>
      <c r="DF140" s="78" t="str">
        <f t="shared" si="143"/>
        <v>1</v>
      </c>
      <c r="DG140" s="78" t="str">
        <f t="shared" si="144"/>
        <v>1</v>
      </c>
      <c r="DH140" s="78" t="str">
        <f t="shared" si="145"/>
        <v>1</v>
      </c>
      <c r="DI140" s="79" t="str">
        <f>IFERROR(IF(J140="","",VLOOKUP(J140,Lists!$D$3:$E$13,2,FALSE)),1)</f>
        <v/>
      </c>
      <c r="DJ140" s="79" t="str">
        <f>IFERROR(IF(K140="","",VLOOKUP(K140,Lists!$F$3:$G$14,2,FALSE)),1)</f>
        <v/>
      </c>
      <c r="DK140" s="79" t="str">
        <f>IFERROR(IF(M140="","",VLOOKUP(M140,Lists!$AA$3:$AB$18,2,FALSE)),1)</f>
        <v/>
      </c>
      <c r="DL140" s="79" t="str">
        <f>IFERROR(IF(N140="","",VLOOKUP(N140,Lists!$AC$3:$AD$13,2,FALSE)),1)</f>
        <v/>
      </c>
    </row>
    <row r="141" spans="1:116" ht="15" customHeight="1" x14ac:dyDescent="0.2">
      <c r="A141" s="20"/>
      <c r="B141" s="19"/>
      <c r="C141" s="64"/>
      <c r="D141" s="64"/>
      <c r="E141" s="19"/>
      <c r="F141" s="20"/>
      <c r="G141" s="18"/>
      <c r="H141" s="65"/>
      <c r="I141" s="18"/>
      <c r="J141" s="66"/>
      <c r="K141" s="66"/>
      <c r="L141" s="67"/>
      <c r="M141" s="68"/>
      <c r="N141" s="68"/>
      <c r="O141" s="69"/>
      <c r="P141" s="134"/>
      <c r="Q141" s="70"/>
      <c r="R141" s="134"/>
      <c r="S141" s="70"/>
      <c r="T141" s="134"/>
      <c r="U141" s="70"/>
      <c r="V141" s="134"/>
      <c r="W141" s="70"/>
      <c r="X141" s="134"/>
      <c r="Y141" s="70"/>
      <c r="Z141" s="134"/>
      <c r="AA141" s="70"/>
      <c r="AB141" s="19"/>
      <c r="AC141" s="20"/>
      <c r="AD141" s="19"/>
      <c r="AE141" s="71" t="str">
        <f t="shared" si="110"/>
        <v/>
      </c>
      <c r="AF141" s="71" t="str">
        <f t="shared" si="111"/>
        <v/>
      </c>
      <c r="AG141" s="71" t="str">
        <f t="shared" si="112"/>
        <v/>
      </c>
      <c r="AH141" s="71" t="str">
        <f t="shared" si="113"/>
        <v/>
      </c>
      <c r="AI141" s="71" t="str">
        <f t="shared" si="114"/>
        <v/>
      </c>
      <c r="AJ141" s="71" t="str">
        <f t="shared" si="115"/>
        <v/>
      </c>
      <c r="AK141" s="71" t="str">
        <f t="shared" si="116"/>
        <v/>
      </c>
      <c r="AL141" s="71" t="str">
        <f t="shared" si="117"/>
        <v/>
      </c>
      <c r="AM141" s="71" t="str">
        <f t="shared" si="118"/>
        <v/>
      </c>
      <c r="AN141" s="72" t="str">
        <f t="shared" si="119"/>
        <v/>
      </c>
      <c r="AO141" s="73" t="str">
        <f t="shared" si="120"/>
        <v/>
      </c>
      <c r="AP141" s="72" t="str">
        <f t="shared" si="121"/>
        <v/>
      </c>
      <c r="AQ141" s="72" t="str">
        <f t="shared" si="122"/>
        <v/>
      </c>
      <c r="AR141" s="72" t="str">
        <f t="shared" si="123"/>
        <v/>
      </c>
      <c r="AS141" s="72" t="str">
        <f t="shared" si="124"/>
        <v/>
      </c>
      <c r="AT141" s="72" t="str">
        <f t="shared" si="125"/>
        <v/>
      </c>
      <c r="AU141" s="3"/>
      <c r="AV141" s="3"/>
      <c r="AW141" s="3"/>
      <c r="AX141" s="3"/>
      <c r="AY141" s="20"/>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80"/>
      <c r="CA141" s="3"/>
      <c r="CB141" s="3"/>
      <c r="CC141" s="3"/>
      <c r="CD141" s="3"/>
      <c r="CE141" s="3"/>
      <c r="CF141" s="3"/>
      <c r="CG141" s="3"/>
      <c r="CH141" s="3"/>
      <c r="CI141" s="3"/>
      <c r="CJ141" s="3"/>
      <c r="CM141" s="3"/>
      <c r="CN141" s="78" t="str">
        <f t="shared" si="126"/>
        <v/>
      </c>
      <c r="CO141" s="78" t="str">
        <f t="shared" si="127"/>
        <v/>
      </c>
      <c r="CP141" s="78" t="str">
        <f t="shared" si="128"/>
        <v/>
      </c>
      <c r="CQ141" s="78" t="str">
        <f t="shared" si="129"/>
        <v/>
      </c>
      <c r="CR141" s="78" t="str">
        <f t="shared" si="130"/>
        <v/>
      </c>
      <c r="CS141" s="78" t="str">
        <f t="shared" si="131"/>
        <v/>
      </c>
      <c r="CT141" s="78">
        <f t="shared" si="132"/>
        <v>0</v>
      </c>
      <c r="CU141" s="78">
        <f t="shared" si="133"/>
        <v>0</v>
      </c>
      <c r="CV141" s="78">
        <f t="shared" si="134"/>
        <v>0</v>
      </c>
      <c r="CW141" s="78">
        <f t="shared" si="135"/>
        <v>0</v>
      </c>
      <c r="CX141" s="78">
        <f t="shared" si="136"/>
        <v>0</v>
      </c>
      <c r="CY141" s="78">
        <f t="shared" si="137"/>
        <v>0</v>
      </c>
      <c r="CZ141" s="78">
        <f t="shared" si="138"/>
        <v>0</v>
      </c>
      <c r="DA141" s="78">
        <f>IF(COUNTIFS($A$2:$A$601,A141,$B$2:$B$601,B141,$F$2:F$601,F141)&gt;1,1,0)</f>
        <v>0</v>
      </c>
      <c r="DB141" s="78">
        <f t="shared" si="139"/>
        <v>0</v>
      </c>
      <c r="DC141" s="78">
        <f t="shared" si="140"/>
        <v>0</v>
      </c>
      <c r="DD141" s="78">
        <f t="shared" si="141"/>
        <v>0</v>
      </c>
      <c r="DE141" s="78" t="str">
        <f t="shared" si="142"/>
        <v>1</v>
      </c>
      <c r="DF141" s="78" t="str">
        <f t="shared" si="143"/>
        <v>1</v>
      </c>
      <c r="DG141" s="78" t="str">
        <f t="shared" si="144"/>
        <v>1</v>
      </c>
      <c r="DH141" s="78" t="str">
        <f t="shared" si="145"/>
        <v>1</v>
      </c>
      <c r="DI141" s="79" t="str">
        <f>IFERROR(IF(J141="","",VLOOKUP(J141,Lists!$D$3:$E$13,2,FALSE)),1)</f>
        <v/>
      </c>
      <c r="DJ141" s="79" t="str">
        <f>IFERROR(IF(K141="","",VLOOKUP(K141,Lists!$F$3:$G$14,2,FALSE)),1)</f>
        <v/>
      </c>
      <c r="DK141" s="79" t="str">
        <f>IFERROR(IF(M141="","",VLOOKUP(M141,Lists!$AA$3:$AB$18,2,FALSE)),1)</f>
        <v/>
      </c>
      <c r="DL141" s="79" t="str">
        <f>IFERROR(IF(N141="","",VLOOKUP(N141,Lists!$AC$3:$AD$13,2,FALSE)),1)</f>
        <v/>
      </c>
    </row>
    <row r="142" spans="1:116" ht="15" customHeight="1" x14ac:dyDescent="0.2">
      <c r="A142" s="20"/>
      <c r="B142" s="19"/>
      <c r="C142" s="64"/>
      <c r="D142" s="64"/>
      <c r="E142" s="19"/>
      <c r="F142" s="20"/>
      <c r="G142" s="18"/>
      <c r="H142" s="65"/>
      <c r="I142" s="18"/>
      <c r="J142" s="66"/>
      <c r="K142" s="66"/>
      <c r="L142" s="67"/>
      <c r="M142" s="68"/>
      <c r="N142" s="68"/>
      <c r="O142" s="69"/>
      <c r="P142" s="134"/>
      <c r="Q142" s="70"/>
      <c r="R142" s="134"/>
      <c r="S142" s="70"/>
      <c r="T142" s="134"/>
      <c r="U142" s="70"/>
      <c r="V142" s="134"/>
      <c r="W142" s="70"/>
      <c r="X142" s="134"/>
      <c r="Y142" s="70"/>
      <c r="Z142" s="134"/>
      <c r="AA142" s="70"/>
      <c r="AB142" s="19"/>
      <c r="AC142" s="20"/>
      <c r="AD142" s="19"/>
      <c r="AE142" s="71" t="str">
        <f t="shared" si="110"/>
        <v/>
      </c>
      <c r="AF142" s="71" t="str">
        <f t="shared" si="111"/>
        <v/>
      </c>
      <c r="AG142" s="71" t="str">
        <f t="shared" si="112"/>
        <v/>
      </c>
      <c r="AH142" s="71" t="str">
        <f t="shared" si="113"/>
        <v/>
      </c>
      <c r="AI142" s="71" t="str">
        <f t="shared" si="114"/>
        <v/>
      </c>
      <c r="AJ142" s="71" t="str">
        <f t="shared" si="115"/>
        <v/>
      </c>
      <c r="AK142" s="71" t="str">
        <f t="shared" si="116"/>
        <v/>
      </c>
      <c r="AL142" s="71" t="str">
        <f t="shared" si="117"/>
        <v/>
      </c>
      <c r="AM142" s="71" t="str">
        <f t="shared" si="118"/>
        <v/>
      </c>
      <c r="AN142" s="72" t="str">
        <f t="shared" si="119"/>
        <v/>
      </c>
      <c r="AO142" s="73" t="str">
        <f t="shared" si="120"/>
        <v/>
      </c>
      <c r="AP142" s="72" t="str">
        <f t="shared" si="121"/>
        <v/>
      </c>
      <c r="AQ142" s="72" t="str">
        <f t="shared" si="122"/>
        <v/>
      </c>
      <c r="AR142" s="72" t="str">
        <f t="shared" si="123"/>
        <v/>
      </c>
      <c r="AS142" s="72" t="str">
        <f t="shared" si="124"/>
        <v/>
      </c>
      <c r="AT142" s="72" t="str">
        <f t="shared" si="125"/>
        <v/>
      </c>
      <c r="AU142" s="3"/>
      <c r="AV142" s="3"/>
      <c r="AW142" s="3"/>
      <c r="AX142" s="3"/>
      <c r="AY142" s="20"/>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80"/>
      <c r="CA142" s="3"/>
      <c r="CB142" s="3"/>
      <c r="CC142" s="3"/>
      <c r="CD142" s="3"/>
      <c r="CE142" s="3"/>
      <c r="CF142" s="3"/>
      <c r="CG142" s="3"/>
      <c r="CH142" s="3"/>
      <c r="CI142" s="3"/>
      <c r="CJ142" s="3"/>
      <c r="CM142" s="3"/>
      <c r="CN142" s="78" t="str">
        <f t="shared" si="126"/>
        <v/>
      </c>
      <c r="CO142" s="78" t="str">
        <f t="shared" si="127"/>
        <v/>
      </c>
      <c r="CP142" s="78" t="str">
        <f t="shared" si="128"/>
        <v/>
      </c>
      <c r="CQ142" s="78" t="str">
        <f t="shared" si="129"/>
        <v/>
      </c>
      <c r="CR142" s="78" t="str">
        <f t="shared" si="130"/>
        <v/>
      </c>
      <c r="CS142" s="78" t="str">
        <f t="shared" si="131"/>
        <v/>
      </c>
      <c r="CT142" s="78">
        <f t="shared" si="132"/>
        <v>0</v>
      </c>
      <c r="CU142" s="78">
        <f t="shared" si="133"/>
        <v>0</v>
      </c>
      <c r="CV142" s="78">
        <f t="shared" si="134"/>
        <v>0</v>
      </c>
      <c r="CW142" s="78">
        <f t="shared" si="135"/>
        <v>0</v>
      </c>
      <c r="CX142" s="78">
        <f t="shared" si="136"/>
        <v>0</v>
      </c>
      <c r="CY142" s="78">
        <f t="shared" si="137"/>
        <v>0</v>
      </c>
      <c r="CZ142" s="78">
        <f t="shared" si="138"/>
        <v>0</v>
      </c>
      <c r="DA142" s="78">
        <f>IF(COUNTIFS($A$2:$A$601,A142,$B$2:$B$601,B142,$F$2:F$601,F142)&gt;1,1,0)</f>
        <v>0</v>
      </c>
      <c r="DB142" s="78">
        <f t="shared" si="139"/>
        <v>0</v>
      </c>
      <c r="DC142" s="78">
        <f t="shared" si="140"/>
        <v>0</v>
      </c>
      <c r="DD142" s="78">
        <f t="shared" si="141"/>
        <v>0</v>
      </c>
      <c r="DE142" s="78" t="str">
        <f t="shared" si="142"/>
        <v>1</v>
      </c>
      <c r="DF142" s="78" t="str">
        <f t="shared" si="143"/>
        <v>1</v>
      </c>
      <c r="DG142" s="78" t="str">
        <f t="shared" si="144"/>
        <v>1</v>
      </c>
      <c r="DH142" s="78" t="str">
        <f t="shared" si="145"/>
        <v>1</v>
      </c>
      <c r="DI142" s="79" t="str">
        <f>IFERROR(IF(J142="","",VLOOKUP(J142,Lists!$D$3:$E$13,2,FALSE)),1)</f>
        <v/>
      </c>
      <c r="DJ142" s="79" t="str">
        <f>IFERROR(IF(K142="","",VLOOKUP(K142,Lists!$F$3:$G$14,2,FALSE)),1)</f>
        <v/>
      </c>
      <c r="DK142" s="79" t="str">
        <f>IFERROR(IF(M142="","",VLOOKUP(M142,Lists!$AA$3:$AB$18,2,FALSE)),1)</f>
        <v/>
      </c>
      <c r="DL142" s="79" t="str">
        <f>IFERROR(IF(N142="","",VLOOKUP(N142,Lists!$AC$3:$AD$13,2,FALSE)),1)</f>
        <v/>
      </c>
    </row>
    <row r="143" spans="1:116" ht="15" customHeight="1" x14ac:dyDescent="0.2">
      <c r="A143" s="20"/>
      <c r="B143" s="19"/>
      <c r="C143" s="64"/>
      <c r="D143" s="64"/>
      <c r="E143" s="19"/>
      <c r="F143" s="20"/>
      <c r="G143" s="18"/>
      <c r="H143" s="65"/>
      <c r="I143" s="18"/>
      <c r="J143" s="66"/>
      <c r="K143" s="66"/>
      <c r="L143" s="67"/>
      <c r="M143" s="68"/>
      <c r="N143" s="68"/>
      <c r="O143" s="69"/>
      <c r="P143" s="134"/>
      <c r="Q143" s="70"/>
      <c r="R143" s="134"/>
      <c r="S143" s="70"/>
      <c r="T143" s="134"/>
      <c r="U143" s="70"/>
      <c r="V143" s="134"/>
      <c r="W143" s="70"/>
      <c r="X143" s="134"/>
      <c r="Y143" s="70"/>
      <c r="Z143" s="134"/>
      <c r="AA143" s="70"/>
      <c r="AB143" s="19"/>
      <c r="AC143" s="20"/>
      <c r="AD143" s="19"/>
      <c r="AE143" s="71" t="str">
        <f t="shared" si="110"/>
        <v/>
      </c>
      <c r="AF143" s="71" t="str">
        <f t="shared" si="111"/>
        <v/>
      </c>
      <c r="AG143" s="71" t="str">
        <f t="shared" si="112"/>
        <v/>
      </c>
      <c r="AH143" s="71" t="str">
        <f t="shared" si="113"/>
        <v/>
      </c>
      <c r="AI143" s="71" t="str">
        <f t="shared" si="114"/>
        <v/>
      </c>
      <c r="AJ143" s="71" t="str">
        <f t="shared" si="115"/>
        <v/>
      </c>
      <c r="AK143" s="71" t="str">
        <f t="shared" si="116"/>
        <v/>
      </c>
      <c r="AL143" s="71" t="str">
        <f t="shared" si="117"/>
        <v/>
      </c>
      <c r="AM143" s="71" t="str">
        <f t="shared" si="118"/>
        <v/>
      </c>
      <c r="AN143" s="72" t="str">
        <f t="shared" si="119"/>
        <v/>
      </c>
      <c r="AO143" s="73" t="str">
        <f t="shared" si="120"/>
        <v/>
      </c>
      <c r="AP143" s="72" t="str">
        <f t="shared" si="121"/>
        <v/>
      </c>
      <c r="AQ143" s="72" t="str">
        <f t="shared" si="122"/>
        <v/>
      </c>
      <c r="AR143" s="72" t="str">
        <f t="shared" si="123"/>
        <v/>
      </c>
      <c r="AS143" s="72" t="str">
        <f t="shared" si="124"/>
        <v/>
      </c>
      <c r="AT143" s="72" t="str">
        <f t="shared" si="125"/>
        <v/>
      </c>
      <c r="AU143" s="3"/>
      <c r="AV143" s="3"/>
      <c r="AW143" s="3"/>
      <c r="AX143" s="3"/>
      <c r="AY143" s="20"/>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80"/>
      <c r="CA143" s="3"/>
      <c r="CB143" s="3"/>
      <c r="CC143" s="3"/>
      <c r="CD143" s="3"/>
      <c r="CE143" s="3"/>
      <c r="CF143" s="3"/>
      <c r="CG143" s="3"/>
      <c r="CH143" s="3"/>
      <c r="CI143" s="3"/>
      <c r="CJ143" s="3"/>
      <c r="CM143" s="3"/>
      <c r="CN143" s="78" t="str">
        <f t="shared" si="126"/>
        <v/>
      </c>
      <c r="CO143" s="78" t="str">
        <f t="shared" si="127"/>
        <v/>
      </c>
      <c r="CP143" s="78" t="str">
        <f t="shared" si="128"/>
        <v/>
      </c>
      <c r="CQ143" s="78" t="str">
        <f t="shared" si="129"/>
        <v/>
      </c>
      <c r="CR143" s="78" t="str">
        <f t="shared" si="130"/>
        <v/>
      </c>
      <c r="CS143" s="78" t="str">
        <f t="shared" si="131"/>
        <v/>
      </c>
      <c r="CT143" s="78">
        <f t="shared" si="132"/>
        <v>0</v>
      </c>
      <c r="CU143" s="78">
        <f t="shared" si="133"/>
        <v>0</v>
      </c>
      <c r="CV143" s="78">
        <f t="shared" si="134"/>
        <v>0</v>
      </c>
      <c r="CW143" s="78">
        <f t="shared" si="135"/>
        <v>0</v>
      </c>
      <c r="CX143" s="78">
        <f t="shared" si="136"/>
        <v>0</v>
      </c>
      <c r="CY143" s="78">
        <f t="shared" si="137"/>
        <v>0</v>
      </c>
      <c r="CZ143" s="78">
        <f t="shared" si="138"/>
        <v>0</v>
      </c>
      <c r="DA143" s="78">
        <f>IF(COUNTIFS($A$2:$A$601,A143,$B$2:$B$601,B143,$F$2:F$601,F143)&gt;1,1,0)</f>
        <v>0</v>
      </c>
      <c r="DB143" s="78">
        <f t="shared" si="139"/>
        <v>0</v>
      </c>
      <c r="DC143" s="78">
        <f t="shared" si="140"/>
        <v>0</v>
      </c>
      <c r="DD143" s="78">
        <f t="shared" si="141"/>
        <v>0</v>
      </c>
      <c r="DE143" s="78" t="str">
        <f t="shared" si="142"/>
        <v>1</v>
      </c>
      <c r="DF143" s="78" t="str">
        <f t="shared" si="143"/>
        <v>1</v>
      </c>
      <c r="DG143" s="78" t="str">
        <f t="shared" si="144"/>
        <v>1</v>
      </c>
      <c r="DH143" s="78" t="str">
        <f t="shared" si="145"/>
        <v>1</v>
      </c>
      <c r="DI143" s="79" t="str">
        <f>IFERROR(IF(J143="","",VLOOKUP(J143,Lists!$D$3:$E$13,2,FALSE)),1)</f>
        <v/>
      </c>
      <c r="DJ143" s="79" t="str">
        <f>IFERROR(IF(K143="","",VLOOKUP(K143,Lists!$F$3:$G$14,2,FALSE)),1)</f>
        <v/>
      </c>
      <c r="DK143" s="79" t="str">
        <f>IFERROR(IF(M143="","",VLOOKUP(M143,Lists!$AA$3:$AB$18,2,FALSE)),1)</f>
        <v/>
      </c>
      <c r="DL143" s="79" t="str">
        <f>IFERROR(IF(N143="","",VLOOKUP(N143,Lists!$AC$3:$AD$13,2,FALSE)),1)</f>
        <v/>
      </c>
    </row>
    <row r="144" spans="1:116" ht="15" customHeight="1" x14ac:dyDescent="0.2">
      <c r="A144" s="20"/>
      <c r="B144" s="19"/>
      <c r="C144" s="64"/>
      <c r="D144" s="64"/>
      <c r="E144" s="19"/>
      <c r="F144" s="20"/>
      <c r="G144" s="18"/>
      <c r="H144" s="65"/>
      <c r="I144" s="18"/>
      <c r="J144" s="66"/>
      <c r="K144" s="66"/>
      <c r="L144" s="67"/>
      <c r="M144" s="68"/>
      <c r="N144" s="68"/>
      <c r="O144" s="69"/>
      <c r="P144" s="134"/>
      <c r="Q144" s="70"/>
      <c r="R144" s="134"/>
      <c r="S144" s="70"/>
      <c r="T144" s="134"/>
      <c r="U144" s="70"/>
      <c r="V144" s="134"/>
      <c r="W144" s="70"/>
      <c r="X144" s="134"/>
      <c r="Y144" s="70"/>
      <c r="Z144" s="134"/>
      <c r="AA144" s="70"/>
      <c r="AB144" s="19"/>
      <c r="AC144" s="20"/>
      <c r="AD144" s="19"/>
      <c r="AE144" s="71" t="str">
        <f t="shared" si="110"/>
        <v/>
      </c>
      <c r="AF144" s="71" t="str">
        <f t="shared" si="111"/>
        <v/>
      </c>
      <c r="AG144" s="71" t="str">
        <f t="shared" si="112"/>
        <v/>
      </c>
      <c r="AH144" s="71" t="str">
        <f t="shared" si="113"/>
        <v/>
      </c>
      <c r="AI144" s="71" t="str">
        <f t="shared" si="114"/>
        <v/>
      </c>
      <c r="AJ144" s="71" t="str">
        <f t="shared" si="115"/>
        <v/>
      </c>
      <c r="AK144" s="71" t="str">
        <f t="shared" si="116"/>
        <v/>
      </c>
      <c r="AL144" s="71" t="str">
        <f t="shared" si="117"/>
        <v/>
      </c>
      <c r="AM144" s="71" t="str">
        <f t="shared" si="118"/>
        <v/>
      </c>
      <c r="AN144" s="72" t="str">
        <f t="shared" si="119"/>
        <v/>
      </c>
      <c r="AO144" s="73" t="str">
        <f t="shared" si="120"/>
        <v/>
      </c>
      <c r="AP144" s="72" t="str">
        <f t="shared" si="121"/>
        <v/>
      </c>
      <c r="AQ144" s="72" t="str">
        <f t="shared" si="122"/>
        <v/>
      </c>
      <c r="AR144" s="72" t="str">
        <f t="shared" si="123"/>
        <v/>
      </c>
      <c r="AS144" s="72" t="str">
        <f t="shared" si="124"/>
        <v/>
      </c>
      <c r="AT144" s="72" t="str">
        <f t="shared" si="125"/>
        <v/>
      </c>
      <c r="AU144" s="3"/>
      <c r="AV144" s="3"/>
      <c r="AW144" s="3"/>
      <c r="AX144" s="3"/>
      <c r="AY144" s="20"/>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80"/>
      <c r="CA144" s="3"/>
      <c r="CB144" s="3"/>
      <c r="CC144" s="3"/>
      <c r="CD144" s="3"/>
      <c r="CE144" s="3"/>
      <c r="CF144" s="3"/>
      <c r="CG144" s="3"/>
      <c r="CH144" s="3"/>
      <c r="CI144" s="3"/>
      <c r="CJ144" s="3"/>
      <c r="CM144" s="3"/>
      <c r="CN144" s="78" t="str">
        <f t="shared" si="126"/>
        <v/>
      </c>
      <c r="CO144" s="78" t="str">
        <f t="shared" si="127"/>
        <v/>
      </c>
      <c r="CP144" s="78" t="str">
        <f t="shared" si="128"/>
        <v/>
      </c>
      <c r="CQ144" s="78" t="str">
        <f t="shared" si="129"/>
        <v/>
      </c>
      <c r="CR144" s="78" t="str">
        <f t="shared" si="130"/>
        <v/>
      </c>
      <c r="CS144" s="78" t="str">
        <f t="shared" si="131"/>
        <v/>
      </c>
      <c r="CT144" s="78">
        <f t="shared" si="132"/>
        <v>0</v>
      </c>
      <c r="CU144" s="78">
        <f t="shared" si="133"/>
        <v>0</v>
      </c>
      <c r="CV144" s="78">
        <f t="shared" si="134"/>
        <v>0</v>
      </c>
      <c r="CW144" s="78">
        <f t="shared" si="135"/>
        <v>0</v>
      </c>
      <c r="CX144" s="78">
        <f t="shared" si="136"/>
        <v>0</v>
      </c>
      <c r="CY144" s="78">
        <f t="shared" si="137"/>
        <v>0</v>
      </c>
      <c r="CZ144" s="78">
        <f t="shared" si="138"/>
        <v>0</v>
      </c>
      <c r="DA144" s="78">
        <f>IF(COUNTIFS($A$2:$A$601,A144,$B$2:$B$601,B144,$F$2:F$601,F144)&gt;1,1,0)</f>
        <v>0</v>
      </c>
      <c r="DB144" s="78">
        <f t="shared" si="139"/>
        <v>0</v>
      </c>
      <c r="DC144" s="78">
        <f t="shared" si="140"/>
        <v>0</v>
      </c>
      <c r="DD144" s="78">
        <f t="shared" si="141"/>
        <v>0</v>
      </c>
      <c r="DE144" s="78" t="str">
        <f t="shared" si="142"/>
        <v>1</v>
      </c>
      <c r="DF144" s="78" t="str">
        <f t="shared" si="143"/>
        <v>1</v>
      </c>
      <c r="DG144" s="78" t="str">
        <f t="shared" si="144"/>
        <v>1</v>
      </c>
      <c r="DH144" s="78" t="str">
        <f t="shared" si="145"/>
        <v>1</v>
      </c>
      <c r="DI144" s="79" t="str">
        <f>IFERROR(IF(J144="","",VLOOKUP(J144,Lists!$D$3:$E$13,2,FALSE)),1)</f>
        <v/>
      </c>
      <c r="DJ144" s="79" t="str">
        <f>IFERROR(IF(K144="","",VLOOKUP(K144,Lists!$F$3:$G$14,2,FALSE)),1)</f>
        <v/>
      </c>
      <c r="DK144" s="79" t="str">
        <f>IFERROR(IF(M144="","",VLOOKUP(M144,Lists!$AA$3:$AB$18,2,FALSE)),1)</f>
        <v/>
      </c>
      <c r="DL144" s="79" t="str">
        <f>IFERROR(IF(N144="","",VLOOKUP(N144,Lists!$AC$3:$AD$13,2,FALSE)),1)</f>
        <v/>
      </c>
    </row>
    <row r="145" spans="1:116" ht="15" customHeight="1" x14ac:dyDescent="0.2">
      <c r="A145" s="20"/>
      <c r="B145" s="19"/>
      <c r="C145" s="64"/>
      <c r="D145" s="64"/>
      <c r="E145" s="19"/>
      <c r="F145" s="20"/>
      <c r="G145" s="18"/>
      <c r="H145" s="65"/>
      <c r="I145" s="18"/>
      <c r="J145" s="66"/>
      <c r="K145" s="66"/>
      <c r="L145" s="67"/>
      <c r="M145" s="68"/>
      <c r="N145" s="68"/>
      <c r="O145" s="69"/>
      <c r="P145" s="134"/>
      <c r="Q145" s="70"/>
      <c r="R145" s="134"/>
      <c r="S145" s="70"/>
      <c r="T145" s="134"/>
      <c r="U145" s="70"/>
      <c r="V145" s="134"/>
      <c r="W145" s="70"/>
      <c r="X145" s="134"/>
      <c r="Y145" s="70"/>
      <c r="Z145" s="134"/>
      <c r="AA145" s="70"/>
      <c r="AB145" s="19"/>
      <c r="AC145" s="20"/>
      <c r="AD145" s="19"/>
      <c r="AE145" s="71" t="str">
        <f t="shared" si="110"/>
        <v/>
      </c>
      <c r="AF145" s="71" t="str">
        <f t="shared" si="111"/>
        <v/>
      </c>
      <c r="AG145" s="71" t="str">
        <f t="shared" si="112"/>
        <v/>
      </c>
      <c r="AH145" s="71" t="str">
        <f t="shared" si="113"/>
        <v/>
      </c>
      <c r="AI145" s="71" t="str">
        <f t="shared" si="114"/>
        <v/>
      </c>
      <c r="AJ145" s="71" t="str">
        <f t="shared" si="115"/>
        <v/>
      </c>
      <c r="AK145" s="71" t="str">
        <f t="shared" si="116"/>
        <v/>
      </c>
      <c r="AL145" s="71" t="str">
        <f t="shared" si="117"/>
        <v/>
      </c>
      <c r="AM145" s="71" t="str">
        <f t="shared" si="118"/>
        <v/>
      </c>
      <c r="AN145" s="72" t="str">
        <f t="shared" si="119"/>
        <v/>
      </c>
      <c r="AO145" s="73" t="str">
        <f t="shared" si="120"/>
        <v/>
      </c>
      <c r="AP145" s="72" t="str">
        <f t="shared" si="121"/>
        <v/>
      </c>
      <c r="AQ145" s="72" t="str">
        <f t="shared" si="122"/>
        <v/>
      </c>
      <c r="AR145" s="72" t="str">
        <f t="shared" si="123"/>
        <v/>
      </c>
      <c r="AS145" s="72" t="str">
        <f t="shared" si="124"/>
        <v/>
      </c>
      <c r="AT145" s="72" t="str">
        <f t="shared" si="125"/>
        <v/>
      </c>
      <c r="AU145" s="3"/>
      <c r="AV145" s="3"/>
      <c r="AW145" s="3"/>
      <c r="AX145" s="3"/>
      <c r="AY145" s="20"/>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80"/>
      <c r="CA145" s="3"/>
      <c r="CB145" s="3"/>
      <c r="CC145" s="3"/>
      <c r="CD145" s="3"/>
      <c r="CE145" s="3"/>
      <c r="CF145" s="3"/>
      <c r="CG145" s="3"/>
      <c r="CH145" s="3"/>
      <c r="CI145" s="3"/>
      <c r="CJ145" s="3"/>
      <c r="CM145" s="3"/>
      <c r="CN145" s="78" t="str">
        <f t="shared" si="126"/>
        <v/>
      </c>
      <c r="CO145" s="78" t="str">
        <f t="shared" si="127"/>
        <v/>
      </c>
      <c r="CP145" s="78" t="str">
        <f t="shared" si="128"/>
        <v/>
      </c>
      <c r="CQ145" s="78" t="str">
        <f t="shared" si="129"/>
        <v/>
      </c>
      <c r="CR145" s="78" t="str">
        <f t="shared" si="130"/>
        <v/>
      </c>
      <c r="CS145" s="78" t="str">
        <f t="shared" si="131"/>
        <v/>
      </c>
      <c r="CT145" s="78">
        <f t="shared" si="132"/>
        <v>0</v>
      </c>
      <c r="CU145" s="78">
        <f t="shared" si="133"/>
        <v>0</v>
      </c>
      <c r="CV145" s="78">
        <f t="shared" si="134"/>
        <v>0</v>
      </c>
      <c r="CW145" s="78">
        <f t="shared" si="135"/>
        <v>0</v>
      </c>
      <c r="CX145" s="78">
        <f t="shared" si="136"/>
        <v>0</v>
      </c>
      <c r="CY145" s="78">
        <f t="shared" si="137"/>
        <v>0</v>
      </c>
      <c r="CZ145" s="78">
        <f t="shared" si="138"/>
        <v>0</v>
      </c>
      <c r="DA145" s="78">
        <f>IF(COUNTIFS($A$2:$A$601,A145,$B$2:$B$601,B145,$F$2:F$601,F145)&gt;1,1,0)</f>
        <v>0</v>
      </c>
      <c r="DB145" s="78">
        <f t="shared" si="139"/>
        <v>0</v>
      </c>
      <c r="DC145" s="78">
        <f t="shared" si="140"/>
        <v>0</v>
      </c>
      <c r="DD145" s="78">
        <f t="shared" si="141"/>
        <v>0</v>
      </c>
      <c r="DE145" s="78" t="str">
        <f t="shared" si="142"/>
        <v>1</v>
      </c>
      <c r="DF145" s="78" t="str">
        <f t="shared" si="143"/>
        <v>1</v>
      </c>
      <c r="DG145" s="78" t="str">
        <f t="shared" si="144"/>
        <v>1</v>
      </c>
      <c r="DH145" s="78" t="str">
        <f t="shared" si="145"/>
        <v>1</v>
      </c>
      <c r="DI145" s="79" t="str">
        <f>IFERROR(IF(J145="","",VLOOKUP(J145,Lists!$D$3:$E$13,2,FALSE)),1)</f>
        <v/>
      </c>
      <c r="DJ145" s="79" t="str">
        <f>IFERROR(IF(K145="","",VLOOKUP(K145,Lists!$F$3:$G$14,2,FALSE)),1)</f>
        <v/>
      </c>
      <c r="DK145" s="79" t="str">
        <f>IFERROR(IF(M145="","",VLOOKUP(M145,Lists!$AA$3:$AB$18,2,FALSE)),1)</f>
        <v/>
      </c>
      <c r="DL145" s="79" t="str">
        <f>IFERROR(IF(N145="","",VLOOKUP(N145,Lists!$AC$3:$AD$13,2,FALSE)),1)</f>
        <v/>
      </c>
    </row>
    <row r="146" spans="1:116" ht="15" customHeight="1" x14ac:dyDescent="0.2">
      <c r="A146" s="20"/>
      <c r="B146" s="19"/>
      <c r="C146" s="64"/>
      <c r="D146" s="64"/>
      <c r="E146" s="19"/>
      <c r="F146" s="20"/>
      <c r="G146" s="18"/>
      <c r="H146" s="65"/>
      <c r="I146" s="18"/>
      <c r="J146" s="66"/>
      <c r="K146" s="66"/>
      <c r="L146" s="67"/>
      <c r="M146" s="68"/>
      <c r="N146" s="68"/>
      <c r="O146" s="69"/>
      <c r="P146" s="134"/>
      <c r="Q146" s="70"/>
      <c r="R146" s="134"/>
      <c r="S146" s="70"/>
      <c r="T146" s="134"/>
      <c r="U146" s="70"/>
      <c r="V146" s="134"/>
      <c r="W146" s="70"/>
      <c r="X146" s="134"/>
      <c r="Y146" s="70"/>
      <c r="Z146" s="134"/>
      <c r="AA146" s="70"/>
      <c r="AB146" s="19"/>
      <c r="AC146" s="20"/>
      <c r="AD146" s="19"/>
      <c r="AE146" s="71" t="str">
        <f t="shared" si="110"/>
        <v/>
      </c>
      <c r="AF146" s="71" t="str">
        <f t="shared" si="111"/>
        <v/>
      </c>
      <c r="AG146" s="71" t="str">
        <f t="shared" si="112"/>
        <v/>
      </c>
      <c r="AH146" s="71" t="str">
        <f t="shared" si="113"/>
        <v/>
      </c>
      <c r="AI146" s="71" t="str">
        <f t="shared" si="114"/>
        <v/>
      </c>
      <c r="AJ146" s="71" t="str">
        <f t="shared" si="115"/>
        <v/>
      </c>
      <c r="AK146" s="71" t="str">
        <f t="shared" si="116"/>
        <v/>
      </c>
      <c r="AL146" s="71" t="str">
        <f t="shared" si="117"/>
        <v/>
      </c>
      <c r="AM146" s="71" t="str">
        <f t="shared" si="118"/>
        <v/>
      </c>
      <c r="AN146" s="72" t="str">
        <f t="shared" si="119"/>
        <v/>
      </c>
      <c r="AO146" s="73" t="str">
        <f t="shared" si="120"/>
        <v/>
      </c>
      <c r="AP146" s="72" t="str">
        <f t="shared" si="121"/>
        <v/>
      </c>
      <c r="AQ146" s="72" t="str">
        <f t="shared" si="122"/>
        <v/>
      </c>
      <c r="AR146" s="72" t="str">
        <f t="shared" si="123"/>
        <v/>
      </c>
      <c r="AS146" s="72" t="str">
        <f t="shared" si="124"/>
        <v/>
      </c>
      <c r="AT146" s="72" t="str">
        <f t="shared" si="125"/>
        <v/>
      </c>
      <c r="AU146" s="3"/>
      <c r="AV146" s="3"/>
      <c r="AW146" s="3"/>
      <c r="AX146" s="3"/>
      <c r="AY146" s="20"/>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80"/>
      <c r="CA146" s="3"/>
      <c r="CB146" s="3"/>
      <c r="CC146" s="3"/>
      <c r="CD146" s="3"/>
      <c r="CE146" s="3"/>
      <c r="CF146" s="3"/>
      <c r="CG146" s="3"/>
      <c r="CH146" s="3"/>
      <c r="CI146" s="3"/>
      <c r="CJ146" s="3"/>
      <c r="CM146" s="3"/>
      <c r="CN146" s="78" t="str">
        <f t="shared" si="126"/>
        <v/>
      </c>
      <c r="CO146" s="78" t="str">
        <f t="shared" si="127"/>
        <v/>
      </c>
      <c r="CP146" s="78" t="str">
        <f t="shared" si="128"/>
        <v/>
      </c>
      <c r="CQ146" s="78" t="str">
        <f t="shared" si="129"/>
        <v/>
      </c>
      <c r="CR146" s="78" t="str">
        <f t="shared" si="130"/>
        <v/>
      </c>
      <c r="CS146" s="78" t="str">
        <f t="shared" si="131"/>
        <v/>
      </c>
      <c r="CT146" s="78">
        <f t="shared" si="132"/>
        <v>0</v>
      </c>
      <c r="CU146" s="78">
        <f t="shared" si="133"/>
        <v>0</v>
      </c>
      <c r="CV146" s="78">
        <f t="shared" si="134"/>
        <v>0</v>
      </c>
      <c r="CW146" s="78">
        <f t="shared" si="135"/>
        <v>0</v>
      </c>
      <c r="CX146" s="78">
        <f t="shared" si="136"/>
        <v>0</v>
      </c>
      <c r="CY146" s="78">
        <f t="shared" si="137"/>
        <v>0</v>
      </c>
      <c r="CZ146" s="78">
        <f t="shared" si="138"/>
        <v>0</v>
      </c>
      <c r="DA146" s="78">
        <f>IF(COUNTIFS($A$2:$A$601,A146,$B$2:$B$601,B146,$F$2:F$601,F146)&gt;1,1,0)</f>
        <v>0</v>
      </c>
      <c r="DB146" s="78">
        <f t="shared" si="139"/>
        <v>0</v>
      </c>
      <c r="DC146" s="78">
        <f t="shared" si="140"/>
        <v>0</v>
      </c>
      <c r="DD146" s="78">
        <f t="shared" si="141"/>
        <v>0</v>
      </c>
      <c r="DE146" s="78" t="str">
        <f t="shared" si="142"/>
        <v>1</v>
      </c>
      <c r="DF146" s="78" t="str">
        <f t="shared" si="143"/>
        <v>1</v>
      </c>
      <c r="DG146" s="78" t="str">
        <f t="shared" si="144"/>
        <v>1</v>
      </c>
      <c r="DH146" s="78" t="str">
        <f t="shared" si="145"/>
        <v>1</v>
      </c>
      <c r="DI146" s="79" t="str">
        <f>IFERROR(IF(J146="","",VLOOKUP(J146,Lists!$D$3:$E$13,2,FALSE)),1)</f>
        <v/>
      </c>
      <c r="DJ146" s="79" t="str">
        <f>IFERROR(IF(K146="","",VLOOKUP(K146,Lists!$F$3:$G$14,2,FALSE)),1)</f>
        <v/>
      </c>
      <c r="DK146" s="79" t="str">
        <f>IFERROR(IF(M146="","",VLOOKUP(M146,Lists!$AA$3:$AB$18,2,FALSE)),1)</f>
        <v/>
      </c>
      <c r="DL146" s="79" t="str">
        <f>IFERROR(IF(N146="","",VLOOKUP(N146,Lists!$AC$3:$AD$13,2,FALSE)),1)</f>
        <v/>
      </c>
    </row>
    <row r="147" spans="1:116" ht="15" customHeight="1" x14ac:dyDescent="0.2">
      <c r="A147" s="20"/>
      <c r="B147" s="19"/>
      <c r="C147" s="64"/>
      <c r="D147" s="64"/>
      <c r="E147" s="19"/>
      <c r="F147" s="20"/>
      <c r="G147" s="18"/>
      <c r="H147" s="65"/>
      <c r="I147" s="18"/>
      <c r="J147" s="66"/>
      <c r="K147" s="66"/>
      <c r="L147" s="67"/>
      <c r="M147" s="68"/>
      <c r="N147" s="68"/>
      <c r="O147" s="69"/>
      <c r="P147" s="134"/>
      <c r="Q147" s="70"/>
      <c r="R147" s="134"/>
      <c r="S147" s="70"/>
      <c r="T147" s="134"/>
      <c r="U147" s="70"/>
      <c r="V147" s="134"/>
      <c r="W147" s="70"/>
      <c r="X147" s="134"/>
      <c r="Y147" s="70"/>
      <c r="Z147" s="134"/>
      <c r="AA147" s="70"/>
      <c r="AB147" s="19"/>
      <c r="AC147" s="20"/>
      <c r="AD147" s="19"/>
      <c r="AE147" s="71" t="str">
        <f t="shared" si="110"/>
        <v/>
      </c>
      <c r="AF147" s="71" t="str">
        <f t="shared" si="111"/>
        <v/>
      </c>
      <c r="AG147" s="71" t="str">
        <f t="shared" si="112"/>
        <v/>
      </c>
      <c r="AH147" s="71" t="str">
        <f t="shared" si="113"/>
        <v/>
      </c>
      <c r="AI147" s="71" t="str">
        <f t="shared" si="114"/>
        <v/>
      </c>
      <c r="AJ147" s="71" t="str">
        <f t="shared" si="115"/>
        <v/>
      </c>
      <c r="AK147" s="71" t="str">
        <f t="shared" si="116"/>
        <v/>
      </c>
      <c r="AL147" s="71" t="str">
        <f t="shared" si="117"/>
        <v/>
      </c>
      <c r="AM147" s="71" t="str">
        <f t="shared" si="118"/>
        <v/>
      </c>
      <c r="AN147" s="72" t="str">
        <f t="shared" si="119"/>
        <v/>
      </c>
      <c r="AO147" s="73" t="str">
        <f t="shared" si="120"/>
        <v/>
      </c>
      <c r="AP147" s="72" t="str">
        <f t="shared" si="121"/>
        <v/>
      </c>
      <c r="AQ147" s="72" t="str">
        <f t="shared" si="122"/>
        <v/>
      </c>
      <c r="AR147" s="72" t="str">
        <f t="shared" si="123"/>
        <v/>
      </c>
      <c r="AS147" s="72" t="str">
        <f t="shared" si="124"/>
        <v/>
      </c>
      <c r="AT147" s="72" t="str">
        <f t="shared" si="125"/>
        <v/>
      </c>
      <c r="AU147" s="3"/>
      <c r="AV147" s="3"/>
      <c r="AW147" s="3"/>
      <c r="AX147" s="3"/>
      <c r="AY147" s="20"/>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80"/>
      <c r="CA147" s="3"/>
      <c r="CB147" s="3"/>
      <c r="CC147" s="3"/>
      <c r="CD147" s="3"/>
      <c r="CE147" s="3"/>
      <c r="CF147" s="3"/>
      <c r="CG147" s="3"/>
      <c r="CH147" s="3"/>
      <c r="CI147" s="3"/>
      <c r="CJ147" s="3"/>
      <c r="CM147" s="3"/>
      <c r="CN147" s="78" t="str">
        <f t="shared" si="126"/>
        <v/>
      </c>
      <c r="CO147" s="78" t="str">
        <f t="shared" si="127"/>
        <v/>
      </c>
      <c r="CP147" s="78" t="str">
        <f t="shared" si="128"/>
        <v/>
      </c>
      <c r="CQ147" s="78" t="str">
        <f t="shared" si="129"/>
        <v/>
      </c>
      <c r="CR147" s="78" t="str">
        <f t="shared" si="130"/>
        <v/>
      </c>
      <c r="CS147" s="78" t="str">
        <f t="shared" si="131"/>
        <v/>
      </c>
      <c r="CT147" s="78">
        <f t="shared" si="132"/>
        <v>0</v>
      </c>
      <c r="CU147" s="78">
        <f t="shared" si="133"/>
        <v>0</v>
      </c>
      <c r="CV147" s="78">
        <f t="shared" si="134"/>
        <v>0</v>
      </c>
      <c r="CW147" s="78">
        <f t="shared" si="135"/>
        <v>0</v>
      </c>
      <c r="CX147" s="78">
        <f t="shared" si="136"/>
        <v>0</v>
      </c>
      <c r="CY147" s="78">
        <f t="shared" si="137"/>
        <v>0</v>
      </c>
      <c r="CZ147" s="78">
        <f t="shared" si="138"/>
        <v>0</v>
      </c>
      <c r="DA147" s="78">
        <f>IF(COUNTIFS($A$2:$A$601,A147,$B$2:$B$601,B147,$F$2:F$601,F147)&gt;1,1,0)</f>
        <v>0</v>
      </c>
      <c r="DB147" s="78">
        <f t="shared" si="139"/>
        <v>0</v>
      </c>
      <c r="DC147" s="78">
        <f t="shared" si="140"/>
        <v>0</v>
      </c>
      <c r="DD147" s="78">
        <f t="shared" si="141"/>
        <v>0</v>
      </c>
      <c r="DE147" s="78" t="str">
        <f t="shared" si="142"/>
        <v>1</v>
      </c>
      <c r="DF147" s="78" t="str">
        <f t="shared" si="143"/>
        <v>1</v>
      </c>
      <c r="DG147" s="78" t="str">
        <f t="shared" si="144"/>
        <v>1</v>
      </c>
      <c r="DH147" s="78" t="str">
        <f t="shared" si="145"/>
        <v>1</v>
      </c>
      <c r="DI147" s="79" t="str">
        <f>IFERROR(IF(J147="","",VLOOKUP(J147,Lists!$D$3:$E$13,2,FALSE)),1)</f>
        <v/>
      </c>
      <c r="DJ147" s="79" t="str">
        <f>IFERROR(IF(K147="","",VLOOKUP(K147,Lists!$F$3:$G$14,2,FALSE)),1)</f>
        <v/>
      </c>
      <c r="DK147" s="79" t="str">
        <f>IFERROR(IF(M147="","",VLOOKUP(M147,Lists!$AA$3:$AB$18,2,FALSE)),1)</f>
        <v/>
      </c>
      <c r="DL147" s="79" t="str">
        <f>IFERROR(IF(N147="","",VLOOKUP(N147,Lists!$AC$3:$AD$13,2,FALSE)),1)</f>
        <v/>
      </c>
    </row>
    <row r="148" spans="1:116" ht="15" customHeight="1" x14ac:dyDescent="0.2">
      <c r="A148" s="20"/>
      <c r="B148" s="19"/>
      <c r="C148" s="64"/>
      <c r="D148" s="64"/>
      <c r="E148" s="19"/>
      <c r="F148" s="20"/>
      <c r="G148" s="18"/>
      <c r="H148" s="65"/>
      <c r="I148" s="18"/>
      <c r="J148" s="66"/>
      <c r="K148" s="66"/>
      <c r="L148" s="67"/>
      <c r="M148" s="68"/>
      <c r="N148" s="68"/>
      <c r="O148" s="69"/>
      <c r="P148" s="134"/>
      <c r="Q148" s="70"/>
      <c r="R148" s="134"/>
      <c r="S148" s="70"/>
      <c r="T148" s="134"/>
      <c r="U148" s="70"/>
      <c r="V148" s="134"/>
      <c r="W148" s="70"/>
      <c r="X148" s="134"/>
      <c r="Y148" s="70"/>
      <c r="Z148" s="134"/>
      <c r="AA148" s="70"/>
      <c r="AB148" s="19"/>
      <c r="AC148" s="20"/>
      <c r="AD148" s="19"/>
      <c r="AE148" s="71" t="str">
        <f t="shared" si="110"/>
        <v/>
      </c>
      <c r="AF148" s="71" t="str">
        <f t="shared" si="111"/>
        <v/>
      </c>
      <c r="AG148" s="71" t="str">
        <f t="shared" si="112"/>
        <v/>
      </c>
      <c r="AH148" s="71" t="str">
        <f t="shared" si="113"/>
        <v/>
      </c>
      <c r="AI148" s="71" t="str">
        <f t="shared" si="114"/>
        <v/>
      </c>
      <c r="AJ148" s="71" t="str">
        <f t="shared" si="115"/>
        <v/>
      </c>
      <c r="AK148" s="71" t="str">
        <f t="shared" si="116"/>
        <v/>
      </c>
      <c r="AL148" s="71" t="str">
        <f t="shared" si="117"/>
        <v/>
      </c>
      <c r="AM148" s="71" t="str">
        <f t="shared" si="118"/>
        <v/>
      </c>
      <c r="AN148" s="72" t="str">
        <f t="shared" si="119"/>
        <v/>
      </c>
      <c r="AO148" s="73" t="str">
        <f t="shared" si="120"/>
        <v/>
      </c>
      <c r="AP148" s="72" t="str">
        <f t="shared" si="121"/>
        <v/>
      </c>
      <c r="AQ148" s="72" t="str">
        <f t="shared" si="122"/>
        <v/>
      </c>
      <c r="AR148" s="72" t="str">
        <f t="shared" si="123"/>
        <v/>
      </c>
      <c r="AS148" s="72" t="str">
        <f t="shared" si="124"/>
        <v/>
      </c>
      <c r="AT148" s="72" t="str">
        <f t="shared" si="125"/>
        <v/>
      </c>
      <c r="AU148" s="3"/>
      <c r="AV148" s="3"/>
      <c r="AW148" s="3"/>
      <c r="AX148" s="3"/>
      <c r="AY148" s="20"/>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80"/>
      <c r="CA148" s="3"/>
      <c r="CB148" s="3"/>
      <c r="CC148" s="3"/>
      <c r="CD148" s="3"/>
      <c r="CE148" s="3"/>
      <c r="CF148" s="3"/>
      <c r="CG148" s="3"/>
      <c r="CH148" s="3"/>
      <c r="CI148" s="3"/>
      <c r="CJ148" s="3"/>
      <c r="CM148" s="3"/>
      <c r="CN148" s="78" t="str">
        <f t="shared" si="126"/>
        <v/>
      </c>
      <c r="CO148" s="78" t="str">
        <f t="shared" si="127"/>
        <v/>
      </c>
      <c r="CP148" s="78" t="str">
        <f t="shared" si="128"/>
        <v/>
      </c>
      <c r="CQ148" s="78" t="str">
        <f t="shared" si="129"/>
        <v/>
      </c>
      <c r="CR148" s="78" t="str">
        <f t="shared" si="130"/>
        <v/>
      </c>
      <c r="CS148" s="78" t="str">
        <f t="shared" si="131"/>
        <v/>
      </c>
      <c r="CT148" s="78">
        <f t="shared" si="132"/>
        <v>0</v>
      </c>
      <c r="CU148" s="78">
        <f t="shared" si="133"/>
        <v>0</v>
      </c>
      <c r="CV148" s="78">
        <f t="shared" si="134"/>
        <v>0</v>
      </c>
      <c r="CW148" s="78">
        <f t="shared" si="135"/>
        <v>0</v>
      </c>
      <c r="CX148" s="78">
        <f t="shared" si="136"/>
        <v>0</v>
      </c>
      <c r="CY148" s="78">
        <f t="shared" si="137"/>
        <v>0</v>
      </c>
      <c r="CZ148" s="78">
        <f t="shared" si="138"/>
        <v>0</v>
      </c>
      <c r="DA148" s="78">
        <f>IF(COUNTIFS($A$2:$A$601,A148,$B$2:$B$601,B148,$F$2:F$601,F148)&gt;1,1,0)</f>
        <v>0</v>
      </c>
      <c r="DB148" s="78">
        <f t="shared" si="139"/>
        <v>0</v>
      </c>
      <c r="DC148" s="78">
        <f t="shared" si="140"/>
        <v>0</v>
      </c>
      <c r="DD148" s="78">
        <f t="shared" si="141"/>
        <v>0</v>
      </c>
      <c r="DE148" s="78" t="str">
        <f t="shared" si="142"/>
        <v>1</v>
      </c>
      <c r="DF148" s="78" t="str">
        <f t="shared" si="143"/>
        <v>1</v>
      </c>
      <c r="DG148" s="78" t="str">
        <f t="shared" si="144"/>
        <v>1</v>
      </c>
      <c r="DH148" s="78" t="str">
        <f t="shared" si="145"/>
        <v>1</v>
      </c>
      <c r="DI148" s="79" t="str">
        <f>IFERROR(IF(J148="","",VLOOKUP(J148,Lists!$D$3:$E$13,2,FALSE)),1)</f>
        <v/>
      </c>
      <c r="DJ148" s="79" t="str">
        <f>IFERROR(IF(K148="","",VLOOKUP(K148,Lists!$F$3:$G$14,2,FALSE)),1)</f>
        <v/>
      </c>
      <c r="DK148" s="79" t="str">
        <f>IFERROR(IF(M148="","",VLOOKUP(M148,Lists!$AA$3:$AB$18,2,FALSE)),1)</f>
        <v/>
      </c>
      <c r="DL148" s="79" t="str">
        <f>IFERROR(IF(N148="","",VLOOKUP(N148,Lists!$AC$3:$AD$13,2,FALSE)),1)</f>
        <v/>
      </c>
    </row>
    <row r="149" spans="1:116" ht="15" customHeight="1" x14ac:dyDescent="0.2">
      <c r="A149" s="20"/>
      <c r="B149" s="19"/>
      <c r="C149" s="64"/>
      <c r="D149" s="64"/>
      <c r="E149" s="19"/>
      <c r="F149" s="20"/>
      <c r="G149" s="18"/>
      <c r="H149" s="65"/>
      <c r="I149" s="18"/>
      <c r="J149" s="66"/>
      <c r="K149" s="66"/>
      <c r="L149" s="67"/>
      <c r="M149" s="68"/>
      <c r="N149" s="68"/>
      <c r="O149" s="69"/>
      <c r="P149" s="134"/>
      <c r="Q149" s="70"/>
      <c r="R149" s="134"/>
      <c r="S149" s="70"/>
      <c r="T149" s="134"/>
      <c r="U149" s="70"/>
      <c r="V149" s="134"/>
      <c r="W149" s="70"/>
      <c r="X149" s="134"/>
      <c r="Y149" s="70"/>
      <c r="Z149" s="134"/>
      <c r="AA149" s="70"/>
      <c r="AB149" s="19"/>
      <c r="AC149" s="20"/>
      <c r="AD149" s="19"/>
      <c r="AE149" s="71" t="str">
        <f t="shared" si="110"/>
        <v/>
      </c>
      <c r="AF149" s="71" t="str">
        <f t="shared" si="111"/>
        <v/>
      </c>
      <c r="AG149" s="71" t="str">
        <f t="shared" si="112"/>
        <v/>
      </c>
      <c r="AH149" s="71" t="str">
        <f t="shared" si="113"/>
        <v/>
      </c>
      <c r="AI149" s="71" t="str">
        <f t="shared" si="114"/>
        <v/>
      </c>
      <c r="AJ149" s="71" t="str">
        <f t="shared" si="115"/>
        <v/>
      </c>
      <c r="AK149" s="71" t="str">
        <f t="shared" si="116"/>
        <v/>
      </c>
      <c r="AL149" s="71" t="str">
        <f t="shared" si="117"/>
        <v/>
      </c>
      <c r="AM149" s="71" t="str">
        <f t="shared" si="118"/>
        <v/>
      </c>
      <c r="AN149" s="72" t="str">
        <f t="shared" si="119"/>
        <v/>
      </c>
      <c r="AO149" s="73" t="str">
        <f t="shared" si="120"/>
        <v/>
      </c>
      <c r="AP149" s="72" t="str">
        <f t="shared" si="121"/>
        <v/>
      </c>
      <c r="AQ149" s="72" t="str">
        <f t="shared" si="122"/>
        <v/>
      </c>
      <c r="AR149" s="72" t="str">
        <f t="shared" si="123"/>
        <v/>
      </c>
      <c r="AS149" s="72" t="str">
        <f t="shared" si="124"/>
        <v/>
      </c>
      <c r="AT149" s="72" t="str">
        <f t="shared" si="125"/>
        <v/>
      </c>
      <c r="AU149" s="3"/>
      <c r="AV149" s="3"/>
      <c r="AW149" s="3"/>
      <c r="AX149" s="3"/>
      <c r="AY149" s="20"/>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80"/>
      <c r="CA149" s="3"/>
      <c r="CB149" s="3"/>
      <c r="CC149" s="3"/>
      <c r="CD149" s="3"/>
      <c r="CE149" s="3"/>
      <c r="CF149" s="3"/>
      <c r="CG149" s="3"/>
      <c r="CH149" s="3"/>
      <c r="CI149" s="3"/>
      <c r="CJ149" s="3"/>
      <c r="CM149" s="3"/>
      <c r="CN149" s="78" t="str">
        <f t="shared" si="126"/>
        <v/>
      </c>
      <c r="CO149" s="78" t="str">
        <f t="shared" si="127"/>
        <v/>
      </c>
      <c r="CP149" s="78" t="str">
        <f t="shared" si="128"/>
        <v/>
      </c>
      <c r="CQ149" s="78" t="str">
        <f t="shared" si="129"/>
        <v/>
      </c>
      <c r="CR149" s="78" t="str">
        <f t="shared" si="130"/>
        <v/>
      </c>
      <c r="CS149" s="78" t="str">
        <f t="shared" si="131"/>
        <v/>
      </c>
      <c r="CT149" s="78">
        <f t="shared" si="132"/>
        <v>0</v>
      </c>
      <c r="CU149" s="78">
        <f t="shared" si="133"/>
        <v>0</v>
      </c>
      <c r="CV149" s="78">
        <f t="shared" si="134"/>
        <v>0</v>
      </c>
      <c r="CW149" s="78">
        <f t="shared" si="135"/>
        <v>0</v>
      </c>
      <c r="CX149" s="78">
        <f t="shared" si="136"/>
        <v>0</v>
      </c>
      <c r="CY149" s="78">
        <f t="shared" si="137"/>
        <v>0</v>
      </c>
      <c r="CZ149" s="78">
        <f t="shared" si="138"/>
        <v>0</v>
      </c>
      <c r="DA149" s="78">
        <f>IF(COUNTIFS($A$2:$A$601,A149,$B$2:$B$601,B149,$F$2:F$601,F149)&gt;1,1,0)</f>
        <v>0</v>
      </c>
      <c r="DB149" s="78">
        <f t="shared" si="139"/>
        <v>0</v>
      </c>
      <c r="DC149" s="78">
        <f t="shared" si="140"/>
        <v>0</v>
      </c>
      <c r="DD149" s="78">
        <f t="shared" si="141"/>
        <v>0</v>
      </c>
      <c r="DE149" s="78" t="str">
        <f t="shared" si="142"/>
        <v>1</v>
      </c>
      <c r="DF149" s="78" t="str">
        <f t="shared" si="143"/>
        <v>1</v>
      </c>
      <c r="DG149" s="78" t="str">
        <f t="shared" si="144"/>
        <v>1</v>
      </c>
      <c r="DH149" s="78" t="str">
        <f t="shared" si="145"/>
        <v>1</v>
      </c>
      <c r="DI149" s="79" t="str">
        <f>IFERROR(IF(J149="","",VLOOKUP(J149,Lists!$D$3:$E$13,2,FALSE)),1)</f>
        <v/>
      </c>
      <c r="DJ149" s="79" t="str">
        <f>IFERROR(IF(K149="","",VLOOKUP(K149,Lists!$F$3:$G$14,2,FALSE)),1)</f>
        <v/>
      </c>
      <c r="DK149" s="79" t="str">
        <f>IFERROR(IF(M149="","",VLOOKUP(M149,Lists!$AA$3:$AB$18,2,FALSE)),1)</f>
        <v/>
      </c>
      <c r="DL149" s="79" t="str">
        <f>IFERROR(IF(N149="","",VLOOKUP(N149,Lists!$AC$3:$AD$13,2,FALSE)),1)</f>
        <v/>
      </c>
    </row>
    <row r="150" spans="1:116" ht="15" customHeight="1" x14ac:dyDescent="0.2">
      <c r="A150" s="20"/>
      <c r="B150" s="19"/>
      <c r="C150" s="64"/>
      <c r="D150" s="64"/>
      <c r="E150" s="19"/>
      <c r="F150" s="20"/>
      <c r="G150" s="18"/>
      <c r="H150" s="65"/>
      <c r="I150" s="18"/>
      <c r="J150" s="66"/>
      <c r="K150" s="66"/>
      <c r="L150" s="67"/>
      <c r="M150" s="68"/>
      <c r="N150" s="68"/>
      <c r="O150" s="69"/>
      <c r="P150" s="134"/>
      <c r="Q150" s="70"/>
      <c r="R150" s="134"/>
      <c r="S150" s="70"/>
      <c r="T150" s="134"/>
      <c r="U150" s="70"/>
      <c r="V150" s="134"/>
      <c r="W150" s="70"/>
      <c r="X150" s="134"/>
      <c r="Y150" s="70"/>
      <c r="Z150" s="134"/>
      <c r="AA150" s="70"/>
      <c r="AB150" s="19"/>
      <c r="AC150" s="20"/>
      <c r="AD150" s="19"/>
      <c r="AE150" s="71" t="str">
        <f t="shared" si="110"/>
        <v/>
      </c>
      <c r="AF150" s="71" t="str">
        <f t="shared" si="111"/>
        <v/>
      </c>
      <c r="AG150" s="71" t="str">
        <f t="shared" si="112"/>
        <v/>
      </c>
      <c r="AH150" s="71" t="str">
        <f t="shared" si="113"/>
        <v/>
      </c>
      <c r="AI150" s="71" t="str">
        <f t="shared" si="114"/>
        <v/>
      </c>
      <c r="AJ150" s="71" t="str">
        <f t="shared" si="115"/>
        <v/>
      </c>
      <c r="AK150" s="71" t="str">
        <f t="shared" si="116"/>
        <v/>
      </c>
      <c r="AL150" s="71" t="str">
        <f t="shared" si="117"/>
        <v/>
      </c>
      <c r="AM150" s="71" t="str">
        <f t="shared" si="118"/>
        <v/>
      </c>
      <c r="AN150" s="72" t="str">
        <f t="shared" si="119"/>
        <v/>
      </c>
      <c r="AO150" s="73" t="str">
        <f t="shared" si="120"/>
        <v/>
      </c>
      <c r="AP150" s="72" t="str">
        <f t="shared" si="121"/>
        <v/>
      </c>
      <c r="AQ150" s="72" t="str">
        <f t="shared" si="122"/>
        <v/>
      </c>
      <c r="AR150" s="72" t="str">
        <f t="shared" si="123"/>
        <v/>
      </c>
      <c r="AS150" s="72" t="str">
        <f t="shared" si="124"/>
        <v/>
      </c>
      <c r="AT150" s="72" t="str">
        <f t="shared" si="125"/>
        <v/>
      </c>
      <c r="AU150" s="3"/>
      <c r="AV150" s="3"/>
      <c r="AW150" s="3"/>
      <c r="AX150" s="3"/>
      <c r="AY150" s="20"/>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80"/>
      <c r="CA150" s="3"/>
      <c r="CB150" s="3"/>
      <c r="CC150" s="3"/>
      <c r="CD150" s="3"/>
      <c r="CE150" s="3"/>
      <c r="CF150" s="3"/>
      <c r="CG150" s="3"/>
      <c r="CH150" s="3"/>
      <c r="CI150" s="3"/>
      <c r="CJ150" s="3"/>
      <c r="CM150" s="3"/>
      <c r="CN150" s="78" t="str">
        <f t="shared" si="126"/>
        <v/>
      </c>
      <c r="CO150" s="78" t="str">
        <f t="shared" si="127"/>
        <v/>
      </c>
      <c r="CP150" s="78" t="str">
        <f t="shared" si="128"/>
        <v/>
      </c>
      <c r="CQ150" s="78" t="str">
        <f t="shared" si="129"/>
        <v/>
      </c>
      <c r="CR150" s="78" t="str">
        <f t="shared" si="130"/>
        <v/>
      </c>
      <c r="CS150" s="78" t="str">
        <f t="shared" si="131"/>
        <v/>
      </c>
      <c r="CT150" s="78">
        <f t="shared" si="132"/>
        <v>0</v>
      </c>
      <c r="CU150" s="78">
        <f t="shared" si="133"/>
        <v>0</v>
      </c>
      <c r="CV150" s="78">
        <f t="shared" si="134"/>
        <v>0</v>
      </c>
      <c r="CW150" s="78">
        <f t="shared" si="135"/>
        <v>0</v>
      </c>
      <c r="CX150" s="78">
        <f t="shared" si="136"/>
        <v>0</v>
      </c>
      <c r="CY150" s="78">
        <f t="shared" si="137"/>
        <v>0</v>
      </c>
      <c r="CZ150" s="78">
        <f t="shared" si="138"/>
        <v>0</v>
      </c>
      <c r="DA150" s="78">
        <f>IF(COUNTIFS($A$2:$A$601,A150,$B$2:$B$601,B150,$F$2:F$601,F150)&gt;1,1,0)</f>
        <v>0</v>
      </c>
      <c r="DB150" s="78">
        <f t="shared" si="139"/>
        <v>0</v>
      </c>
      <c r="DC150" s="78">
        <f t="shared" si="140"/>
        <v>0</v>
      </c>
      <c r="DD150" s="78">
        <f t="shared" si="141"/>
        <v>0</v>
      </c>
      <c r="DE150" s="78" t="str">
        <f t="shared" si="142"/>
        <v>1</v>
      </c>
      <c r="DF150" s="78" t="str">
        <f t="shared" si="143"/>
        <v>1</v>
      </c>
      <c r="DG150" s="78" t="str">
        <f t="shared" si="144"/>
        <v>1</v>
      </c>
      <c r="DH150" s="78" t="str">
        <f t="shared" si="145"/>
        <v>1</v>
      </c>
      <c r="DI150" s="79" t="str">
        <f>IFERROR(IF(J150="","",VLOOKUP(J150,Lists!$D$3:$E$13,2,FALSE)),1)</f>
        <v/>
      </c>
      <c r="DJ150" s="79" t="str">
        <f>IFERROR(IF(K150="","",VLOOKUP(K150,Lists!$F$3:$G$14,2,FALSE)),1)</f>
        <v/>
      </c>
      <c r="DK150" s="79" t="str">
        <f>IFERROR(IF(M150="","",VLOOKUP(M150,Lists!$AA$3:$AB$18,2,FALSE)),1)</f>
        <v/>
      </c>
      <c r="DL150" s="79" t="str">
        <f>IFERROR(IF(N150="","",VLOOKUP(N150,Lists!$AC$3:$AD$13,2,FALSE)),1)</f>
        <v/>
      </c>
    </row>
    <row r="151" spans="1:116" ht="15" customHeight="1" x14ac:dyDescent="0.2">
      <c r="A151" s="20"/>
      <c r="B151" s="19"/>
      <c r="C151" s="64"/>
      <c r="D151" s="64"/>
      <c r="E151" s="19"/>
      <c r="F151" s="20"/>
      <c r="G151" s="18"/>
      <c r="H151" s="65"/>
      <c r="I151" s="18"/>
      <c r="J151" s="66"/>
      <c r="K151" s="66"/>
      <c r="L151" s="67"/>
      <c r="M151" s="68"/>
      <c r="N151" s="68"/>
      <c r="O151" s="69"/>
      <c r="P151" s="134"/>
      <c r="Q151" s="70"/>
      <c r="R151" s="134"/>
      <c r="S151" s="70"/>
      <c r="T151" s="134"/>
      <c r="U151" s="70"/>
      <c r="V151" s="134"/>
      <c r="W151" s="70"/>
      <c r="X151" s="134"/>
      <c r="Y151" s="70"/>
      <c r="Z151" s="134"/>
      <c r="AA151" s="70"/>
      <c r="AB151" s="19"/>
      <c r="AC151" s="20"/>
      <c r="AD151" s="19"/>
      <c r="AE151" s="71" t="str">
        <f t="shared" si="110"/>
        <v/>
      </c>
      <c r="AF151" s="71" t="str">
        <f t="shared" si="111"/>
        <v/>
      </c>
      <c r="AG151" s="71" t="str">
        <f t="shared" si="112"/>
        <v/>
      </c>
      <c r="AH151" s="71" t="str">
        <f t="shared" si="113"/>
        <v/>
      </c>
      <c r="AI151" s="71" t="str">
        <f t="shared" si="114"/>
        <v/>
      </c>
      <c r="AJ151" s="71" t="str">
        <f t="shared" si="115"/>
        <v/>
      </c>
      <c r="AK151" s="71" t="str">
        <f t="shared" si="116"/>
        <v/>
      </c>
      <c r="AL151" s="71" t="str">
        <f t="shared" si="117"/>
        <v/>
      </c>
      <c r="AM151" s="71" t="str">
        <f t="shared" si="118"/>
        <v/>
      </c>
      <c r="AN151" s="72" t="str">
        <f t="shared" si="119"/>
        <v/>
      </c>
      <c r="AO151" s="73" t="str">
        <f t="shared" si="120"/>
        <v/>
      </c>
      <c r="AP151" s="72" t="str">
        <f t="shared" si="121"/>
        <v/>
      </c>
      <c r="AQ151" s="72" t="str">
        <f t="shared" si="122"/>
        <v/>
      </c>
      <c r="AR151" s="72" t="str">
        <f t="shared" si="123"/>
        <v/>
      </c>
      <c r="AS151" s="72" t="str">
        <f t="shared" si="124"/>
        <v/>
      </c>
      <c r="AT151" s="72" t="str">
        <f t="shared" si="125"/>
        <v/>
      </c>
      <c r="AU151" s="3"/>
      <c r="AV151" s="3"/>
      <c r="AW151" s="3"/>
      <c r="AX151" s="3"/>
      <c r="AY151" s="20"/>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80"/>
      <c r="CA151" s="3"/>
      <c r="CB151" s="3"/>
      <c r="CC151" s="3"/>
      <c r="CD151" s="3"/>
      <c r="CE151" s="3"/>
      <c r="CF151" s="3"/>
      <c r="CG151" s="3"/>
      <c r="CH151" s="3"/>
      <c r="CI151" s="3"/>
      <c r="CJ151" s="3"/>
      <c r="CM151" s="3"/>
      <c r="CN151" s="78" t="str">
        <f t="shared" si="126"/>
        <v/>
      </c>
      <c r="CO151" s="78" t="str">
        <f t="shared" si="127"/>
        <v/>
      </c>
      <c r="CP151" s="78" t="str">
        <f t="shared" si="128"/>
        <v/>
      </c>
      <c r="CQ151" s="78" t="str">
        <f t="shared" si="129"/>
        <v/>
      </c>
      <c r="CR151" s="78" t="str">
        <f t="shared" si="130"/>
        <v/>
      </c>
      <c r="CS151" s="78" t="str">
        <f t="shared" si="131"/>
        <v/>
      </c>
      <c r="CT151" s="78">
        <f t="shared" si="132"/>
        <v>0</v>
      </c>
      <c r="CU151" s="78">
        <f t="shared" si="133"/>
        <v>0</v>
      </c>
      <c r="CV151" s="78">
        <f t="shared" si="134"/>
        <v>0</v>
      </c>
      <c r="CW151" s="78">
        <f t="shared" si="135"/>
        <v>0</v>
      </c>
      <c r="CX151" s="78">
        <f t="shared" si="136"/>
        <v>0</v>
      </c>
      <c r="CY151" s="78">
        <f t="shared" si="137"/>
        <v>0</v>
      </c>
      <c r="CZ151" s="78">
        <f t="shared" si="138"/>
        <v>0</v>
      </c>
      <c r="DA151" s="78">
        <f>IF(COUNTIFS($A$2:$A$601,A151,$B$2:$B$601,B151,$F$2:F$601,F151)&gt;1,1,0)</f>
        <v>0</v>
      </c>
      <c r="DB151" s="78">
        <f t="shared" si="139"/>
        <v>0</v>
      </c>
      <c r="DC151" s="78">
        <f t="shared" si="140"/>
        <v>0</v>
      </c>
      <c r="DD151" s="78">
        <f t="shared" si="141"/>
        <v>0</v>
      </c>
      <c r="DE151" s="78" t="str">
        <f t="shared" si="142"/>
        <v>1</v>
      </c>
      <c r="DF151" s="78" t="str">
        <f t="shared" si="143"/>
        <v>1</v>
      </c>
      <c r="DG151" s="78" t="str">
        <f t="shared" si="144"/>
        <v>1</v>
      </c>
      <c r="DH151" s="78" t="str">
        <f t="shared" si="145"/>
        <v>1</v>
      </c>
      <c r="DI151" s="79" t="str">
        <f>IFERROR(IF(J151="","",VLOOKUP(J151,Lists!$D$3:$E$13,2,FALSE)),1)</f>
        <v/>
      </c>
      <c r="DJ151" s="79" t="str">
        <f>IFERROR(IF(K151="","",VLOOKUP(K151,Lists!$F$3:$G$14,2,FALSE)),1)</f>
        <v/>
      </c>
      <c r="DK151" s="79" t="str">
        <f>IFERROR(IF(M151="","",VLOOKUP(M151,Lists!$AA$3:$AB$18,2,FALSE)),1)</f>
        <v/>
      </c>
      <c r="DL151" s="79" t="str">
        <f>IFERROR(IF(N151="","",VLOOKUP(N151,Lists!$AC$3:$AD$13,2,FALSE)),1)</f>
        <v/>
      </c>
    </row>
    <row r="152" spans="1:116" ht="15" customHeight="1" x14ac:dyDescent="0.2">
      <c r="A152" s="20"/>
      <c r="B152" s="19"/>
      <c r="C152" s="64"/>
      <c r="D152" s="64"/>
      <c r="E152" s="19"/>
      <c r="F152" s="20"/>
      <c r="G152" s="18"/>
      <c r="H152" s="65"/>
      <c r="I152" s="18"/>
      <c r="J152" s="66"/>
      <c r="K152" s="66"/>
      <c r="L152" s="67"/>
      <c r="M152" s="68"/>
      <c r="N152" s="68"/>
      <c r="O152" s="69"/>
      <c r="P152" s="134"/>
      <c r="Q152" s="70"/>
      <c r="R152" s="134"/>
      <c r="S152" s="70"/>
      <c r="T152" s="134"/>
      <c r="U152" s="70"/>
      <c r="V152" s="134"/>
      <c r="W152" s="70"/>
      <c r="X152" s="134"/>
      <c r="Y152" s="70"/>
      <c r="Z152" s="134"/>
      <c r="AA152" s="70"/>
      <c r="AB152" s="19"/>
      <c r="AC152" s="20"/>
      <c r="AD152" s="19"/>
      <c r="AE152" s="71" t="str">
        <f t="shared" si="110"/>
        <v/>
      </c>
      <c r="AF152" s="71" t="str">
        <f t="shared" si="111"/>
        <v/>
      </c>
      <c r="AG152" s="71" t="str">
        <f t="shared" si="112"/>
        <v/>
      </c>
      <c r="AH152" s="71" t="str">
        <f t="shared" si="113"/>
        <v/>
      </c>
      <c r="AI152" s="71" t="str">
        <f t="shared" si="114"/>
        <v/>
      </c>
      <c r="AJ152" s="71" t="str">
        <f t="shared" si="115"/>
        <v/>
      </c>
      <c r="AK152" s="71" t="str">
        <f t="shared" si="116"/>
        <v/>
      </c>
      <c r="AL152" s="71" t="str">
        <f t="shared" si="117"/>
        <v/>
      </c>
      <c r="AM152" s="71" t="str">
        <f t="shared" si="118"/>
        <v/>
      </c>
      <c r="AN152" s="72" t="str">
        <f t="shared" si="119"/>
        <v/>
      </c>
      <c r="AO152" s="73" t="str">
        <f t="shared" si="120"/>
        <v/>
      </c>
      <c r="AP152" s="72" t="str">
        <f t="shared" si="121"/>
        <v/>
      </c>
      <c r="AQ152" s="72" t="str">
        <f t="shared" si="122"/>
        <v/>
      </c>
      <c r="AR152" s="72" t="str">
        <f t="shared" si="123"/>
        <v/>
      </c>
      <c r="AS152" s="72" t="str">
        <f t="shared" si="124"/>
        <v/>
      </c>
      <c r="AT152" s="72" t="str">
        <f t="shared" si="125"/>
        <v/>
      </c>
      <c r="AU152" s="3"/>
      <c r="AV152" s="3"/>
      <c r="AW152" s="3"/>
      <c r="AX152" s="3"/>
      <c r="AY152" s="20"/>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80"/>
      <c r="CA152" s="3"/>
      <c r="CB152" s="3"/>
      <c r="CC152" s="3"/>
      <c r="CD152" s="3"/>
      <c r="CE152" s="3"/>
      <c r="CF152" s="3"/>
      <c r="CG152" s="3"/>
      <c r="CH152" s="3"/>
      <c r="CI152" s="3"/>
      <c r="CJ152" s="3"/>
      <c r="CM152" s="3"/>
      <c r="CN152" s="78" t="str">
        <f t="shared" si="126"/>
        <v/>
      </c>
      <c r="CO152" s="78" t="str">
        <f t="shared" si="127"/>
        <v/>
      </c>
      <c r="CP152" s="78" t="str">
        <f t="shared" si="128"/>
        <v/>
      </c>
      <c r="CQ152" s="78" t="str">
        <f t="shared" si="129"/>
        <v/>
      </c>
      <c r="CR152" s="78" t="str">
        <f t="shared" si="130"/>
        <v/>
      </c>
      <c r="CS152" s="78" t="str">
        <f t="shared" si="131"/>
        <v/>
      </c>
      <c r="CT152" s="78">
        <f t="shared" si="132"/>
        <v>0</v>
      </c>
      <c r="CU152" s="78">
        <f t="shared" si="133"/>
        <v>0</v>
      </c>
      <c r="CV152" s="78">
        <f t="shared" si="134"/>
        <v>0</v>
      </c>
      <c r="CW152" s="78">
        <f t="shared" si="135"/>
        <v>0</v>
      </c>
      <c r="CX152" s="78">
        <f t="shared" si="136"/>
        <v>0</v>
      </c>
      <c r="CY152" s="78">
        <f t="shared" si="137"/>
        <v>0</v>
      </c>
      <c r="CZ152" s="78">
        <f t="shared" si="138"/>
        <v>0</v>
      </c>
      <c r="DA152" s="78">
        <f>IF(COUNTIFS($A$2:$A$601,A152,$B$2:$B$601,B152,$F$2:F$601,F152)&gt;1,1,0)</f>
        <v>0</v>
      </c>
      <c r="DB152" s="78">
        <f t="shared" si="139"/>
        <v>0</v>
      </c>
      <c r="DC152" s="78">
        <f t="shared" si="140"/>
        <v>0</v>
      </c>
      <c r="DD152" s="78">
        <f t="shared" si="141"/>
        <v>0</v>
      </c>
      <c r="DE152" s="78" t="str">
        <f t="shared" si="142"/>
        <v>1</v>
      </c>
      <c r="DF152" s="78" t="str">
        <f t="shared" si="143"/>
        <v>1</v>
      </c>
      <c r="DG152" s="78" t="str">
        <f t="shared" si="144"/>
        <v>1</v>
      </c>
      <c r="DH152" s="78" t="str">
        <f t="shared" si="145"/>
        <v>1</v>
      </c>
      <c r="DI152" s="79" t="str">
        <f>IFERROR(IF(J152="","",VLOOKUP(J152,Lists!$D$3:$E$13,2,FALSE)),1)</f>
        <v/>
      </c>
      <c r="DJ152" s="79" t="str">
        <f>IFERROR(IF(K152="","",VLOOKUP(K152,Lists!$F$3:$G$14,2,FALSE)),1)</f>
        <v/>
      </c>
      <c r="DK152" s="79" t="str">
        <f>IFERROR(IF(M152="","",VLOOKUP(M152,Lists!$AA$3:$AB$18,2,FALSE)),1)</f>
        <v/>
      </c>
      <c r="DL152" s="79" t="str">
        <f>IFERROR(IF(N152="","",VLOOKUP(N152,Lists!$AC$3:$AD$13,2,FALSE)),1)</f>
        <v/>
      </c>
    </row>
    <row r="153" spans="1:116" ht="15" customHeight="1" x14ac:dyDescent="0.2">
      <c r="A153" s="20"/>
      <c r="B153" s="19"/>
      <c r="C153" s="64"/>
      <c r="D153" s="64"/>
      <c r="E153" s="19"/>
      <c r="F153" s="20"/>
      <c r="G153" s="18"/>
      <c r="H153" s="65"/>
      <c r="I153" s="18"/>
      <c r="J153" s="66"/>
      <c r="K153" s="66"/>
      <c r="L153" s="67"/>
      <c r="M153" s="68"/>
      <c r="N153" s="68"/>
      <c r="O153" s="69"/>
      <c r="P153" s="134"/>
      <c r="Q153" s="70"/>
      <c r="R153" s="134"/>
      <c r="S153" s="70"/>
      <c r="T153" s="134"/>
      <c r="U153" s="70"/>
      <c r="V153" s="134"/>
      <c r="W153" s="70"/>
      <c r="X153" s="134"/>
      <c r="Y153" s="70"/>
      <c r="Z153" s="134"/>
      <c r="AA153" s="70"/>
      <c r="AB153" s="19"/>
      <c r="AC153" s="20"/>
      <c r="AD153" s="19"/>
      <c r="AE153" s="71" t="str">
        <f t="shared" si="110"/>
        <v/>
      </c>
      <c r="AF153" s="71" t="str">
        <f t="shared" si="111"/>
        <v/>
      </c>
      <c r="AG153" s="71" t="str">
        <f t="shared" si="112"/>
        <v/>
      </c>
      <c r="AH153" s="71" t="str">
        <f t="shared" si="113"/>
        <v/>
      </c>
      <c r="AI153" s="71" t="str">
        <f t="shared" si="114"/>
        <v/>
      </c>
      <c r="AJ153" s="71" t="str">
        <f t="shared" si="115"/>
        <v/>
      </c>
      <c r="AK153" s="71" t="str">
        <f t="shared" si="116"/>
        <v/>
      </c>
      <c r="AL153" s="71" t="str">
        <f t="shared" si="117"/>
        <v/>
      </c>
      <c r="AM153" s="71" t="str">
        <f t="shared" si="118"/>
        <v/>
      </c>
      <c r="AN153" s="72" t="str">
        <f t="shared" si="119"/>
        <v/>
      </c>
      <c r="AO153" s="73" t="str">
        <f t="shared" si="120"/>
        <v/>
      </c>
      <c r="AP153" s="72" t="str">
        <f t="shared" si="121"/>
        <v/>
      </c>
      <c r="AQ153" s="72" t="str">
        <f t="shared" si="122"/>
        <v/>
      </c>
      <c r="AR153" s="72" t="str">
        <f t="shared" si="123"/>
        <v/>
      </c>
      <c r="AS153" s="72" t="str">
        <f t="shared" si="124"/>
        <v/>
      </c>
      <c r="AT153" s="72" t="str">
        <f t="shared" si="125"/>
        <v/>
      </c>
      <c r="AU153" s="3"/>
      <c r="AV153" s="3"/>
      <c r="AW153" s="3"/>
      <c r="AX153" s="3"/>
      <c r="AY153" s="20"/>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80"/>
      <c r="CA153" s="3"/>
      <c r="CB153" s="3"/>
      <c r="CC153" s="3"/>
      <c r="CD153" s="3"/>
      <c r="CE153" s="3"/>
      <c r="CF153" s="3"/>
      <c r="CG153" s="3"/>
      <c r="CH153" s="3"/>
      <c r="CI153" s="3"/>
      <c r="CJ153" s="3"/>
      <c r="CM153" s="3"/>
      <c r="CN153" s="78" t="str">
        <f t="shared" si="126"/>
        <v/>
      </c>
      <c r="CO153" s="78" t="str">
        <f t="shared" si="127"/>
        <v/>
      </c>
      <c r="CP153" s="78" t="str">
        <f t="shared" si="128"/>
        <v/>
      </c>
      <c r="CQ153" s="78" t="str">
        <f t="shared" si="129"/>
        <v/>
      </c>
      <c r="CR153" s="78" t="str">
        <f t="shared" si="130"/>
        <v/>
      </c>
      <c r="CS153" s="78" t="str">
        <f t="shared" si="131"/>
        <v/>
      </c>
      <c r="CT153" s="78">
        <f t="shared" si="132"/>
        <v>0</v>
      </c>
      <c r="CU153" s="78">
        <f t="shared" si="133"/>
        <v>0</v>
      </c>
      <c r="CV153" s="78">
        <f t="shared" si="134"/>
        <v>0</v>
      </c>
      <c r="CW153" s="78">
        <f t="shared" si="135"/>
        <v>0</v>
      </c>
      <c r="CX153" s="78">
        <f t="shared" si="136"/>
        <v>0</v>
      </c>
      <c r="CY153" s="78">
        <f t="shared" si="137"/>
        <v>0</v>
      </c>
      <c r="CZ153" s="78">
        <f t="shared" si="138"/>
        <v>0</v>
      </c>
      <c r="DA153" s="78">
        <f>IF(COUNTIFS($A$2:$A$601,A153,$B$2:$B$601,B153,$F$2:F$601,F153)&gt;1,1,0)</f>
        <v>0</v>
      </c>
      <c r="DB153" s="78">
        <f t="shared" si="139"/>
        <v>0</v>
      </c>
      <c r="DC153" s="78">
        <f t="shared" si="140"/>
        <v>0</v>
      </c>
      <c r="DD153" s="78">
        <f t="shared" si="141"/>
        <v>0</v>
      </c>
      <c r="DE153" s="78" t="str">
        <f t="shared" si="142"/>
        <v>1</v>
      </c>
      <c r="DF153" s="78" t="str">
        <f t="shared" si="143"/>
        <v>1</v>
      </c>
      <c r="DG153" s="78" t="str">
        <f t="shared" si="144"/>
        <v>1</v>
      </c>
      <c r="DH153" s="78" t="str">
        <f t="shared" si="145"/>
        <v>1</v>
      </c>
      <c r="DI153" s="79" t="str">
        <f>IFERROR(IF(J153="","",VLOOKUP(J153,Lists!$D$3:$E$13,2,FALSE)),1)</f>
        <v/>
      </c>
      <c r="DJ153" s="79" t="str">
        <f>IFERROR(IF(K153="","",VLOOKUP(K153,Lists!$F$3:$G$14,2,FALSE)),1)</f>
        <v/>
      </c>
      <c r="DK153" s="79" t="str">
        <f>IFERROR(IF(M153="","",VLOOKUP(M153,Lists!$AA$3:$AB$18,2,FALSE)),1)</f>
        <v/>
      </c>
      <c r="DL153" s="79" t="str">
        <f>IFERROR(IF(N153="","",VLOOKUP(N153,Lists!$AC$3:$AD$13,2,FALSE)),1)</f>
        <v/>
      </c>
    </row>
    <row r="154" spans="1:116" ht="15" customHeight="1" x14ac:dyDescent="0.2">
      <c r="A154" s="20"/>
      <c r="B154" s="19"/>
      <c r="C154" s="64"/>
      <c r="D154" s="64"/>
      <c r="E154" s="19"/>
      <c r="F154" s="20"/>
      <c r="G154" s="18"/>
      <c r="H154" s="65"/>
      <c r="I154" s="18"/>
      <c r="J154" s="66"/>
      <c r="K154" s="66"/>
      <c r="L154" s="67"/>
      <c r="M154" s="68"/>
      <c r="N154" s="68"/>
      <c r="O154" s="69"/>
      <c r="P154" s="134"/>
      <c r="Q154" s="70"/>
      <c r="R154" s="134"/>
      <c r="S154" s="70"/>
      <c r="T154" s="134"/>
      <c r="U154" s="70"/>
      <c r="V154" s="134"/>
      <c r="W154" s="70"/>
      <c r="X154" s="134"/>
      <c r="Y154" s="70"/>
      <c r="Z154" s="134"/>
      <c r="AA154" s="70"/>
      <c r="AB154" s="19"/>
      <c r="AC154" s="20"/>
      <c r="AD154" s="19"/>
      <c r="AE154" s="71" t="str">
        <f t="shared" si="110"/>
        <v/>
      </c>
      <c r="AF154" s="71" t="str">
        <f t="shared" si="111"/>
        <v/>
      </c>
      <c r="AG154" s="71" t="str">
        <f t="shared" si="112"/>
        <v/>
      </c>
      <c r="AH154" s="71" t="str">
        <f t="shared" si="113"/>
        <v/>
      </c>
      <c r="AI154" s="71" t="str">
        <f t="shared" si="114"/>
        <v/>
      </c>
      <c r="AJ154" s="71" t="str">
        <f t="shared" si="115"/>
        <v/>
      </c>
      <c r="AK154" s="71" t="str">
        <f t="shared" si="116"/>
        <v/>
      </c>
      <c r="AL154" s="71" t="str">
        <f t="shared" si="117"/>
        <v/>
      </c>
      <c r="AM154" s="71" t="str">
        <f t="shared" si="118"/>
        <v/>
      </c>
      <c r="AN154" s="72" t="str">
        <f t="shared" si="119"/>
        <v/>
      </c>
      <c r="AO154" s="73" t="str">
        <f t="shared" si="120"/>
        <v/>
      </c>
      <c r="AP154" s="72" t="str">
        <f t="shared" si="121"/>
        <v/>
      </c>
      <c r="AQ154" s="72" t="str">
        <f t="shared" si="122"/>
        <v/>
      </c>
      <c r="AR154" s="72" t="str">
        <f t="shared" si="123"/>
        <v/>
      </c>
      <c r="AS154" s="72" t="str">
        <f t="shared" si="124"/>
        <v/>
      </c>
      <c r="AT154" s="72" t="str">
        <f t="shared" si="125"/>
        <v/>
      </c>
      <c r="AU154" s="3"/>
      <c r="AV154" s="3"/>
      <c r="AW154" s="3"/>
      <c r="AX154" s="3"/>
      <c r="AY154" s="20"/>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80"/>
      <c r="CA154" s="3"/>
      <c r="CB154" s="3"/>
      <c r="CC154" s="3"/>
      <c r="CD154" s="3"/>
      <c r="CE154" s="3"/>
      <c r="CF154" s="3"/>
      <c r="CG154" s="3"/>
      <c r="CH154" s="3"/>
      <c r="CI154" s="3"/>
      <c r="CJ154" s="3"/>
      <c r="CM154" s="3"/>
      <c r="CN154" s="78" t="str">
        <f t="shared" si="126"/>
        <v/>
      </c>
      <c r="CO154" s="78" t="str">
        <f t="shared" si="127"/>
        <v/>
      </c>
      <c r="CP154" s="78" t="str">
        <f t="shared" si="128"/>
        <v/>
      </c>
      <c r="CQ154" s="78" t="str">
        <f t="shared" si="129"/>
        <v/>
      </c>
      <c r="CR154" s="78" t="str">
        <f t="shared" si="130"/>
        <v/>
      </c>
      <c r="CS154" s="78" t="str">
        <f t="shared" si="131"/>
        <v/>
      </c>
      <c r="CT154" s="78">
        <f t="shared" si="132"/>
        <v>0</v>
      </c>
      <c r="CU154" s="78">
        <f t="shared" si="133"/>
        <v>0</v>
      </c>
      <c r="CV154" s="78">
        <f t="shared" si="134"/>
        <v>0</v>
      </c>
      <c r="CW154" s="78">
        <f t="shared" si="135"/>
        <v>0</v>
      </c>
      <c r="CX154" s="78">
        <f t="shared" si="136"/>
        <v>0</v>
      </c>
      <c r="CY154" s="78">
        <f t="shared" si="137"/>
        <v>0</v>
      </c>
      <c r="CZ154" s="78">
        <f t="shared" si="138"/>
        <v>0</v>
      </c>
      <c r="DA154" s="78">
        <f>IF(COUNTIFS($A$2:$A$601,A154,$B$2:$B$601,B154,$F$2:F$601,F154)&gt;1,1,0)</f>
        <v>0</v>
      </c>
      <c r="DB154" s="78">
        <f t="shared" si="139"/>
        <v>0</v>
      </c>
      <c r="DC154" s="78">
        <f t="shared" si="140"/>
        <v>0</v>
      </c>
      <c r="DD154" s="78">
        <f t="shared" si="141"/>
        <v>0</v>
      </c>
      <c r="DE154" s="78" t="str">
        <f t="shared" si="142"/>
        <v>1</v>
      </c>
      <c r="DF154" s="78" t="str">
        <f t="shared" si="143"/>
        <v>1</v>
      </c>
      <c r="DG154" s="78" t="str">
        <f t="shared" si="144"/>
        <v>1</v>
      </c>
      <c r="DH154" s="78" t="str">
        <f t="shared" si="145"/>
        <v>1</v>
      </c>
      <c r="DI154" s="79" t="str">
        <f>IFERROR(IF(J154="","",VLOOKUP(J154,Lists!$D$3:$E$13,2,FALSE)),1)</f>
        <v/>
      </c>
      <c r="DJ154" s="79" t="str">
        <f>IFERROR(IF(K154="","",VLOOKUP(K154,Lists!$F$3:$G$14,2,FALSE)),1)</f>
        <v/>
      </c>
      <c r="DK154" s="79" t="str">
        <f>IFERROR(IF(M154="","",VLOOKUP(M154,Lists!$AA$3:$AB$18,2,FALSE)),1)</f>
        <v/>
      </c>
      <c r="DL154" s="79" t="str">
        <f>IFERROR(IF(N154="","",VLOOKUP(N154,Lists!$AC$3:$AD$13,2,FALSE)),1)</f>
        <v/>
      </c>
    </row>
    <row r="155" spans="1:116" ht="15" customHeight="1" x14ac:dyDescent="0.2">
      <c r="A155" s="20"/>
      <c r="B155" s="19"/>
      <c r="C155" s="64"/>
      <c r="D155" s="64"/>
      <c r="E155" s="19"/>
      <c r="F155" s="20"/>
      <c r="G155" s="18"/>
      <c r="H155" s="65"/>
      <c r="I155" s="18"/>
      <c r="J155" s="66"/>
      <c r="K155" s="66"/>
      <c r="L155" s="67"/>
      <c r="M155" s="68"/>
      <c r="N155" s="68"/>
      <c r="O155" s="69"/>
      <c r="P155" s="134"/>
      <c r="Q155" s="70"/>
      <c r="R155" s="134"/>
      <c r="S155" s="70"/>
      <c r="T155" s="134"/>
      <c r="U155" s="70"/>
      <c r="V155" s="134"/>
      <c r="W155" s="70"/>
      <c r="X155" s="134"/>
      <c r="Y155" s="70"/>
      <c r="Z155" s="134"/>
      <c r="AA155" s="70"/>
      <c r="AB155" s="19"/>
      <c r="AC155" s="20"/>
      <c r="AD155" s="19"/>
      <c r="AE155" s="71" t="str">
        <f t="shared" si="110"/>
        <v/>
      </c>
      <c r="AF155" s="71" t="str">
        <f t="shared" si="111"/>
        <v/>
      </c>
      <c r="AG155" s="71" t="str">
        <f t="shared" si="112"/>
        <v/>
      </c>
      <c r="AH155" s="71" t="str">
        <f t="shared" si="113"/>
        <v/>
      </c>
      <c r="AI155" s="71" t="str">
        <f t="shared" si="114"/>
        <v/>
      </c>
      <c r="AJ155" s="71" t="str">
        <f t="shared" si="115"/>
        <v/>
      </c>
      <c r="AK155" s="71" t="str">
        <f t="shared" si="116"/>
        <v/>
      </c>
      <c r="AL155" s="71" t="str">
        <f t="shared" si="117"/>
        <v/>
      </c>
      <c r="AM155" s="71" t="str">
        <f t="shared" si="118"/>
        <v/>
      </c>
      <c r="AN155" s="72" t="str">
        <f t="shared" si="119"/>
        <v/>
      </c>
      <c r="AO155" s="73" t="str">
        <f t="shared" si="120"/>
        <v/>
      </c>
      <c r="AP155" s="72" t="str">
        <f t="shared" si="121"/>
        <v/>
      </c>
      <c r="AQ155" s="72" t="str">
        <f t="shared" si="122"/>
        <v/>
      </c>
      <c r="AR155" s="72" t="str">
        <f t="shared" si="123"/>
        <v/>
      </c>
      <c r="AS155" s="72" t="str">
        <f t="shared" si="124"/>
        <v/>
      </c>
      <c r="AT155" s="72" t="str">
        <f t="shared" si="125"/>
        <v/>
      </c>
      <c r="AU155" s="3"/>
      <c r="AV155" s="3"/>
      <c r="AW155" s="3"/>
      <c r="AX155" s="3"/>
      <c r="AY155" s="20"/>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80"/>
      <c r="CA155" s="3"/>
      <c r="CB155" s="3"/>
      <c r="CC155" s="3"/>
      <c r="CD155" s="3"/>
      <c r="CE155" s="3"/>
      <c r="CF155" s="3"/>
      <c r="CG155" s="3"/>
      <c r="CH155" s="3"/>
      <c r="CI155" s="3"/>
      <c r="CJ155" s="3"/>
      <c r="CM155" s="3"/>
      <c r="CN155" s="78" t="str">
        <f t="shared" si="126"/>
        <v/>
      </c>
      <c r="CO155" s="78" t="str">
        <f t="shared" si="127"/>
        <v/>
      </c>
      <c r="CP155" s="78" t="str">
        <f t="shared" si="128"/>
        <v/>
      </c>
      <c r="CQ155" s="78" t="str">
        <f t="shared" si="129"/>
        <v/>
      </c>
      <c r="CR155" s="78" t="str">
        <f t="shared" si="130"/>
        <v/>
      </c>
      <c r="CS155" s="78" t="str">
        <f t="shared" si="131"/>
        <v/>
      </c>
      <c r="CT155" s="78">
        <f t="shared" si="132"/>
        <v>0</v>
      </c>
      <c r="CU155" s="78">
        <f t="shared" si="133"/>
        <v>0</v>
      </c>
      <c r="CV155" s="78">
        <f t="shared" si="134"/>
        <v>0</v>
      </c>
      <c r="CW155" s="78">
        <f t="shared" si="135"/>
        <v>0</v>
      </c>
      <c r="CX155" s="78">
        <f t="shared" si="136"/>
        <v>0</v>
      </c>
      <c r="CY155" s="78">
        <f t="shared" si="137"/>
        <v>0</v>
      </c>
      <c r="CZ155" s="78">
        <f t="shared" si="138"/>
        <v>0</v>
      </c>
      <c r="DA155" s="78">
        <f>IF(COUNTIFS($A$2:$A$601,A155,$B$2:$B$601,B155,$F$2:F$601,F155)&gt;1,1,0)</f>
        <v>0</v>
      </c>
      <c r="DB155" s="78">
        <f t="shared" si="139"/>
        <v>0</v>
      </c>
      <c r="DC155" s="78">
        <f t="shared" si="140"/>
        <v>0</v>
      </c>
      <c r="DD155" s="78">
        <f t="shared" si="141"/>
        <v>0</v>
      </c>
      <c r="DE155" s="78" t="str">
        <f t="shared" si="142"/>
        <v>1</v>
      </c>
      <c r="DF155" s="78" t="str">
        <f t="shared" si="143"/>
        <v>1</v>
      </c>
      <c r="DG155" s="78" t="str">
        <f t="shared" si="144"/>
        <v>1</v>
      </c>
      <c r="DH155" s="78" t="str">
        <f t="shared" si="145"/>
        <v>1</v>
      </c>
      <c r="DI155" s="79" t="str">
        <f>IFERROR(IF(J155="","",VLOOKUP(J155,Lists!$D$3:$E$13,2,FALSE)),1)</f>
        <v/>
      </c>
      <c r="DJ155" s="79" t="str">
        <f>IFERROR(IF(K155="","",VLOOKUP(K155,Lists!$F$3:$G$14,2,FALSE)),1)</f>
        <v/>
      </c>
      <c r="DK155" s="79" t="str">
        <f>IFERROR(IF(M155="","",VLOOKUP(M155,Lists!$AA$3:$AB$18,2,FALSE)),1)</f>
        <v/>
      </c>
      <c r="DL155" s="79" t="str">
        <f>IFERROR(IF(N155="","",VLOOKUP(N155,Lists!$AC$3:$AD$13,2,FALSE)),1)</f>
        <v/>
      </c>
    </row>
    <row r="156" spans="1:116" ht="15" customHeight="1" x14ac:dyDescent="0.2">
      <c r="A156" s="20"/>
      <c r="B156" s="19"/>
      <c r="C156" s="64"/>
      <c r="D156" s="64"/>
      <c r="E156" s="19"/>
      <c r="F156" s="20"/>
      <c r="G156" s="18"/>
      <c r="H156" s="65"/>
      <c r="I156" s="18"/>
      <c r="J156" s="66"/>
      <c r="K156" s="66"/>
      <c r="L156" s="67"/>
      <c r="M156" s="68"/>
      <c r="N156" s="68"/>
      <c r="O156" s="69"/>
      <c r="P156" s="134"/>
      <c r="Q156" s="70"/>
      <c r="R156" s="134"/>
      <c r="S156" s="70"/>
      <c r="T156" s="134"/>
      <c r="U156" s="70"/>
      <c r="V156" s="134"/>
      <c r="W156" s="70"/>
      <c r="X156" s="134"/>
      <c r="Y156" s="70"/>
      <c r="Z156" s="134"/>
      <c r="AA156" s="70"/>
      <c r="AB156" s="19"/>
      <c r="AC156" s="20"/>
      <c r="AD156" s="19"/>
      <c r="AE156" s="71" t="str">
        <f t="shared" si="110"/>
        <v/>
      </c>
      <c r="AF156" s="71" t="str">
        <f t="shared" si="111"/>
        <v/>
      </c>
      <c r="AG156" s="71" t="str">
        <f t="shared" si="112"/>
        <v/>
      </c>
      <c r="AH156" s="71" t="str">
        <f t="shared" si="113"/>
        <v/>
      </c>
      <c r="AI156" s="71" t="str">
        <f t="shared" si="114"/>
        <v/>
      </c>
      <c r="AJ156" s="71" t="str">
        <f t="shared" si="115"/>
        <v/>
      </c>
      <c r="AK156" s="71" t="str">
        <f t="shared" si="116"/>
        <v/>
      </c>
      <c r="AL156" s="71" t="str">
        <f t="shared" si="117"/>
        <v/>
      </c>
      <c r="AM156" s="71" t="str">
        <f t="shared" si="118"/>
        <v/>
      </c>
      <c r="AN156" s="72" t="str">
        <f t="shared" si="119"/>
        <v/>
      </c>
      <c r="AO156" s="73" t="str">
        <f t="shared" si="120"/>
        <v/>
      </c>
      <c r="AP156" s="72" t="str">
        <f t="shared" si="121"/>
        <v/>
      </c>
      <c r="AQ156" s="72" t="str">
        <f t="shared" si="122"/>
        <v/>
      </c>
      <c r="AR156" s="72" t="str">
        <f t="shared" si="123"/>
        <v/>
      </c>
      <c r="AS156" s="72" t="str">
        <f t="shared" si="124"/>
        <v/>
      </c>
      <c r="AT156" s="72" t="str">
        <f t="shared" si="125"/>
        <v/>
      </c>
      <c r="AU156" s="3"/>
      <c r="AV156" s="3"/>
      <c r="AW156" s="3"/>
      <c r="AX156" s="3"/>
      <c r="AY156" s="20"/>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80"/>
      <c r="CA156" s="3"/>
      <c r="CB156" s="3"/>
      <c r="CC156" s="3"/>
      <c r="CD156" s="3"/>
      <c r="CE156" s="3"/>
      <c r="CF156" s="3"/>
      <c r="CG156" s="3"/>
      <c r="CH156" s="3"/>
      <c r="CI156" s="3"/>
      <c r="CJ156" s="3"/>
      <c r="CM156" s="3"/>
      <c r="CN156" s="78" t="str">
        <f t="shared" si="126"/>
        <v/>
      </c>
      <c r="CO156" s="78" t="str">
        <f t="shared" si="127"/>
        <v/>
      </c>
      <c r="CP156" s="78" t="str">
        <f t="shared" si="128"/>
        <v/>
      </c>
      <c r="CQ156" s="78" t="str">
        <f t="shared" si="129"/>
        <v/>
      </c>
      <c r="CR156" s="78" t="str">
        <f t="shared" si="130"/>
        <v/>
      </c>
      <c r="CS156" s="78" t="str">
        <f t="shared" si="131"/>
        <v/>
      </c>
      <c r="CT156" s="78">
        <f t="shared" si="132"/>
        <v>0</v>
      </c>
      <c r="CU156" s="78">
        <f t="shared" si="133"/>
        <v>0</v>
      </c>
      <c r="CV156" s="78">
        <f t="shared" si="134"/>
        <v>0</v>
      </c>
      <c r="CW156" s="78">
        <f t="shared" si="135"/>
        <v>0</v>
      </c>
      <c r="CX156" s="78">
        <f t="shared" si="136"/>
        <v>0</v>
      </c>
      <c r="CY156" s="78">
        <f t="shared" si="137"/>
        <v>0</v>
      </c>
      <c r="CZ156" s="78">
        <f t="shared" si="138"/>
        <v>0</v>
      </c>
      <c r="DA156" s="78">
        <f>IF(COUNTIFS($A$2:$A$601,A156,$B$2:$B$601,B156,$F$2:F$601,F156)&gt;1,1,0)</f>
        <v>0</v>
      </c>
      <c r="DB156" s="78">
        <f t="shared" si="139"/>
        <v>0</v>
      </c>
      <c r="DC156" s="78">
        <f t="shared" si="140"/>
        <v>0</v>
      </c>
      <c r="DD156" s="78">
        <f t="shared" si="141"/>
        <v>0</v>
      </c>
      <c r="DE156" s="78" t="str">
        <f t="shared" si="142"/>
        <v>1</v>
      </c>
      <c r="DF156" s="78" t="str">
        <f t="shared" si="143"/>
        <v>1</v>
      </c>
      <c r="DG156" s="78" t="str">
        <f t="shared" si="144"/>
        <v>1</v>
      </c>
      <c r="DH156" s="78" t="str">
        <f t="shared" si="145"/>
        <v>1</v>
      </c>
      <c r="DI156" s="79" t="str">
        <f>IFERROR(IF(J156="","",VLOOKUP(J156,Lists!$D$3:$E$13,2,FALSE)),1)</f>
        <v/>
      </c>
      <c r="DJ156" s="79" t="str">
        <f>IFERROR(IF(K156="","",VLOOKUP(K156,Lists!$F$3:$G$14,2,FALSE)),1)</f>
        <v/>
      </c>
      <c r="DK156" s="79" t="str">
        <f>IFERROR(IF(M156="","",VLOOKUP(M156,Lists!$AA$3:$AB$18,2,FALSE)),1)</f>
        <v/>
      </c>
      <c r="DL156" s="79" t="str">
        <f>IFERROR(IF(N156="","",VLOOKUP(N156,Lists!$AC$3:$AD$13,2,FALSE)),1)</f>
        <v/>
      </c>
    </row>
    <row r="157" spans="1:116" ht="15" customHeight="1" x14ac:dyDescent="0.2">
      <c r="A157" s="20"/>
      <c r="B157" s="19"/>
      <c r="C157" s="64"/>
      <c r="D157" s="64"/>
      <c r="E157" s="19"/>
      <c r="F157" s="20"/>
      <c r="G157" s="18"/>
      <c r="H157" s="65"/>
      <c r="I157" s="18"/>
      <c r="J157" s="66"/>
      <c r="K157" s="66"/>
      <c r="L157" s="67"/>
      <c r="M157" s="68"/>
      <c r="N157" s="68"/>
      <c r="O157" s="69"/>
      <c r="P157" s="134"/>
      <c r="Q157" s="70"/>
      <c r="R157" s="134"/>
      <c r="S157" s="70"/>
      <c r="T157" s="134"/>
      <c r="U157" s="70"/>
      <c r="V157" s="134"/>
      <c r="W157" s="70"/>
      <c r="X157" s="134"/>
      <c r="Y157" s="70"/>
      <c r="Z157" s="134"/>
      <c r="AA157" s="70"/>
      <c r="AB157" s="19"/>
      <c r="AC157" s="20"/>
      <c r="AD157" s="19"/>
      <c r="AE157" s="71" t="str">
        <f t="shared" si="110"/>
        <v/>
      </c>
      <c r="AF157" s="71" t="str">
        <f t="shared" si="111"/>
        <v/>
      </c>
      <c r="AG157" s="71" t="str">
        <f t="shared" si="112"/>
        <v/>
      </c>
      <c r="AH157" s="71" t="str">
        <f t="shared" si="113"/>
        <v/>
      </c>
      <c r="AI157" s="71" t="str">
        <f t="shared" si="114"/>
        <v/>
      </c>
      <c r="AJ157" s="71" t="str">
        <f t="shared" si="115"/>
        <v/>
      </c>
      <c r="AK157" s="71" t="str">
        <f t="shared" si="116"/>
        <v/>
      </c>
      <c r="AL157" s="71" t="str">
        <f t="shared" si="117"/>
        <v/>
      </c>
      <c r="AM157" s="71" t="str">
        <f t="shared" si="118"/>
        <v/>
      </c>
      <c r="AN157" s="72" t="str">
        <f t="shared" si="119"/>
        <v/>
      </c>
      <c r="AO157" s="73" t="str">
        <f t="shared" si="120"/>
        <v/>
      </c>
      <c r="AP157" s="72" t="str">
        <f t="shared" si="121"/>
        <v/>
      </c>
      <c r="AQ157" s="72" t="str">
        <f t="shared" si="122"/>
        <v/>
      </c>
      <c r="AR157" s="72" t="str">
        <f t="shared" si="123"/>
        <v/>
      </c>
      <c r="AS157" s="72" t="str">
        <f t="shared" si="124"/>
        <v/>
      </c>
      <c r="AT157" s="72" t="str">
        <f t="shared" si="125"/>
        <v/>
      </c>
      <c r="AU157" s="3"/>
      <c r="AV157" s="3"/>
      <c r="AW157" s="3"/>
      <c r="AX157" s="3"/>
      <c r="AY157" s="20"/>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80"/>
      <c r="CA157" s="3"/>
      <c r="CB157" s="3"/>
      <c r="CC157" s="3"/>
      <c r="CD157" s="3"/>
      <c r="CE157" s="3"/>
      <c r="CF157" s="3"/>
      <c r="CG157" s="3"/>
      <c r="CH157" s="3"/>
      <c r="CI157" s="3"/>
      <c r="CJ157" s="3"/>
      <c r="CM157" s="3"/>
      <c r="CN157" s="78" t="str">
        <f t="shared" si="126"/>
        <v/>
      </c>
      <c r="CO157" s="78" t="str">
        <f t="shared" si="127"/>
        <v/>
      </c>
      <c r="CP157" s="78" t="str">
        <f t="shared" si="128"/>
        <v/>
      </c>
      <c r="CQ157" s="78" t="str">
        <f t="shared" si="129"/>
        <v/>
      </c>
      <c r="CR157" s="78" t="str">
        <f t="shared" si="130"/>
        <v/>
      </c>
      <c r="CS157" s="78" t="str">
        <f t="shared" si="131"/>
        <v/>
      </c>
      <c r="CT157" s="78">
        <f t="shared" si="132"/>
        <v>0</v>
      </c>
      <c r="CU157" s="78">
        <f t="shared" si="133"/>
        <v>0</v>
      </c>
      <c r="CV157" s="78">
        <f t="shared" si="134"/>
        <v>0</v>
      </c>
      <c r="CW157" s="78">
        <f t="shared" si="135"/>
        <v>0</v>
      </c>
      <c r="CX157" s="78">
        <f t="shared" si="136"/>
        <v>0</v>
      </c>
      <c r="CY157" s="78">
        <f t="shared" si="137"/>
        <v>0</v>
      </c>
      <c r="CZ157" s="78">
        <f t="shared" si="138"/>
        <v>0</v>
      </c>
      <c r="DA157" s="78">
        <f>IF(COUNTIFS($A$2:$A$601,A157,$B$2:$B$601,B157,$F$2:F$601,F157)&gt;1,1,0)</f>
        <v>0</v>
      </c>
      <c r="DB157" s="78">
        <f t="shared" si="139"/>
        <v>0</v>
      </c>
      <c r="DC157" s="78">
        <f t="shared" si="140"/>
        <v>0</v>
      </c>
      <c r="DD157" s="78">
        <f t="shared" si="141"/>
        <v>0</v>
      </c>
      <c r="DE157" s="78" t="str">
        <f t="shared" si="142"/>
        <v>1</v>
      </c>
      <c r="DF157" s="78" t="str">
        <f t="shared" si="143"/>
        <v>1</v>
      </c>
      <c r="DG157" s="78" t="str">
        <f t="shared" si="144"/>
        <v>1</v>
      </c>
      <c r="DH157" s="78" t="str">
        <f t="shared" si="145"/>
        <v>1</v>
      </c>
      <c r="DI157" s="79" t="str">
        <f>IFERROR(IF(J157="","",VLOOKUP(J157,Lists!$D$3:$E$13,2,FALSE)),1)</f>
        <v/>
      </c>
      <c r="DJ157" s="79" t="str">
        <f>IFERROR(IF(K157="","",VLOOKUP(K157,Lists!$F$3:$G$14,2,FALSE)),1)</f>
        <v/>
      </c>
      <c r="DK157" s="79" t="str">
        <f>IFERROR(IF(M157="","",VLOOKUP(M157,Lists!$AA$3:$AB$18,2,FALSE)),1)</f>
        <v/>
      </c>
      <c r="DL157" s="79" t="str">
        <f>IFERROR(IF(N157="","",VLOOKUP(N157,Lists!$AC$3:$AD$13,2,FALSE)),1)</f>
        <v/>
      </c>
    </row>
    <row r="158" spans="1:116" ht="15" customHeight="1" x14ac:dyDescent="0.2">
      <c r="A158" s="20"/>
      <c r="B158" s="19"/>
      <c r="C158" s="64"/>
      <c r="D158" s="64"/>
      <c r="E158" s="19"/>
      <c r="F158" s="20"/>
      <c r="G158" s="18"/>
      <c r="H158" s="65"/>
      <c r="I158" s="18"/>
      <c r="J158" s="66"/>
      <c r="K158" s="66"/>
      <c r="L158" s="67"/>
      <c r="M158" s="68"/>
      <c r="N158" s="68"/>
      <c r="O158" s="69"/>
      <c r="P158" s="134"/>
      <c r="Q158" s="70"/>
      <c r="R158" s="134"/>
      <c r="S158" s="70"/>
      <c r="T158" s="134"/>
      <c r="U158" s="70"/>
      <c r="V158" s="134"/>
      <c r="W158" s="70"/>
      <c r="X158" s="134"/>
      <c r="Y158" s="70"/>
      <c r="Z158" s="134"/>
      <c r="AA158" s="70"/>
      <c r="AB158" s="19"/>
      <c r="AC158" s="20"/>
      <c r="AD158" s="19"/>
      <c r="AE158" s="71" t="str">
        <f t="shared" si="110"/>
        <v/>
      </c>
      <c r="AF158" s="71" t="str">
        <f t="shared" si="111"/>
        <v/>
      </c>
      <c r="AG158" s="71" t="str">
        <f t="shared" si="112"/>
        <v/>
      </c>
      <c r="AH158" s="71" t="str">
        <f t="shared" si="113"/>
        <v/>
      </c>
      <c r="AI158" s="71" t="str">
        <f t="shared" si="114"/>
        <v/>
      </c>
      <c r="AJ158" s="71" t="str">
        <f t="shared" si="115"/>
        <v/>
      </c>
      <c r="AK158" s="71" t="str">
        <f t="shared" si="116"/>
        <v/>
      </c>
      <c r="AL158" s="71" t="str">
        <f t="shared" si="117"/>
        <v/>
      </c>
      <c r="AM158" s="71" t="str">
        <f t="shared" si="118"/>
        <v/>
      </c>
      <c r="AN158" s="72" t="str">
        <f t="shared" si="119"/>
        <v/>
      </c>
      <c r="AO158" s="73" t="str">
        <f t="shared" si="120"/>
        <v/>
      </c>
      <c r="AP158" s="72" t="str">
        <f t="shared" si="121"/>
        <v/>
      </c>
      <c r="AQ158" s="72" t="str">
        <f t="shared" si="122"/>
        <v/>
      </c>
      <c r="AR158" s="72" t="str">
        <f t="shared" si="123"/>
        <v/>
      </c>
      <c r="AS158" s="72" t="str">
        <f t="shared" si="124"/>
        <v/>
      </c>
      <c r="AT158" s="72" t="str">
        <f t="shared" si="125"/>
        <v/>
      </c>
      <c r="AU158" s="3"/>
      <c r="AV158" s="3"/>
      <c r="AW158" s="3"/>
      <c r="AX158" s="3"/>
      <c r="AY158" s="20"/>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80"/>
      <c r="CA158" s="3"/>
      <c r="CB158" s="3"/>
      <c r="CC158" s="3"/>
      <c r="CD158" s="3"/>
      <c r="CE158" s="3"/>
      <c r="CF158" s="3"/>
      <c r="CG158" s="3"/>
      <c r="CH158" s="3"/>
      <c r="CI158" s="3"/>
      <c r="CJ158" s="3"/>
      <c r="CM158" s="3"/>
      <c r="CN158" s="78" t="str">
        <f t="shared" si="126"/>
        <v/>
      </c>
      <c r="CO158" s="78" t="str">
        <f t="shared" si="127"/>
        <v/>
      </c>
      <c r="CP158" s="78" t="str">
        <f t="shared" si="128"/>
        <v/>
      </c>
      <c r="CQ158" s="78" t="str">
        <f t="shared" si="129"/>
        <v/>
      </c>
      <c r="CR158" s="78" t="str">
        <f t="shared" si="130"/>
        <v/>
      </c>
      <c r="CS158" s="78" t="str">
        <f t="shared" si="131"/>
        <v/>
      </c>
      <c r="CT158" s="78">
        <f t="shared" si="132"/>
        <v>0</v>
      </c>
      <c r="CU158" s="78">
        <f t="shared" si="133"/>
        <v>0</v>
      </c>
      <c r="CV158" s="78">
        <f t="shared" si="134"/>
        <v>0</v>
      </c>
      <c r="CW158" s="78">
        <f t="shared" si="135"/>
        <v>0</v>
      </c>
      <c r="CX158" s="78">
        <f t="shared" si="136"/>
        <v>0</v>
      </c>
      <c r="CY158" s="78">
        <f t="shared" si="137"/>
        <v>0</v>
      </c>
      <c r="CZ158" s="78">
        <f t="shared" si="138"/>
        <v>0</v>
      </c>
      <c r="DA158" s="78">
        <f>IF(COUNTIFS($A$2:$A$601,A158,$B$2:$B$601,B158,$F$2:F$601,F158)&gt;1,1,0)</f>
        <v>0</v>
      </c>
      <c r="DB158" s="78">
        <f t="shared" si="139"/>
        <v>0</v>
      </c>
      <c r="DC158" s="78">
        <f t="shared" si="140"/>
        <v>0</v>
      </c>
      <c r="DD158" s="78">
        <f t="shared" si="141"/>
        <v>0</v>
      </c>
      <c r="DE158" s="78" t="str">
        <f t="shared" si="142"/>
        <v>1</v>
      </c>
      <c r="DF158" s="78" t="str">
        <f t="shared" si="143"/>
        <v>1</v>
      </c>
      <c r="DG158" s="78" t="str">
        <f t="shared" si="144"/>
        <v>1</v>
      </c>
      <c r="DH158" s="78" t="str">
        <f t="shared" si="145"/>
        <v>1</v>
      </c>
      <c r="DI158" s="79" t="str">
        <f>IFERROR(IF(J158="","",VLOOKUP(J158,Lists!$D$3:$E$13,2,FALSE)),1)</f>
        <v/>
      </c>
      <c r="DJ158" s="79" t="str">
        <f>IFERROR(IF(K158="","",VLOOKUP(K158,Lists!$F$3:$G$14,2,FALSE)),1)</f>
        <v/>
      </c>
      <c r="DK158" s="79" t="str">
        <f>IFERROR(IF(M158="","",VLOOKUP(M158,Lists!$AA$3:$AB$18,2,FALSE)),1)</f>
        <v/>
      </c>
      <c r="DL158" s="79" t="str">
        <f>IFERROR(IF(N158="","",VLOOKUP(N158,Lists!$AC$3:$AD$13,2,FALSE)),1)</f>
        <v/>
      </c>
    </row>
    <row r="159" spans="1:116" ht="15" customHeight="1" x14ac:dyDescent="0.2">
      <c r="A159" s="20"/>
      <c r="B159" s="19"/>
      <c r="C159" s="64"/>
      <c r="D159" s="64"/>
      <c r="E159" s="19"/>
      <c r="F159" s="20"/>
      <c r="G159" s="18"/>
      <c r="H159" s="65"/>
      <c r="I159" s="18"/>
      <c r="J159" s="66"/>
      <c r="K159" s="66"/>
      <c r="L159" s="67"/>
      <c r="M159" s="68"/>
      <c r="N159" s="68"/>
      <c r="O159" s="69"/>
      <c r="P159" s="134"/>
      <c r="Q159" s="70"/>
      <c r="R159" s="134"/>
      <c r="S159" s="70"/>
      <c r="T159" s="134"/>
      <c r="U159" s="70"/>
      <c r="V159" s="134"/>
      <c r="W159" s="70"/>
      <c r="X159" s="134"/>
      <c r="Y159" s="70"/>
      <c r="Z159" s="134"/>
      <c r="AA159" s="70"/>
      <c r="AB159" s="19"/>
      <c r="AC159" s="20"/>
      <c r="AD159" s="19"/>
      <c r="AE159" s="71" t="str">
        <f t="shared" si="110"/>
        <v/>
      </c>
      <c r="AF159" s="71" t="str">
        <f t="shared" si="111"/>
        <v/>
      </c>
      <c r="AG159" s="71" t="str">
        <f t="shared" si="112"/>
        <v/>
      </c>
      <c r="AH159" s="71" t="str">
        <f t="shared" si="113"/>
        <v/>
      </c>
      <c r="AI159" s="71" t="str">
        <f t="shared" si="114"/>
        <v/>
      </c>
      <c r="AJ159" s="71" t="str">
        <f t="shared" si="115"/>
        <v/>
      </c>
      <c r="AK159" s="71" t="str">
        <f t="shared" si="116"/>
        <v/>
      </c>
      <c r="AL159" s="71" t="str">
        <f t="shared" si="117"/>
        <v/>
      </c>
      <c r="AM159" s="71" t="str">
        <f t="shared" si="118"/>
        <v/>
      </c>
      <c r="AN159" s="72" t="str">
        <f t="shared" si="119"/>
        <v/>
      </c>
      <c r="AO159" s="73" t="str">
        <f t="shared" si="120"/>
        <v/>
      </c>
      <c r="AP159" s="72" t="str">
        <f t="shared" si="121"/>
        <v/>
      </c>
      <c r="AQ159" s="72" t="str">
        <f t="shared" si="122"/>
        <v/>
      </c>
      <c r="AR159" s="72" t="str">
        <f t="shared" si="123"/>
        <v/>
      </c>
      <c r="AS159" s="72" t="str">
        <f t="shared" si="124"/>
        <v/>
      </c>
      <c r="AT159" s="72" t="str">
        <f t="shared" si="125"/>
        <v/>
      </c>
      <c r="AU159" s="3"/>
      <c r="AV159" s="3"/>
      <c r="AW159" s="3"/>
      <c r="AX159" s="3"/>
      <c r="AY159" s="20"/>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80"/>
      <c r="CA159" s="3"/>
      <c r="CB159" s="3"/>
      <c r="CC159" s="3"/>
      <c r="CD159" s="3"/>
      <c r="CE159" s="3"/>
      <c r="CF159" s="3"/>
      <c r="CG159" s="3"/>
      <c r="CH159" s="3"/>
      <c r="CI159" s="3"/>
      <c r="CJ159" s="3"/>
      <c r="CM159" s="3"/>
      <c r="CN159" s="78" t="str">
        <f t="shared" si="126"/>
        <v/>
      </c>
      <c r="CO159" s="78" t="str">
        <f t="shared" si="127"/>
        <v/>
      </c>
      <c r="CP159" s="78" t="str">
        <f t="shared" si="128"/>
        <v/>
      </c>
      <c r="CQ159" s="78" t="str">
        <f t="shared" si="129"/>
        <v/>
      </c>
      <c r="CR159" s="78" t="str">
        <f t="shared" si="130"/>
        <v/>
      </c>
      <c r="CS159" s="78" t="str">
        <f t="shared" si="131"/>
        <v/>
      </c>
      <c r="CT159" s="78">
        <f t="shared" si="132"/>
        <v>0</v>
      </c>
      <c r="CU159" s="78">
        <f t="shared" si="133"/>
        <v>0</v>
      </c>
      <c r="CV159" s="78">
        <f t="shared" si="134"/>
        <v>0</v>
      </c>
      <c r="CW159" s="78">
        <f t="shared" si="135"/>
        <v>0</v>
      </c>
      <c r="CX159" s="78">
        <f t="shared" si="136"/>
        <v>0</v>
      </c>
      <c r="CY159" s="78">
        <f t="shared" si="137"/>
        <v>0</v>
      </c>
      <c r="CZ159" s="78">
        <f t="shared" si="138"/>
        <v>0</v>
      </c>
      <c r="DA159" s="78">
        <f>IF(COUNTIFS($A$2:$A$601,A159,$B$2:$B$601,B159,$F$2:F$601,F159)&gt;1,1,0)</f>
        <v>0</v>
      </c>
      <c r="DB159" s="78">
        <f t="shared" si="139"/>
        <v>0</v>
      </c>
      <c r="DC159" s="78">
        <f t="shared" si="140"/>
        <v>0</v>
      </c>
      <c r="DD159" s="78">
        <f t="shared" si="141"/>
        <v>0</v>
      </c>
      <c r="DE159" s="78" t="str">
        <f t="shared" si="142"/>
        <v>1</v>
      </c>
      <c r="DF159" s="78" t="str">
        <f t="shared" si="143"/>
        <v>1</v>
      </c>
      <c r="DG159" s="78" t="str">
        <f t="shared" si="144"/>
        <v>1</v>
      </c>
      <c r="DH159" s="78" t="str">
        <f t="shared" si="145"/>
        <v>1</v>
      </c>
      <c r="DI159" s="79" t="str">
        <f>IFERROR(IF(J159="","",VLOOKUP(J159,Lists!$D$3:$E$13,2,FALSE)),1)</f>
        <v/>
      </c>
      <c r="DJ159" s="79" t="str">
        <f>IFERROR(IF(K159="","",VLOOKUP(K159,Lists!$F$3:$G$14,2,FALSE)),1)</f>
        <v/>
      </c>
      <c r="DK159" s="79" t="str">
        <f>IFERROR(IF(M159="","",VLOOKUP(M159,Lists!$AA$3:$AB$18,2,FALSE)),1)</f>
        <v/>
      </c>
      <c r="DL159" s="79" t="str">
        <f>IFERROR(IF(N159="","",VLOOKUP(N159,Lists!$AC$3:$AD$13,2,FALSE)),1)</f>
        <v/>
      </c>
    </row>
    <row r="160" spans="1:116" ht="15" customHeight="1" x14ac:dyDescent="0.2">
      <c r="A160" s="20"/>
      <c r="B160" s="19"/>
      <c r="C160" s="64"/>
      <c r="D160" s="64"/>
      <c r="E160" s="19"/>
      <c r="F160" s="20"/>
      <c r="G160" s="18"/>
      <c r="H160" s="65"/>
      <c r="I160" s="18"/>
      <c r="J160" s="66"/>
      <c r="K160" s="66"/>
      <c r="L160" s="67"/>
      <c r="M160" s="68"/>
      <c r="N160" s="68"/>
      <c r="O160" s="69"/>
      <c r="P160" s="134"/>
      <c r="Q160" s="70"/>
      <c r="R160" s="134"/>
      <c r="S160" s="70"/>
      <c r="T160" s="134"/>
      <c r="U160" s="70"/>
      <c r="V160" s="134"/>
      <c r="W160" s="70"/>
      <c r="X160" s="134"/>
      <c r="Y160" s="70"/>
      <c r="Z160" s="134"/>
      <c r="AA160" s="70"/>
      <c r="AB160" s="19"/>
      <c r="AC160" s="20"/>
      <c r="AD160" s="19"/>
      <c r="AE160" s="71" t="str">
        <f t="shared" si="110"/>
        <v/>
      </c>
      <c r="AF160" s="71" t="str">
        <f t="shared" si="111"/>
        <v/>
      </c>
      <c r="AG160" s="71" t="str">
        <f t="shared" si="112"/>
        <v/>
      </c>
      <c r="AH160" s="71" t="str">
        <f t="shared" si="113"/>
        <v/>
      </c>
      <c r="AI160" s="71" t="str">
        <f t="shared" si="114"/>
        <v/>
      </c>
      <c r="AJ160" s="71" t="str">
        <f t="shared" si="115"/>
        <v/>
      </c>
      <c r="AK160" s="71" t="str">
        <f t="shared" si="116"/>
        <v/>
      </c>
      <c r="AL160" s="71" t="str">
        <f t="shared" si="117"/>
        <v/>
      </c>
      <c r="AM160" s="71" t="str">
        <f t="shared" si="118"/>
        <v/>
      </c>
      <c r="AN160" s="72" t="str">
        <f t="shared" si="119"/>
        <v/>
      </c>
      <c r="AO160" s="73" t="str">
        <f t="shared" si="120"/>
        <v/>
      </c>
      <c r="AP160" s="72" t="str">
        <f t="shared" si="121"/>
        <v/>
      </c>
      <c r="AQ160" s="72" t="str">
        <f t="shared" si="122"/>
        <v/>
      </c>
      <c r="AR160" s="72" t="str">
        <f t="shared" si="123"/>
        <v/>
      </c>
      <c r="AS160" s="72" t="str">
        <f t="shared" si="124"/>
        <v/>
      </c>
      <c r="AT160" s="72" t="str">
        <f t="shared" si="125"/>
        <v/>
      </c>
      <c r="AU160" s="3"/>
      <c r="AV160" s="3"/>
      <c r="AW160" s="3"/>
      <c r="AX160" s="3"/>
      <c r="AY160" s="20"/>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80"/>
      <c r="CA160" s="3"/>
      <c r="CB160" s="3"/>
      <c r="CC160" s="3"/>
      <c r="CD160" s="3"/>
      <c r="CE160" s="3"/>
      <c r="CF160" s="3"/>
      <c r="CG160" s="3"/>
      <c r="CH160" s="3"/>
      <c r="CI160" s="3"/>
      <c r="CJ160" s="3"/>
      <c r="CM160" s="3"/>
      <c r="CN160" s="78" t="str">
        <f t="shared" si="126"/>
        <v/>
      </c>
      <c r="CO160" s="78" t="str">
        <f t="shared" si="127"/>
        <v/>
      </c>
      <c r="CP160" s="78" t="str">
        <f t="shared" si="128"/>
        <v/>
      </c>
      <c r="CQ160" s="78" t="str">
        <f t="shared" si="129"/>
        <v/>
      </c>
      <c r="CR160" s="78" t="str">
        <f t="shared" si="130"/>
        <v/>
      </c>
      <c r="CS160" s="78" t="str">
        <f t="shared" si="131"/>
        <v/>
      </c>
      <c r="CT160" s="78">
        <f t="shared" si="132"/>
        <v>0</v>
      </c>
      <c r="CU160" s="78">
        <f t="shared" si="133"/>
        <v>0</v>
      </c>
      <c r="CV160" s="78">
        <f t="shared" si="134"/>
        <v>0</v>
      </c>
      <c r="CW160" s="78">
        <f t="shared" si="135"/>
        <v>0</v>
      </c>
      <c r="CX160" s="78">
        <f t="shared" si="136"/>
        <v>0</v>
      </c>
      <c r="CY160" s="78">
        <f t="shared" si="137"/>
        <v>0</v>
      </c>
      <c r="CZ160" s="78">
        <f t="shared" si="138"/>
        <v>0</v>
      </c>
      <c r="DA160" s="78">
        <f>IF(COUNTIFS($A$2:$A$601,A160,$B$2:$B$601,B160,$F$2:F$601,F160)&gt;1,1,0)</f>
        <v>0</v>
      </c>
      <c r="DB160" s="78">
        <f t="shared" si="139"/>
        <v>0</v>
      </c>
      <c r="DC160" s="78">
        <f t="shared" si="140"/>
        <v>0</v>
      </c>
      <c r="DD160" s="78">
        <f t="shared" si="141"/>
        <v>0</v>
      </c>
      <c r="DE160" s="78" t="str">
        <f t="shared" si="142"/>
        <v>1</v>
      </c>
      <c r="DF160" s="78" t="str">
        <f t="shared" si="143"/>
        <v>1</v>
      </c>
      <c r="DG160" s="78" t="str">
        <f t="shared" si="144"/>
        <v>1</v>
      </c>
      <c r="DH160" s="78" t="str">
        <f t="shared" si="145"/>
        <v>1</v>
      </c>
      <c r="DI160" s="79" t="str">
        <f>IFERROR(IF(J160="","",VLOOKUP(J160,Lists!$D$3:$E$13,2,FALSE)),1)</f>
        <v/>
      </c>
      <c r="DJ160" s="79" t="str">
        <f>IFERROR(IF(K160="","",VLOOKUP(K160,Lists!$F$3:$G$14,2,FALSE)),1)</f>
        <v/>
      </c>
      <c r="DK160" s="79" t="str">
        <f>IFERROR(IF(M160="","",VLOOKUP(M160,Lists!$AA$3:$AB$18,2,FALSE)),1)</f>
        <v/>
      </c>
      <c r="DL160" s="79" t="str">
        <f>IFERROR(IF(N160="","",VLOOKUP(N160,Lists!$AC$3:$AD$13,2,FALSE)),1)</f>
        <v/>
      </c>
    </row>
    <row r="161" spans="1:116" ht="15" customHeight="1" x14ac:dyDescent="0.2">
      <c r="A161" s="20"/>
      <c r="B161" s="19"/>
      <c r="C161" s="64"/>
      <c r="D161" s="64"/>
      <c r="E161" s="19"/>
      <c r="F161" s="20"/>
      <c r="G161" s="18"/>
      <c r="H161" s="65"/>
      <c r="I161" s="18"/>
      <c r="J161" s="66"/>
      <c r="K161" s="66"/>
      <c r="L161" s="67"/>
      <c r="M161" s="68"/>
      <c r="N161" s="68"/>
      <c r="O161" s="69"/>
      <c r="P161" s="134"/>
      <c r="Q161" s="70"/>
      <c r="R161" s="134"/>
      <c r="S161" s="70"/>
      <c r="T161" s="134"/>
      <c r="U161" s="70"/>
      <c r="V161" s="134"/>
      <c r="W161" s="70"/>
      <c r="X161" s="134"/>
      <c r="Y161" s="70"/>
      <c r="Z161" s="134"/>
      <c r="AA161" s="70"/>
      <c r="AB161" s="19"/>
      <c r="AC161" s="20"/>
      <c r="AD161" s="19"/>
      <c r="AE161" s="71" t="str">
        <f t="shared" si="110"/>
        <v/>
      </c>
      <c r="AF161" s="71" t="str">
        <f t="shared" si="111"/>
        <v/>
      </c>
      <c r="AG161" s="71" t="str">
        <f t="shared" si="112"/>
        <v/>
      </c>
      <c r="AH161" s="71" t="str">
        <f t="shared" si="113"/>
        <v/>
      </c>
      <c r="AI161" s="71" t="str">
        <f t="shared" si="114"/>
        <v/>
      </c>
      <c r="AJ161" s="71" t="str">
        <f t="shared" si="115"/>
        <v/>
      </c>
      <c r="AK161" s="71" t="str">
        <f t="shared" si="116"/>
        <v/>
      </c>
      <c r="AL161" s="71" t="str">
        <f t="shared" si="117"/>
        <v/>
      </c>
      <c r="AM161" s="71" t="str">
        <f t="shared" si="118"/>
        <v/>
      </c>
      <c r="AN161" s="72" t="str">
        <f t="shared" si="119"/>
        <v/>
      </c>
      <c r="AO161" s="73" t="str">
        <f t="shared" si="120"/>
        <v/>
      </c>
      <c r="AP161" s="72" t="str">
        <f t="shared" si="121"/>
        <v/>
      </c>
      <c r="AQ161" s="72" t="str">
        <f t="shared" si="122"/>
        <v/>
      </c>
      <c r="AR161" s="72" t="str">
        <f t="shared" si="123"/>
        <v/>
      </c>
      <c r="AS161" s="72" t="str">
        <f t="shared" si="124"/>
        <v/>
      </c>
      <c r="AT161" s="72" t="str">
        <f t="shared" si="125"/>
        <v/>
      </c>
      <c r="AU161" s="3"/>
      <c r="AV161" s="3"/>
      <c r="AW161" s="3"/>
      <c r="AX161" s="3"/>
      <c r="AY161" s="20"/>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80"/>
      <c r="CA161" s="3"/>
      <c r="CB161" s="3"/>
      <c r="CC161" s="3"/>
      <c r="CD161" s="3"/>
      <c r="CE161" s="3"/>
      <c r="CF161" s="3"/>
      <c r="CG161" s="3"/>
      <c r="CH161" s="3"/>
      <c r="CI161" s="3"/>
      <c r="CJ161" s="3"/>
      <c r="CM161" s="3"/>
      <c r="CN161" s="78" t="str">
        <f t="shared" si="126"/>
        <v/>
      </c>
      <c r="CO161" s="78" t="str">
        <f t="shared" si="127"/>
        <v/>
      </c>
      <c r="CP161" s="78" t="str">
        <f t="shared" si="128"/>
        <v/>
      </c>
      <c r="CQ161" s="78" t="str">
        <f t="shared" si="129"/>
        <v/>
      </c>
      <c r="CR161" s="78" t="str">
        <f t="shared" si="130"/>
        <v/>
      </c>
      <c r="CS161" s="78" t="str">
        <f t="shared" si="131"/>
        <v/>
      </c>
      <c r="CT161" s="78">
        <f t="shared" si="132"/>
        <v>0</v>
      </c>
      <c r="CU161" s="78">
        <f t="shared" si="133"/>
        <v>0</v>
      </c>
      <c r="CV161" s="78">
        <f t="shared" si="134"/>
        <v>0</v>
      </c>
      <c r="CW161" s="78">
        <f t="shared" si="135"/>
        <v>0</v>
      </c>
      <c r="CX161" s="78">
        <f t="shared" si="136"/>
        <v>0</v>
      </c>
      <c r="CY161" s="78">
        <f t="shared" si="137"/>
        <v>0</v>
      </c>
      <c r="CZ161" s="78">
        <f t="shared" si="138"/>
        <v>0</v>
      </c>
      <c r="DA161" s="78">
        <f>IF(COUNTIFS($A$2:$A$601,A161,$B$2:$B$601,B161,$F$2:F$601,F161)&gt;1,1,0)</f>
        <v>0</v>
      </c>
      <c r="DB161" s="78">
        <f t="shared" si="139"/>
        <v>0</v>
      </c>
      <c r="DC161" s="78">
        <f t="shared" si="140"/>
        <v>0</v>
      </c>
      <c r="DD161" s="78">
        <f t="shared" si="141"/>
        <v>0</v>
      </c>
      <c r="DE161" s="78" t="str">
        <f t="shared" si="142"/>
        <v>1</v>
      </c>
      <c r="DF161" s="78" t="str">
        <f t="shared" si="143"/>
        <v>1</v>
      </c>
      <c r="DG161" s="78" t="str">
        <f t="shared" si="144"/>
        <v>1</v>
      </c>
      <c r="DH161" s="78" t="str">
        <f t="shared" si="145"/>
        <v>1</v>
      </c>
      <c r="DI161" s="79" t="str">
        <f>IFERROR(IF(J161="","",VLOOKUP(J161,Lists!$D$3:$E$13,2,FALSE)),1)</f>
        <v/>
      </c>
      <c r="DJ161" s="79" t="str">
        <f>IFERROR(IF(K161="","",VLOOKUP(K161,Lists!$F$3:$G$14,2,FALSE)),1)</f>
        <v/>
      </c>
      <c r="DK161" s="79" t="str">
        <f>IFERROR(IF(M161="","",VLOOKUP(M161,Lists!$AA$3:$AB$18,2,FALSE)),1)</f>
        <v/>
      </c>
      <c r="DL161" s="79" t="str">
        <f>IFERROR(IF(N161="","",VLOOKUP(N161,Lists!$AC$3:$AD$13,2,FALSE)),1)</f>
        <v/>
      </c>
    </row>
    <row r="162" spans="1:116" ht="15" customHeight="1" x14ac:dyDescent="0.2">
      <c r="A162" s="20"/>
      <c r="B162" s="19"/>
      <c r="C162" s="64"/>
      <c r="D162" s="64"/>
      <c r="E162" s="19"/>
      <c r="F162" s="20"/>
      <c r="G162" s="18"/>
      <c r="H162" s="65"/>
      <c r="I162" s="18"/>
      <c r="J162" s="66"/>
      <c r="K162" s="66"/>
      <c r="L162" s="67"/>
      <c r="M162" s="68"/>
      <c r="N162" s="68"/>
      <c r="O162" s="69"/>
      <c r="P162" s="134"/>
      <c r="Q162" s="70"/>
      <c r="R162" s="134"/>
      <c r="S162" s="70"/>
      <c r="T162" s="134"/>
      <c r="U162" s="70"/>
      <c r="V162" s="134"/>
      <c r="W162" s="70"/>
      <c r="X162" s="134"/>
      <c r="Y162" s="70"/>
      <c r="Z162" s="134"/>
      <c r="AA162" s="70"/>
      <c r="AB162" s="19"/>
      <c r="AC162" s="20"/>
      <c r="AD162" s="19"/>
      <c r="AE162" s="71" t="str">
        <f t="shared" si="110"/>
        <v/>
      </c>
      <c r="AF162" s="71" t="str">
        <f t="shared" si="111"/>
        <v/>
      </c>
      <c r="AG162" s="71" t="str">
        <f t="shared" si="112"/>
        <v/>
      </c>
      <c r="AH162" s="71" t="str">
        <f t="shared" si="113"/>
        <v/>
      </c>
      <c r="AI162" s="71" t="str">
        <f t="shared" si="114"/>
        <v/>
      </c>
      <c r="AJ162" s="71" t="str">
        <f t="shared" si="115"/>
        <v/>
      </c>
      <c r="AK162" s="71" t="str">
        <f t="shared" si="116"/>
        <v/>
      </c>
      <c r="AL162" s="71" t="str">
        <f t="shared" si="117"/>
        <v/>
      </c>
      <c r="AM162" s="71" t="str">
        <f t="shared" si="118"/>
        <v/>
      </c>
      <c r="AN162" s="72" t="str">
        <f t="shared" si="119"/>
        <v/>
      </c>
      <c r="AO162" s="73" t="str">
        <f t="shared" si="120"/>
        <v/>
      </c>
      <c r="AP162" s="72" t="str">
        <f t="shared" si="121"/>
        <v/>
      </c>
      <c r="AQ162" s="72" t="str">
        <f t="shared" si="122"/>
        <v/>
      </c>
      <c r="AR162" s="72" t="str">
        <f t="shared" si="123"/>
        <v/>
      </c>
      <c r="AS162" s="72" t="str">
        <f t="shared" si="124"/>
        <v/>
      </c>
      <c r="AT162" s="72" t="str">
        <f t="shared" si="125"/>
        <v/>
      </c>
      <c r="AU162" s="3"/>
      <c r="AV162" s="3"/>
      <c r="AW162" s="3"/>
      <c r="AX162" s="3"/>
      <c r="AY162" s="20"/>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80"/>
      <c r="CA162" s="3"/>
      <c r="CB162" s="3"/>
      <c r="CC162" s="3"/>
      <c r="CD162" s="3"/>
      <c r="CE162" s="3"/>
      <c r="CF162" s="3"/>
      <c r="CG162" s="3"/>
      <c r="CH162" s="3"/>
      <c r="CI162" s="3"/>
      <c r="CJ162" s="3"/>
      <c r="CM162" s="3"/>
      <c r="CN162" s="78" t="str">
        <f t="shared" si="126"/>
        <v/>
      </c>
      <c r="CO162" s="78" t="str">
        <f t="shared" si="127"/>
        <v/>
      </c>
      <c r="CP162" s="78" t="str">
        <f t="shared" si="128"/>
        <v/>
      </c>
      <c r="CQ162" s="78" t="str">
        <f t="shared" si="129"/>
        <v/>
      </c>
      <c r="CR162" s="78" t="str">
        <f t="shared" si="130"/>
        <v/>
      </c>
      <c r="CS162" s="78" t="str">
        <f t="shared" si="131"/>
        <v/>
      </c>
      <c r="CT162" s="78">
        <f t="shared" si="132"/>
        <v>0</v>
      </c>
      <c r="CU162" s="78">
        <f t="shared" si="133"/>
        <v>0</v>
      </c>
      <c r="CV162" s="78">
        <f t="shared" si="134"/>
        <v>0</v>
      </c>
      <c r="CW162" s="78">
        <f t="shared" si="135"/>
        <v>0</v>
      </c>
      <c r="CX162" s="78">
        <f t="shared" si="136"/>
        <v>0</v>
      </c>
      <c r="CY162" s="78">
        <f t="shared" si="137"/>
        <v>0</v>
      </c>
      <c r="CZ162" s="78">
        <f t="shared" si="138"/>
        <v>0</v>
      </c>
      <c r="DA162" s="78">
        <f>IF(COUNTIFS($A$2:$A$601,A162,$B$2:$B$601,B162,$F$2:F$601,F162)&gt;1,1,0)</f>
        <v>0</v>
      </c>
      <c r="DB162" s="78">
        <f t="shared" si="139"/>
        <v>0</v>
      </c>
      <c r="DC162" s="78">
        <f t="shared" si="140"/>
        <v>0</v>
      </c>
      <c r="DD162" s="78">
        <f t="shared" si="141"/>
        <v>0</v>
      </c>
      <c r="DE162" s="78" t="str">
        <f t="shared" si="142"/>
        <v>1</v>
      </c>
      <c r="DF162" s="78" t="str">
        <f t="shared" si="143"/>
        <v>1</v>
      </c>
      <c r="DG162" s="78" t="str">
        <f t="shared" si="144"/>
        <v>1</v>
      </c>
      <c r="DH162" s="78" t="str">
        <f t="shared" si="145"/>
        <v>1</v>
      </c>
      <c r="DI162" s="79" t="str">
        <f>IFERROR(IF(J162="","",VLOOKUP(J162,Lists!$D$3:$E$13,2,FALSE)),1)</f>
        <v/>
      </c>
      <c r="DJ162" s="79" t="str">
        <f>IFERROR(IF(K162="","",VLOOKUP(K162,Lists!$F$3:$G$14,2,FALSE)),1)</f>
        <v/>
      </c>
      <c r="DK162" s="79" t="str">
        <f>IFERROR(IF(M162="","",VLOOKUP(M162,Lists!$AA$3:$AB$18,2,FALSE)),1)</f>
        <v/>
      </c>
      <c r="DL162" s="79" t="str">
        <f>IFERROR(IF(N162="","",VLOOKUP(N162,Lists!$AC$3:$AD$13,2,FALSE)),1)</f>
        <v/>
      </c>
    </row>
    <row r="163" spans="1:116" ht="15" customHeight="1" x14ac:dyDescent="0.2">
      <c r="A163" s="20"/>
      <c r="B163" s="19"/>
      <c r="C163" s="64"/>
      <c r="D163" s="64"/>
      <c r="E163" s="19"/>
      <c r="F163" s="20"/>
      <c r="G163" s="18"/>
      <c r="H163" s="65"/>
      <c r="I163" s="18"/>
      <c r="J163" s="66"/>
      <c r="K163" s="66"/>
      <c r="L163" s="67"/>
      <c r="M163" s="68"/>
      <c r="N163" s="68"/>
      <c r="O163" s="69"/>
      <c r="P163" s="134"/>
      <c r="Q163" s="70"/>
      <c r="R163" s="134"/>
      <c r="S163" s="70"/>
      <c r="T163" s="134"/>
      <c r="U163" s="70"/>
      <c r="V163" s="134"/>
      <c r="W163" s="70"/>
      <c r="X163" s="134"/>
      <c r="Y163" s="70"/>
      <c r="Z163" s="134"/>
      <c r="AA163" s="70"/>
      <c r="AB163" s="19"/>
      <c r="AC163" s="20"/>
      <c r="AD163" s="19"/>
      <c r="AE163" s="71" t="str">
        <f t="shared" si="110"/>
        <v/>
      </c>
      <c r="AF163" s="71" t="str">
        <f t="shared" si="111"/>
        <v/>
      </c>
      <c r="AG163" s="71" t="str">
        <f t="shared" si="112"/>
        <v/>
      </c>
      <c r="AH163" s="71" t="str">
        <f t="shared" si="113"/>
        <v/>
      </c>
      <c r="AI163" s="71" t="str">
        <f t="shared" si="114"/>
        <v/>
      </c>
      <c r="AJ163" s="71" t="str">
        <f t="shared" si="115"/>
        <v/>
      </c>
      <c r="AK163" s="71" t="str">
        <f t="shared" si="116"/>
        <v/>
      </c>
      <c r="AL163" s="71" t="str">
        <f t="shared" si="117"/>
        <v/>
      </c>
      <c r="AM163" s="71" t="str">
        <f t="shared" si="118"/>
        <v/>
      </c>
      <c r="AN163" s="72" t="str">
        <f t="shared" si="119"/>
        <v/>
      </c>
      <c r="AO163" s="73" t="str">
        <f t="shared" si="120"/>
        <v/>
      </c>
      <c r="AP163" s="72" t="str">
        <f t="shared" si="121"/>
        <v/>
      </c>
      <c r="AQ163" s="72" t="str">
        <f t="shared" si="122"/>
        <v/>
      </c>
      <c r="AR163" s="72" t="str">
        <f t="shared" si="123"/>
        <v/>
      </c>
      <c r="AS163" s="72" t="str">
        <f t="shared" si="124"/>
        <v/>
      </c>
      <c r="AT163" s="72" t="str">
        <f t="shared" si="125"/>
        <v/>
      </c>
      <c r="AU163" s="3"/>
      <c r="AV163" s="3"/>
      <c r="AW163" s="3"/>
      <c r="AX163" s="3"/>
      <c r="AY163" s="20"/>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80"/>
      <c r="CA163" s="3"/>
      <c r="CB163" s="3"/>
      <c r="CC163" s="3"/>
      <c r="CD163" s="3"/>
      <c r="CE163" s="3"/>
      <c r="CF163" s="3"/>
      <c r="CG163" s="3"/>
      <c r="CH163" s="3"/>
      <c r="CI163" s="3"/>
      <c r="CJ163" s="3"/>
      <c r="CM163" s="3"/>
      <c r="CN163" s="78" t="str">
        <f t="shared" si="126"/>
        <v/>
      </c>
      <c r="CO163" s="78" t="str">
        <f t="shared" si="127"/>
        <v/>
      </c>
      <c r="CP163" s="78" t="str">
        <f t="shared" si="128"/>
        <v/>
      </c>
      <c r="CQ163" s="78" t="str">
        <f t="shared" si="129"/>
        <v/>
      </c>
      <c r="CR163" s="78" t="str">
        <f t="shared" si="130"/>
        <v/>
      </c>
      <c r="CS163" s="78" t="str">
        <f t="shared" si="131"/>
        <v/>
      </c>
      <c r="CT163" s="78">
        <f t="shared" si="132"/>
        <v>0</v>
      </c>
      <c r="CU163" s="78">
        <f t="shared" si="133"/>
        <v>0</v>
      </c>
      <c r="CV163" s="78">
        <f t="shared" si="134"/>
        <v>0</v>
      </c>
      <c r="CW163" s="78">
        <f t="shared" si="135"/>
        <v>0</v>
      </c>
      <c r="CX163" s="78">
        <f t="shared" si="136"/>
        <v>0</v>
      </c>
      <c r="CY163" s="78">
        <f t="shared" si="137"/>
        <v>0</v>
      </c>
      <c r="CZ163" s="78">
        <f t="shared" si="138"/>
        <v>0</v>
      </c>
      <c r="DA163" s="78">
        <f>IF(COUNTIFS($A$2:$A$601,A163,$B$2:$B$601,B163,$F$2:F$601,F163)&gt;1,1,0)</f>
        <v>0</v>
      </c>
      <c r="DB163" s="78">
        <f t="shared" si="139"/>
        <v>0</v>
      </c>
      <c r="DC163" s="78">
        <f t="shared" si="140"/>
        <v>0</v>
      </c>
      <c r="DD163" s="78">
        <f t="shared" si="141"/>
        <v>0</v>
      </c>
      <c r="DE163" s="78" t="str">
        <f t="shared" si="142"/>
        <v>1</v>
      </c>
      <c r="DF163" s="78" t="str">
        <f t="shared" si="143"/>
        <v>1</v>
      </c>
      <c r="DG163" s="78" t="str">
        <f t="shared" si="144"/>
        <v>1</v>
      </c>
      <c r="DH163" s="78" t="str">
        <f t="shared" si="145"/>
        <v>1</v>
      </c>
      <c r="DI163" s="79" t="str">
        <f>IFERROR(IF(J163="","",VLOOKUP(J163,Lists!$D$3:$E$13,2,FALSE)),1)</f>
        <v/>
      </c>
      <c r="DJ163" s="79" t="str">
        <f>IFERROR(IF(K163="","",VLOOKUP(K163,Lists!$F$3:$G$14,2,FALSE)),1)</f>
        <v/>
      </c>
      <c r="DK163" s="79" t="str">
        <f>IFERROR(IF(M163="","",VLOOKUP(M163,Lists!$AA$3:$AB$18,2,FALSE)),1)</f>
        <v/>
      </c>
      <c r="DL163" s="79" t="str">
        <f>IFERROR(IF(N163="","",VLOOKUP(N163,Lists!$AC$3:$AD$13,2,FALSE)),1)</f>
        <v/>
      </c>
    </row>
    <row r="164" spans="1:116" ht="15" customHeight="1" x14ac:dyDescent="0.2">
      <c r="A164" s="20"/>
      <c r="B164" s="19"/>
      <c r="C164" s="64"/>
      <c r="D164" s="64"/>
      <c r="E164" s="19"/>
      <c r="F164" s="20"/>
      <c r="G164" s="18"/>
      <c r="H164" s="65"/>
      <c r="I164" s="18"/>
      <c r="J164" s="66"/>
      <c r="K164" s="66"/>
      <c r="L164" s="67"/>
      <c r="M164" s="68"/>
      <c r="N164" s="68"/>
      <c r="O164" s="69"/>
      <c r="P164" s="134"/>
      <c r="Q164" s="70"/>
      <c r="R164" s="134"/>
      <c r="S164" s="70"/>
      <c r="T164" s="134"/>
      <c r="U164" s="70"/>
      <c r="V164" s="134"/>
      <c r="W164" s="70"/>
      <c r="X164" s="134"/>
      <c r="Y164" s="70"/>
      <c r="Z164" s="134"/>
      <c r="AA164" s="70"/>
      <c r="AB164" s="19"/>
      <c r="AC164" s="20"/>
      <c r="AD164" s="19"/>
      <c r="AE164" s="71" t="str">
        <f t="shared" si="110"/>
        <v/>
      </c>
      <c r="AF164" s="71" t="str">
        <f t="shared" si="111"/>
        <v/>
      </c>
      <c r="AG164" s="71" t="str">
        <f t="shared" si="112"/>
        <v/>
      </c>
      <c r="AH164" s="71" t="str">
        <f t="shared" si="113"/>
        <v/>
      </c>
      <c r="AI164" s="71" t="str">
        <f t="shared" si="114"/>
        <v/>
      </c>
      <c r="AJ164" s="71" t="str">
        <f t="shared" si="115"/>
        <v/>
      </c>
      <c r="AK164" s="71" t="str">
        <f t="shared" si="116"/>
        <v/>
      </c>
      <c r="AL164" s="71" t="str">
        <f t="shared" si="117"/>
        <v/>
      </c>
      <c r="AM164" s="71" t="str">
        <f t="shared" si="118"/>
        <v/>
      </c>
      <c r="AN164" s="72" t="str">
        <f t="shared" si="119"/>
        <v/>
      </c>
      <c r="AO164" s="73" t="str">
        <f t="shared" si="120"/>
        <v/>
      </c>
      <c r="AP164" s="72" t="str">
        <f t="shared" si="121"/>
        <v/>
      </c>
      <c r="AQ164" s="72" t="str">
        <f t="shared" si="122"/>
        <v/>
      </c>
      <c r="AR164" s="72" t="str">
        <f t="shared" si="123"/>
        <v/>
      </c>
      <c r="AS164" s="72" t="str">
        <f t="shared" si="124"/>
        <v/>
      </c>
      <c r="AT164" s="72" t="str">
        <f t="shared" si="125"/>
        <v/>
      </c>
      <c r="AU164" s="3"/>
      <c r="AV164" s="3"/>
      <c r="AW164" s="3"/>
      <c r="AX164" s="3"/>
      <c r="AY164" s="20"/>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80"/>
      <c r="CA164" s="3"/>
      <c r="CB164" s="3"/>
      <c r="CC164" s="3"/>
      <c r="CD164" s="3"/>
      <c r="CE164" s="3"/>
      <c r="CF164" s="3"/>
      <c r="CG164" s="3"/>
      <c r="CH164" s="3"/>
      <c r="CI164" s="3"/>
      <c r="CJ164" s="3"/>
      <c r="CM164" s="3"/>
      <c r="CN164" s="78" t="str">
        <f t="shared" si="126"/>
        <v/>
      </c>
      <c r="CO164" s="78" t="str">
        <f t="shared" si="127"/>
        <v/>
      </c>
      <c r="CP164" s="78" t="str">
        <f t="shared" si="128"/>
        <v/>
      </c>
      <c r="CQ164" s="78" t="str">
        <f t="shared" si="129"/>
        <v/>
      </c>
      <c r="CR164" s="78" t="str">
        <f t="shared" si="130"/>
        <v/>
      </c>
      <c r="CS164" s="78" t="str">
        <f t="shared" si="131"/>
        <v/>
      </c>
      <c r="CT164" s="78">
        <f t="shared" si="132"/>
        <v>0</v>
      </c>
      <c r="CU164" s="78">
        <f t="shared" si="133"/>
        <v>0</v>
      </c>
      <c r="CV164" s="78">
        <f t="shared" si="134"/>
        <v>0</v>
      </c>
      <c r="CW164" s="78">
        <f t="shared" si="135"/>
        <v>0</v>
      </c>
      <c r="CX164" s="78">
        <f t="shared" si="136"/>
        <v>0</v>
      </c>
      <c r="CY164" s="78">
        <f t="shared" si="137"/>
        <v>0</v>
      </c>
      <c r="CZ164" s="78">
        <f t="shared" si="138"/>
        <v>0</v>
      </c>
      <c r="DA164" s="78">
        <f>IF(COUNTIFS($A$2:$A$601,A164,$B$2:$B$601,B164,$F$2:F$601,F164)&gt;1,1,0)</f>
        <v>0</v>
      </c>
      <c r="DB164" s="78">
        <f t="shared" si="139"/>
        <v>0</v>
      </c>
      <c r="DC164" s="78">
        <f t="shared" si="140"/>
        <v>0</v>
      </c>
      <c r="DD164" s="78">
        <f t="shared" si="141"/>
        <v>0</v>
      </c>
      <c r="DE164" s="78" t="str">
        <f t="shared" si="142"/>
        <v>1</v>
      </c>
      <c r="DF164" s="78" t="str">
        <f t="shared" si="143"/>
        <v>1</v>
      </c>
      <c r="DG164" s="78" t="str">
        <f t="shared" si="144"/>
        <v>1</v>
      </c>
      <c r="DH164" s="78" t="str">
        <f t="shared" si="145"/>
        <v>1</v>
      </c>
      <c r="DI164" s="79" t="str">
        <f>IFERROR(IF(J164="","",VLOOKUP(J164,Lists!$D$3:$E$13,2,FALSE)),1)</f>
        <v/>
      </c>
      <c r="DJ164" s="79" t="str">
        <f>IFERROR(IF(K164="","",VLOOKUP(K164,Lists!$F$3:$G$14,2,FALSE)),1)</f>
        <v/>
      </c>
      <c r="DK164" s="79" t="str">
        <f>IFERROR(IF(M164="","",VLOOKUP(M164,Lists!$AA$3:$AB$18,2,FALSE)),1)</f>
        <v/>
      </c>
      <c r="DL164" s="79" t="str">
        <f>IFERROR(IF(N164="","",VLOOKUP(N164,Lists!$AC$3:$AD$13,2,FALSE)),1)</f>
        <v/>
      </c>
    </row>
    <row r="165" spans="1:116" ht="15" customHeight="1" x14ac:dyDescent="0.2">
      <c r="A165" s="20"/>
      <c r="B165" s="19"/>
      <c r="C165" s="64"/>
      <c r="D165" s="64"/>
      <c r="E165" s="19"/>
      <c r="F165" s="20"/>
      <c r="G165" s="18"/>
      <c r="H165" s="65"/>
      <c r="I165" s="18"/>
      <c r="J165" s="66"/>
      <c r="K165" s="66"/>
      <c r="L165" s="67"/>
      <c r="M165" s="68"/>
      <c r="N165" s="68"/>
      <c r="O165" s="69"/>
      <c r="P165" s="134"/>
      <c r="Q165" s="70"/>
      <c r="R165" s="134"/>
      <c r="S165" s="70"/>
      <c r="T165" s="134"/>
      <c r="U165" s="70"/>
      <c r="V165" s="134"/>
      <c r="W165" s="70"/>
      <c r="X165" s="134"/>
      <c r="Y165" s="70"/>
      <c r="Z165" s="134"/>
      <c r="AA165" s="70"/>
      <c r="AB165" s="19"/>
      <c r="AC165" s="20"/>
      <c r="AD165" s="19"/>
      <c r="AE165" s="71" t="str">
        <f t="shared" si="110"/>
        <v/>
      </c>
      <c r="AF165" s="71" t="str">
        <f t="shared" si="111"/>
        <v/>
      </c>
      <c r="AG165" s="71" t="str">
        <f t="shared" si="112"/>
        <v/>
      </c>
      <c r="AH165" s="71" t="str">
        <f t="shared" si="113"/>
        <v/>
      </c>
      <c r="AI165" s="71" t="str">
        <f t="shared" si="114"/>
        <v/>
      </c>
      <c r="AJ165" s="71" t="str">
        <f t="shared" si="115"/>
        <v/>
      </c>
      <c r="AK165" s="71" t="str">
        <f t="shared" si="116"/>
        <v/>
      </c>
      <c r="AL165" s="71" t="str">
        <f t="shared" si="117"/>
        <v/>
      </c>
      <c r="AM165" s="71" t="str">
        <f t="shared" si="118"/>
        <v/>
      </c>
      <c r="AN165" s="72" t="str">
        <f t="shared" si="119"/>
        <v/>
      </c>
      <c r="AO165" s="73" t="str">
        <f t="shared" si="120"/>
        <v/>
      </c>
      <c r="AP165" s="72" t="str">
        <f t="shared" si="121"/>
        <v/>
      </c>
      <c r="AQ165" s="72" t="str">
        <f t="shared" si="122"/>
        <v/>
      </c>
      <c r="AR165" s="72" t="str">
        <f t="shared" si="123"/>
        <v/>
      </c>
      <c r="AS165" s="72" t="str">
        <f t="shared" si="124"/>
        <v/>
      </c>
      <c r="AT165" s="72" t="str">
        <f t="shared" si="125"/>
        <v/>
      </c>
      <c r="AU165" s="3"/>
      <c r="AV165" s="3"/>
      <c r="AW165" s="3"/>
      <c r="AX165" s="3"/>
      <c r="AY165" s="20"/>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80"/>
      <c r="CA165" s="3"/>
      <c r="CB165" s="3"/>
      <c r="CC165" s="3"/>
      <c r="CD165" s="3"/>
      <c r="CE165" s="3"/>
      <c r="CF165" s="3"/>
      <c r="CG165" s="3"/>
      <c r="CH165" s="3"/>
      <c r="CI165" s="3"/>
      <c r="CJ165" s="3"/>
      <c r="CM165" s="3"/>
      <c r="CN165" s="78" t="str">
        <f t="shared" si="126"/>
        <v/>
      </c>
      <c r="CO165" s="78" t="str">
        <f t="shared" si="127"/>
        <v/>
      </c>
      <c r="CP165" s="78" t="str">
        <f t="shared" si="128"/>
        <v/>
      </c>
      <c r="CQ165" s="78" t="str">
        <f t="shared" si="129"/>
        <v/>
      </c>
      <c r="CR165" s="78" t="str">
        <f t="shared" si="130"/>
        <v/>
      </c>
      <c r="CS165" s="78" t="str">
        <f t="shared" si="131"/>
        <v/>
      </c>
      <c r="CT165" s="78">
        <f t="shared" si="132"/>
        <v>0</v>
      </c>
      <c r="CU165" s="78">
        <f t="shared" si="133"/>
        <v>0</v>
      </c>
      <c r="CV165" s="78">
        <f t="shared" si="134"/>
        <v>0</v>
      </c>
      <c r="CW165" s="78">
        <f t="shared" si="135"/>
        <v>0</v>
      </c>
      <c r="CX165" s="78">
        <f t="shared" si="136"/>
        <v>0</v>
      </c>
      <c r="CY165" s="78">
        <f t="shared" si="137"/>
        <v>0</v>
      </c>
      <c r="CZ165" s="78">
        <f t="shared" si="138"/>
        <v>0</v>
      </c>
      <c r="DA165" s="78">
        <f>IF(COUNTIFS($A$2:$A$601,A165,$B$2:$B$601,B165,$F$2:F$601,F165)&gt;1,1,0)</f>
        <v>0</v>
      </c>
      <c r="DB165" s="78">
        <f t="shared" si="139"/>
        <v>0</v>
      </c>
      <c r="DC165" s="78">
        <f t="shared" si="140"/>
        <v>0</v>
      </c>
      <c r="DD165" s="78">
        <f t="shared" si="141"/>
        <v>0</v>
      </c>
      <c r="DE165" s="78" t="str">
        <f t="shared" si="142"/>
        <v>1</v>
      </c>
      <c r="DF165" s="78" t="str">
        <f t="shared" si="143"/>
        <v>1</v>
      </c>
      <c r="DG165" s="78" t="str">
        <f t="shared" si="144"/>
        <v>1</v>
      </c>
      <c r="DH165" s="78" t="str">
        <f t="shared" si="145"/>
        <v>1</v>
      </c>
      <c r="DI165" s="79" t="str">
        <f>IFERROR(IF(J165="","",VLOOKUP(J165,Lists!$D$3:$E$13,2,FALSE)),1)</f>
        <v/>
      </c>
      <c r="DJ165" s="79" t="str">
        <f>IFERROR(IF(K165="","",VLOOKUP(K165,Lists!$F$3:$G$14,2,FALSE)),1)</f>
        <v/>
      </c>
      <c r="DK165" s="79" t="str">
        <f>IFERROR(IF(M165="","",VLOOKUP(M165,Lists!$AA$3:$AB$18,2,FALSE)),1)</f>
        <v/>
      </c>
      <c r="DL165" s="79" t="str">
        <f>IFERROR(IF(N165="","",VLOOKUP(N165,Lists!$AC$3:$AD$13,2,FALSE)),1)</f>
        <v/>
      </c>
    </row>
    <row r="166" spans="1:116" ht="15" customHeight="1" x14ac:dyDescent="0.2">
      <c r="A166" s="20"/>
      <c r="B166" s="19"/>
      <c r="C166" s="64"/>
      <c r="D166" s="64"/>
      <c r="E166" s="19"/>
      <c r="F166" s="20"/>
      <c r="G166" s="18"/>
      <c r="H166" s="65"/>
      <c r="I166" s="18"/>
      <c r="J166" s="66"/>
      <c r="K166" s="66"/>
      <c r="L166" s="67"/>
      <c r="M166" s="68"/>
      <c r="N166" s="68"/>
      <c r="O166" s="69"/>
      <c r="P166" s="134"/>
      <c r="Q166" s="70"/>
      <c r="R166" s="134"/>
      <c r="S166" s="70"/>
      <c r="T166" s="134"/>
      <c r="U166" s="70"/>
      <c r="V166" s="134"/>
      <c r="W166" s="70"/>
      <c r="X166" s="134"/>
      <c r="Y166" s="70"/>
      <c r="Z166" s="134"/>
      <c r="AA166" s="70"/>
      <c r="AB166" s="19"/>
      <c r="AC166" s="20"/>
      <c r="AD166" s="19"/>
      <c r="AE166" s="71" t="str">
        <f t="shared" si="110"/>
        <v/>
      </c>
      <c r="AF166" s="71" t="str">
        <f t="shared" si="111"/>
        <v/>
      </c>
      <c r="AG166" s="71" t="str">
        <f t="shared" si="112"/>
        <v/>
      </c>
      <c r="AH166" s="71" t="str">
        <f t="shared" si="113"/>
        <v/>
      </c>
      <c r="AI166" s="71" t="str">
        <f t="shared" si="114"/>
        <v/>
      </c>
      <c r="AJ166" s="71" t="str">
        <f t="shared" si="115"/>
        <v/>
      </c>
      <c r="AK166" s="71" t="str">
        <f t="shared" si="116"/>
        <v/>
      </c>
      <c r="AL166" s="71" t="str">
        <f t="shared" si="117"/>
        <v/>
      </c>
      <c r="AM166" s="71" t="str">
        <f t="shared" si="118"/>
        <v/>
      </c>
      <c r="AN166" s="72" t="str">
        <f t="shared" si="119"/>
        <v/>
      </c>
      <c r="AO166" s="73" t="str">
        <f t="shared" si="120"/>
        <v/>
      </c>
      <c r="AP166" s="72" t="str">
        <f t="shared" si="121"/>
        <v/>
      </c>
      <c r="AQ166" s="72" t="str">
        <f t="shared" si="122"/>
        <v/>
      </c>
      <c r="AR166" s="72" t="str">
        <f t="shared" si="123"/>
        <v/>
      </c>
      <c r="AS166" s="72" t="str">
        <f t="shared" si="124"/>
        <v/>
      </c>
      <c r="AT166" s="72" t="str">
        <f t="shared" si="125"/>
        <v/>
      </c>
      <c r="AU166" s="3"/>
      <c r="AV166" s="3"/>
      <c r="AW166" s="3"/>
      <c r="AX166" s="3"/>
      <c r="AY166" s="20"/>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80"/>
      <c r="CA166" s="3"/>
      <c r="CB166" s="3"/>
      <c r="CC166" s="3"/>
      <c r="CD166" s="3"/>
      <c r="CE166" s="3"/>
      <c r="CF166" s="3"/>
      <c r="CG166" s="3"/>
      <c r="CH166" s="3"/>
      <c r="CI166" s="3"/>
      <c r="CJ166" s="3"/>
      <c r="CM166" s="3"/>
      <c r="CN166" s="78" t="str">
        <f t="shared" si="126"/>
        <v/>
      </c>
      <c r="CO166" s="78" t="str">
        <f t="shared" si="127"/>
        <v/>
      </c>
      <c r="CP166" s="78" t="str">
        <f t="shared" si="128"/>
        <v/>
      </c>
      <c r="CQ166" s="78" t="str">
        <f t="shared" si="129"/>
        <v/>
      </c>
      <c r="CR166" s="78" t="str">
        <f t="shared" si="130"/>
        <v/>
      </c>
      <c r="CS166" s="78" t="str">
        <f t="shared" si="131"/>
        <v/>
      </c>
      <c r="CT166" s="78">
        <f t="shared" si="132"/>
        <v>0</v>
      </c>
      <c r="CU166" s="78">
        <f t="shared" si="133"/>
        <v>0</v>
      </c>
      <c r="CV166" s="78">
        <f t="shared" si="134"/>
        <v>0</v>
      </c>
      <c r="CW166" s="78">
        <f t="shared" si="135"/>
        <v>0</v>
      </c>
      <c r="CX166" s="78">
        <f t="shared" si="136"/>
        <v>0</v>
      </c>
      <c r="CY166" s="78">
        <f t="shared" si="137"/>
        <v>0</v>
      </c>
      <c r="CZ166" s="78">
        <f t="shared" si="138"/>
        <v>0</v>
      </c>
      <c r="DA166" s="78">
        <f>IF(COUNTIFS($A$2:$A$601,A166,$B$2:$B$601,B166,$F$2:F$601,F166)&gt;1,1,0)</f>
        <v>0</v>
      </c>
      <c r="DB166" s="78">
        <f t="shared" si="139"/>
        <v>0</v>
      </c>
      <c r="DC166" s="78">
        <f t="shared" si="140"/>
        <v>0</v>
      </c>
      <c r="DD166" s="78">
        <f t="shared" si="141"/>
        <v>0</v>
      </c>
      <c r="DE166" s="78" t="str">
        <f t="shared" si="142"/>
        <v>1</v>
      </c>
      <c r="DF166" s="78" t="str">
        <f t="shared" si="143"/>
        <v>1</v>
      </c>
      <c r="DG166" s="78" t="str">
        <f t="shared" si="144"/>
        <v>1</v>
      </c>
      <c r="DH166" s="78" t="str">
        <f t="shared" si="145"/>
        <v>1</v>
      </c>
      <c r="DI166" s="79" t="str">
        <f>IFERROR(IF(J166="","",VLOOKUP(J166,Lists!$D$3:$E$13,2,FALSE)),1)</f>
        <v/>
      </c>
      <c r="DJ166" s="79" t="str">
        <f>IFERROR(IF(K166="","",VLOOKUP(K166,Lists!$F$3:$G$14,2,FALSE)),1)</f>
        <v/>
      </c>
      <c r="DK166" s="79" t="str">
        <f>IFERROR(IF(M166="","",VLOOKUP(M166,Lists!$AA$3:$AB$18,2,FALSE)),1)</f>
        <v/>
      </c>
      <c r="DL166" s="79" t="str">
        <f>IFERROR(IF(N166="","",VLOOKUP(N166,Lists!$AC$3:$AD$13,2,FALSE)),1)</f>
        <v/>
      </c>
    </row>
    <row r="167" spans="1:116" ht="15" customHeight="1" x14ac:dyDescent="0.2">
      <c r="A167" s="20"/>
      <c r="B167" s="19"/>
      <c r="C167" s="64"/>
      <c r="D167" s="64"/>
      <c r="E167" s="19"/>
      <c r="F167" s="20"/>
      <c r="G167" s="18"/>
      <c r="H167" s="65"/>
      <c r="I167" s="18"/>
      <c r="J167" s="66"/>
      <c r="K167" s="66"/>
      <c r="L167" s="67"/>
      <c r="M167" s="68"/>
      <c r="N167" s="68"/>
      <c r="O167" s="69"/>
      <c r="P167" s="134"/>
      <c r="Q167" s="70"/>
      <c r="R167" s="134"/>
      <c r="S167" s="70"/>
      <c r="T167" s="134"/>
      <c r="U167" s="70"/>
      <c r="V167" s="134"/>
      <c r="W167" s="70"/>
      <c r="X167" s="134"/>
      <c r="Y167" s="70"/>
      <c r="Z167" s="134"/>
      <c r="AA167" s="70"/>
      <c r="AB167" s="19"/>
      <c r="AC167" s="20"/>
      <c r="AD167" s="19"/>
      <c r="AE167" s="71" t="str">
        <f t="shared" si="110"/>
        <v/>
      </c>
      <c r="AF167" s="71" t="str">
        <f t="shared" si="111"/>
        <v/>
      </c>
      <c r="AG167" s="71" t="str">
        <f t="shared" si="112"/>
        <v/>
      </c>
      <c r="AH167" s="71" t="str">
        <f t="shared" si="113"/>
        <v/>
      </c>
      <c r="AI167" s="71" t="str">
        <f t="shared" si="114"/>
        <v/>
      </c>
      <c r="AJ167" s="71" t="str">
        <f t="shared" si="115"/>
        <v/>
      </c>
      <c r="AK167" s="71" t="str">
        <f t="shared" si="116"/>
        <v/>
      </c>
      <c r="AL167" s="71" t="str">
        <f t="shared" si="117"/>
        <v/>
      </c>
      <c r="AM167" s="71" t="str">
        <f t="shared" si="118"/>
        <v/>
      </c>
      <c r="AN167" s="72" t="str">
        <f t="shared" si="119"/>
        <v/>
      </c>
      <c r="AO167" s="73" t="str">
        <f t="shared" si="120"/>
        <v/>
      </c>
      <c r="AP167" s="72" t="str">
        <f t="shared" si="121"/>
        <v/>
      </c>
      <c r="AQ167" s="72" t="str">
        <f t="shared" si="122"/>
        <v/>
      </c>
      <c r="AR167" s="72" t="str">
        <f t="shared" si="123"/>
        <v/>
      </c>
      <c r="AS167" s="72" t="str">
        <f t="shared" si="124"/>
        <v/>
      </c>
      <c r="AT167" s="72" t="str">
        <f t="shared" si="125"/>
        <v/>
      </c>
      <c r="AU167" s="3"/>
      <c r="AV167" s="3"/>
      <c r="AW167" s="3"/>
      <c r="AX167" s="3"/>
      <c r="AY167" s="20"/>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80"/>
      <c r="CA167" s="3"/>
      <c r="CB167" s="3"/>
      <c r="CC167" s="3"/>
      <c r="CD167" s="3"/>
      <c r="CE167" s="3"/>
      <c r="CF167" s="3"/>
      <c r="CG167" s="3"/>
      <c r="CH167" s="3"/>
      <c r="CI167" s="3"/>
      <c r="CJ167" s="3"/>
      <c r="CM167" s="3"/>
      <c r="CN167" s="78" t="str">
        <f t="shared" si="126"/>
        <v/>
      </c>
      <c r="CO167" s="78" t="str">
        <f t="shared" si="127"/>
        <v/>
      </c>
      <c r="CP167" s="78" t="str">
        <f t="shared" si="128"/>
        <v/>
      </c>
      <c r="CQ167" s="78" t="str">
        <f t="shared" si="129"/>
        <v/>
      </c>
      <c r="CR167" s="78" t="str">
        <f t="shared" si="130"/>
        <v/>
      </c>
      <c r="CS167" s="78" t="str">
        <f t="shared" si="131"/>
        <v/>
      </c>
      <c r="CT167" s="78">
        <f t="shared" si="132"/>
        <v>0</v>
      </c>
      <c r="CU167" s="78">
        <f t="shared" si="133"/>
        <v>0</v>
      </c>
      <c r="CV167" s="78">
        <f t="shared" si="134"/>
        <v>0</v>
      </c>
      <c r="CW167" s="78">
        <f t="shared" si="135"/>
        <v>0</v>
      </c>
      <c r="CX167" s="78">
        <f t="shared" si="136"/>
        <v>0</v>
      </c>
      <c r="CY167" s="78">
        <f t="shared" si="137"/>
        <v>0</v>
      </c>
      <c r="CZ167" s="78">
        <f t="shared" si="138"/>
        <v>0</v>
      </c>
      <c r="DA167" s="78">
        <f>IF(COUNTIFS($A$2:$A$601,A167,$B$2:$B$601,B167,$F$2:F$601,F167)&gt;1,1,0)</f>
        <v>0</v>
      </c>
      <c r="DB167" s="78">
        <f t="shared" si="139"/>
        <v>0</v>
      </c>
      <c r="DC167" s="78">
        <f t="shared" si="140"/>
        <v>0</v>
      </c>
      <c r="DD167" s="78">
        <f t="shared" si="141"/>
        <v>0</v>
      </c>
      <c r="DE167" s="78" t="str">
        <f t="shared" si="142"/>
        <v>1</v>
      </c>
      <c r="DF167" s="78" t="str">
        <f t="shared" si="143"/>
        <v>1</v>
      </c>
      <c r="DG167" s="78" t="str">
        <f t="shared" si="144"/>
        <v>1</v>
      </c>
      <c r="DH167" s="78" t="str">
        <f t="shared" si="145"/>
        <v>1</v>
      </c>
      <c r="DI167" s="79" t="str">
        <f>IFERROR(IF(J167="","",VLOOKUP(J167,Lists!$D$3:$E$13,2,FALSE)),1)</f>
        <v/>
      </c>
      <c r="DJ167" s="79" t="str">
        <f>IFERROR(IF(K167="","",VLOOKUP(K167,Lists!$F$3:$G$14,2,FALSE)),1)</f>
        <v/>
      </c>
      <c r="DK167" s="79" t="str">
        <f>IFERROR(IF(M167="","",VLOOKUP(M167,Lists!$AA$3:$AB$18,2,FALSE)),1)</f>
        <v/>
      </c>
      <c r="DL167" s="79" t="str">
        <f>IFERROR(IF(N167="","",VLOOKUP(N167,Lists!$AC$3:$AD$13,2,FALSE)),1)</f>
        <v/>
      </c>
    </row>
    <row r="168" spans="1:116" ht="15" customHeight="1" x14ac:dyDescent="0.2">
      <c r="A168" s="20"/>
      <c r="B168" s="19"/>
      <c r="C168" s="64"/>
      <c r="D168" s="64"/>
      <c r="E168" s="19"/>
      <c r="F168" s="20"/>
      <c r="G168" s="18"/>
      <c r="H168" s="65"/>
      <c r="I168" s="18"/>
      <c r="J168" s="66"/>
      <c r="K168" s="66"/>
      <c r="L168" s="67"/>
      <c r="M168" s="68"/>
      <c r="N168" s="68"/>
      <c r="O168" s="69"/>
      <c r="P168" s="134"/>
      <c r="Q168" s="70"/>
      <c r="R168" s="134"/>
      <c r="S168" s="70"/>
      <c r="T168" s="134"/>
      <c r="U168" s="70"/>
      <c r="V168" s="134"/>
      <c r="W168" s="70"/>
      <c r="X168" s="134"/>
      <c r="Y168" s="70"/>
      <c r="Z168" s="134"/>
      <c r="AA168" s="70"/>
      <c r="AB168" s="19"/>
      <c r="AC168" s="20"/>
      <c r="AD168" s="19"/>
      <c r="AE168" s="71" t="str">
        <f t="shared" si="110"/>
        <v/>
      </c>
      <c r="AF168" s="71" t="str">
        <f t="shared" si="111"/>
        <v/>
      </c>
      <c r="AG168" s="71" t="str">
        <f t="shared" si="112"/>
        <v/>
      </c>
      <c r="AH168" s="71" t="str">
        <f t="shared" si="113"/>
        <v/>
      </c>
      <c r="AI168" s="71" t="str">
        <f t="shared" si="114"/>
        <v/>
      </c>
      <c r="AJ168" s="71" t="str">
        <f t="shared" si="115"/>
        <v/>
      </c>
      <c r="AK168" s="71" t="str">
        <f t="shared" si="116"/>
        <v/>
      </c>
      <c r="AL168" s="71" t="str">
        <f t="shared" si="117"/>
        <v/>
      </c>
      <c r="AM168" s="71" t="str">
        <f t="shared" si="118"/>
        <v/>
      </c>
      <c r="AN168" s="72" t="str">
        <f t="shared" si="119"/>
        <v/>
      </c>
      <c r="AO168" s="73" t="str">
        <f t="shared" si="120"/>
        <v/>
      </c>
      <c r="AP168" s="72" t="str">
        <f t="shared" si="121"/>
        <v/>
      </c>
      <c r="AQ168" s="72" t="str">
        <f t="shared" si="122"/>
        <v/>
      </c>
      <c r="AR168" s="72" t="str">
        <f t="shared" si="123"/>
        <v/>
      </c>
      <c r="AS168" s="72" t="str">
        <f t="shared" si="124"/>
        <v/>
      </c>
      <c r="AT168" s="72" t="str">
        <f t="shared" si="125"/>
        <v/>
      </c>
      <c r="AU168" s="3"/>
      <c r="AV168" s="3"/>
      <c r="AW168" s="3"/>
      <c r="AX168" s="3"/>
      <c r="AY168" s="20"/>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80"/>
      <c r="CA168" s="3"/>
      <c r="CB168" s="3"/>
      <c r="CC168" s="3"/>
      <c r="CD168" s="3"/>
      <c r="CE168" s="3"/>
      <c r="CF168" s="3"/>
      <c r="CG168" s="3"/>
      <c r="CH168" s="3"/>
      <c r="CI168" s="3"/>
      <c r="CJ168" s="3"/>
      <c r="CM168" s="3"/>
      <c r="CN168" s="78" t="str">
        <f t="shared" si="126"/>
        <v/>
      </c>
      <c r="CO168" s="78" t="str">
        <f t="shared" si="127"/>
        <v/>
      </c>
      <c r="CP168" s="78" t="str">
        <f t="shared" si="128"/>
        <v/>
      </c>
      <c r="CQ168" s="78" t="str">
        <f t="shared" si="129"/>
        <v/>
      </c>
      <c r="CR168" s="78" t="str">
        <f t="shared" si="130"/>
        <v/>
      </c>
      <c r="CS168" s="78" t="str">
        <f t="shared" si="131"/>
        <v/>
      </c>
      <c r="CT168" s="78">
        <f t="shared" si="132"/>
        <v>0</v>
      </c>
      <c r="CU168" s="78">
        <f t="shared" si="133"/>
        <v>0</v>
      </c>
      <c r="CV168" s="78">
        <f t="shared" si="134"/>
        <v>0</v>
      </c>
      <c r="CW168" s="78">
        <f t="shared" si="135"/>
        <v>0</v>
      </c>
      <c r="CX168" s="78">
        <f t="shared" si="136"/>
        <v>0</v>
      </c>
      <c r="CY168" s="78">
        <f t="shared" si="137"/>
        <v>0</v>
      </c>
      <c r="CZ168" s="78">
        <f t="shared" si="138"/>
        <v>0</v>
      </c>
      <c r="DA168" s="78">
        <f>IF(COUNTIFS($A$2:$A$601,A168,$B$2:$B$601,B168,$F$2:F$601,F168)&gt;1,1,0)</f>
        <v>0</v>
      </c>
      <c r="DB168" s="78">
        <f t="shared" si="139"/>
        <v>0</v>
      </c>
      <c r="DC168" s="78">
        <f t="shared" si="140"/>
        <v>0</v>
      </c>
      <c r="DD168" s="78">
        <f t="shared" si="141"/>
        <v>0</v>
      </c>
      <c r="DE168" s="78" t="str">
        <f t="shared" si="142"/>
        <v>1</v>
      </c>
      <c r="DF168" s="78" t="str">
        <f t="shared" si="143"/>
        <v>1</v>
      </c>
      <c r="DG168" s="78" t="str">
        <f t="shared" si="144"/>
        <v>1</v>
      </c>
      <c r="DH168" s="78" t="str">
        <f t="shared" si="145"/>
        <v>1</v>
      </c>
      <c r="DI168" s="79" t="str">
        <f>IFERROR(IF(J168="","",VLOOKUP(J168,Lists!$D$3:$E$13,2,FALSE)),1)</f>
        <v/>
      </c>
      <c r="DJ168" s="79" t="str">
        <f>IFERROR(IF(K168="","",VLOOKUP(K168,Lists!$F$3:$G$14,2,FALSE)),1)</f>
        <v/>
      </c>
      <c r="DK168" s="79" t="str">
        <f>IFERROR(IF(M168="","",VLOOKUP(M168,Lists!$AA$3:$AB$18,2,FALSE)),1)</f>
        <v/>
      </c>
      <c r="DL168" s="79" t="str">
        <f>IFERROR(IF(N168="","",VLOOKUP(N168,Lists!$AC$3:$AD$13,2,FALSE)),1)</f>
        <v/>
      </c>
    </row>
    <row r="169" spans="1:116" ht="15" customHeight="1" x14ac:dyDescent="0.2">
      <c r="A169" s="20"/>
      <c r="B169" s="19"/>
      <c r="C169" s="64"/>
      <c r="D169" s="64"/>
      <c r="E169" s="19"/>
      <c r="F169" s="20"/>
      <c r="G169" s="18"/>
      <c r="H169" s="65"/>
      <c r="I169" s="18"/>
      <c r="J169" s="66"/>
      <c r="K169" s="66"/>
      <c r="L169" s="67"/>
      <c r="M169" s="68"/>
      <c r="N169" s="68"/>
      <c r="O169" s="69"/>
      <c r="P169" s="134"/>
      <c r="Q169" s="70"/>
      <c r="R169" s="134"/>
      <c r="S169" s="70"/>
      <c r="T169" s="134"/>
      <c r="U169" s="70"/>
      <c r="V169" s="134"/>
      <c r="W169" s="70"/>
      <c r="X169" s="134"/>
      <c r="Y169" s="70"/>
      <c r="Z169" s="134"/>
      <c r="AA169" s="70"/>
      <c r="AB169" s="19"/>
      <c r="AC169" s="20"/>
      <c r="AD169" s="19"/>
      <c r="AE169" s="71" t="str">
        <f t="shared" si="110"/>
        <v/>
      </c>
      <c r="AF169" s="71" t="str">
        <f t="shared" si="111"/>
        <v/>
      </c>
      <c r="AG169" s="71" t="str">
        <f t="shared" si="112"/>
        <v/>
      </c>
      <c r="AH169" s="71" t="str">
        <f t="shared" si="113"/>
        <v/>
      </c>
      <c r="AI169" s="71" t="str">
        <f t="shared" si="114"/>
        <v/>
      </c>
      <c r="AJ169" s="71" t="str">
        <f t="shared" si="115"/>
        <v/>
      </c>
      <c r="AK169" s="71" t="str">
        <f t="shared" si="116"/>
        <v/>
      </c>
      <c r="AL169" s="71" t="str">
        <f t="shared" si="117"/>
        <v/>
      </c>
      <c r="AM169" s="71" t="str">
        <f t="shared" si="118"/>
        <v/>
      </c>
      <c r="AN169" s="72" t="str">
        <f t="shared" si="119"/>
        <v/>
      </c>
      <c r="AO169" s="73" t="str">
        <f t="shared" si="120"/>
        <v/>
      </c>
      <c r="AP169" s="72" t="str">
        <f t="shared" si="121"/>
        <v/>
      </c>
      <c r="AQ169" s="72" t="str">
        <f t="shared" si="122"/>
        <v/>
      </c>
      <c r="AR169" s="72" t="str">
        <f t="shared" si="123"/>
        <v/>
      </c>
      <c r="AS169" s="72" t="str">
        <f t="shared" si="124"/>
        <v/>
      </c>
      <c r="AT169" s="72" t="str">
        <f t="shared" si="125"/>
        <v/>
      </c>
      <c r="AU169" s="3"/>
      <c r="AV169" s="3"/>
      <c r="AW169" s="3"/>
      <c r="AX169" s="3"/>
      <c r="AY169" s="20"/>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80"/>
      <c r="CA169" s="3"/>
      <c r="CB169" s="3"/>
      <c r="CC169" s="3"/>
      <c r="CD169" s="3"/>
      <c r="CE169" s="3"/>
      <c r="CF169" s="3"/>
      <c r="CG169" s="3"/>
      <c r="CH169" s="3"/>
      <c r="CI169" s="3"/>
      <c r="CJ169" s="3"/>
      <c r="CM169" s="3"/>
      <c r="CN169" s="78" t="str">
        <f t="shared" si="126"/>
        <v/>
      </c>
      <c r="CO169" s="78" t="str">
        <f t="shared" si="127"/>
        <v/>
      </c>
      <c r="CP169" s="78" t="str">
        <f t="shared" si="128"/>
        <v/>
      </c>
      <c r="CQ169" s="78" t="str">
        <f t="shared" si="129"/>
        <v/>
      </c>
      <c r="CR169" s="78" t="str">
        <f t="shared" si="130"/>
        <v/>
      </c>
      <c r="CS169" s="78" t="str">
        <f t="shared" si="131"/>
        <v/>
      </c>
      <c r="CT169" s="78">
        <f t="shared" si="132"/>
        <v>0</v>
      </c>
      <c r="CU169" s="78">
        <f t="shared" si="133"/>
        <v>0</v>
      </c>
      <c r="CV169" s="78">
        <f t="shared" si="134"/>
        <v>0</v>
      </c>
      <c r="CW169" s="78">
        <f t="shared" si="135"/>
        <v>0</v>
      </c>
      <c r="CX169" s="78">
        <f t="shared" si="136"/>
        <v>0</v>
      </c>
      <c r="CY169" s="78">
        <f t="shared" si="137"/>
        <v>0</v>
      </c>
      <c r="CZ169" s="78">
        <f t="shared" si="138"/>
        <v>0</v>
      </c>
      <c r="DA169" s="78">
        <f>IF(COUNTIFS($A$2:$A$601,A169,$B$2:$B$601,B169,$F$2:F$601,F169)&gt;1,1,0)</f>
        <v>0</v>
      </c>
      <c r="DB169" s="78">
        <f t="shared" si="139"/>
        <v>0</v>
      </c>
      <c r="DC169" s="78">
        <f t="shared" si="140"/>
        <v>0</v>
      </c>
      <c r="DD169" s="78">
        <f t="shared" si="141"/>
        <v>0</v>
      </c>
      <c r="DE169" s="78" t="str">
        <f t="shared" si="142"/>
        <v>1</v>
      </c>
      <c r="DF169" s="78" t="str">
        <f t="shared" si="143"/>
        <v>1</v>
      </c>
      <c r="DG169" s="78" t="str">
        <f t="shared" si="144"/>
        <v>1</v>
      </c>
      <c r="DH169" s="78" t="str">
        <f t="shared" si="145"/>
        <v>1</v>
      </c>
      <c r="DI169" s="79" t="str">
        <f>IFERROR(IF(J169="","",VLOOKUP(J169,Lists!$D$3:$E$13,2,FALSE)),1)</f>
        <v/>
      </c>
      <c r="DJ169" s="79" t="str">
        <f>IFERROR(IF(K169="","",VLOOKUP(K169,Lists!$F$3:$G$14,2,FALSE)),1)</f>
        <v/>
      </c>
      <c r="DK169" s="79" t="str">
        <f>IFERROR(IF(M169="","",VLOOKUP(M169,Lists!$AA$3:$AB$18,2,FALSE)),1)</f>
        <v/>
      </c>
      <c r="DL169" s="79" t="str">
        <f>IFERROR(IF(N169="","",VLOOKUP(N169,Lists!$AC$3:$AD$13,2,FALSE)),1)</f>
        <v/>
      </c>
    </row>
    <row r="170" spans="1:116" ht="15" customHeight="1" x14ac:dyDescent="0.2">
      <c r="A170" s="20"/>
      <c r="B170" s="19"/>
      <c r="C170" s="64"/>
      <c r="D170" s="64"/>
      <c r="E170" s="19"/>
      <c r="F170" s="20"/>
      <c r="G170" s="18"/>
      <c r="H170" s="65"/>
      <c r="I170" s="18"/>
      <c r="J170" s="66"/>
      <c r="K170" s="66"/>
      <c r="L170" s="67"/>
      <c r="M170" s="68"/>
      <c r="N170" s="68"/>
      <c r="O170" s="69"/>
      <c r="P170" s="134"/>
      <c r="Q170" s="70"/>
      <c r="R170" s="134"/>
      <c r="S170" s="70"/>
      <c r="T170" s="134"/>
      <c r="U170" s="70"/>
      <c r="V170" s="134"/>
      <c r="W170" s="70"/>
      <c r="X170" s="134"/>
      <c r="Y170" s="70"/>
      <c r="Z170" s="134"/>
      <c r="AA170" s="70"/>
      <c r="AB170" s="19"/>
      <c r="AC170" s="20"/>
      <c r="AD170" s="19"/>
      <c r="AE170" s="71" t="str">
        <f t="shared" si="110"/>
        <v/>
      </c>
      <c r="AF170" s="71" t="str">
        <f t="shared" si="111"/>
        <v/>
      </c>
      <c r="AG170" s="71" t="str">
        <f t="shared" si="112"/>
        <v/>
      </c>
      <c r="AH170" s="71" t="str">
        <f t="shared" si="113"/>
        <v/>
      </c>
      <c r="AI170" s="71" t="str">
        <f t="shared" si="114"/>
        <v/>
      </c>
      <c r="AJ170" s="71" t="str">
        <f t="shared" si="115"/>
        <v/>
      </c>
      <c r="AK170" s="71" t="str">
        <f t="shared" si="116"/>
        <v/>
      </c>
      <c r="AL170" s="71" t="str">
        <f t="shared" si="117"/>
        <v/>
      </c>
      <c r="AM170" s="71" t="str">
        <f t="shared" si="118"/>
        <v/>
      </c>
      <c r="AN170" s="72" t="str">
        <f t="shared" si="119"/>
        <v/>
      </c>
      <c r="AO170" s="73" t="str">
        <f t="shared" si="120"/>
        <v/>
      </c>
      <c r="AP170" s="72" t="str">
        <f t="shared" si="121"/>
        <v/>
      </c>
      <c r="AQ170" s="72" t="str">
        <f t="shared" si="122"/>
        <v/>
      </c>
      <c r="AR170" s="72" t="str">
        <f t="shared" si="123"/>
        <v/>
      </c>
      <c r="AS170" s="72" t="str">
        <f t="shared" si="124"/>
        <v/>
      </c>
      <c r="AT170" s="72" t="str">
        <f t="shared" si="125"/>
        <v/>
      </c>
      <c r="AU170" s="3"/>
      <c r="AV170" s="3"/>
      <c r="AW170" s="3"/>
      <c r="AX170" s="3"/>
      <c r="AY170" s="20"/>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80"/>
      <c r="CA170" s="3"/>
      <c r="CB170" s="3"/>
      <c r="CC170" s="3"/>
      <c r="CD170" s="3"/>
      <c r="CE170" s="3"/>
      <c r="CF170" s="3"/>
      <c r="CG170" s="3"/>
      <c r="CH170" s="3"/>
      <c r="CI170" s="3"/>
      <c r="CJ170" s="3"/>
      <c r="CM170" s="3"/>
      <c r="CN170" s="78" t="str">
        <f t="shared" si="126"/>
        <v/>
      </c>
      <c r="CO170" s="78" t="str">
        <f t="shared" si="127"/>
        <v/>
      </c>
      <c r="CP170" s="78" t="str">
        <f t="shared" si="128"/>
        <v/>
      </c>
      <c r="CQ170" s="78" t="str">
        <f t="shared" si="129"/>
        <v/>
      </c>
      <c r="CR170" s="78" t="str">
        <f t="shared" si="130"/>
        <v/>
      </c>
      <c r="CS170" s="78" t="str">
        <f t="shared" si="131"/>
        <v/>
      </c>
      <c r="CT170" s="78">
        <f t="shared" si="132"/>
        <v>0</v>
      </c>
      <c r="CU170" s="78">
        <f t="shared" si="133"/>
        <v>0</v>
      </c>
      <c r="CV170" s="78">
        <f t="shared" si="134"/>
        <v>0</v>
      </c>
      <c r="CW170" s="78">
        <f t="shared" si="135"/>
        <v>0</v>
      </c>
      <c r="CX170" s="78">
        <f t="shared" si="136"/>
        <v>0</v>
      </c>
      <c r="CY170" s="78">
        <f t="shared" si="137"/>
        <v>0</v>
      </c>
      <c r="CZ170" s="78">
        <f t="shared" si="138"/>
        <v>0</v>
      </c>
      <c r="DA170" s="78">
        <f>IF(COUNTIFS($A$2:$A$601,A170,$B$2:$B$601,B170,$F$2:F$601,F170)&gt;1,1,0)</f>
        <v>0</v>
      </c>
      <c r="DB170" s="78">
        <f t="shared" si="139"/>
        <v>0</v>
      </c>
      <c r="DC170" s="78">
        <f t="shared" si="140"/>
        <v>0</v>
      </c>
      <c r="DD170" s="78">
        <f t="shared" si="141"/>
        <v>0</v>
      </c>
      <c r="DE170" s="78" t="str">
        <f t="shared" si="142"/>
        <v>1</v>
      </c>
      <c r="DF170" s="78" t="str">
        <f t="shared" si="143"/>
        <v>1</v>
      </c>
      <c r="DG170" s="78" t="str">
        <f t="shared" si="144"/>
        <v>1</v>
      </c>
      <c r="DH170" s="78" t="str">
        <f t="shared" si="145"/>
        <v>1</v>
      </c>
      <c r="DI170" s="79" t="str">
        <f>IFERROR(IF(J170="","",VLOOKUP(J170,Lists!$D$3:$E$13,2,FALSE)),1)</f>
        <v/>
      </c>
      <c r="DJ170" s="79" t="str">
        <f>IFERROR(IF(K170="","",VLOOKUP(K170,Lists!$F$3:$G$14,2,FALSE)),1)</f>
        <v/>
      </c>
      <c r="DK170" s="79" t="str">
        <f>IFERROR(IF(M170="","",VLOOKUP(M170,Lists!$AA$3:$AB$18,2,FALSE)),1)</f>
        <v/>
      </c>
      <c r="DL170" s="79" t="str">
        <f>IFERROR(IF(N170="","",VLOOKUP(N170,Lists!$AC$3:$AD$13,2,FALSE)),1)</f>
        <v/>
      </c>
    </row>
    <row r="171" spans="1:116" ht="15" customHeight="1" x14ac:dyDescent="0.2">
      <c r="A171" s="20"/>
      <c r="B171" s="19"/>
      <c r="C171" s="64"/>
      <c r="D171" s="64"/>
      <c r="E171" s="19"/>
      <c r="F171" s="20"/>
      <c r="G171" s="18"/>
      <c r="H171" s="65"/>
      <c r="I171" s="18"/>
      <c r="J171" s="66"/>
      <c r="K171" s="66"/>
      <c r="L171" s="67"/>
      <c r="M171" s="68"/>
      <c r="N171" s="68"/>
      <c r="O171" s="69"/>
      <c r="P171" s="134"/>
      <c r="Q171" s="70"/>
      <c r="R171" s="134"/>
      <c r="S171" s="70"/>
      <c r="T171" s="134"/>
      <c r="U171" s="70"/>
      <c r="V171" s="134"/>
      <c r="W171" s="70"/>
      <c r="X171" s="134"/>
      <c r="Y171" s="70"/>
      <c r="Z171" s="134"/>
      <c r="AA171" s="70"/>
      <c r="AB171" s="19"/>
      <c r="AC171" s="20"/>
      <c r="AD171" s="19"/>
      <c r="AE171" s="71" t="str">
        <f t="shared" si="110"/>
        <v/>
      </c>
      <c r="AF171" s="71" t="str">
        <f t="shared" si="111"/>
        <v/>
      </c>
      <c r="AG171" s="71" t="str">
        <f t="shared" si="112"/>
        <v/>
      </c>
      <c r="AH171" s="71" t="str">
        <f t="shared" si="113"/>
        <v/>
      </c>
      <c r="AI171" s="71" t="str">
        <f t="shared" si="114"/>
        <v/>
      </c>
      <c r="AJ171" s="71" t="str">
        <f t="shared" si="115"/>
        <v/>
      </c>
      <c r="AK171" s="71" t="str">
        <f t="shared" si="116"/>
        <v/>
      </c>
      <c r="AL171" s="71" t="str">
        <f t="shared" si="117"/>
        <v/>
      </c>
      <c r="AM171" s="71" t="str">
        <f t="shared" si="118"/>
        <v/>
      </c>
      <c r="AN171" s="72" t="str">
        <f t="shared" si="119"/>
        <v/>
      </c>
      <c r="AO171" s="73" t="str">
        <f t="shared" si="120"/>
        <v/>
      </c>
      <c r="AP171" s="72" t="str">
        <f t="shared" si="121"/>
        <v/>
      </c>
      <c r="AQ171" s="72" t="str">
        <f t="shared" si="122"/>
        <v/>
      </c>
      <c r="AR171" s="72" t="str">
        <f t="shared" si="123"/>
        <v/>
      </c>
      <c r="AS171" s="72" t="str">
        <f t="shared" si="124"/>
        <v/>
      </c>
      <c r="AT171" s="72" t="str">
        <f t="shared" si="125"/>
        <v/>
      </c>
      <c r="AU171" s="3"/>
      <c r="AV171" s="3"/>
      <c r="AW171" s="3"/>
      <c r="AX171" s="3"/>
      <c r="AY171" s="20"/>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80"/>
      <c r="CA171" s="3"/>
      <c r="CB171" s="3"/>
      <c r="CC171" s="3"/>
      <c r="CD171" s="3"/>
      <c r="CE171" s="3"/>
      <c r="CF171" s="3"/>
      <c r="CG171" s="3"/>
      <c r="CH171" s="3"/>
      <c r="CI171" s="3"/>
      <c r="CJ171" s="3"/>
      <c r="CM171" s="3"/>
      <c r="CN171" s="78" t="str">
        <f t="shared" si="126"/>
        <v/>
      </c>
      <c r="CO171" s="78" t="str">
        <f t="shared" si="127"/>
        <v/>
      </c>
      <c r="CP171" s="78" t="str">
        <f t="shared" si="128"/>
        <v/>
      </c>
      <c r="CQ171" s="78" t="str">
        <f t="shared" si="129"/>
        <v/>
      </c>
      <c r="CR171" s="78" t="str">
        <f t="shared" si="130"/>
        <v/>
      </c>
      <c r="CS171" s="78" t="str">
        <f t="shared" si="131"/>
        <v/>
      </c>
      <c r="CT171" s="78">
        <f t="shared" si="132"/>
        <v>0</v>
      </c>
      <c r="CU171" s="78">
        <f t="shared" si="133"/>
        <v>0</v>
      </c>
      <c r="CV171" s="78">
        <f t="shared" si="134"/>
        <v>0</v>
      </c>
      <c r="CW171" s="78">
        <f t="shared" si="135"/>
        <v>0</v>
      </c>
      <c r="CX171" s="78">
        <f t="shared" si="136"/>
        <v>0</v>
      </c>
      <c r="CY171" s="78">
        <f t="shared" si="137"/>
        <v>0</v>
      </c>
      <c r="CZ171" s="78">
        <f t="shared" si="138"/>
        <v>0</v>
      </c>
      <c r="DA171" s="78">
        <f>IF(COUNTIFS($A$2:$A$601,A171,$B$2:$B$601,B171,$F$2:F$601,F171)&gt;1,1,0)</f>
        <v>0</v>
      </c>
      <c r="DB171" s="78">
        <f t="shared" si="139"/>
        <v>0</v>
      </c>
      <c r="DC171" s="78">
        <f t="shared" si="140"/>
        <v>0</v>
      </c>
      <c r="DD171" s="78">
        <f t="shared" si="141"/>
        <v>0</v>
      </c>
      <c r="DE171" s="78" t="str">
        <f t="shared" si="142"/>
        <v>1</v>
      </c>
      <c r="DF171" s="78" t="str">
        <f t="shared" si="143"/>
        <v>1</v>
      </c>
      <c r="DG171" s="78" t="str">
        <f t="shared" si="144"/>
        <v>1</v>
      </c>
      <c r="DH171" s="78" t="str">
        <f t="shared" si="145"/>
        <v>1</v>
      </c>
      <c r="DI171" s="79" t="str">
        <f>IFERROR(IF(J171="","",VLOOKUP(J171,Lists!$D$3:$E$13,2,FALSE)),1)</f>
        <v/>
      </c>
      <c r="DJ171" s="79" t="str">
        <f>IFERROR(IF(K171="","",VLOOKUP(K171,Lists!$F$3:$G$14,2,FALSE)),1)</f>
        <v/>
      </c>
      <c r="DK171" s="79" t="str">
        <f>IFERROR(IF(M171="","",VLOOKUP(M171,Lists!$AA$3:$AB$18,2,FALSE)),1)</f>
        <v/>
      </c>
      <c r="DL171" s="79" t="str">
        <f>IFERROR(IF(N171="","",VLOOKUP(N171,Lists!$AC$3:$AD$13,2,FALSE)),1)</f>
        <v/>
      </c>
    </row>
    <row r="172" spans="1:116" ht="15" customHeight="1" x14ac:dyDescent="0.2">
      <c r="A172" s="20"/>
      <c r="B172" s="19"/>
      <c r="C172" s="64"/>
      <c r="D172" s="64"/>
      <c r="E172" s="19"/>
      <c r="F172" s="20"/>
      <c r="G172" s="18"/>
      <c r="H172" s="65"/>
      <c r="I172" s="18"/>
      <c r="J172" s="66"/>
      <c r="K172" s="66"/>
      <c r="L172" s="67"/>
      <c r="M172" s="68"/>
      <c r="N172" s="68"/>
      <c r="O172" s="69"/>
      <c r="P172" s="134"/>
      <c r="Q172" s="70"/>
      <c r="R172" s="134"/>
      <c r="S172" s="70"/>
      <c r="T172" s="134"/>
      <c r="U172" s="70"/>
      <c r="V172" s="134"/>
      <c r="W172" s="70"/>
      <c r="X172" s="134"/>
      <c r="Y172" s="70"/>
      <c r="Z172" s="134"/>
      <c r="AA172" s="70"/>
      <c r="AB172" s="19"/>
      <c r="AC172" s="20"/>
      <c r="AD172" s="19"/>
      <c r="AE172" s="71" t="str">
        <f t="shared" si="110"/>
        <v/>
      </c>
      <c r="AF172" s="71" t="str">
        <f t="shared" si="111"/>
        <v/>
      </c>
      <c r="AG172" s="71" t="str">
        <f t="shared" si="112"/>
        <v/>
      </c>
      <c r="AH172" s="71" t="str">
        <f t="shared" si="113"/>
        <v/>
      </c>
      <c r="AI172" s="71" t="str">
        <f t="shared" si="114"/>
        <v/>
      </c>
      <c r="AJ172" s="71" t="str">
        <f t="shared" si="115"/>
        <v/>
      </c>
      <c r="AK172" s="71" t="str">
        <f t="shared" si="116"/>
        <v/>
      </c>
      <c r="AL172" s="71" t="str">
        <f t="shared" si="117"/>
        <v/>
      </c>
      <c r="AM172" s="71" t="str">
        <f t="shared" si="118"/>
        <v/>
      </c>
      <c r="AN172" s="72" t="str">
        <f t="shared" si="119"/>
        <v/>
      </c>
      <c r="AO172" s="73" t="str">
        <f t="shared" si="120"/>
        <v/>
      </c>
      <c r="AP172" s="72" t="str">
        <f t="shared" si="121"/>
        <v/>
      </c>
      <c r="AQ172" s="72" t="str">
        <f t="shared" si="122"/>
        <v/>
      </c>
      <c r="AR172" s="72" t="str">
        <f t="shared" si="123"/>
        <v/>
      </c>
      <c r="AS172" s="72" t="str">
        <f t="shared" si="124"/>
        <v/>
      </c>
      <c r="AT172" s="72" t="str">
        <f t="shared" si="125"/>
        <v/>
      </c>
      <c r="AU172" s="3"/>
      <c r="AV172" s="3"/>
      <c r="AW172" s="3"/>
      <c r="AX172" s="3"/>
      <c r="AY172" s="20"/>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80"/>
      <c r="CA172" s="3"/>
      <c r="CB172" s="3"/>
      <c r="CC172" s="3"/>
      <c r="CD172" s="3"/>
      <c r="CE172" s="3"/>
      <c r="CF172" s="3"/>
      <c r="CG172" s="3"/>
      <c r="CH172" s="3"/>
      <c r="CI172" s="3"/>
      <c r="CJ172" s="3"/>
      <c r="CM172" s="3"/>
      <c r="CN172" s="78" t="str">
        <f t="shared" si="126"/>
        <v/>
      </c>
      <c r="CO172" s="78" t="str">
        <f t="shared" si="127"/>
        <v/>
      </c>
      <c r="CP172" s="78" t="str">
        <f t="shared" si="128"/>
        <v/>
      </c>
      <c r="CQ172" s="78" t="str">
        <f t="shared" si="129"/>
        <v/>
      </c>
      <c r="CR172" s="78" t="str">
        <f t="shared" si="130"/>
        <v/>
      </c>
      <c r="CS172" s="78" t="str">
        <f t="shared" si="131"/>
        <v/>
      </c>
      <c r="CT172" s="78">
        <f t="shared" si="132"/>
        <v>0</v>
      </c>
      <c r="CU172" s="78">
        <f t="shared" si="133"/>
        <v>0</v>
      </c>
      <c r="CV172" s="78">
        <f t="shared" si="134"/>
        <v>0</v>
      </c>
      <c r="CW172" s="78">
        <f t="shared" si="135"/>
        <v>0</v>
      </c>
      <c r="CX172" s="78">
        <f t="shared" si="136"/>
        <v>0</v>
      </c>
      <c r="CY172" s="78">
        <f t="shared" si="137"/>
        <v>0</v>
      </c>
      <c r="CZ172" s="78">
        <f t="shared" si="138"/>
        <v>0</v>
      </c>
      <c r="DA172" s="78">
        <f>IF(COUNTIFS($A$2:$A$601,A172,$B$2:$B$601,B172,$F$2:F$601,F172)&gt;1,1,0)</f>
        <v>0</v>
      </c>
      <c r="DB172" s="78">
        <f t="shared" si="139"/>
        <v>0</v>
      </c>
      <c r="DC172" s="78">
        <f t="shared" si="140"/>
        <v>0</v>
      </c>
      <c r="DD172" s="78">
        <f t="shared" si="141"/>
        <v>0</v>
      </c>
      <c r="DE172" s="78" t="str">
        <f t="shared" si="142"/>
        <v>1</v>
      </c>
      <c r="DF172" s="78" t="str">
        <f t="shared" si="143"/>
        <v>1</v>
      </c>
      <c r="DG172" s="78" t="str">
        <f t="shared" si="144"/>
        <v>1</v>
      </c>
      <c r="DH172" s="78" t="str">
        <f t="shared" si="145"/>
        <v>1</v>
      </c>
      <c r="DI172" s="79" t="str">
        <f>IFERROR(IF(J172="","",VLOOKUP(J172,Lists!$D$3:$E$13,2,FALSE)),1)</f>
        <v/>
      </c>
      <c r="DJ172" s="79" t="str">
        <f>IFERROR(IF(K172="","",VLOOKUP(K172,Lists!$F$3:$G$14,2,FALSE)),1)</f>
        <v/>
      </c>
      <c r="DK172" s="79" t="str">
        <f>IFERROR(IF(M172="","",VLOOKUP(M172,Lists!$AA$3:$AB$18,2,FALSE)),1)</f>
        <v/>
      </c>
      <c r="DL172" s="79" t="str">
        <f>IFERROR(IF(N172="","",VLOOKUP(N172,Lists!$AC$3:$AD$13,2,FALSE)),1)</f>
        <v/>
      </c>
    </row>
    <row r="173" spans="1:116" ht="15" customHeight="1" x14ac:dyDescent="0.2">
      <c r="A173" s="20"/>
      <c r="B173" s="19"/>
      <c r="C173" s="64"/>
      <c r="D173" s="64"/>
      <c r="E173" s="19"/>
      <c r="F173" s="20"/>
      <c r="G173" s="18"/>
      <c r="H173" s="65"/>
      <c r="I173" s="18"/>
      <c r="J173" s="66"/>
      <c r="K173" s="66"/>
      <c r="L173" s="67"/>
      <c r="M173" s="68"/>
      <c r="N173" s="68"/>
      <c r="O173" s="69"/>
      <c r="P173" s="134"/>
      <c r="Q173" s="70"/>
      <c r="R173" s="134"/>
      <c r="S173" s="70"/>
      <c r="T173" s="134"/>
      <c r="U173" s="70"/>
      <c r="V173" s="134"/>
      <c r="W173" s="70"/>
      <c r="X173" s="134"/>
      <c r="Y173" s="70"/>
      <c r="Z173" s="134"/>
      <c r="AA173" s="70"/>
      <c r="AB173" s="19"/>
      <c r="AC173" s="20"/>
      <c r="AD173" s="19"/>
      <c r="AE173" s="71" t="str">
        <f t="shared" si="110"/>
        <v/>
      </c>
      <c r="AF173" s="71" t="str">
        <f t="shared" si="111"/>
        <v/>
      </c>
      <c r="AG173" s="71" t="str">
        <f t="shared" si="112"/>
        <v/>
      </c>
      <c r="AH173" s="71" t="str">
        <f t="shared" si="113"/>
        <v/>
      </c>
      <c r="AI173" s="71" t="str">
        <f t="shared" si="114"/>
        <v/>
      </c>
      <c r="AJ173" s="71" t="str">
        <f t="shared" si="115"/>
        <v/>
      </c>
      <c r="AK173" s="71" t="str">
        <f t="shared" si="116"/>
        <v/>
      </c>
      <c r="AL173" s="71" t="str">
        <f t="shared" si="117"/>
        <v/>
      </c>
      <c r="AM173" s="71" t="str">
        <f t="shared" si="118"/>
        <v/>
      </c>
      <c r="AN173" s="72" t="str">
        <f t="shared" si="119"/>
        <v/>
      </c>
      <c r="AO173" s="73" t="str">
        <f t="shared" si="120"/>
        <v/>
      </c>
      <c r="AP173" s="72" t="str">
        <f t="shared" si="121"/>
        <v/>
      </c>
      <c r="AQ173" s="72" t="str">
        <f t="shared" si="122"/>
        <v/>
      </c>
      <c r="AR173" s="72" t="str">
        <f t="shared" si="123"/>
        <v/>
      </c>
      <c r="AS173" s="72" t="str">
        <f t="shared" si="124"/>
        <v/>
      </c>
      <c r="AT173" s="72" t="str">
        <f t="shared" si="125"/>
        <v/>
      </c>
      <c r="AU173" s="3"/>
      <c r="AV173" s="3"/>
      <c r="AW173" s="3"/>
      <c r="AX173" s="3"/>
      <c r="AY173" s="20"/>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80"/>
      <c r="CA173" s="3"/>
      <c r="CB173" s="3"/>
      <c r="CC173" s="3"/>
      <c r="CD173" s="3"/>
      <c r="CE173" s="3"/>
      <c r="CF173" s="3"/>
      <c r="CG173" s="3"/>
      <c r="CH173" s="3"/>
      <c r="CI173" s="3"/>
      <c r="CJ173" s="3"/>
      <c r="CM173" s="3"/>
      <c r="CN173" s="78" t="str">
        <f t="shared" si="126"/>
        <v/>
      </c>
      <c r="CO173" s="78" t="str">
        <f t="shared" si="127"/>
        <v/>
      </c>
      <c r="CP173" s="78" t="str">
        <f t="shared" si="128"/>
        <v/>
      </c>
      <c r="CQ173" s="78" t="str">
        <f t="shared" si="129"/>
        <v/>
      </c>
      <c r="CR173" s="78" t="str">
        <f t="shared" si="130"/>
        <v/>
      </c>
      <c r="CS173" s="78" t="str">
        <f t="shared" si="131"/>
        <v/>
      </c>
      <c r="CT173" s="78">
        <f t="shared" si="132"/>
        <v>0</v>
      </c>
      <c r="CU173" s="78">
        <f t="shared" si="133"/>
        <v>0</v>
      </c>
      <c r="CV173" s="78">
        <f t="shared" si="134"/>
        <v>0</v>
      </c>
      <c r="CW173" s="78">
        <f t="shared" si="135"/>
        <v>0</v>
      </c>
      <c r="CX173" s="78">
        <f t="shared" si="136"/>
        <v>0</v>
      </c>
      <c r="CY173" s="78">
        <f t="shared" si="137"/>
        <v>0</v>
      </c>
      <c r="CZ173" s="78">
        <f t="shared" si="138"/>
        <v>0</v>
      </c>
      <c r="DA173" s="78">
        <f>IF(COUNTIFS($A$2:$A$601,A173,$B$2:$B$601,B173,$F$2:F$601,F173)&gt;1,1,0)</f>
        <v>0</v>
      </c>
      <c r="DB173" s="78">
        <f t="shared" si="139"/>
        <v>0</v>
      </c>
      <c r="DC173" s="78">
        <f t="shared" si="140"/>
        <v>0</v>
      </c>
      <c r="DD173" s="78">
        <f t="shared" si="141"/>
        <v>0</v>
      </c>
      <c r="DE173" s="78" t="str">
        <f t="shared" si="142"/>
        <v>1</v>
      </c>
      <c r="DF173" s="78" t="str">
        <f t="shared" si="143"/>
        <v>1</v>
      </c>
      <c r="DG173" s="78" t="str">
        <f t="shared" si="144"/>
        <v>1</v>
      </c>
      <c r="DH173" s="78" t="str">
        <f t="shared" si="145"/>
        <v>1</v>
      </c>
      <c r="DI173" s="79" t="str">
        <f>IFERROR(IF(J173="","",VLOOKUP(J173,Lists!$D$3:$E$13,2,FALSE)),1)</f>
        <v/>
      </c>
      <c r="DJ173" s="79" t="str">
        <f>IFERROR(IF(K173="","",VLOOKUP(K173,Lists!$F$3:$G$14,2,FALSE)),1)</f>
        <v/>
      </c>
      <c r="DK173" s="79" t="str">
        <f>IFERROR(IF(M173="","",VLOOKUP(M173,Lists!$AA$3:$AB$18,2,FALSE)),1)</f>
        <v/>
      </c>
      <c r="DL173" s="79" t="str">
        <f>IFERROR(IF(N173="","",VLOOKUP(N173,Lists!$AC$3:$AD$13,2,FALSE)),1)</f>
        <v/>
      </c>
    </row>
    <row r="174" spans="1:116" ht="15" customHeight="1" x14ac:dyDescent="0.2">
      <c r="A174" s="20"/>
      <c r="B174" s="19"/>
      <c r="C174" s="64"/>
      <c r="D174" s="64"/>
      <c r="E174" s="19"/>
      <c r="F174" s="20"/>
      <c r="G174" s="18"/>
      <c r="H174" s="65"/>
      <c r="I174" s="18"/>
      <c r="J174" s="66"/>
      <c r="K174" s="66"/>
      <c r="L174" s="67"/>
      <c r="M174" s="68"/>
      <c r="N174" s="68"/>
      <c r="O174" s="69"/>
      <c r="P174" s="134"/>
      <c r="Q174" s="70"/>
      <c r="R174" s="134"/>
      <c r="S174" s="70"/>
      <c r="T174" s="134"/>
      <c r="U174" s="70"/>
      <c r="V174" s="134"/>
      <c r="W174" s="70"/>
      <c r="X174" s="134"/>
      <c r="Y174" s="70"/>
      <c r="Z174" s="134"/>
      <c r="AA174" s="70"/>
      <c r="AB174" s="19"/>
      <c r="AC174" s="20"/>
      <c r="AD174" s="19"/>
      <c r="AE174" s="71" t="str">
        <f t="shared" si="110"/>
        <v/>
      </c>
      <c r="AF174" s="71" t="str">
        <f t="shared" si="111"/>
        <v/>
      </c>
      <c r="AG174" s="71" t="str">
        <f t="shared" si="112"/>
        <v/>
      </c>
      <c r="AH174" s="71" t="str">
        <f t="shared" si="113"/>
        <v/>
      </c>
      <c r="AI174" s="71" t="str">
        <f t="shared" si="114"/>
        <v/>
      </c>
      <c r="AJ174" s="71" t="str">
        <f t="shared" si="115"/>
        <v/>
      </c>
      <c r="AK174" s="71" t="str">
        <f t="shared" si="116"/>
        <v/>
      </c>
      <c r="AL174" s="71" t="str">
        <f t="shared" si="117"/>
        <v/>
      </c>
      <c r="AM174" s="71" t="str">
        <f t="shared" si="118"/>
        <v/>
      </c>
      <c r="AN174" s="72" t="str">
        <f t="shared" si="119"/>
        <v/>
      </c>
      <c r="AO174" s="73" t="str">
        <f t="shared" si="120"/>
        <v/>
      </c>
      <c r="AP174" s="72" t="str">
        <f t="shared" si="121"/>
        <v/>
      </c>
      <c r="AQ174" s="72" t="str">
        <f t="shared" si="122"/>
        <v/>
      </c>
      <c r="AR174" s="72" t="str">
        <f t="shared" si="123"/>
        <v/>
      </c>
      <c r="AS174" s="72" t="str">
        <f t="shared" si="124"/>
        <v/>
      </c>
      <c r="AT174" s="72" t="str">
        <f t="shared" si="125"/>
        <v/>
      </c>
      <c r="AU174" s="3"/>
      <c r="AV174" s="3"/>
      <c r="AW174" s="3"/>
      <c r="AX174" s="3"/>
      <c r="AY174" s="20"/>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80"/>
      <c r="CA174" s="3"/>
      <c r="CB174" s="3"/>
      <c r="CC174" s="3"/>
      <c r="CD174" s="3"/>
      <c r="CE174" s="3"/>
      <c r="CF174" s="3"/>
      <c r="CG174" s="3"/>
      <c r="CH174" s="3"/>
      <c r="CI174" s="3"/>
      <c r="CJ174" s="3"/>
      <c r="CM174" s="3"/>
      <c r="CN174" s="78" t="str">
        <f t="shared" si="126"/>
        <v/>
      </c>
      <c r="CO174" s="78" t="str">
        <f t="shared" si="127"/>
        <v/>
      </c>
      <c r="CP174" s="78" t="str">
        <f t="shared" si="128"/>
        <v/>
      </c>
      <c r="CQ174" s="78" t="str">
        <f t="shared" si="129"/>
        <v/>
      </c>
      <c r="CR174" s="78" t="str">
        <f t="shared" si="130"/>
        <v/>
      </c>
      <c r="CS174" s="78" t="str">
        <f t="shared" si="131"/>
        <v/>
      </c>
      <c r="CT174" s="78">
        <f t="shared" si="132"/>
        <v>0</v>
      </c>
      <c r="CU174" s="78">
        <f t="shared" si="133"/>
        <v>0</v>
      </c>
      <c r="CV174" s="78">
        <f t="shared" si="134"/>
        <v>0</v>
      </c>
      <c r="CW174" s="78">
        <f t="shared" si="135"/>
        <v>0</v>
      </c>
      <c r="CX174" s="78">
        <f t="shared" si="136"/>
        <v>0</v>
      </c>
      <c r="CY174" s="78">
        <f t="shared" si="137"/>
        <v>0</v>
      </c>
      <c r="CZ174" s="78">
        <f t="shared" si="138"/>
        <v>0</v>
      </c>
      <c r="DA174" s="78">
        <f>IF(COUNTIFS($A$2:$A$601,A174,$B$2:$B$601,B174,$F$2:F$601,F174)&gt;1,1,0)</f>
        <v>0</v>
      </c>
      <c r="DB174" s="78">
        <f t="shared" si="139"/>
        <v>0</v>
      </c>
      <c r="DC174" s="78">
        <f t="shared" si="140"/>
        <v>0</v>
      </c>
      <c r="DD174" s="78">
        <f t="shared" si="141"/>
        <v>0</v>
      </c>
      <c r="DE174" s="78" t="str">
        <f t="shared" si="142"/>
        <v>1</v>
      </c>
      <c r="DF174" s="78" t="str">
        <f t="shared" si="143"/>
        <v>1</v>
      </c>
      <c r="DG174" s="78" t="str">
        <f t="shared" si="144"/>
        <v>1</v>
      </c>
      <c r="DH174" s="78" t="str">
        <f t="shared" si="145"/>
        <v>1</v>
      </c>
      <c r="DI174" s="79" t="str">
        <f>IFERROR(IF(J174="","",VLOOKUP(J174,Lists!$D$3:$E$13,2,FALSE)),1)</f>
        <v/>
      </c>
      <c r="DJ174" s="79" t="str">
        <f>IFERROR(IF(K174="","",VLOOKUP(K174,Lists!$F$3:$G$14,2,FALSE)),1)</f>
        <v/>
      </c>
      <c r="DK174" s="79" t="str">
        <f>IFERROR(IF(M174="","",VLOOKUP(M174,Lists!$AA$3:$AB$18,2,FALSE)),1)</f>
        <v/>
      </c>
      <c r="DL174" s="79" t="str">
        <f>IFERROR(IF(N174="","",VLOOKUP(N174,Lists!$AC$3:$AD$13,2,FALSE)),1)</f>
        <v/>
      </c>
    </row>
    <row r="175" spans="1:116" ht="15" customHeight="1" x14ac:dyDescent="0.2">
      <c r="A175" s="20"/>
      <c r="B175" s="19"/>
      <c r="C175" s="64"/>
      <c r="D175" s="64"/>
      <c r="E175" s="19"/>
      <c r="F175" s="20"/>
      <c r="G175" s="18"/>
      <c r="H175" s="65"/>
      <c r="I175" s="18"/>
      <c r="J175" s="66"/>
      <c r="K175" s="66"/>
      <c r="L175" s="67"/>
      <c r="M175" s="68"/>
      <c r="N175" s="68"/>
      <c r="O175" s="69"/>
      <c r="P175" s="134"/>
      <c r="Q175" s="70"/>
      <c r="R175" s="134"/>
      <c r="S175" s="70"/>
      <c r="T175" s="134"/>
      <c r="U175" s="70"/>
      <c r="V175" s="134"/>
      <c r="W175" s="70"/>
      <c r="X175" s="134"/>
      <c r="Y175" s="70"/>
      <c r="Z175" s="134"/>
      <c r="AA175" s="70"/>
      <c r="AB175" s="19"/>
      <c r="AC175" s="20"/>
      <c r="AD175" s="19"/>
      <c r="AE175" s="71" t="str">
        <f t="shared" si="110"/>
        <v/>
      </c>
      <c r="AF175" s="71" t="str">
        <f t="shared" si="111"/>
        <v/>
      </c>
      <c r="AG175" s="71" t="str">
        <f t="shared" si="112"/>
        <v/>
      </c>
      <c r="AH175" s="71" t="str">
        <f t="shared" si="113"/>
        <v/>
      </c>
      <c r="AI175" s="71" t="str">
        <f t="shared" si="114"/>
        <v/>
      </c>
      <c r="AJ175" s="71" t="str">
        <f t="shared" si="115"/>
        <v/>
      </c>
      <c r="AK175" s="71" t="str">
        <f t="shared" si="116"/>
        <v/>
      </c>
      <c r="AL175" s="71" t="str">
        <f t="shared" si="117"/>
        <v/>
      </c>
      <c r="AM175" s="71" t="str">
        <f t="shared" si="118"/>
        <v/>
      </c>
      <c r="AN175" s="72" t="str">
        <f t="shared" si="119"/>
        <v/>
      </c>
      <c r="AO175" s="73" t="str">
        <f t="shared" si="120"/>
        <v/>
      </c>
      <c r="AP175" s="72" t="str">
        <f t="shared" si="121"/>
        <v/>
      </c>
      <c r="AQ175" s="72" t="str">
        <f t="shared" si="122"/>
        <v/>
      </c>
      <c r="AR175" s="72" t="str">
        <f t="shared" si="123"/>
        <v/>
      </c>
      <c r="AS175" s="72" t="str">
        <f t="shared" si="124"/>
        <v/>
      </c>
      <c r="AT175" s="72" t="str">
        <f t="shared" si="125"/>
        <v/>
      </c>
      <c r="AU175" s="3"/>
      <c r="AV175" s="3"/>
      <c r="AW175" s="3"/>
      <c r="AX175" s="3"/>
      <c r="AY175" s="20"/>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80"/>
      <c r="CA175" s="3"/>
      <c r="CB175" s="3"/>
      <c r="CC175" s="3"/>
      <c r="CD175" s="3"/>
      <c r="CE175" s="3"/>
      <c r="CF175" s="3"/>
      <c r="CG175" s="3"/>
      <c r="CH175" s="3"/>
      <c r="CI175" s="3"/>
      <c r="CJ175" s="3"/>
      <c r="CM175" s="3"/>
      <c r="CN175" s="78" t="str">
        <f t="shared" si="126"/>
        <v/>
      </c>
      <c r="CO175" s="78" t="str">
        <f t="shared" si="127"/>
        <v/>
      </c>
      <c r="CP175" s="78" t="str">
        <f t="shared" si="128"/>
        <v/>
      </c>
      <c r="CQ175" s="78" t="str">
        <f t="shared" si="129"/>
        <v/>
      </c>
      <c r="CR175" s="78" t="str">
        <f t="shared" si="130"/>
        <v/>
      </c>
      <c r="CS175" s="78" t="str">
        <f t="shared" si="131"/>
        <v/>
      </c>
      <c r="CT175" s="78">
        <f t="shared" si="132"/>
        <v>0</v>
      </c>
      <c r="CU175" s="78">
        <f t="shared" si="133"/>
        <v>0</v>
      </c>
      <c r="CV175" s="78">
        <f t="shared" si="134"/>
        <v>0</v>
      </c>
      <c r="CW175" s="78">
        <f t="shared" si="135"/>
        <v>0</v>
      </c>
      <c r="CX175" s="78">
        <f t="shared" si="136"/>
        <v>0</v>
      </c>
      <c r="CY175" s="78">
        <f t="shared" si="137"/>
        <v>0</v>
      </c>
      <c r="CZ175" s="78">
        <f t="shared" si="138"/>
        <v>0</v>
      </c>
      <c r="DA175" s="78">
        <f>IF(COUNTIFS($A$2:$A$601,A175,$B$2:$B$601,B175,$F$2:F$601,F175)&gt;1,1,0)</f>
        <v>0</v>
      </c>
      <c r="DB175" s="78">
        <f t="shared" si="139"/>
        <v>0</v>
      </c>
      <c r="DC175" s="78">
        <f t="shared" si="140"/>
        <v>0</v>
      </c>
      <c r="DD175" s="78">
        <f t="shared" si="141"/>
        <v>0</v>
      </c>
      <c r="DE175" s="78" t="str">
        <f t="shared" si="142"/>
        <v>1</v>
      </c>
      <c r="DF175" s="78" t="str">
        <f t="shared" si="143"/>
        <v>1</v>
      </c>
      <c r="DG175" s="78" t="str">
        <f t="shared" si="144"/>
        <v>1</v>
      </c>
      <c r="DH175" s="78" t="str">
        <f t="shared" si="145"/>
        <v>1</v>
      </c>
      <c r="DI175" s="79" t="str">
        <f>IFERROR(IF(J175="","",VLOOKUP(J175,Lists!$D$3:$E$13,2,FALSE)),1)</f>
        <v/>
      </c>
      <c r="DJ175" s="79" t="str">
        <f>IFERROR(IF(K175="","",VLOOKUP(K175,Lists!$F$3:$G$14,2,FALSE)),1)</f>
        <v/>
      </c>
      <c r="DK175" s="79" t="str">
        <f>IFERROR(IF(M175="","",VLOOKUP(M175,Lists!$AA$3:$AB$18,2,FALSE)),1)</f>
        <v/>
      </c>
      <c r="DL175" s="79" t="str">
        <f>IFERROR(IF(N175="","",VLOOKUP(N175,Lists!$AC$3:$AD$13,2,FALSE)),1)</f>
        <v/>
      </c>
    </row>
    <row r="176" spans="1:116" ht="15" customHeight="1" x14ac:dyDescent="0.2">
      <c r="A176" s="20"/>
      <c r="B176" s="19"/>
      <c r="C176" s="64"/>
      <c r="D176" s="64"/>
      <c r="E176" s="19"/>
      <c r="F176" s="20"/>
      <c r="G176" s="18"/>
      <c r="H176" s="65"/>
      <c r="I176" s="18"/>
      <c r="J176" s="66"/>
      <c r="K176" s="66"/>
      <c r="L176" s="67"/>
      <c r="M176" s="68"/>
      <c r="N176" s="68"/>
      <c r="O176" s="69"/>
      <c r="P176" s="134"/>
      <c r="Q176" s="70"/>
      <c r="R176" s="134"/>
      <c r="S176" s="70"/>
      <c r="T176" s="134"/>
      <c r="U176" s="70"/>
      <c r="V176" s="134"/>
      <c r="W176" s="70"/>
      <c r="X176" s="134"/>
      <c r="Y176" s="70"/>
      <c r="Z176" s="134"/>
      <c r="AA176" s="70"/>
      <c r="AB176" s="19"/>
      <c r="AC176" s="20"/>
      <c r="AD176" s="19"/>
      <c r="AE176" s="71" t="str">
        <f t="shared" si="110"/>
        <v/>
      </c>
      <c r="AF176" s="71" t="str">
        <f t="shared" si="111"/>
        <v/>
      </c>
      <c r="AG176" s="71" t="str">
        <f t="shared" si="112"/>
        <v/>
      </c>
      <c r="AH176" s="71" t="str">
        <f t="shared" si="113"/>
        <v/>
      </c>
      <c r="AI176" s="71" t="str">
        <f t="shared" si="114"/>
        <v/>
      </c>
      <c r="AJ176" s="71" t="str">
        <f t="shared" si="115"/>
        <v/>
      </c>
      <c r="AK176" s="71" t="str">
        <f t="shared" si="116"/>
        <v/>
      </c>
      <c r="AL176" s="71" t="str">
        <f t="shared" si="117"/>
        <v/>
      </c>
      <c r="AM176" s="71" t="str">
        <f t="shared" si="118"/>
        <v/>
      </c>
      <c r="AN176" s="72" t="str">
        <f t="shared" si="119"/>
        <v/>
      </c>
      <c r="AO176" s="73" t="str">
        <f t="shared" si="120"/>
        <v/>
      </c>
      <c r="AP176" s="72" t="str">
        <f t="shared" si="121"/>
        <v/>
      </c>
      <c r="AQ176" s="72" t="str">
        <f t="shared" si="122"/>
        <v/>
      </c>
      <c r="AR176" s="72" t="str">
        <f t="shared" si="123"/>
        <v/>
      </c>
      <c r="AS176" s="72" t="str">
        <f t="shared" si="124"/>
        <v/>
      </c>
      <c r="AT176" s="72" t="str">
        <f t="shared" si="125"/>
        <v/>
      </c>
      <c r="AU176" s="3"/>
      <c r="AV176" s="3"/>
      <c r="AW176" s="3"/>
      <c r="AX176" s="3"/>
      <c r="AY176" s="20"/>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80"/>
      <c r="CA176" s="3"/>
      <c r="CB176" s="3"/>
      <c r="CC176" s="3"/>
      <c r="CD176" s="3"/>
      <c r="CE176" s="3"/>
      <c r="CF176" s="3"/>
      <c r="CG176" s="3"/>
      <c r="CH176" s="3"/>
      <c r="CI176" s="3"/>
      <c r="CJ176" s="3"/>
      <c r="CM176" s="3"/>
      <c r="CN176" s="78" t="str">
        <f t="shared" si="126"/>
        <v/>
      </c>
      <c r="CO176" s="78" t="str">
        <f t="shared" si="127"/>
        <v/>
      </c>
      <c r="CP176" s="78" t="str">
        <f t="shared" si="128"/>
        <v/>
      </c>
      <c r="CQ176" s="78" t="str">
        <f t="shared" si="129"/>
        <v/>
      </c>
      <c r="CR176" s="78" t="str">
        <f t="shared" si="130"/>
        <v/>
      </c>
      <c r="CS176" s="78" t="str">
        <f t="shared" si="131"/>
        <v/>
      </c>
      <c r="CT176" s="78">
        <f t="shared" si="132"/>
        <v>0</v>
      </c>
      <c r="CU176" s="78">
        <f t="shared" si="133"/>
        <v>0</v>
      </c>
      <c r="CV176" s="78">
        <f t="shared" si="134"/>
        <v>0</v>
      </c>
      <c r="CW176" s="78">
        <f t="shared" si="135"/>
        <v>0</v>
      </c>
      <c r="CX176" s="78">
        <f t="shared" si="136"/>
        <v>0</v>
      </c>
      <c r="CY176" s="78">
        <f t="shared" si="137"/>
        <v>0</v>
      </c>
      <c r="CZ176" s="78">
        <f t="shared" si="138"/>
        <v>0</v>
      </c>
      <c r="DA176" s="78">
        <f>IF(COUNTIFS($A$2:$A$601,A176,$B$2:$B$601,B176,$F$2:F$601,F176)&gt;1,1,0)</f>
        <v>0</v>
      </c>
      <c r="DB176" s="78">
        <f t="shared" si="139"/>
        <v>0</v>
      </c>
      <c r="DC176" s="78">
        <f t="shared" si="140"/>
        <v>0</v>
      </c>
      <c r="DD176" s="78">
        <f t="shared" si="141"/>
        <v>0</v>
      </c>
      <c r="DE176" s="78" t="str">
        <f t="shared" si="142"/>
        <v>1</v>
      </c>
      <c r="DF176" s="78" t="str">
        <f t="shared" si="143"/>
        <v>1</v>
      </c>
      <c r="DG176" s="78" t="str">
        <f t="shared" si="144"/>
        <v>1</v>
      </c>
      <c r="DH176" s="78" t="str">
        <f t="shared" si="145"/>
        <v>1</v>
      </c>
      <c r="DI176" s="79" t="str">
        <f>IFERROR(IF(J176="","",VLOOKUP(J176,Lists!$D$3:$E$13,2,FALSE)),1)</f>
        <v/>
      </c>
      <c r="DJ176" s="79" t="str">
        <f>IFERROR(IF(K176="","",VLOOKUP(K176,Lists!$F$3:$G$14,2,FALSE)),1)</f>
        <v/>
      </c>
      <c r="DK176" s="79" t="str">
        <f>IFERROR(IF(M176="","",VLOOKUP(M176,Lists!$AA$3:$AB$18,2,FALSE)),1)</f>
        <v/>
      </c>
      <c r="DL176" s="79" t="str">
        <f>IFERROR(IF(N176="","",VLOOKUP(N176,Lists!$AC$3:$AD$13,2,FALSE)),1)</f>
        <v/>
      </c>
    </row>
    <row r="177" spans="1:116" ht="15" customHeight="1" x14ac:dyDescent="0.2">
      <c r="A177" s="20"/>
      <c r="B177" s="19"/>
      <c r="C177" s="64"/>
      <c r="D177" s="64"/>
      <c r="E177" s="19"/>
      <c r="F177" s="20"/>
      <c r="G177" s="18"/>
      <c r="H177" s="65"/>
      <c r="I177" s="18"/>
      <c r="J177" s="66"/>
      <c r="K177" s="66"/>
      <c r="L177" s="67"/>
      <c r="M177" s="68"/>
      <c r="N177" s="68"/>
      <c r="O177" s="69"/>
      <c r="P177" s="134"/>
      <c r="Q177" s="70"/>
      <c r="R177" s="134"/>
      <c r="S177" s="70"/>
      <c r="T177" s="134"/>
      <c r="U177" s="70"/>
      <c r="V177" s="134"/>
      <c r="W177" s="70"/>
      <c r="X177" s="134"/>
      <c r="Y177" s="70"/>
      <c r="Z177" s="134"/>
      <c r="AA177" s="70"/>
      <c r="AB177" s="19"/>
      <c r="AC177" s="20"/>
      <c r="AD177" s="19"/>
      <c r="AE177" s="71" t="str">
        <f t="shared" si="110"/>
        <v/>
      </c>
      <c r="AF177" s="71" t="str">
        <f t="shared" si="111"/>
        <v/>
      </c>
      <c r="AG177" s="71" t="str">
        <f t="shared" si="112"/>
        <v/>
      </c>
      <c r="AH177" s="71" t="str">
        <f t="shared" si="113"/>
        <v/>
      </c>
      <c r="AI177" s="71" t="str">
        <f t="shared" si="114"/>
        <v/>
      </c>
      <c r="AJ177" s="71" t="str">
        <f t="shared" si="115"/>
        <v/>
      </c>
      <c r="AK177" s="71" t="str">
        <f t="shared" si="116"/>
        <v/>
      </c>
      <c r="AL177" s="71" t="str">
        <f t="shared" si="117"/>
        <v/>
      </c>
      <c r="AM177" s="71" t="str">
        <f t="shared" si="118"/>
        <v/>
      </c>
      <c r="AN177" s="72" t="str">
        <f t="shared" si="119"/>
        <v/>
      </c>
      <c r="AO177" s="73" t="str">
        <f t="shared" si="120"/>
        <v/>
      </c>
      <c r="AP177" s="72" t="str">
        <f t="shared" si="121"/>
        <v/>
      </c>
      <c r="AQ177" s="72" t="str">
        <f t="shared" si="122"/>
        <v/>
      </c>
      <c r="AR177" s="72" t="str">
        <f t="shared" si="123"/>
        <v/>
      </c>
      <c r="AS177" s="72" t="str">
        <f t="shared" si="124"/>
        <v/>
      </c>
      <c r="AT177" s="72" t="str">
        <f t="shared" si="125"/>
        <v/>
      </c>
      <c r="AU177" s="3"/>
      <c r="AV177" s="3"/>
      <c r="AW177" s="3"/>
      <c r="AX177" s="3"/>
      <c r="AY177" s="20"/>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80"/>
      <c r="CA177" s="3"/>
      <c r="CB177" s="3"/>
      <c r="CC177" s="3"/>
      <c r="CD177" s="3"/>
      <c r="CE177" s="3"/>
      <c r="CF177" s="3"/>
      <c r="CG177" s="3"/>
      <c r="CH177" s="3"/>
      <c r="CI177" s="3"/>
      <c r="CJ177" s="3"/>
      <c r="CM177" s="3"/>
      <c r="CN177" s="78" t="str">
        <f t="shared" si="126"/>
        <v/>
      </c>
      <c r="CO177" s="78" t="str">
        <f t="shared" si="127"/>
        <v/>
      </c>
      <c r="CP177" s="78" t="str">
        <f t="shared" si="128"/>
        <v/>
      </c>
      <c r="CQ177" s="78" t="str">
        <f t="shared" si="129"/>
        <v/>
      </c>
      <c r="CR177" s="78" t="str">
        <f t="shared" si="130"/>
        <v/>
      </c>
      <c r="CS177" s="78" t="str">
        <f t="shared" si="131"/>
        <v/>
      </c>
      <c r="CT177" s="78">
        <f t="shared" si="132"/>
        <v>0</v>
      </c>
      <c r="CU177" s="78">
        <f t="shared" si="133"/>
        <v>0</v>
      </c>
      <c r="CV177" s="78">
        <f t="shared" si="134"/>
        <v>0</v>
      </c>
      <c r="CW177" s="78">
        <f t="shared" si="135"/>
        <v>0</v>
      </c>
      <c r="CX177" s="78">
        <f t="shared" si="136"/>
        <v>0</v>
      </c>
      <c r="CY177" s="78">
        <f t="shared" si="137"/>
        <v>0</v>
      </c>
      <c r="CZ177" s="78">
        <f t="shared" si="138"/>
        <v>0</v>
      </c>
      <c r="DA177" s="78">
        <f>IF(COUNTIFS($A$2:$A$601,A177,$B$2:$B$601,B177,$F$2:F$601,F177)&gt;1,1,0)</f>
        <v>0</v>
      </c>
      <c r="DB177" s="78">
        <f t="shared" si="139"/>
        <v>0</v>
      </c>
      <c r="DC177" s="78">
        <f t="shared" si="140"/>
        <v>0</v>
      </c>
      <c r="DD177" s="78">
        <f t="shared" si="141"/>
        <v>0</v>
      </c>
      <c r="DE177" s="78" t="str">
        <f t="shared" si="142"/>
        <v>1</v>
      </c>
      <c r="DF177" s="78" t="str">
        <f t="shared" si="143"/>
        <v>1</v>
      </c>
      <c r="DG177" s="78" t="str">
        <f t="shared" si="144"/>
        <v>1</v>
      </c>
      <c r="DH177" s="78" t="str">
        <f t="shared" si="145"/>
        <v>1</v>
      </c>
      <c r="DI177" s="79" t="str">
        <f>IFERROR(IF(J177="","",VLOOKUP(J177,Lists!$D$3:$E$13,2,FALSE)),1)</f>
        <v/>
      </c>
      <c r="DJ177" s="79" t="str">
        <f>IFERROR(IF(K177="","",VLOOKUP(K177,Lists!$F$3:$G$14,2,FALSE)),1)</f>
        <v/>
      </c>
      <c r="DK177" s="79" t="str">
        <f>IFERROR(IF(M177="","",VLOOKUP(M177,Lists!$AA$3:$AB$18,2,FALSE)),1)</f>
        <v/>
      </c>
      <c r="DL177" s="79" t="str">
        <f>IFERROR(IF(N177="","",VLOOKUP(N177,Lists!$AC$3:$AD$13,2,FALSE)),1)</f>
        <v/>
      </c>
    </row>
    <row r="178" spans="1:116" ht="15" customHeight="1" x14ac:dyDescent="0.2">
      <c r="A178" s="20"/>
      <c r="B178" s="19"/>
      <c r="C178" s="64"/>
      <c r="D178" s="64"/>
      <c r="E178" s="19"/>
      <c r="F178" s="20"/>
      <c r="G178" s="18"/>
      <c r="H178" s="65"/>
      <c r="I178" s="18"/>
      <c r="J178" s="66"/>
      <c r="K178" s="66"/>
      <c r="L178" s="67"/>
      <c r="M178" s="68"/>
      <c r="N178" s="68"/>
      <c r="O178" s="69"/>
      <c r="P178" s="134"/>
      <c r="Q178" s="70"/>
      <c r="R178" s="134"/>
      <c r="S178" s="70"/>
      <c r="T178" s="134"/>
      <c r="U178" s="70"/>
      <c r="V178" s="134"/>
      <c r="W178" s="70"/>
      <c r="X178" s="134"/>
      <c r="Y178" s="70"/>
      <c r="Z178" s="134"/>
      <c r="AA178" s="70"/>
      <c r="AB178" s="19"/>
      <c r="AC178" s="20"/>
      <c r="AD178" s="19"/>
      <c r="AE178" s="71" t="str">
        <f t="shared" si="110"/>
        <v/>
      </c>
      <c r="AF178" s="71" t="str">
        <f t="shared" si="111"/>
        <v/>
      </c>
      <c r="AG178" s="71" t="str">
        <f t="shared" si="112"/>
        <v/>
      </c>
      <c r="AH178" s="71" t="str">
        <f t="shared" si="113"/>
        <v/>
      </c>
      <c r="AI178" s="71" t="str">
        <f t="shared" si="114"/>
        <v/>
      </c>
      <c r="AJ178" s="71" t="str">
        <f t="shared" si="115"/>
        <v/>
      </c>
      <c r="AK178" s="71" t="str">
        <f t="shared" si="116"/>
        <v/>
      </c>
      <c r="AL178" s="71" t="str">
        <f t="shared" si="117"/>
        <v/>
      </c>
      <c r="AM178" s="71" t="str">
        <f t="shared" si="118"/>
        <v/>
      </c>
      <c r="AN178" s="72" t="str">
        <f t="shared" si="119"/>
        <v/>
      </c>
      <c r="AO178" s="73" t="str">
        <f t="shared" si="120"/>
        <v/>
      </c>
      <c r="AP178" s="72" t="str">
        <f t="shared" si="121"/>
        <v/>
      </c>
      <c r="AQ178" s="72" t="str">
        <f t="shared" si="122"/>
        <v/>
      </c>
      <c r="AR178" s="72" t="str">
        <f t="shared" si="123"/>
        <v/>
      </c>
      <c r="AS178" s="72" t="str">
        <f t="shared" si="124"/>
        <v/>
      </c>
      <c r="AT178" s="72" t="str">
        <f t="shared" si="125"/>
        <v/>
      </c>
      <c r="AU178" s="3"/>
      <c r="AV178" s="3"/>
      <c r="AW178" s="3"/>
      <c r="AX178" s="3"/>
      <c r="AY178" s="20"/>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80"/>
      <c r="CA178" s="3"/>
      <c r="CB178" s="3"/>
      <c r="CC178" s="3"/>
      <c r="CD178" s="3"/>
      <c r="CE178" s="3"/>
      <c r="CF178" s="3"/>
      <c r="CG178" s="3"/>
      <c r="CH178" s="3"/>
      <c r="CI178" s="3"/>
      <c r="CJ178" s="3"/>
      <c r="CM178" s="3"/>
      <c r="CN178" s="78" t="str">
        <f t="shared" si="126"/>
        <v/>
      </c>
      <c r="CO178" s="78" t="str">
        <f t="shared" si="127"/>
        <v/>
      </c>
      <c r="CP178" s="78" t="str">
        <f t="shared" si="128"/>
        <v/>
      </c>
      <c r="CQ178" s="78" t="str">
        <f t="shared" si="129"/>
        <v/>
      </c>
      <c r="CR178" s="78" t="str">
        <f t="shared" si="130"/>
        <v/>
      </c>
      <c r="CS178" s="78" t="str">
        <f t="shared" si="131"/>
        <v/>
      </c>
      <c r="CT178" s="78">
        <f t="shared" si="132"/>
        <v>0</v>
      </c>
      <c r="CU178" s="78">
        <f t="shared" si="133"/>
        <v>0</v>
      </c>
      <c r="CV178" s="78">
        <f t="shared" si="134"/>
        <v>0</v>
      </c>
      <c r="CW178" s="78">
        <f t="shared" si="135"/>
        <v>0</v>
      </c>
      <c r="CX178" s="78">
        <f t="shared" si="136"/>
        <v>0</v>
      </c>
      <c r="CY178" s="78">
        <f t="shared" si="137"/>
        <v>0</v>
      </c>
      <c r="CZ178" s="78">
        <f t="shared" si="138"/>
        <v>0</v>
      </c>
      <c r="DA178" s="78">
        <f>IF(COUNTIFS($A$2:$A$601,A178,$B$2:$B$601,B178,$F$2:F$601,F178)&gt;1,1,0)</f>
        <v>0</v>
      </c>
      <c r="DB178" s="78">
        <f t="shared" si="139"/>
        <v>0</v>
      </c>
      <c r="DC178" s="78">
        <f t="shared" si="140"/>
        <v>0</v>
      </c>
      <c r="DD178" s="78">
        <f t="shared" si="141"/>
        <v>0</v>
      </c>
      <c r="DE178" s="78" t="str">
        <f t="shared" si="142"/>
        <v>1</v>
      </c>
      <c r="DF178" s="78" t="str">
        <f t="shared" si="143"/>
        <v>1</v>
      </c>
      <c r="DG178" s="78" t="str">
        <f t="shared" si="144"/>
        <v>1</v>
      </c>
      <c r="DH178" s="78" t="str">
        <f t="shared" si="145"/>
        <v>1</v>
      </c>
      <c r="DI178" s="79" t="str">
        <f>IFERROR(IF(J178="","",VLOOKUP(J178,Lists!$D$3:$E$13,2,FALSE)),1)</f>
        <v/>
      </c>
      <c r="DJ178" s="79" t="str">
        <f>IFERROR(IF(K178="","",VLOOKUP(K178,Lists!$F$3:$G$14,2,FALSE)),1)</f>
        <v/>
      </c>
      <c r="DK178" s="79" t="str">
        <f>IFERROR(IF(M178="","",VLOOKUP(M178,Lists!$AA$3:$AB$18,2,FALSE)),1)</f>
        <v/>
      </c>
      <c r="DL178" s="79" t="str">
        <f>IFERROR(IF(N178="","",VLOOKUP(N178,Lists!$AC$3:$AD$13,2,FALSE)),1)</f>
        <v/>
      </c>
    </row>
    <row r="179" spans="1:116" ht="15" customHeight="1" x14ac:dyDescent="0.2">
      <c r="A179" s="20"/>
      <c r="B179" s="19"/>
      <c r="C179" s="64"/>
      <c r="D179" s="64"/>
      <c r="E179" s="19"/>
      <c r="F179" s="20"/>
      <c r="G179" s="18"/>
      <c r="H179" s="65"/>
      <c r="I179" s="18"/>
      <c r="J179" s="66"/>
      <c r="K179" s="66"/>
      <c r="L179" s="67"/>
      <c r="M179" s="68"/>
      <c r="N179" s="68"/>
      <c r="O179" s="69"/>
      <c r="P179" s="134"/>
      <c r="Q179" s="70"/>
      <c r="R179" s="134"/>
      <c r="S179" s="70"/>
      <c r="T179" s="134"/>
      <c r="U179" s="70"/>
      <c r="V179" s="134"/>
      <c r="W179" s="70"/>
      <c r="X179" s="134"/>
      <c r="Y179" s="70"/>
      <c r="Z179" s="134"/>
      <c r="AA179" s="70"/>
      <c r="AB179" s="19"/>
      <c r="AC179" s="20"/>
      <c r="AD179" s="19"/>
      <c r="AE179" s="71" t="str">
        <f t="shared" si="110"/>
        <v/>
      </c>
      <c r="AF179" s="71" t="str">
        <f t="shared" si="111"/>
        <v/>
      </c>
      <c r="AG179" s="71" t="str">
        <f t="shared" si="112"/>
        <v/>
      </c>
      <c r="AH179" s="71" t="str">
        <f t="shared" si="113"/>
        <v/>
      </c>
      <c r="AI179" s="71" t="str">
        <f t="shared" si="114"/>
        <v/>
      </c>
      <c r="AJ179" s="71" t="str">
        <f t="shared" si="115"/>
        <v/>
      </c>
      <c r="AK179" s="71" t="str">
        <f t="shared" si="116"/>
        <v/>
      </c>
      <c r="AL179" s="71" t="str">
        <f t="shared" si="117"/>
        <v/>
      </c>
      <c r="AM179" s="71" t="str">
        <f t="shared" si="118"/>
        <v/>
      </c>
      <c r="AN179" s="72" t="str">
        <f t="shared" si="119"/>
        <v/>
      </c>
      <c r="AO179" s="73" t="str">
        <f t="shared" si="120"/>
        <v/>
      </c>
      <c r="AP179" s="72" t="str">
        <f t="shared" si="121"/>
        <v/>
      </c>
      <c r="AQ179" s="72" t="str">
        <f t="shared" si="122"/>
        <v/>
      </c>
      <c r="AR179" s="72" t="str">
        <f t="shared" si="123"/>
        <v/>
      </c>
      <c r="AS179" s="72" t="str">
        <f t="shared" si="124"/>
        <v/>
      </c>
      <c r="AT179" s="72" t="str">
        <f t="shared" si="125"/>
        <v/>
      </c>
      <c r="AU179" s="3"/>
      <c r="AV179" s="3"/>
      <c r="AW179" s="3"/>
      <c r="AX179" s="3"/>
      <c r="AY179" s="20"/>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80"/>
      <c r="CA179" s="3"/>
      <c r="CB179" s="3"/>
      <c r="CC179" s="3"/>
      <c r="CD179" s="3"/>
      <c r="CE179" s="3"/>
      <c r="CF179" s="3"/>
      <c r="CG179" s="3"/>
      <c r="CH179" s="3"/>
      <c r="CI179" s="3"/>
      <c r="CJ179" s="3"/>
      <c r="CM179" s="3"/>
      <c r="CN179" s="78" t="str">
        <f t="shared" si="126"/>
        <v/>
      </c>
      <c r="CO179" s="78" t="str">
        <f t="shared" si="127"/>
        <v/>
      </c>
      <c r="CP179" s="78" t="str">
        <f t="shared" si="128"/>
        <v/>
      </c>
      <c r="CQ179" s="78" t="str">
        <f t="shared" si="129"/>
        <v/>
      </c>
      <c r="CR179" s="78" t="str">
        <f t="shared" si="130"/>
        <v/>
      </c>
      <c r="CS179" s="78" t="str">
        <f t="shared" si="131"/>
        <v/>
      </c>
      <c r="CT179" s="78">
        <f t="shared" si="132"/>
        <v>0</v>
      </c>
      <c r="CU179" s="78">
        <f t="shared" si="133"/>
        <v>0</v>
      </c>
      <c r="CV179" s="78">
        <f t="shared" si="134"/>
        <v>0</v>
      </c>
      <c r="CW179" s="78">
        <f t="shared" si="135"/>
        <v>0</v>
      </c>
      <c r="CX179" s="78">
        <f t="shared" si="136"/>
        <v>0</v>
      </c>
      <c r="CY179" s="78">
        <f t="shared" si="137"/>
        <v>0</v>
      </c>
      <c r="CZ179" s="78">
        <f t="shared" si="138"/>
        <v>0</v>
      </c>
      <c r="DA179" s="78">
        <f>IF(COUNTIFS($A$2:$A$601,A179,$B$2:$B$601,B179,$F$2:F$601,F179)&gt;1,1,0)</f>
        <v>0</v>
      </c>
      <c r="DB179" s="78">
        <f t="shared" si="139"/>
        <v>0</v>
      </c>
      <c r="DC179" s="78">
        <f t="shared" si="140"/>
        <v>0</v>
      </c>
      <c r="DD179" s="78">
        <f t="shared" si="141"/>
        <v>0</v>
      </c>
      <c r="DE179" s="78" t="str">
        <f t="shared" si="142"/>
        <v>1</v>
      </c>
      <c r="DF179" s="78" t="str">
        <f t="shared" si="143"/>
        <v>1</v>
      </c>
      <c r="DG179" s="78" t="str">
        <f t="shared" si="144"/>
        <v>1</v>
      </c>
      <c r="DH179" s="78" t="str">
        <f t="shared" si="145"/>
        <v>1</v>
      </c>
      <c r="DI179" s="79" t="str">
        <f>IFERROR(IF(J179="","",VLOOKUP(J179,Lists!$D$3:$E$13,2,FALSE)),1)</f>
        <v/>
      </c>
      <c r="DJ179" s="79" t="str">
        <f>IFERROR(IF(K179="","",VLOOKUP(K179,Lists!$F$3:$G$14,2,FALSE)),1)</f>
        <v/>
      </c>
      <c r="DK179" s="79" t="str">
        <f>IFERROR(IF(M179="","",VLOOKUP(M179,Lists!$AA$3:$AB$18,2,FALSE)),1)</f>
        <v/>
      </c>
      <c r="DL179" s="79" t="str">
        <f>IFERROR(IF(N179="","",VLOOKUP(N179,Lists!$AC$3:$AD$13,2,FALSE)),1)</f>
        <v/>
      </c>
    </row>
    <row r="180" spans="1:116" ht="15" customHeight="1" x14ac:dyDescent="0.2">
      <c r="A180" s="20"/>
      <c r="B180" s="19"/>
      <c r="C180" s="64"/>
      <c r="D180" s="64"/>
      <c r="E180" s="19"/>
      <c r="F180" s="20"/>
      <c r="G180" s="18"/>
      <c r="H180" s="65"/>
      <c r="I180" s="18"/>
      <c r="J180" s="66"/>
      <c r="K180" s="66"/>
      <c r="L180" s="67"/>
      <c r="M180" s="68"/>
      <c r="N180" s="68"/>
      <c r="O180" s="69"/>
      <c r="P180" s="134"/>
      <c r="Q180" s="70"/>
      <c r="R180" s="134"/>
      <c r="S180" s="70"/>
      <c r="T180" s="134"/>
      <c r="U180" s="70"/>
      <c r="V180" s="134"/>
      <c r="W180" s="70"/>
      <c r="X180" s="134"/>
      <c r="Y180" s="70"/>
      <c r="Z180" s="134"/>
      <c r="AA180" s="70"/>
      <c r="AB180" s="19"/>
      <c r="AC180" s="20"/>
      <c r="AD180" s="19"/>
      <c r="AE180" s="71" t="str">
        <f t="shared" si="110"/>
        <v/>
      </c>
      <c r="AF180" s="71" t="str">
        <f t="shared" si="111"/>
        <v/>
      </c>
      <c r="AG180" s="71" t="str">
        <f t="shared" si="112"/>
        <v/>
      </c>
      <c r="AH180" s="71" t="str">
        <f t="shared" si="113"/>
        <v/>
      </c>
      <c r="AI180" s="71" t="str">
        <f t="shared" si="114"/>
        <v/>
      </c>
      <c r="AJ180" s="71" t="str">
        <f t="shared" si="115"/>
        <v/>
      </c>
      <c r="AK180" s="71" t="str">
        <f t="shared" si="116"/>
        <v/>
      </c>
      <c r="AL180" s="71" t="str">
        <f t="shared" si="117"/>
        <v/>
      </c>
      <c r="AM180" s="71" t="str">
        <f t="shared" si="118"/>
        <v/>
      </c>
      <c r="AN180" s="72" t="str">
        <f t="shared" si="119"/>
        <v/>
      </c>
      <c r="AO180" s="73" t="str">
        <f t="shared" si="120"/>
        <v/>
      </c>
      <c r="AP180" s="72" t="str">
        <f t="shared" si="121"/>
        <v/>
      </c>
      <c r="AQ180" s="72" t="str">
        <f t="shared" si="122"/>
        <v/>
      </c>
      <c r="AR180" s="72" t="str">
        <f t="shared" si="123"/>
        <v/>
      </c>
      <c r="AS180" s="72" t="str">
        <f t="shared" si="124"/>
        <v/>
      </c>
      <c r="AT180" s="72" t="str">
        <f t="shared" si="125"/>
        <v/>
      </c>
      <c r="AU180" s="3"/>
      <c r="AV180" s="3"/>
      <c r="AW180" s="3"/>
      <c r="AX180" s="3"/>
      <c r="AY180" s="20"/>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80"/>
      <c r="CA180" s="3"/>
      <c r="CB180" s="3"/>
      <c r="CC180" s="3"/>
      <c r="CD180" s="3"/>
      <c r="CE180" s="3"/>
      <c r="CF180" s="3"/>
      <c r="CG180" s="3"/>
      <c r="CH180" s="3"/>
      <c r="CI180" s="3"/>
      <c r="CJ180" s="3"/>
      <c r="CM180" s="3"/>
      <c r="CN180" s="78" t="str">
        <f t="shared" si="126"/>
        <v/>
      </c>
      <c r="CO180" s="78" t="str">
        <f t="shared" si="127"/>
        <v/>
      </c>
      <c r="CP180" s="78" t="str">
        <f t="shared" si="128"/>
        <v/>
      </c>
      <c r="CQ180" s="78" t="str">
        <f t="shared" si="129"/>
        <v/>
      </c>
      <c r="CR180" s="78" t="str">
        <f t="shared" si="130"/>
        <v/>
      </c>
      <c r="CS180" s="78" t="str">
        <f t="shared" si="131"/>
        <v/>
      </c>
      <c r="CT180" s="78">
        <f t="shared" si="132"/>
        <v>0</v>
      </c>
      <c r="CU180" s="78">
        <f t="shared" si="133"/>
        <v>0</v>
      </c>
      <c r="CV180" s="78">
        <f t="shared" si="134"/>
        <v>0</v>
      </c>
      <c r="CW180" s="78">
        <f t="shared" si="135"/>
        <v>0</v>
      </c>
      <c r="CX180" s="78">
        <f t="shared" si="136"/>
        <v>0</v>
      </c>
      <c r="CY180" s="78">
        <f t="shared" si="137"/>
        <v>0</v>
      </c>
      <c r="CZ180" s="78">
        <f t="shared" si="138"/>
        <v>0</v>
      </c>
      <c r="DA180" s="78">
        <f>IF(COUNTIFS($A$2:$A$601,A180,$B$2:$B$601,B180,$F$2:F$601,F180)&gt;1,1,0)</f>
        <v>0</v>
      </c>
      <c r="DB180" s="78">
        <f t="shared" si="139"/>
        <v>0</v>
      </c>
      <c r="DC180" s="78">
        <f t="shared" si="140"/>
        <v>0</v>
      </c>
      <c r="DD180" s="78">
        <f t="shared" si="141"/>
        <v>0</v>
      </c>
      <c r="DE180" s="78" t="str">
        <f t="shared" si="142"/>
        <v>1</v>
      </c>
      <c r="DF180" s="78" t="str">
        <f t="shared" si="143"/>
        <v>1</v>
      </c>
      <c r="DG180" s="78" t="str">
        <f t="shared" si="144"/>
        <v>1</v>
      </c>
      <c r="DH180" s="78" t="str">
        <f t="shared" si="145"/>
        <v>1</v>
      </c>
      <c r="DI180" s="79" t="str">
        <f>IFERROR(IF(J180="","",VLOOKUP(J180,Lists!$D$3:$E$13,2,FALSE)),1)</f>
        <v/>
      </c>
      <c r="DJ180" s="79" t="str">
        <f>IFERROR(IF(K180="","",VLOOKUP(K180,Lists!$F$3:$G$14,2,FALSE)),1)</f>
        <v/>
      </c>
      <c r="DK180" s="79" t="str">
        <f>IFERROR(IF(M180="","",VLOOKUP(M180,Lists!$AA$3:$AB$18,2,FALSE)),1)</f>
        <v/>
      </c>
      <c r="DL180" s="79" t="str">
        <f>IFERROR(IF(N180="","",VLOOKUP(N180,Lists!$AC$3:$AD$13,2,FALSE)),1)</f>
        <v/>
      </c>
    </row>
    <row r="181" spans="1:116" ht="15" customHeight="1" x14ac:dyDescent="0.2">
      <c r="A181" s="20"/>
      <c r="B181" s="19"/>
      <c r="C181" s="64"/>
      <c r="D181" s="64"/>
      <c r="E181" s="19"/>
      <c r="F181" s="20"/>
      <c r="G181" s="18"/>
      <c r="H181" s="65"/>
      <c r="I181" s="18"/>
      <c r="J181" s="66"/>
      <c r="K181" s="66"/>
      <c r="L181" s="67"/>
      <c r="M181" s="68"/>
      <c r="N181" s="68"/>
      <c r="O181" s="69"/>
      <c r="P181" s="134"/>
      <c r="Q181" s="70"/>
      <c r="R181" s="134"/>
      <c r="S181" s="70"/>
      <c r="T181" s="134"/>
      <c r="U181" s="70"/>
      <c r="V181" s="134"/>
      <c r="W181" s="70"/>
      <c r="X181" s="134"/>
      <c r="Y181" s="70"/>
      <c r="Z181" s="134"/>
      <c r="AA181" s="70"/>
      <c r="AB181" s="19"/>
      <c r="AC181" s="20"/>
      <c r="AD181" s="19"/>
      <c r="AE181" s="71" t="str">
        <f t="shared" si="110"/>
        <v/>
      </c>
      <c r="AF181" s="71" t="str">
        <f t="shared" si="111"/>
        <v/>
      </c>
      <c r="AG181" s="71" t="str">
        <f t="shared" si="112"/>
        <v/>
      </c>
      <c r="AH181" s="71" t="str">
        <f t="shared" si="113"/>
        <v/>
      </c>
      <c r="AI181" s="71" t="str">
        <f t="shared" si="114"/>
        <v/>
      </c>
      <c r="AJ181" s="71" t="str">
        <f t="shared" si="115"/>
        <v/>
      </c>
      <c r="AK181" s="71" t="str">
        <f t="shared" si="116"/>
        <v/>
      </c>
      <c r="AL181" s="71" t="str">
        <f t="shared" si="117"/>
        <v/>
      </c>
      <c r="AM181" s="71" t="str">
        <f t="shared" si="118"/>
        <v/>
      </c>
      <c r="AN181" s="72" t="str">
        <f t="shared" si="119"/>
        <v/>
      </c>
      <c r="AO181" s="73" t="str">
        <f t="shared" si="120"/>
        <v/>
      </c>
      <c r="AP181" s="72" t="str">
        <f t="shared" si="121"/>
        <v/>
      </c>
      <c r="AQ181" s="72" t="str">
        <f t="shared" si="122"/>
        <v/>
      </c>
      <c r="AR181" s="72" t="str">
        <f t="shared" si="123"/>
        <v/>
      </c>
      <c r="AS181" s="72" t="str">
        <f t="shared" si="124"/>
        <v/>
      </c>
      <c r="AT181" s="72" t="str">
        <f t="shared" si="125"/>
        <v/>
      </c>
      <c r="AU181" s="3"/>
      <c r="AV181" s="3"/>
      <c r="AW181" s="3"/>
      <c r="AX181" s="3"/>
      <c r="AY181" s="20"/>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80"/>
      <c r="CA181" s="3"/>
      <c r="CB181" s="3"/>
      <c r="CC181" s="3"/>
      <c r="CD181" s="3"/>
      <c r="CE181" s="3"/>
      <c r="CF181" s="3"/>
      <c r="CG181" s="3"/>
      <c r="CH181" s="3"/>
      <c r="CI181" s="3"/>
      <c r="CJ181" s="3"/>
      <c r="CM181" s="3"/>
      <c r="CN181" s="78" t="str">
        <f t="shared" si="126"/>
        <v/>
      </c>
      <c r="CO181" s="78" t="str">
        <f t="shared" si="127"/>
        <v/>
      </c>
      <c r="CP181" s="78" t="str">
        <f t="shared" si="128"/>
        <v/>
      </c>
      <c r="CQ181" s="78" t="str">
        <f t="shared" si="129"/>
        <v/>
      </c>
      <c r="CR181" s="78" t="str">
        <f t="shared" si="130"/>
        <v/>
      </c>
      <c r="CS181" s="78" t="str">
        <f t="shared" si="131"/>
        <v/>
      </c>
      <c r="CT181" s="78">
        <f t="shared" si="132"/>
        <v>0</v>
      </c>
      <c r="CU181" s="78">
        <f t="shared" si="133"/>
        <v>0</v>
      </c>
      <c r="CV181" s="78">
        <f t="shared" si="134"/>
        <v>0</v>
      </c>
      <c r="CW181" s="78">
        <f t="shared" si="135"/>
        <v>0</v>
      </c>
      <c r="CX181" s="78">
        <f t="shared" si="136"/>
        <v>0</v>
      </c>
      <c r="CY181" s="78">
        <f t="shared" si="137"/>
        <v>0</v>
      </c>
      <c r="CZ181" s="78">
        <f t="shared" si="138"/>
        <v>0</v>
      </c>
      <c r="DA181" s="78">
        <f>IF(COUNTIFS($A$2:$A$601,A181,$B$2:$B$601,B181,$F$2:F$601,F181)&gt;1,1,0)</f>
        <v>0</v>
      </c>
      <c r="DB181" s="78">
        <f t="shared" si="139"/>
        <v>0</v>
      </c>
      <c r="DC181" s="78">
        <f t="shared" si="140"/>
        <v>0</v>
      </c>
      <c r="DD181" s="78">
        <f t="shared" si="141"/>
        <v>0</v>
      </c>
      <c r="DE181" s="78" t="str">
        <f t="shared" si="142"/>
        <v>1</v>
      </c>
      <c r="DF181" s="78" t="str">
        <f t="shared" si="143"/>
        <v>1</v>
      </c>
      <c r="DG181" s="78" t="str">
        <f t="shared" si="144"/>
        <v>1</v>
      </c>
      <c r="DH181" s="78" t="str">
        <f t="shared" si="145"/>
        <v>1</v>
      </c>
      <c r="DI181" s="79" t="str">
        <f>IFERROR(IF(J181="","",VLOOKUP(J181,Lists!$D$3:$E$13,2,FALSE)),1)</f>
        <v/>
      </c>
      <c r="DJ181" s="79" t="str">
        <f>IFERROR(IF(K181="","",VLOOKUP(K181,Lists!$F$3:$G$14,2,FALSE)),1)</f>
        <v/>
      </c>
      <c r="DK181" s="79" t="str">
        <f>IFERROR(IF(M181="","",VLOOKUP(M181,Lists!$AA$3:$AB$18,2,FALSE)),1)</f>
        <v/>
      </c>
      <c r="DL181" s="79" t="str">
        <f>IFERROR(IF(N181="","",VLOOKUP(N181,Lists!$AC$3:$AD$13,2,FALSE)),1)</f>
        <v/>
      </c>
    </row>
    <row r="182" spans="1:116" ht="15" customHeight="1" x14ac:dyDescent="0.2">
      <c r="A182" s="20"/>
      <c r="B182" s="19"/>
      <c r="C182" s="64"/>
      <c r="D182" s="64"/>
      <c r="E182" s="19"/>
      <c r="F182" s="20"/>
      <c r="G182" s="18"/>
      <c r="H182" s="65"/>
      <c r="I182" s="18"/>
      <c r="J182" s="66"/>
      <c r="K182" s="66"/>
      <c r="L182" s="67"/>
      <c r="M182" s="68"/>
      <c r="N182" s="68"/>
      <c r="O182" s="69"/>
      <c r="P182" s="134"/>
      <c r="Q182" s="70"/>
      <c r="R182" s="134"/>
      <c r="S182" s="70"/>
      <c r="T182" s="134"/>
      <c r="U182" s="70"/>
      <c r="V182" s="134"/>
      <c r="W182" s="70"/>
      <c r="X182" s="134"/>
      <c r="Y182" s="70"/>
      <c r="Z182" s="134"/>
      <c r="AA182" s="70"/>
      <c r="AB182" s="19"/>
      <c r="AC182" s="20"/>
      <c r="AD182" s="19"/>
      <c r="AE182" s="71" t="str">
        <f t="shared" si="110"/>
        <v/>
      </c>
      <c r="AF182" s="71" t="str">
        <f t="shared" si="111"/>
        <v/>
      </c>
      <c r="AG182" s="71" t="str">
        <f t="shared" si="112"/>
        <v/>
      </c>
      <c r="AH182" s="71" t="str">
        <f t="shared" si="113"/>
        <v/>
      </c>
      <c r="AI182" s="71" t="str">
        <f t="shared" si="114"/>
        <v/>
      </c>
      <c r="AJ182" s="71" t="str">
        <f t="shared" si="115"/>
        <v/>
      </c>
      <c r="AK182" s="71" t="str">
        <f t="shared" si="116"/>
        <v/>
      </c>
      <c r="AL182" s="71" t="str">
        <f t="shared" si="117"/>
        <v/>
      </c>
      <c r="AM182" s="71" t="str">
        <f t="shared" si="118"/>
        <v/>
      </c>
      <c r="AN182" s="72" t="str">
        <f t="shared" si="119"/>
        <v/>
      </c>
      <c r="AO182" s="73" t="str">
        <f t="shared" si="120"/>
        <v/>
      </c>
      <c r="AP182" s="72" t="str">
        <f t="shared" si="121"/>
        <v/>
      </c>
      <c r="AQ182" s="72" t="str">
        <f t="shared" si="122"/>
        <v/>
      </c>
      <c r="AR182" s="72" t="str">
        <f t="shared" si="123"/>
        <v/>
      </c>
      <c r="AS182" s="72" t="str">
        <f t="shared" si="124"/>
        <v/>
      </c>
      <c r="AT182" s="72" t="str">
        <f t="shared" si="125"/>
        <v/>
      </c>
      <c r="AU182" s="3"/>
      <c r="AV182" s="3"/>
      <c r="AW182" s="3"/>
      <c r="AX182" s="3"/>
      <c r="AY182" s="20"/>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80"/>
      <c r="CA182" s="3"/>
      <c r="CB182" s="3"/>
      <c r="CC182" s="3"/>
      <c r="CD182" s="3"/>
      <c r="CE182" s="3"/>
      <c r="CF182" s="3"/>
      <c r="CG182" s="3"/>
      <c r="CH182" s="3"/>
      <c r="CI182" s="3"/>
      <c r="CJ182" s="3"/>
      <c r="CM182" s="3"/>
      <c r="CN182" s="78" t="str">
        <f t="shared" si="126"/>
        <v/>
      </c>
      <c r="CO182" s="78" t="str">
        <f t="shared" si="127"/>
        <v/>
      </c>
      <c r="CP182" s="78" t="str">
        <f t="shared" si="128"/>
        <v/>
      </c>
      <c r="CQ182" s="78" t="str">
        <f t="shared" si="129"/>
        <v/>
      </c>
      <c r="CR182" s="78" t="str">
        <f t="shared" si="130"/>
        <v/>
      </c>
      <c r="CS182" s="78" t="str">
        <f t="shared" si="131"/>
        <v/>
      </c>
      <c r="CT182" s="78">
        <f t="shared" si="132"/>
        <v>0</v>
      </c>
      <c r="CU182" s="78">
        <f t="shared" si="133"/>
        <v>0</v>
      </c>
      <c r="CV182" s="78">
        <f t="shared" si="134"/>
        <v>0</v>
      </c>
      <c r="CW182" s="78">
        <f t="shared" si="135"/>
        <v>0</v>
      </c>
      <c r="CX182" s="78">
        <f t="shared" si="136"/>
        <v>0</v>
      </c>
      <c r="CY182" s="78">
        <f t="shared" si="137"/>
        <v>0</v>
      </c>
      <c r="CZ182" s="78">
        <f t="shared" si="138"/>
        <v>0</v>
      </c>
      <c r="DA182" s="78">
        <f>IF(COUNTIFS($A$2:$A$601,A182,$B$2:$B$601,B182,$F$2:F$601,F182)&gt;1,1,0)</f>
        <v>0</v>
      </c>
      <c r="DB182" s="78">
        <f t="shared" si="139"/>
        <v>0</v>
      </c>
      <c r="DC182" s="78">
        <f t="shared" si="140"/>
        <v>0</v>
      </c>
      <c r="DD182" s="78">
        <f t="shared" si="141"/>
        <v>0</v>
      </c>
      <c r="DE182" s="78" t="str">
        <f t="shared" si="142"/>
        <v>1</v>
      </c>
      <c r="DF182" s="78" t="str">
        <f t="shared" si="143"/>
        <v>1</v>
      </c>
      <c r="DG182" s="78" t="str">
        <f t="shared" si="144"/>
        <v>1</v>
      </c>
      <c r="DH182" s="78" t="str">
        <f t="shared" si="145"/>
        <v>1</v>
      </c>
      <c r="DI182" s="79" t="str">
        <f>IFERROR(IF(J182="","",VLOOKUP(J182,Lists!$D$3:$E$13,2,FALSE)),1)</f>
        <v/>
      </c>
      <c r="DJ182" s="79" t="str">
        <f>IFERROR(IF(K182="","",VLOOKUP(K182,Lists!$F$3:$G$14,2,FALSE)),1)</f>
        <v/>
      </c>
      <c r="DK182" s="79" t="str">
        <f>IFERROR(IF(M182="","",VLOOKUP(M182,Lists!$AA$3:$AB$18,2,FALSE)),1)</f>
        <v/>
      </c>
      <c r="DL182" s="79" t="str">
        <f>IFERROR(IF(N182="","",VLOOKUP(N182,Lists!$AC$3:$AD$13,2,FALSE)),1)</f>
        <v/>
      </c>
    </row>
    <row r="183" spans="1:116" ht="15" customHeight="1" x14ac:dyDescent="0.2">
      <c r="A183" s="20"/>
      <c r="B183" s="19"/>
      <c r="C183" s="64"/>
      <c r="D183" s="64"/>
      <c r="E183" s="19"/>
      <c r="F183" s="20"/>
      <c r="G183" s="18"/>
      <c r="H183" s="65"/>
      <c r="I183" s="18"/>
      <c r="J183" s="66"/>
      <c r="K183" s="66"/>
      <c r="L183" s="67"/>
      <c r="M183" s="68"/>
      <c r="N183" s="68"/>
      <c r="O183" s="69"/>
      <c r="P183" s="134"/>
      <c r="Q183" s="70"/>
      <c r="R183" s="134"/>
      <c r="S183" s="70"/>
      <c r="T183" s="134"/>
      <c r="U183" s="70"/>
      <c r="V183" s="134"/>
      <c r="W183" s="70"/>
      <c r="X183" s="134"/>
      <c r="Y183" s="70"/>
      <c r="Z183" s="134"/>
      <c r="AA183" s="70"/>
      <c r="AB183" s="19"/>
      <c r="AC183" s="20"/>
      <c r="AD183" s="19"/>
      <c r="AE183" s="71" t="str">
        <f t="shared" si="110"/>
        <v/>
      </c>
      <c r="AF183" s="71" t="str">
        <f t="shared" si="111"/>
        <v/>
      </c>
      <c r="AG183" s="71" t="str">
        <f t="shared" si="112"/>
        <v/>
      </c>
      <c r="AH183" s="71" t="str">
        <f t="shared" si="113"/>
        <v/>
      </c>
      <c r="AI183" s="71" t="str">
        <f t="shared" si="114"/>
        <v/>
      </c>
      <c r="AJ183" s="71" t="str">
        <f t="shared" si="115"/>
        <v/>
      </c>
      <c r="AK183" s="71" t="str">
        <f t="shared" si="116"/>
        <v/>
      </c>
      <c r="AL183" s="71" t="str">
        <f t="shared" si="117"/>
        <v/>
      </c>
      <c r="AM183" s="71" t="str">
        <f t="shared" si="118"/>
        <v/>
      </c>
      <c r="AN183" s="72" t="str">
        <f t="shared" si="119"/>
        <v/>
      </c>
      <c r="AO183" s="73" t="str">
        <f t="shared" si="120"/>
        <v/>
      </c>
      <c r="AP183" s="72" t="str">
        <f t="shared" si="121"/>
        <v/>
      </c>
      <c r="AQ183" s="72" t="str">
        <f t="shared" si="122"/>
        <v/>
      </c>
      <c r="AR183" s="72" t="str">
        <f t="shared" si="123"/>
        <v/>
      </c>
      <c r="AS183" s="72" t="str">
        <f t="shared" si="124"/>
        <v/>
      </c>
      <c r="AT183" s="72" t="str">
        <f t="shared" si="125"/>
        <v/>
      </c>
      <c r="AU183" s="3"/>
      <c r="AV183" s="3"/>
      <c r="AW183" s="3"/>
      <c r="AX183" s="3"/>
      <c r="AY183" s="20"/>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80"/>
      <c r="CA183" s="3"/>
      <c r="CB183" s="3"/>
      <c r="CC183" s="3"/>
      <c r="CD183" s="3"/>
      <c r="CE183" s="3"/>
      <c r="CF183" s="3"/>
      <c r="CG183" s="3"/>
      <c r="CH183" s="3"/>
      <c r="CI183" s="3"/>
      <c r="CJ183" s="3"/>
      <c r="CM183" s="3"/>
      <c r="CN183" s="78" t="str">
        <f t="shared" si="126"/>
        <v/>
      </c>
      <c r="CO183" s="78" t="str">
        <f t="shared" si="127"/>
        <v/>
      </c>
      <c r="CP183" s="78" t="str">
        <f t="shared" si="128"/>
        <v/>
      </c>
      <c r="CQ183" s="78" t="str">
        <f t="shared" si="129"/>
        <v/>
      </c>
      <c r="CR183" s="78" t="str">
        <f t="shared" si="130"/>
        <v/>
      </c>
      <c r="CS183" s="78" t="str">
        <f t="shared" si="131"/>
        <v/>
      </c>
      <c r="CT183" s="78">
        <f t="shared" si="132"/>
        <v>0</v>
      </c>
      <c r="CU183" s="78">
        <f t="shared" si="133"/>
        <v>0</v>
      </c>
      <c r="CV183" s="78">
        <f t="shared" si="134"/>
        <v>0</v>
      </c>
      <c r="CW183" s="78">
        <f t="shared" si="135"/>
        <v>0</v>
      </c>
      <c r="CX183" s="78">
        <f t="shared" si="136"/>
        <v>0</v>
      </c>
      <c r="CY183" s="78">
        <f t="shared" si="137"/>
        <v>0</v>
      </c>
      <c r="CZ183" s="78">
        <f t="shared" si="138"/>
        <v>0</v>
      </c>
      <c r="DA183" s="78">
        <f>IF(COUNTIFS($A$2:$A$601,A183,$B$2:$B$601,B183,$F$2:F$601,F183)&gt;1,1,0)</f>
        <v>0</v>
      </c>
      <c r="DB183" s="78">
        <f t="shared" si="139"/>
        <v>0</v>
      </c>
      <c r="DC183" s="78">
        <f t="shared" si="140"/>
        <v>0</v>
      </c>
      <c r="DD183" s="78">
        <f t="shared" si="141"/>
        <v>0</v>
      </c>
      <c r="DE183" s="78" t="str">
        <f t="shared" si="142"/>
        <v>1</v>
      </c>
      <c r="DF183" s="78" t="str">
        <f t="shared" si="143"/>
        <v>1</v>
      </c>
      <c r="DG183" s="78" t="str">
        <f t="shared" si="144"/>
        <v>1</v>
      </c>
      <c r="DH183" s="78" t="str">
        <f t="shared" si="145"/>
        <v>1</v>
      </c>
      <c r="DI183" s="79" t="str">
        <f>IFERROR(IF(J183="","",VLOOKUP(J183,Lists!$D$3:$E$13,2,FALSE)),1)</f>
        <v/>
      </c>
      <c r="DJ183" s="79" t="str">
        <f>IFERROR(IF(K183="","",VLOOKUP(K183,Lists!$F$3:$G$14,2,FALSE)),1)</f>
        <v/>
      </c>
      <c r="DK183" s="79" t="str">
        <f>IFERROR(IF(M183="","",VLOOKUP(M183,Lists!$AA$3:$AB$18,2,FALSE)),1)</f>
        <v/>
      </c>
      <c r="DL183" s="79" t="str">
        <f>IFERROR(IF(N183="","",VLOOKUP(N183,Lists!$AC$3:$AD$13,2,FALSE)),1)</f>
        <v/>
      </c>
    </row>
    <row r="184" spans="1:116" ht="15" customHeight="1" x14ac:dyDescent="0.2">
      <c r="A184" s="20"/>
      <c r="B184" s="19"/>
      <c r="C184" s="64"/>
      <c r="D184" s="64"/>
      <c r="E184" s="19"/>
      <c r="F184" s="20"/>
      <c r="G184" s="18"/>
      <c r="H184" s="65"/>
      <c r="I184" s="18"/>
      <c r="J184" s="66"/>
      <c r="K184" s="66"/>
      <c r="L184" s="67"/>
      <c r="M184" s="68"/>
      <c r="N184" s="68"/>
      <c r="O184" s="69"/>
      <c r="P184" s="134"/>
      <c r="Q184" s="70"/>
      <c r="R184" s="134"/>
      <c r="S184" s="70"/>
      <c r="T184" s="134"/>
      <c r="U184" s="70"/>
      <c r="V184" s="134"/>
      <c r="W184" s="70"/>
      <c r="X184" s="134"/>
      <c r="Y184" s="70"/>
      <c r="Z184" s="134"/>
      <c r="AA184" s="70"/>
      <c r="AB184" s="19"/>
      <c r="AC184" s="20"/>
      <c r="AD184" s="19"/>
      <c r="AE184" s="71" t="str">
        <f t="shared" si="110"/>
        <v/>
      </c>
      <c r="AF184" s="71" t="str">
        <f t="shared" si="111"/>
        <v/>
      </c>
      <c r="AG184" s="71" t="str">
        <f t="shared" si="112"/>
        <v/>
      </c>
      <c r="AH184" s="71" t="str">
        <f t="shared" si="113"/>
        <v/>
      </c>
      <c r="AI184" s="71" t="str">
        <f t="shared" si="114"/>
        <v/>
      </c>
      <c r="AJ184" s="71" t="str">
        <f t="shared" si="115"/>
        <v/>
      </c>
      <c r="AK184" s="71" t="str">
        <f t="shared" si="116"/>
        <v/>
      </c>
      <c r="AL184" s="71" t="str">
        <f t="shared" si="117"/>
        <v/>
      </c>
      <c r="AM184" s="71" t="str">
        <f t="shared" si="118"/>
        <v/>
      </c>
      <c r="AN184" s="72" t="str">
        <f t="shared" si="119"/>
        <v/>
      </c>
      <c r="AO184" s="73" t="str">
        <f t="shared" si="120"/>
        <v/>
      </c>
      <c r="AP184" s="72" t="str">
        <f t="shared" si="121"/>
        <v/>
      </c>
      <c r="AQ184" s="72" t="str">
        <f t="shared" si="122"/>
        <v/>
      </c>
      <c r="AR184" s="72" t="str">
        <f t="shared" si="123"/>
        <v/>
      </c>
      <c r="AS184" s="72" t="str">
        <f t="shared" si="124"/>
        <v/>
      </c>
      <c r="AT184" s="72" t="str">
        <f t="shared" si="125"/>
        <v/>
      </c>
      <c r="AU184" s="3"/>
      <c r="AV184" s="3"/>
      <c r="AW184" s="3"/>
      <c r="AX184" s="3"/>
      <c r="AY184" s="20"/>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80"/>
      <c r="CA184" s="3"/>
      <c r="CB184" s="3"/>
      <c r="CC184" s="3"/>
      <c r="CD184" s="3"/>
      <c r="CE184" s="3"/>
      <c r="CF184" s="3"/>
      <c r="CG184" s="3"/>
      <c r="CH184" s="3"/>
      <c r="CI184" s="3"/>
      <c r="CJ184" s="3"/>
      <c r="CM184" s="3"/>
      <c r="CN184" s="78" t="str">
        <f t="shared" si="126"/>
        <v/>
      </c>
      <c r="CO184" s="78" t="str">
        <f t="shared" si="127"/>
        <v/>
      </c>
      <c r="CP184" s="78" t="str">
        <f t="shared" si="128"/>
        <v/>
      </c>
      <c r="CQ184" s="78" t="str">
        <f t="shared" si="129"/>
        <v/>
      </c>
      <c r="CR184" s="78" t="str">
        <f t="shared" si="130"/>
        <v/>
      </c>
      <c r="CS184" s="78" t="str">
        <f t="shared" si="131"/>
        <v/>
      </c>
      <c r="CT184" s="78">
        <f t="shared" si="132"/>
        <v>0</v>
      </c>
      <c r="CU184" s="78">
        <f t="shared" si="133"/>
        <v>0</v>
      </c>
      <c r="CV184" s="78">
        <f t="shared" si="134"/>
        <v>0</v>
      </c>
      <c r="CW184" s="78">
        <f t="shared" si="135"/>
        <v>0</v>
      </c>
      <c r="CX184" s="78">
        <f t="shared" si="136"/>
        <v>0</v>
      </c>
      <c r="CY184" s="78">
        <f t="shared" si="137"/>
        <v>0</v>
      </c>
      <c r="CZ184" s="78">
        <f t="shared" si="138"/>
        <v>0</v>
      </c>
      <c r="DA184" s="78">
        <f>IF(COUNTIFS($A$2:$A$601,A184,$B$2:$B$601,B184,$F$2:F$601,F184)&gt;1,1,0)</f>
        <v>0</v>
      </c>
      <c r="DB184" s="78">
        <f t="shared" si="139"/>
        <v>0</v>
      </c>
      <c r="DC184" s="78">
        <f t="shared" si="140"/>
        <v>0</v>
      </c>
      <c r="DD184" s="78">
        <f t="shared" si="141"/>
        <v>0</v>
      </c>
      <c r="DE184" s="78" t="str">
        <f t="shared" si="142"/>
        <v>1</v>
      </c>
      <c r="DF184" s="78" t="str">
        <f t="shared" si="143"/>
        <v>1</v>
      </c>
      <c r="DG184" s="78" t="str">
        <f t="shared" si="144"/>
        <v>1</v>
      </c>
      <c r="DH184" s="78" t="str">
        <f t="shared" si="145"/>
        <v>1</v>
      </c>
      <c r="DI184" s="79" t="str">
        <f>IFERROR(IF(J184="","",VLOOKUP(J184,Lists!$D$3:$E$13,2,FALSE)),1)</f>
        <v/>
      </c>
      <c r="DJ184" s="79" t="str">
        <f>IFERROR(IF(K184="","",VLOOKUP(K184,Lists!$F$3:$G$14,2,FALSE)),1)</f>
        <v/>
      </c>
      <c r="DK184" s="79" t="str">
        <f>IFERROR(IF(M184="","",VLOOKUP(M184,Lists!$AA$3:$AB$18,2,FALSE)),1)</f>
        <v/>
      </c>
      <c r="DL184" s="79" t="str">
        <f>IFERROR(IF(N184="","",VLOOKUP(N184,Lists!$AC$3:$AD$13,2,FALSE)),1)</f>
        <v/>
      </c>
    </row>
    <row r="185" spans="1:116" ht="15" customHeight="1" x14ac:dyDescent="0.2">
      <c r="A185" s="20"/>
      <c r="B185" s="19"/>
      <c r="C185" s="64"/>
      <c r="D185" s="64"/>
      <c r="E185" s="19"/>
      <c r="F185" s="20"/>
      <c r="G185" s="18"/>
      <c r="H185" s="65"/>
      <c r="I185" s="18"/>
      <c r="J185" s="66"/>
      <c r="K185" s="66"/>
      <c r="L185" s="67"/>
      <c r="M185" s="68"/>
      <c r="N185" s="68"/>
      <c r="O185" s="69"/>
      <c r="P185" s="134"/>
      <c r="Q185" s="70"/>
      <c r="R185" s="134"/>
      <c r="S185" s="70"/>
      <c r="T185" s="134"/>
      <c r="U185" s="70"/>
      <c r="V185" s="134"/>
      <c r="W185" s="70"/>
      <c r="X185" s="134"/>
      <c r="Y185" s="70"/>
      <c r="Z185" s="134"/>
      <c r="AA185" s="70"/>
      <c r="AB185" s="19"/>
      <c r="AC185" s="20"/>
      <c r="AD185" s="19"/>
      <c r="AE185" s="71" t="str">
        <f t="shared" si="110"/>
        <v/>
      </c>
      <c r="AF185" s="71" t="str">
        <f t="shared" si="111"/>
        <v/>
      </c>
      <c r="AG185" s="71" t="str">
        <f t="shared" si="112"/>
        <v/>
      </c>
      <c r="AH185" s="71" t="str">
        <f t="shared" si="113"/>
        <v/>
      </c>
      <c r="AI185" s="71" t="str">
        <f t="shared" si="114"/>
        <v/>
      </c>
      <c r="AJ185" s="71" t="str">
        <f t="shared" si="115"/>
        <v/>
      </c>
      <c r="AK185" s="71" t="str">
        <f t="shared" si="116"/>
        <v/>
      </c>
      <c r="AL185" s="71" t="str">
        <f t="shared" si="117"/>
        <v/>
      </c>
      <c r="AM185" s="71" t="str">
        <f t="shared" si="118"/>
        <v/>
      </c>
      <c r="AN185" s="72" t="str">
        <f t="shared" si="119"/>
        <v/>
      </c>
      <c r="AO185" s="73" t="str">
        <f t="shared" si="120"/>
        <v/>
      </c>
      <c r="AP185" s="72" t="str">
        <f t="shared" si="121"/>
        <v/>
      </c>
      <c r="AQ185" s="72" t="str">
        <f t="shared" si="122"/>
        <v/>
      </c>
      <c r="AR185" s="72" t="str">
        <f t="shared" si="123"/>
        <v/>
      </c>
      <c r="AS185" s="72" t="str">
        <f t="shared" si="124"/>
        <v/>
      </c>
      <c r="AT185" s="72" t="str">
        <f t="shared" si="125"/>
        <v/>
      </c>
      <c r="AU185" s="3"/>
      <c r="AV185" s="3"/>
      <c r="AW185" s="3"/>
      <c r="AX185" s="3"/>
      <c r="AY185" s="20"/>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80"/>
      <c r="CA185" s="3"/>
      <c r="CB185" s="3"/>
      <c r="CC185" s="3"/>
      <c r="CD185" s="3"/>
      <c r="CE185" s="3"/>
      <c r="CF185" s="3"/>
      <c r="CG185" s="3"/>
      <c r="CH185" s="3"/>
      <c r="CI185" s="3"/>
      <c r="CJ185" s="3"/>
      <c r="CM185" s="3"/>
      <c r="CN185" s="78" t="str">
        <f t="shared" si="126"/>
        <v/>
      </c>
      <c r="CO185" s="78" t="str">
        <f t="shared" si="127"/>
        <v/>
      </c>
      <c r="CP185" s="78" t="str">
        <f t="shared" si="128"/>
        <v/>
      </c>
      <c r="CQ185" s="78" t="str">
        <f t="shared" si="129"/>
        <v/>
      </c>
      <c r="CR185" s="78" t="str">
        <f t="shared" si="130"/>
        <v/>
      </c>
      <c r="CS185" s="78" t="str">
        <f t="shared" si="131"/>
        <v/>
      </c>
      <c r="CT185" s="78">
        <f t="shared" si="132"/>
        <v>0</v>
      </c>
      <c r="CU185" s="78">
        <f t="shared" si="133"/>
        <v>0</v>
      </c>
      <c r="CV185" s="78">
        <f t="shared" si="134"/>
        <v>0</v>
      </c>
      <c r="CW185" s="78">
        <f t="shared" si="135"/>
        <v>0</v>
      </c>
      <c r="CX185" s="78">
        <f t="shared" si="136"/>
        <v>0</v>
      </c>
      <c r="CY185" s="78">
        <f t="shared" si="137"/>
        <v>0</v>
      </c>
      <c r="CZ185" s="78">
        <f t="shared" si="138"/>
        <v>0</v>
      </c>
      <c r="DA185" s="78">
        <f>IF(COUNTIFS($A$2:$A$601,A185,$B$2:$B$601,B185,$F$2:F$601,F185)&gt;1,1,0)</f>
        <v>0</v>
      </c>
      <c r="DB185" s="78">
        <f t="shared" si="139"/>
        <v>0</v>
      </c>
      <c r="DC185" s="78">
        <f t="shared" si="140"/>
        <v>0</v>
      </c>
      <c r="DD185" s="78">
        <f t="shared" si="141"/>
        <v>0</v>
      </c>
      <c r="DE185" s="78" t="str">
        <f t="shared" si="142"/>
        <v>1</v>
      </c>
      <c r="DF185" s="78" t="str">
        <f t="shared" si="143"/>
        <v>1</v>
      </c>
      <c r="DG185" s="78" t="str">
        <f t="shared" si="144"/>
        <v>1</v>
      </c>
      <c r="DH185" s="78" t="str">
        <f t="shared" si="145"/>
        <v>1</v>
      </c>
      <c r="DI185" s="79" t="str">
        <f>IFERROR(IF(J185="","",VLOOKUP(J185,Lists!$D$3:$E$13,2,FALSE)),1)</f>
        <v/>
      </c>
      <c r="DJ185" s="79" t="str">
        <f>IFERROR(IF(K185="","",VLOOKUP(K185,Lists!$F$3:$G$14,2,FALSE)),1)</f>
        <v/>
      </c>
      <c r="DK185" s="79" t="str">
        <f>IFERROR(IF(M185="","",VLOOKUP(M185,Lists!$AA$3:$AB$18,2,FALSE)),1)</f>
        <v/>
      </c>
      <c r="DL185" s="79" t="str">
        <f>IFERROR(IF(N185="","",VLOOKUP(N185,Lists!$AC$3:$AD$13,2,FALSE)),1)</f>
        <v/>
      </c>
    </row>
    <row r="186" spans="1:116" ht="15" customHeight="1" x14ac:dyDescent="0.2">
      <c r="A186" s="20"/>
      <c r="B186" s="19"/>
      <c r="C186" s="64"/>
      <c r="D186" s="64"/>
      <c r="E186" s="19"/>
      <c r="F186" s="20"/>
      <c r="G186" s="18"/>
      <c r="H186" s="65"/>
      <c r="I186" s="18"/>
      <c r="J186" s="66"/>
      <c r="K186" s="66"/>
      <c r="L186" s="67"/>
      <c r="M186" s="68"/>
      <c r="N186" s="68"/>
      <c r="O186" s="69"/>
      <c r="P186" s="134"/>
      <c r="Q186" s="70"/>
      <c r="R186" s="134"/>
      <c r="S186" s="70"/>
      <c r="T186" s="134"/>
      <c r="U186" s="70"/>
      <c r="V186" s="134"/>
      <c r="W186" s="70"/>
      <c r="X186" s="134"/>
      <c r="Y186" s="70"/>
      <c r="Z186" s="134"/>
      <c r="AA186" s="70"/>
      <c r="AB186" s="19"/>
      <c r="AC186" s="20"/>
      <c r="AD186" s="19"/>
      <c r="AE186" s="71" t="str">
        <f t="shared" si="110"/>
        <v/>
      </c>
      <c r="AF186" s="71" t="str">
        <f t="shared" si="111"/>
        <v/>
      </c>
      <c r="AG186" s="71" t="str">
        <f t="shared" si="112"/>
        <v/>
      </c>
      <c r="AH186" s="71" t="str">
        <f t="shared" si="113"/>
        <v/>
      </c>
      <c r="AI186" s="71" t="str">
        <f t="shared" si="114"/>
        <v/>
      </c>
      <c r="AJ186" s="71" t="str">
        <f t="shared" si="115"/>
        <v/>
      </c>
      <c r="AK186" s="71" t="str">
        <f t="shared" si="116"/>
        <v/>
      </c>
      <c r="AL186" s="71" t="str">
        <f t="shared" si="117"/>
        <v/>
      </c>
      <c r="AM186" s="71" t="str">
        <f t="shared" si="118"/>
        <v/>
      </c>
      <c r="AN186" s="72" t="str">
        <f t="shared" si="119"/>
        <v/>
      </c>
      <c r="AO186" s="73" t="str">
        <f t="shared" si="120"/>
        <v/>
      </c>
      <c r="AP186" s="72" t="str">
        <f t="shared" si="121"/>
        <v/>
      </c>
      <c r="AQ186" s="72" t="str">
        <f t="shared" si="122"/>
        <v/>
      </c>
      <c r="AR186" s="72" t="str">
        <f t="shared" si="123"/>
        <v/>
      </c>
      <c r="AS186" s="72" t="str">
        <f t="shared" si="124"/>
        <v/>
      </c>
      <c r="AT186" s="72" t="str">
        <f t="shared" si="125"/>
        <v/>
      </c>
      <c r="AU186" s="3"/>
      <c r="AV186" s="3"/>
      <c r="AW186" s="3"/>
      <c r="AX186" s="3"/>
      <c r="AY186" s="20"/>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80"/>
      <c r="CA186" s="3"/>
      <c r="CB186" s="3"/>
      <c r="CC186" s="3"/>
      <c r="CD186" s="3"/>
      <c r="CE186" s="3"/>
      <c r="CF186" s="3"/>
      <c r="CG186" s="3"/>
      <c r="CH186" s="3"/>
      <c r="CI186" s="3"/>
      <c r="CJ186" s="3"/>
      <c r="CM186" s="3"/>
      <c r="CN186" s="78" t="str">
        <f t="shared" si="126"/>
        <v/>
      </c>
      <c r="CO186" s="78" t="str">
        <f t="shared" si="127"/>
        <v/>
      </c>
      <c r="CP186" s="78" t="str">
        <f t="shared" si="128"/>
        <v/>
      </c>
      <c r="CQ186" s="78" t="str">
        <f t="shared" si="129"/>
        <v/>
      </c>
      <c r="CR186" s="78" t="str">
        <f t="shared" si="130"/>
        <v/>
      </c>
      <c r="CS186" s="78" t="str">
        <f t="shared" si="131"/>
        <v/>
      </c>
      <c r="CT186" s="78">
        <f t="shared" si="132"/>
        <v>0</v>
      </c>
      <c r="CU186" s="78">
        <f t="shared" si="133"/>
        <v>0</v>
      </c>
      <c r="CV186" s="78">
        <f t="shared" si="134"/>
        <v>0</v>
      </c>
      <c r="CW186" s="78">
        <f t="shared" si="135"/>
        <v>0</v>
      </c>
      <c r="CX186" s="78">
        <f t="shared" si="136"/>
        <v>0</v>
      </c>
      <c r="CY186" s="78">
        <f t="shared" si="137"/>
        <v>0</v>
      </c>
      <c r="CZ186" s="78">
        <f t="shared" si="138"/>
        <v>0</v>
      </c>
      <c r="DA186" s="78">
        <f>IF(COUNTIFS($A$2:$A$601,A186,$B$2:$B$601,B186,$F$2:F$601,F186)&gt;1,1,0)</f>
        <v>0</v>
      </c>
      <c r="DB186" s="78">
        <f t="shared" si="139"/>
        <v>0</v>
      </c>
      <c r="DC186" s="78">
        <f t="shared" si="140"/>
        <v>0</v>
      </c>
      <c r="DD186" s="78">
        <f t="shared" si="141"/>
        <v>0</v>
      </c>
      <c r="DE186" s="78" t="str">
        <f t="shared" si="142"/>
        <v>1</v>
      </c>
      <c r="DF186" s="78" t="str">
        <f t="shared" si="143"/>
        <v>1</v>
      </c>
      <c r="DG186" s="78" t="str">
        <f t="shared" si="144"/>
        <v>1</v>
      </c>
      <c r="DH186" s="78" t="str">
        <f t="shared" si="145"/>
        <v>1</v>
      </c>
      <c r="DI186" s="79" t="str">
        <f>IFERROR(IF(J186="","",VLOOKUP(J186,Lists!$D$3:$E$13,2,FALSE)),1)</f>
        <v/>
      </c>
      <c r="DJ186" s="79" t="str">
        <f>IFERROR(IF(K186="","",VLOOKUP(K186,Lists!$F$3:$G$14,2,FALSE)),1)</f>
        <v/>
      </c>
      <c r="DK186" s="79" t="str">
        <f>IFERROR(IF(M186="","",VLOOKUP(M186,Lists!$AA$3:$AB$18,2,FALSE)),1)</f>
        <v/>
      </c>
      <c r="DL186" s="79" t="str">
        <f>IFERROR(IF(N186="","",VLOOKUP(N186,Lists!$AC$3:$AD$13,2,FALSE)),1)</f>
        <v/>
      </c>
    </row>
    <row r="187" spans="1:116" ht="15" customHeight="1" x14ac:dyDescent="0.2">
      <c r="A187" s="20"/>
      <c r="B187" s="19"/>
      <c r="C187" s="64"/>
      <c r="D187" s="64"/>
      <c r="E187" s="19"/>
      <c r="F187" s="20"/>
      <c r="G187" s="18"/>
      <c r="H187" s="65"/>
      <c r="I187" s="18"/>
      <c r="J187" s="66"/>
      <c r="K187" s="66"/>
      <c r="L187" s="67"/>
      <c r="M187" s="68"/>
      <c r="N187" s="68"/>
      <c r="O187" s="69"/>
      <c r="P187" s="134"/>
      <c r="Q187" s="70"/>
      <c r="R187" s="134"/>
      <c r="S187" s="70"/>
      <c r="T187" s="134"/>
      <c r="U187" s="70"/>
      <c r="V187" s="134"/>
      <c r="W187" s="70"/>
      <c r="X187" s="134"/>
      <c r="Y187" s="70"/>
      <c r="Z187" s="134"/>
      <c r="AA187" s="70"/>
      <c r="AB187" s="19"/>
      <c r="AC187" s="20"/>
      <c r="AD187" s="19"/>
      <c r="AE187" s="71" t="str">
        <f t="shared" si="110"/>
        <v/>
      </c>
      <c r="AF187" s="71" t="str">
        <f t="shared" si="111"/>
        <v/>
      </c>
      <c r="AG187" s="71" t="str">
        <f t="shared" si="112"/>
        <v/>
      </c>
      <c r="AH187" s="71" t="str">
        <f t="shared" si="113"/>
        <v/>
      </c>
      <c r="AI187" s="71" t="str">
        <f t="shared" si="114"/>
        <v/>
      </c>
      <c r="AJ187" s="71" t="str">
        <f t="shared" si="115"/>
        <v/>
      </c>
      <c r="AK187" s="71" t="str">
        <f t="shared" si="116"/>
        <v/>
      </c>
      <c r="AL187" s="71" t="str">
        <f t="shared" si="117"/>
        <v/>
      </c>
      <c r="AM187" s="71" t="str">
        <f t="shared" si="118"/>
        <v/>
      </c>
      <c r="AN187" s="72" t="str">
        <f t="shared" si="119"/>
        <v/>
      </c>
      <c r="AO187" s="73" t="str">
        <f t="shared" si="120"/>
        <v/>
      </c>
      <c r="AP187" s="72" t="str">
        <f t="shared" si="121"/>
        <v/>
      </c>
      <c r="AQ187" s="72" t="str">
        <f t="shared" si="122"/>
        <v/>
      </c>
      <c r="AR187" s="72" t="str">
        <f t="shared" si="123"/>
        <v/>
      </c>
      <c r="AS187" s="72" t="str">
        <f t="shared" si="124"/>
        <v/>
      </c>
      <c r="AT187" s="72" t="str">
        <f t="shared" si="125"/>
        <v/>
      </c>
      <c r="AU187" s="3"/>
      <c r="AV187" s="3"/>
      <c r="AW187" s="3"/>
      <c r="AX187" s="3"/>
      <c r="AY187" s="20"/>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80"/>
      <c r="CA187" s="3"/>
      <c r="CB187" s="3"/>
      <c r="CC187" s="3"/>
      <c r="CD187" s="3"/>
      <c r="CE187" s="3"/>
      <c r="CF187" s="3"/>
      <c r="CG187" s="3"/>
      <c r="CH187" s="3"/>
      <c r="CI187" s="3"/>
      <c r="CJ187" s="3"/>
      <c r="CM187" s="3"/>
      <c r="CN187" s="78" t="str">
        <f t="shared" si="126"/>
        <v/>
      </c>
      <c r="CO187" s="78" t="str">
        <f t="shared" si="127"/>
        <v/>
      </c>
      <c r="CP187" s="78" t="str">
        <f t="shared" si="128"/>
        <v/>
      </c>
      <c r="CQ187" s="78" t="str">
        <f t="shared" si="129"/>
        <v/>
      </c>
      <c r="CR187" s="78" t="str">
        <f t="shared" si="130"/>
        <v/>
      </c>
      <c r="CS187" s="78" t="str">
        <f t="shared" si="131"/>
        <v/>
      </c>
      <c r="CT187" s="78">
        <f t="shared" si="132"/>
        <v>0</v>
      </c>
      <c r="CU187" s="78">
        <f t="shared" si="133"/>
        <v>0</v>
      </c>
      <c r="CV187" s="78">
        <f t="shared" si="134"/>
        <v>0</v>
      </c>
      <c r="CW187" s="78">
        <f t="shared" si="135"/>
        <v>0</v>
      </c>
      <c r="CX187" s="78">
        <f t="shared" si="136"/>
        <v>0</v>
      </c>
      <c r="CY187" s="78">
        <f t="shared" si="137"/>
        <v>0</v>
      </c>
      <c r="CZ187" s="78">
        <f t="shared" si="138"/>
        <v>0</v>
      </c>
      <c r="DA187" s="78">
        <f>IF(COUNTIFS($A$2:$A$601,A187,$B$2:$B$601,B187,$F$2:F$601,F187)&gt;1,1,0)</f>
        <v>0</v>
      </c>
      <c r="DB187" s="78">
        <f t="shared" si="139"/>
        <v>0</v>
      </c>
      <c r="DC187" s="78">
        <f t="shared" si="140"/>
        <v>0</v>
      </c>
      <c r="DD187" s="78">
        <f t="shared" si="141"/>
        <v>0</v>
      </c>
      <c r="DE187" s="78" t="str">
        <f t="shared" si="142"/>
        <v>1</v>
      </c>
      <c r="DF187" s="78" t="str">
        <f t="shared" si="143"/>
        <v>1</v>
      </c>
      <c r="DG187" s="78" t="str">
        <f t="shared" si="144"/>
        <v>1</v>
      </c>
      <c r="DH187" s="78" t="str">
        <f t="shared" si="145"/>
        <v>1</v>
      </c>
      <c r="DI187" s="79" t="str">
        <f>IFERROR(IF(J187="","",VLOOKUP(J187,Lists!$D$3:$E$13,2,FALSE)),1)</f>
        <v/>
      </c>
      <c r="DJ187" s="79" t="str">
        <f>IFERROR(IF(K187="","",VLOOKUP(K187,Lists!$F$3:$G$14,2,FALSE)),1)</f>
        <v/>
      </c>
      <c r="DK187" s="79" t="str">
        <f>IFERROR(IF(M187="","",VLOOKUP(M187,Lists!$AA$3:$AB$18,2,FALSE)),1)</f>
        <v/>
      </c>
      <c r="DL187" s="79" t="str">
        <f>IFERROR(IF(N187="","",VLOOKUP(N187,Lists!$AC$3:$AD$13,2,FALSE)),1)</f>
        <v/>
      </c>
    </row>
    <row r="188" spans="1:116" ht="15" customHeight="1" x14ac:dyDescent="0.2">
      <c r="A188" s="20"/>
      <c r="B188" s="19"/>
      <c r="C188" s="64"/>
      <c r="D188" s="64"/>
      <c r="E188" s="19"/>
      <c r="F188" s="20"/>
      <c r="G188" s="18"/>
      <c r="H188" s="65"/>
      <c r="I188" s="18"/>
      <c r="J188" s="66"/>
      <c r="K188" s="66"/>
      <c r="L188" s="67"/>
      <c r="M188" s="68"/>
      <c r="N188" s="68"/>
      <c r="O188" s="69"/>
      <c r="P188" s="134"/>
      <c r="Q188" s="70"/>
      <c r="R188" s="134"/>
      <c r="S188" s="70"/>
      <c r="T188" s="134"/>
      <c r="U188" s="70"/>
      <c r="V188" s="134"/>
      <c r="W188" s="70"/>
      <c r="X188" s="134"/>
      <c r="Y188" s="70"/>
      <c r="Z188" s="134"/>
      <c r="AA188" s="70"/>
      <c r="AB188" s="19"/>
      <c r="AC188" s="20"/>
      <c r="AD188" s="19"/>
      <c r="AE188" s="71" t="str">
        <f t="shared" si="110"/>
        <v/>
      </c>
      <c r="AF188" s="71" t="str">
        <f t="shared" si="111"/>
        <v/>
      </c>
      <c r="AG188" s="71" t="str">
        <f t="shared" si="112"/>
        <v/>
      </c>
      <c r="AH188" s="71" t="str">
        <f t="shared" si="113"/>
        <v/>
      </c>
      <c r="AI188" s="71" t="str">
        <f t="shared" si="114"/>
        <v/>
      </c>
      <c r="AJ188" s="71" t="str">
        <f t="shared" si="115"/>
        <v/>
      </c>
      <c r="AK188" s="71" t="str">
        <f t="shared" si="116"/>
        <v/>
      </c>
      <c r="AL188" s="71" t="str">
        <f t="shared" si="117"/>
        <v/>
      </c>
      <c r="AM188" s="71" t="str">
        <f t="shared" si="118"/>
        <v/>
      </c>
      <c r="AN188" s="72" t="str">
        <f t="shared" si="119"/>
        <v/>
      </c>
      <c r="AO188" s="73" t="str">
        <f t="shared" si="120"/>
        <v/>
      </c>
      <c r="AP188" s="72" t="str">
        <f t="shared" si="121"/>
        <v/>
      </c>
      <c r="AQ188" s="72" t="str">
        <f t="shared" si="122"/>
        <v/>
      </c>
      <c r="AR188" s="72" t="str">
        <f t="shared" si="123"/>
        <v/>
      </c>
      <c r="AS188" s="72" t="str">
        <f t="shared" si="124"/>
        <v/>
      </c>
      <c r="AT188" s="72" t="str">
        <f t="shared" si="125"/>
        <v/>
      </c>
      <c r="AU188" s="3"/>
      <c r="AV188" s="3"/>
      <c r="AW188" s="3"/>
      <c r="AX188" s="3"/>
      <c r="AY188" s="20"/>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80"/>
      <c r="CA188" s="3"/>
      <c r="CB188" s="3"/>
      <c r="CC188" s="3"/>
      <c r="CD188" s="3"/>
      <c r="CE188" s="3"/>
      <c r="CF188" s="3"/>
      <c r="CG188" s="3"/>
      <c r="CH188" s="3"/>
      <c r="CI188" s="3"/>
      <c r="CJ188" s="3"/>
      <c r="CM188" s="3"/>
      <c r="CN188" s="78" t="str">
        <f t="shared" si="126"/>
        <v/>
      </c>
      <c r="CO188" s="78" t="str">
        <f t="shared" si="127"/>
        <v/>
      </c>
      <c r="CP188" s="78" t="str">
        <f t="shared" si="128"/>
        <v/>
      </c>
      <c r="CQ188" s="78" t="str">
        <f t="shared" si="129"/>
        <v/>
      </c>
      <c r="CR188" s="78" t="str">
        <f t="shared" si="130"/>
        <v/>
      </c>
      <c r="CS188" s="78" t="str">
        <f t="shared" si="131"/>
        <v/>
      </c>
      <c r="CT188" s="78">
        <f t="shared" si="132"/>
        <v>0</v>
      </c>
      <c r="CU188" s="78">
        <f t="shared" si="133"/>
        <v>0</v>
      </c>
      <c r="CV188" s="78">
        <f t="shared" si="134"/>
        <v>0</v>
      </c>
      <c r="CW188" s="78">
        <f t="shared" si="135"/>
        <v>0</v>
      </c>
      <c r="CX188" s="78">
        <f t="shared" si="136"/>
        <v>0</v>
      </c>
      <c r="CY188" s="78">
        <f t="shared" si="137"/>
        <v>0</v>
      </c>
      <c r="CZ188" s="78">
        <f t="shared" si="138"/>
        <v>0</v>
      </c>
      <c r="DA188" s="78">
        <f>IF(COUNTIFS($A$2:$A$601,A188,$B$2:$B$601,B188,$F$2:F$601,F188)&gt;1,1,0)</f>
        <v>0</v>
      </c>
      <c r="DB188" s="78">
        <f t="shared" si="139"/>
        <v>0</v>
      </c>
      <c r="DC188" s="78">
        <f t="shared" si="140"/>
        <v>0</v>
      </c>
      <c r="DD188" s="78">
        <f t="shared" si="141"/>
        <v>0</v>
      </c>
      <c r="DE188" s="78" t="str">
        <f t="shared" si="142"/>
        <v>1</v>
      </c>
      <c r="DF188" s="78" t="str">
        <f t="shared" si="143"/>
        <v>1</v>
      </c>
      <c r="DG188" s="78" t="str">
        <f t="shared" si="144"/>
        <v>1</v>
      </c>
      <c r="DH188" s="78" t="str">
        <f t="shared" si="145"/>
        <v>1</v>
      </c>
      <c r="DI188" s="79" t="str">
        <f>IFERROR(IF(J188="","",VLOOKUP(J188,Lists!$D$3:$E$13,2,FALSE)),1)</f>
        <v/>
      </c>
      <c r="DJ188" s="79" t="str">
        <f>IFERROR(IF(K188="","",VLOOKUP(K188,Lists!$F$3:$G$14,2,FALSE)),1)</f>
        <v/>
      </c>
      <c r="DK188" s="79" t="str">
        <f>IFERROR(IF(M188="","",VLOOKUP(M188,Lists!$AA$3:$AB$18,2,FALSE)),1)</f>
        <v/>
      </c>
      <c r="DL188" s="79" t="str">
        <f>IFERROR(IF(N188="","",VLOOKUP(N188,Lists!$AC$3:$AD$13,2,FALSE)),1)</f>
        <v/>
      </c>
    </row>
    <row r="189" spans="1:116" ht="15" customHeight="1" x14ac:dyDescent="0.2">
      <c r="A189" s="20"/>
      <c r="B189" s="19"/>
      <c r="C189" s="64"/>
      <c r="D189" s="64"/>
      <c r="E189" s="19"/>
      <c r="F189" s="20"/>
      <c r="G189" s="18"/>
      <c r="H189" s="65"/>
      <c r="I189" s="18"/>
      <c r="J189" s="66"/>
      <c r="K189" s="66"/>
      <c r="L189" s="67"/>
      <c r="M189" s="68"/>
      <c r="N189" s="68"/>
      <c r="O189" s="69"/>
      <c r="P189" s="134"/>
      <c r="Q189" s="70"/>
      <c r="R189" s="134"/>
      <c r="S189" s="70"/>
      <c r="T189" s="134"/>
      <c r="U189" s="70"/>
      <c r="V189" s="134"/>
      <c r="W189" s="70"/>
      <c r="X189" s="134"/>
      <c r="Y189" s="70"/>
      <c r="Z189" s="134"/>
      <c r="AA189" s="70"/>
      <c r="AB189" s="19"/>
      <c r="AC189" s="20"/>
      <c r="AD189" s="19"/>
      <c r="AE189" s="71" t="str">
        <f t="shared" si="110"/>
        <v/>
      </c>
      <c r="AF189" s="71" t="str">
        <f t="shared" si="111"/>
        <v/>
      </c>
      <c r="AG189" s="71" t="str">
        <f t="shared" si="112"/>
        <v/>
      </c>
      <c r="AH189" s="71" t="str">
        <f t="shared" si="113"/>
        <v/>
      </c>
      <c r="AI189" s="71" t="str">
        <f t="shared" si="114"/>
        <v/>
      </c>
      <c r="AJ189" s="71" t="str">
        <f t="shared" si="115"/>
        <v/>
      </c>
      <c r="AK189" s="71" t="str">
        <f t="shared" si="116"/>
        <v/>
      </c>
      <c r="AL189" s="71" t="str">
        <f t="shared" si="117"/>
        <v/>
      </c>
      <c r="AM189" s="71" t="str">
        <f t="shared" si="118"/>
        <v/>
      </c>
      <c r="AN189" s="72" t="str">
        <f t="shared" si="119"/>
        <v/>
      </c>
      <c r="AO189" s="73" t="str">
        <f t="shared" si="120"/>
        <v/>
      </c>
      <c r="AP189" s="72" t="str">
        <f t="shared" si="121"/>
        <v/>
      </c>
      <c r="AQ189" s="72" t="str">
        <f t="shared" si="122"/>
        <v/>
      </c>
      <c r="AR189" s="72" t="str">
        <f t="shared" si="123"/>
        <v/>
      </c>
      <c r="AS189" s="72" t="str">
        <f t="shared" si="124"/>
        <v/>
      </c>
      <c r="AT189" s="72" t="str">
        <f t="shared" si="125"/>
        <v/>
      </c>
      <c r="AU189" s="3"/>
      <c r="AV189" s="3"/>
      <c r="AW189" s="3"/>
      <c r="AX189" s="3"/>
      <c r="AY189" s="20"/>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80"/>
      <c r="CA189" s="3"/>
      <c r="CB189" s="3"/>
      <c r="CC189" s="3"/>
      <c r="CD189" s="3"/>
      <c r="CE189" s="3"/>
      <c r="CF189" s="3"/>
      <c r="CG189" s="3"/>
      <c r="CH189" s="3"/>
      <c r="CI189" s="3"/>
      <c r="CJ189" s="3"/>
      <c r="CM189" s="3"/>
      <c r="CN189" s="78" t="str">
        <f t="shared" si="126"/>
        <v/>
      </c>
      <c r="CO189" s="78" t="str">
        <f t="shared" si="127"/>
        <v/>
      </c>
      <c r="CP189" s="78" t="str">
        <f t="shared" si="128"/>
        <v/>
      </c>
      <c r="CQ189" s="78" t="str">
        <f t="shared" si="129"/>
        <v/>
      </c>
      <c r="CR189" s="78" t="str">
        <f t="shared" si="130"/>
        <v/>
      </c>
      <c r="CS189" s="78" t="str">
        <f t="shared" si="131"/>
        <v/>
      </c>
      <c r="CT189" s="78">
        <f t="shared" si="132"/>
        <v>0</v>
      </c>
      <c r="CU189" s="78">
        <f t="shared" si="133"/>
        <v>0</v>
      </c>
      <c r="CV189" s="78">
        <f t="shared" si="134"/>
        <v>0</v>
      </c>
      <c r="CW189" s="78">
        <f t="shared" si="135"/>
        <v>0</v>
      </c>
      <c r="CX189" s="78">
        <f t="shared" si="136"/>
        <v>0</v>
      </c>
      <c r="CY189" s="78">
        <f t="shared" si="137"/>
        <v>0</v>
      </c>
      <c r="CZ189" s="78">
        <f t="shared" si="138"/>
        <v>0</v>
      </c>
      <c r="DA189" s="78">
        <f>IF(COUNTIFS($A$2:$A$601,A189,$B$2:$B$601,B189,$F$2:F$601,F189)&gt;1,1,0)</f>
        <v>0</v>
      </c>
      <c r="DB189" s="78">
        <f t="shared" si="139"/>
        <v>0</v>
      </c>
      <c r="DC189" s="78">
        <f t="shared" si="140"/>
        <v>0</v>
      </c>
      <c r="DD189" s="78">
        <f t="shared" si="141"/>
        <v>0</v>
      </c>
      <c r="DE189" s="78" t="str">
        <f t="shared" si="142"/>
        <v>1</v>
      </c>
      <c r="DF189" s="78" t="str">
        <f t="shared" si="143"/>
        <v>1</v>
      </c>
      <c r="DG189" s="78" t="str">
        <f t="shared" si="144"/>
        <v>1</v>
      </c>
      <c r="DH189" s="78" t="str">
        <f t="shared" si="145"/>
        <v>1</v>
      </c>
      <c r="DI189" s="79" t="str">
        <f>IFERROR(IF(J189="","",VLOOKUP(J189,Lists!$D$3:$E$13,2,FALSE)),1)</f>
        <v/>
      </c>
      <c r="DJ189" s="79" t="str">
        <f>IFERROR(IF(K189="","",VLOOKUP(K189,Lists!$F$3:$G$14,2,FALSE)),1)</f>
        <v/>
      </c>
      <c r="DK189" s="79" t="str">
        <f>IFERROR(IF(M189="","",VLOOKUP(M189,Lists!$AA$3:$AB$18,2,FALSE)),1)</f>
        <v/>
      </c>
      <c r="DL189" s="79" t="str">
        <f>IFERROR(IF(N189="","",VLOOKUP(N189,Lists!$AC$3:$AD$13,2,FALSE)),1)</f>
        <v/>
      </c>
    </row>
    <row r="190" spans="1:116" ht="15" customHeight="1" x14ac:dyDescent="0.2">
      <c r="A190" s="20"/>
      <c r="B190" s="19"/>
      <c r="C190" s="64"/>
      <c r="D190" s="64"/>
      <c r="E190" s="19"/>
      <c r="F190" s="20"/>
      <c r="G190" s="18"/>
      <c r="H190" s="65"/>
      <c r="I190" s="18"/>
      <c r="J190" s="66"/>
      <c r="K190" s="66"/>
      <c r="L190" s="67"/>
      <c r="M190" s="68"/>
      <c r="N190" s="68"/>
      <c r="O190" s="69"/>
      <c r="P190" s="134"/>
      <c r="Q190" s="70"/>
      <c r="R190" s="134"/>
      <c r="S190" s="70"/>
      <c r="T190" s="134"/>
      <c r="U190" s="70"/>
      <c r="V190" s="134"/>
      <c r="W190" s="70"/>
      <c r="X190" s="134"/>
      <c r="Y190" s="70"/>
      <c r="Z190" s="134"/>
      <c r="AA190" s="70"/>
      <c r="AB190" s="19"/>
      <c r="AC190" s="20"/>
      <c r="AD190" s="19"/>
      <c r="AE190" s="71" t="str">
        <f t="shared" si="110"/>
        <v/>
      </c>
      <c r="AF190" s="71" t="str">
        <f t="shared" si="111"/>
        <v/>
      </c>
      <c r="AG190" s="71" t="str">
        <f t="shared" si="112"/>
        <v/>
      </c>
      <c r="AH190" s="71" t="str">
        <f t="shared" si="113"/>
        <v/>
      </c>
      <c r="AI190" s="71" t="str">
        <f t="shared" si="114"/>
        <v/>
      </c>
      <c r="AJ190" s="71" t="str">
        <f t="shared" si="115"/>
        <v/>
      </c>
      <c r="AK190" s="71" t="str">
        <f t="shared" si="116"/>
        <v/>
      </c>
      <c r="AL190" s="71" t="str">
        <f t="shared" si="117"/>
        <v/>
      </c>
      <c r="AM190" s="71" t="str">
        <f t="shared" si="118"/>
        <v/>
      </c>
      <c r="AN190" s="72" t="str">
        <f t="shared" si="119"/>
        <v/>
      </c>
      <c r="AO190" s="73" t="str">
        <f t="shared" si="120"/>
        <v/>
      </c>
      <c r="AP190" s="72" t="str">
        <f t="shared" si="121"/>
        <v/>
      </c>
      <c r="AQ190" s="72" t="str">
        <f t="shared" si="122"/>
        <v/>
      </c>
      <c r="AR190" s="72" t="str">
        <f t="shared" si="123"/>
        <v/>
      </c>
      <c r="AS190" s="72" t="str">
        <f t="shared" si="124"/>
        <v/>
      </c>
      <c r="AT190" s="72" t="str">
        <f t="shared" si="125"/>
        <v/>
      </c>
      <c r="AU190" s="3"/>
      <c r="AV190" s="3"/>
      <c r="AW190" s="3"/>
      <c r="AX190" s="3"/>
      <c r="AY190" s="20"/>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80"/>
      <c r="CA190" s="3"/>
      <c r="CB190" s="3"/>
      <c r="CC190" s="3"/>
      <c r="CD190" s="3"/>
      <c r="CE190" s="3"/>
      <c r="CF190" s="3"/>
      <c r="CG190" s="3"/>
      <c r="CH190" s="3"/>
      <c r="CI190" s="3"/>
      <c r="CJ190" s="3"/>
      <c r="CM190" s="3"/>
      <c r="CN190" s="78" t="str">
        <f t="shared" si="126"/>
        <v/>
      </c>
      <c r="CO190" s="78" t="str">
        <f t="shared" si="127"/>
        <v/>
      </c>
      <c r="CP190" s="78" t="str">
        <f t="shared" si="128"/>
        <v/>
      </c>
      <c r="CQ190" s="78" t="str">
        <f t="shared" si="129"/>
        <v/>
      </c>
      <c r="CR190" s="78" t="str">
        <f t="shared" si="130"/>
        <v/>
      </c>
      <c r="CS190" s="78" t="str">
        <f t="shared" si="131"/>
        <v/>
      </c>
      <c r="CT190" s="78">
        <f t="shared" si="132"/>
        <v>0</v>
      </c>
      <c r="CU190" s="78">
        <f t="shared" si="133"/>
        <v>0</v>
      </c>
      <c r="CV190" s="78">
        <f t="shared" si="134"/>
        <v>0</v>
      </c>
      <c r="CW190" s="78">
        <f t="shared" si="135"/>
        <v>0</v>
      </c>
      <c r="CX190" s="78">
        <f t="shared" si="136"/>
        <v>0</v>
      </c>
      <c r="CY190" s="78">
        <f t="shared" si="137"/>
        <v>0</v>
      </c>
      <c r="CZ190" s="78">
        <f t="shared" si="138"/>
        <v>0</v>
      </c>
      <c r="DA190" s="78">
        <f>IF(COUNTIFS($A$2:$A$601,A190,$B$2:$B$601,B190,$F$2:F$601,F190)&gt;1,1,0)</f>
        <v>0</v>
      </c>
      <c r="DB190" s="78">
        <f t="shared" si="139"/>
        <v>0</v>
      </c>
      <c r="DC190" s="78">
        <f t="shared" si="140"/>
        <v>0</v>
      </c>
      <c r="DD190" s="78">
        <f t="shared" si="141"/>
        <v>0</v>
      </c>
      <c r="DE190" s="78" t="str">
        <f t="shared" si="142"/>
        <v>1</v>
      </c>
      <c r="DF190" s="78" t="str">
        <f t="shared" si="143"/>
        <v>1</v>
      </c>
      <c r="DG190" s="78" t="str">
        <f t="shared" si="144"/>
        <v>1</v>
      </c>
      <c r="DH190" s="78" t="str">
        <f t="shared" si="145"/>
        <v>1</v>
      </c>
      <c r="DI190" s="79" t="str">
        <f>IFERROR(IF(J190="","",VLOOKUP(J190,Lists!$D$3:$E$13,2,FALSE)),1)</f>
        <v/>
      </c>
      <c r="DJ190" s="79" t="str">
        <f>IFERROR(IF(K190="","",VLOOKUP(K190,Lists!$F$3:$G$14,2,FALSE)),1)</f>
        <v/>
      </c>
      <c r="DK190" s="79" t="str">
        <f>IFERROR(IF(M190="","",VLOOKUP(M190,Lists!$AA$3:$AB$18,2,FALSE)),1)</f>
        <v/>
      </c>
      <c r="DL190" s="79" t="str">
        <f>IFERROR(IF(N190="","",VLOOKUP(N190,Lists!$AC$3:$AD$13,2,FALSE)),1)</f>
        <v/>
      </c>
    </row>
    <row r="191" spans="1:116" ht="15" customHeight="1" x14ac:dyDescent="0.2">
      <c r="A191" s="20"/>
      <c r="B191" s="19"/>
      <c r="C191" s="64"/>
      <c r="D191" s="64"/>
      <c r="E191" s="19"/>
      <c r="F191" s="20"/>
      <c r="G191" s="18"/>
      <c r="H191" s="65"/>
      <c r="I191" s="18"/>
      <c r="J191" s="66"/>
      <c r="K191" s="66"/>
      <c r="L191" s="67"/>
      <c r="M191" s="68"/>
      <c r="N191" s="68"/>
      <c r="O191" s="69"/>
      <c r="P191" s="134"/>
      <c r="Q191" s="70"/>
      <c r="R191" s="134"/>
      <c r="S191" s="70"/>
      <c r="T191" s="134"/>
      <c r="U191" s="70"/>
      <c r="V191" s="134"/>
      <c r="W191" s="70"/>
      <c r="X191" s="134"/>
      <c r="Y191" s="70"/>
      <c r="Z191" s="134"/>
      <c r="AA191" s="70"/>
      <c r="AB191" s="19"/>
      <c r="AC191" s="20"/>
      <c r="AD191" s="19"/>
      <c r="AE191" s="71" t="str">
        <f t="shared" si="110"/>
        <v/>
      </c>
      <c r="AF191" s="71" t="str">
        <f t="shared" si="111"/>
        <v/>
      </c>
      <c r="AG191" s="71" t="str">
        <f t="shared" si="112"/>
        <v/>
      </c>
      <c r="AH191" s="71" t="str">
        <f t="shared" si="113"/>
        <v/>
      </c>
      <c r="AI191" s="71" t="str">
        <f t="shared" si="114"/>
        <v/>
      </c>
      <c r="AJ191" s="71" t="str">
        <f t="shared" si="115"/>
        <v/>
      </c>
      <c r="AK191" s="71" t="str">
        <f t="shared" si="116"/>
        <v/>
      </c>
      <c r="AL191" s="71" t="str">
        <f t="shared" si="117"/>
        <v/>
      </c>
      <c r="AM191" s="71" t="str">
        <f t="shared" si="118"/>
        <v/>
      </c>
      <c r="AN191" s="72" t="str">
        <f t="shared" si="119"/>
        <v/>
      </c>
      <c r="AO191" s="73" t="str">
        <f t="shared" si="120"/>
        <v/>
      </c>
      <c r="AP191" s="72" t="str">
        <f t="shared" si="121"/>
        <v/>
      </c>
      <c r="AQ191" s="72" t="str">
        <f t="shared" si="122"/>
        <v/>
      </c>
      <c r="AR191" s="72" t="str">
        <f t="shared" si="123"/>
        <v/>
      </c>
      <c r="AS191" s="72" t="str">
        <f t="shared" si="124"/>
        <v/>
      </c>
      <c r="AT191" s="72" t="str">
        <f t="shared" si="125"/>
        <v/>
      </c>
      <c r="AU191" s="3"/>
      <c r="AV191" s="3"/>
      <c r="AW191" s="3"/>
      <c r="AX191" s="3"/>
      <c r="AY191" s="20"/>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80"/>
      <c r="CA191" s="3"/>
      <c r="CB191" s="3"/>
      <c r="CC191" s="3"/>
      <c r="CD191" s="3"/>
      <c r="CE191" s="3"/>
      <c r="CF191" s="3"/>
      <c r="CG191" s="3"/>
      <c r="CH191" s="3"/>
      <c r="CI191" s="3"/>
      <c r="CJ191" s="3"/>
      <c r="CM191" s="3"/>
      <c r="CN191" s="78" t="str">
        <f t="shared" si="126"/>
        <v/>
      </c>
      <c r="CO191" s="78" t="str">
        <f t="shared" si="127"/>
        <v/>
      </c>
      <c r="CP191" s="78" t="str">
        <f t="shared" si="128"/>
        <v/>
      </c>
      <c r="CQ191" s="78" t="str">
        <f t="shared" si="129"/>
        <v/>
      </c>
      <c r="CR191" s="78" t="str">
        <f t="shared" si="130"/>
        <v/>
      </c>
      <c r="CS191" s="78" t="str">
        <f t="shared" si="131"/>
        <v/>
      </c>
      <c r="CT191" s="78">
        <f t="shared" si="132"/>
        <v>0</v>
      </c>
      <c r="CU191" s="78">
        <f t="shared" si="133"/>
        <v>0</v>
      </c>
      <c r="CV191" s="78">
        <f t="shared" si="134"/>
        <v>0</v>
      </c>
      <c r="CW191" s="78">
        <f t="shared" si="135"/>
        <v>0</v>
      </c>
      <c r="CX191" s="78">
        <f t="shared" si="136"/>
        <v>0</v>
      </c>
      <c r="CY191" s="78">
        <f t="shared" si="137"/>
        <v>0</v>
      </c>
      <c r="CZ191" s="78">
        <f t="shared" si="138"/>
        <v>0</v>
      </c>
      <c r="DA191" s="78">
        <f>IF(COUNTIFS($A$2:$A$601,A191,$B$2:$B$601,B191,$F$2:F$601,F191)&gt;1,1,0)</f>
        <v>0</v>
      </c>
      <c r="DB191" s="78">
        <f t="shared" si="139"/>
        <v>0</v>
      </c>
      <c r="DC191" s="78">
        <f t="shared" si="140"/>
        <v>0</v>
      </c>
      <c r="DD191" s="78">
        <f t="shared" si="141"/>
        <v>0</v>
      </c>
      <c r="DE191" s="78" t="str">
        <f t="shared" si="142"/>
        <v>1</v>
      </c>
      <c r="DF191" s="78" t="str">
        <f t="shared" si="143"/>
        <v>1</v>
      </c>
      <c r="DG191" s="78" t="str">
        <f t="shared" si="144"/>
        <v>1</v>
      </c>
      <c r="DH191" s="78" t="str">
        <f t="shared" si="145"/>
        <v>1</v>
      </c>
      <c r="DI191" s="79" t="str">
        <f>IFERROR(IF(J191="","",VLOOKUP(J191,Lists!$D$3:$E$13,2,FALSE)),1)</f>
        <v/>
      </c>
      <c r="DJ191" s="79" t="str">
        <f>IFERROR(IF(K191="","",VLOOKUP(K191,Lists!$F$3:$G$14,2,FALSE)),1)</f>
        <v/>
      </c>
      <c r="DK191" s="79" t="str">
        <f>IFERROR(IF(M191="","",VLOOKUP(M191,Lists!$AA$3:$AB$18,2,FALSE)),1)</f>
        <v/>
      </c>
      <c r="DL191" s="79" t="str">
        <f>IFERROR(IF(N191="","",VLOOKUP(N191,Lists!$AC$3:$AD$13,2,FALSE)),1)</f>
        <v/>
      </c>
    </row>
    <row r="192" spans="1:116" ht="15" customHeight="1" x14ac:dyDescent="0.2">
      <c r="A192" s="20"/>
      <c r="B192" s="19"/>
      <c r="C192" s="64"/>
      <c r="D192" s="64"/>
      <c r="E192" s="19"/>
      <c r="F192" s="20"/>
      <c r="G192" s="18"/>
      <c r="H192" s="65"/>
      <c r="I192" s="18"/>
      <c r="J192" s="66"/>
      <c r="K192" s="66"/>
      <c r="L192" s="67"/>
      <c r="M192" s="68"/>
      <c r="N192" s="68"/>
      <c r="O192" s="69"/>
      <c r="P192" s="134"/>
      <c r="Q192" s="70"/>
      <c r="R192" s="134"/>
      <c r="S192" s="70"/>
      <c r="T192" s="134"/>
      <c r="U192" s="70"/>
      <c r="V192" s="134"/>
      <c r="W192" s="70"/>
      <c r="X192" s="134"/>
      <c r="Y192" s="70"/>
      <c r="Z192" s="134"/>
      <c r="AA192" s="70"/>
      <c r="AB192" s="19"/>
      <c r="AC192" s="20"/>
      <c r="AD192" s="19"/>
      <c r="AE192" s="71" t="str">
        <f t="shared" si="110"/>
        <v/>
      </c>
      <c r="AF192" s="71" t="str">
        <f t="shared" si="111"/>
        <v/>
      </c>
      <c r="AG192" s="71" t="str">
        <f t="shared" si="112"/>
        <v/>
      </c>
      <c r="AH192" s="71" t="str">
        <f t="shared" si="113"/>
        <v/>
      </c>
      <c r="AI192" s="71" t="str">
        <f t="shared" si="114"/>
        <v/>
      </c>
      <c r="AJ192" s="71" t="str">
        <f t="shared" si="115"/>
        <v/>
      </c>
      <c r="AK192" s="71" t="str">
        <f t="shared" si="116"/>
        <v/>
      </c>
      <c r="AL192" s="71" t="str">
        <f t="shared" si="117"/>
        <v/>
      </c>
      <c r="AM192" s="71" t="str">
        <f t="shared" si="118"/>
        <v/>
      </c>
      <c r="AN192" s="72" t="str">
        <f t="shared" si="119"/>
        <v/>
      </c>
      <c r="AO192" s="73" t="str">
        <f t="shared" si="120"/>
        <v/>
      </c>
      <c r="AP192" s="72" t="str">
        <f t="shared" si="121"/>
        <v/>
      </c>
      <c r="AQ192" s="72" t="str">
        <f t="shared" si="122"/>
        <v/>
      </c>
      <c r="AR192" s="72" t="str">
        <f t="shared" si="123"/>
        <v/>
      </c>
      <c r="AS192" s="72" t="str">
        <f t="shared" si="124"/>
        <v/>
      </c>
      <c r="AT192" s="72" t="str">
        <f t="shared" si="125"/>
        <v/>
      </c>
      <c r="AU192" s="3"/>
      <c r="AV192" s="3"/>
      <c r="AW192" s="3"/>
      <c r="AX192" s="3"/>
      <c r="AY192" s="20"/>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80"/>
      <c r="CA192" s="3"/>
      <c r="CB192" s="3"/>
      <c r="CC192" s="3"/>
      <c r="CD192" s="3"/>
      <c r="CE192" s="3"/>
      <c r="CF192" s="3"/>
      <c r="CG192" s="3"/>
      <c r="CH192" s="3"/>
      <c r="CI192" s="3"/>
      <c r="CJ192" s="3"/>
      <c r="CM192" s="3"/>
      <c r="CN192" s="78" t="str">
        <f t="shared" si="126"/>
        <v/>
      </c>
      <c r="CO192" s="78" t="str">
        <f t="shared" si="127"/>
        <v/>
      </c>
      <c r="CP192" s="78" t="str">
        <f t="shared" si="128"/>
        <v/>
      </c>
      <c r="CQ192" s="78" t="str">
        <f t="shared" si="129"/>
        <v/>
      </c>
      <c r="CR192" s="78" t="str">
        <f t="shared" si="130"/>
        <v/>
      </c>
      <c r="CS192" s="78" t="str">
        <f t="shared" si="131"/>
        <v/>
      </c>
      <c r="CT192" s="78">
        <f t="shared" si="132"/>
        <v>0</v>
      </c>
      <c r="CU192" s="78">
        <f t="shared" si="133"/>
        <v>0</v>
      </c>
      <c r="CV192" s="78">
        <f t="shared" si="134"/>
        <v>0</v>
      </c>
      <c r="CW192" s="78">
        <f t="shared" si="135"/>
        <v>0</v>
      </c>
      <c r="CX192" s="78">
        <f t="shared" si="136"/>
        <v>0</v>
      </c>
      <c r="CY192" s="78">
        <f t="shared" si="137"/>
        <v>0</v>
      </c>
      <c r="CZ192" s="78">
        <f t="shared" si="138"/>
        <v>0</v>
      </c>
      <c r="DA192" s="78">
        <f>IF(COUNTIFS($A$2:$A$601,A192,$B$2:$B$601,B192,$F$2:F$601,F192)&gt;1,1,0)</f>
        <v>0</v>
      </c>
      <c r="DB192" s="78">
        <f t="shared" si="139"/>
        <v>0</v>
      </c>
      <c r="DC192" s="78">
        <f t="shared" si="140"/>
        <v>0</v>
      </c>
      <c r="DD192" s="78">
        <f t="shared" si="141"/>
        <v>0</v>
      </c>
      <c r="DE192" s="78" t="str">
        <f t="shared" si="142"/>
        <v>1</v>
      </c>
      <c r="DF192" s="78" t="str">
        <f t="shared" si="143"/>
        <v>1</v>
      </c>
      <c r="DG192" s="78" t="str">
        <f t="shared" si="144"/>
        <v>1</v>
      </c>
      <c r="DH192" s="78" t="str">
        <f t="shared" si="145"/>
        <v>1</v>
      </c>
      <c r="DI192" s="79" t="str">
        <f>IFERROR(IF(J192="","",VLOOKUP(J192,Lists!$D$3:$E$13,2,FALSE)),1)</f>
        <v/>
      </c>
      <c r="DJ192" s="79" t="str">
        <f>IFERROR(IF(K192="","",VLOOKUP(K192,Lists!$F$3:$G$14,2,FALSE)),1)</f>
        <v/>
      </c>
      <c r="DK192" s="79" t="str">
        <f>IFERROR(IF(M192="","",VLOOKUP(M192,Lists!$AA$3:$AB$18,2,FALSE)),1)</f>
        <v/>
      </c>
      <c r="DL192" s="79" t="str">
        <f>IFERROR(IF(N192="","",VLOOKUP(N192,Lists!$AC$3:$AD$13,2,FALSE)),1)</f>
        <v/>
      </c>
    </row>
    <row r="193" spans="1:116" ht="15" customHeight="1" x14ac:dyDescent="0.2">
      <c r="A193" s="20"/>
      <c r="B193" s="19"/>
      <c r="C193" s="64"/>
      <c r="D193" s="64"/>
      <c r="E193" s="19"/>
      <c r="F193" s="20"/>
      <c r="G193" s="18"/>
      <c r="H193" s="65"/>
      <c r="I193" s="18"/>
      <c r="J193" s="66"/>
      <c r="K193" s="66"/>
      <c r="L193" s="67"/>
      <c r="M193" s="68"/>
      <c r="N193" s="68"/>
      <c r="O193" s="69"/>
      <c r="P193" s="134"/>
      <c r="Q193" s="70"/>
      <c r="R193" s="134"/>
      <c r="S193" s="70"/>
      <c r="T193" s="134"/>
      <c r="U193" s="70"/>
      <c r="V193" s="134"/>
      <c r="W193" s="70"/>
      <c r="X193" s="134"/>
      <c r="Y193" s="70"/>
      <c r="Z193" s="134"/>
      <c r="AA193" s="70"/>
      <c r="AB193" s="19"/>
      <c r="AC193" s="20"/>
      <c r="AD193" s="19"/>
      <c r="AE193" s="71" t="str">
        <f t="shared" si="110"/>
        <v/>
      </c>
      <c r="AF193" s="71" t="str">
        <f t="shared" si="111"/>
        <v/>
      </c>
      <c r="AG193" s="71" t="str">
        <f t="shared" si="112"/>
        <v/>
      </c>
      <c r="AH193" s="71" t="str">
        <f t="shared" si="113"/>
        <v/>
      </c>
      <c r="AI193" s="71" t="str">
        <f t="shared" si="114"/>
        <v/>
      </c>
      <c r="AJ193" s="71" t="str">
        <f t="shared" si="115"/>
        <v/>
      </c>
      <c r="AK193" s="71" t="str">
        <f t="shared" si="116"/>
        <v/>
      </c>
      <c r="AL193" s="71" t="str">
        <f t="shared" si="117"/>
        <v/>
      </c>
      <c r="AM193" s="71" t="str">
        <f t="shared" si="118"/>
        <v/>
      </c>
      <c r="AN193" s="72" t="str">
        <f t="shared" si="119"/>
        <v/>
      </c>
      <c r="AO193" s="73" t="str">
        <f t="shared" si="120"/>
        <v/>
      </c>
      <c r="AP193" s="72" t="str">
        <f t="shared" si="121"/>
        <v/>
      </c>
      <c r="AQ193" s="72" t="str">
        <f t="shared" si="122"/>
        <v/>
      </c>
      <c r="AR193" s="72" t="str">
        <f t="shared" si="123"/>
        <v/>
      </c>
      <c r="AS193" s="72" t="str">
        <f t="shared" si="124"/>
        <v/>
      </c>
      <c r="AT193" s="72" t="str">
        <f t="shared" si="125"/>
        <v/>
      </c>
      <c r="AU193" s="3"/>
      <c r="AV193" s="3"/>
      <c r="AW193" s="3"/>
      <c r="AX193" s="3"/>
      <c r="AY193" s="20"/>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80"/>
      <c r="CA193" s="3"/>
      <c r="CB193" s="3"/>
      <c r="CC193" s="3"/>
      <c r="CD193" s="3"/>
      <c r="CE193" s="3"/>
      <c r="CF193" s="3"/>
      <c r="CG193" s="3"/>
      <c r="CH193" s="3"/>
      <c r="CI193" s="3"/>
      <c r="CJ193" s="3"/>
      <c r="CM193" s="3"/>
      <c r="CN193" s="78" t="str">
        <f t="shared" si="126"/>
        <v/>
      </c>
      <c r="CO193" s="78" t="str">
        <f t="shared" si="127"/>
        <v/>
      </c>
      <c r="CP193" s="78" t="str">
        <f t="shared" si="128"/>
        <v/>
      </c>
      <c r="CQ193" s="78" t="str">
        <f t="shared" si="129"/>
        <v/>
      </c>
      <c r="CR193" s="78" t="str">
        <f t="shared" si="130"/>
        <v/>
      </c>
      <c r="CS193" s="78" t="str">
        <f t="shared" si="131"/>
        <v/>
      </c>
      <c r="CT193" s="78">
        <f t="shared" si="132"/>
        <v>0</v>
      </c>
      <c r="CU193" s="78">
        <f t="shared" si="133"/>
        <v>0</v>
      </c>
      <c r="CV193" s="78">
        <f t="shared" si="134"/>
        <v>0</v>
      </c>
      <c r="CW193" s="78">
        <f t="shared" si="135"/>
        <v>0</v>
      </c>
      <c r="CX193" s="78">
        <f t="shared" si="136"/>
        <v>0</v>
      </c>
      <c r="CY193" s="78">
        <f t="shared" si="137"/>
        <v>0</v>
      </c>
      <c r="CZ193" s="78">
        <f t="shared" si="138"/>
        <v>0</v>
      </c>
      <c r="DA193" s="78">
        <f>IF(COUNTIFS($A$2:$A$601,A193,$B$2:$B$601,B193,$F$2:F$601,F193)&gt;1,1,0)</f>
        <v>0</v>
      </c>
      <c r="DB193" s="78">
        <f t="shared" si="139"/>
        <v>0</v>
      </c>
      <c r="DC193" s="78">
        <f t="shared" si="140"/>
        <v>0</v>
      </c>
      <c r="DD193" s="78">
        <f t="shared" si="141"/>
        <v>0</v>
      </c>
      <c r="DE193" s="78" t="str">
        <f t="shared" si="142"/>
        <v>1</v>
      </c>
      <c r="DF193" s="78" t="str">
        <f t="shared" si="143"/>
        <v>1</v>
      </c>
      <c r="DG193" s="78" t="str">
        <f t="shared" si="144"/>
        <v>1</v>
      </c>
      <c r="DH193" s="78" t="str">
        <f t="shared" si="145"/>
        <v>1</v>
      </c>
      <c r="DI193" s="79" t="str">
        <f>IFERROR(IF(J193="","",VLOOKUP(J193,Lists!$D$3:$E$13,2,FALSE)),1)</f>
        <v/>
      </c>
      <c r="DJ193" s="79" t="str">
        <f>IFERROR(IF(K193="","",VLOOKUP(K193,Lists!$F$3:$G$14,2,FALSE)),1)</f>
        <v/>
      </c>
      <c r="DK193" s="79" t="str">
        <f>IFERROR(IF(M193="","",VLOOKUP(M193,Lists!$AA$3:$AB$18,2,FALSE)),1)</f>
        <v/>
      </c>
      <c r="DL193" s="79" t="str">
        <f>IFERROR(IF(N193="","",VLOOKUP(N193,Lists!$AC$3:$AD$13,2,FALSE)),1)</f>
        <v/>
      </c>
    </row>
    <row r="194" spans="1:116" ht="15" customHeight="1" x14ac:dyDescent="0.2">
      <c r="A194" s="20"/>
      <c r="B194" s="19"/>
      <c r="C194" s="64"/>
      <c r="D194" s="64"/>
      <c r="E194" s="19"/>
      <c r="F194" s="20"/>
      <c r="G194" s="18"/>
      <c r="H194" s="65"/>
      <c r="I194" s="18"/>
      <c r="J194" s="66"/>
      <c r="K194" s="66"/>
      <c r="L194" s="67"/>
      <c r="M194" s="68"/>
      <c r="N194" s="68"/>
      <c r="O194" s="69"/>
      <c r="P194" s="134"/>
      <c r="Q194" s="70"/>
      <c r="R194" s="134"/>
      <c r="S194" s="70"/>
      <c r="T194" s="134"/>
      <c r="U194" s="70"/>
      <c r="V194" s="134"/>
      <c r="W194" s="70"/>
      <c r="X194" s="134"/>
      <c r="Y194" s="70"/>
      <c r="Z194" s="134"/>
      <c r="AA194" s="70"/>
      <c r="AB194" s="19"/>
      <c r="AC194" s="20"/>
      <c r="AD194" s="19"/>
      <c r="AE194" s="71" t="str">
        <f t="shared" si="110"/>
        <v/>
      </c>
      <c r="AF194" s="71" t="str">
        <f t="shared" si="111"/>
        <v/>
      </c>
      <c r="AG194" s="71" t="str">
        <f t="shared" si="112"/>
        <v/>
      </c>
      <c r="AH194" s="71" t="str">
        <f t="shared" si="113"/>
        <v/>
      </c>
      <c r="AI194" s="71" t="str">
        <f t="shared" si="114"/>
        <v/>
      </c>
      <c r="AJ194" s="71" t="str">
        <f t="shared" si="115"/>
        <v/>
      </c>
      <c r="AK194" s="71" t="str">
        <f t="shared" si="116"/>
        <v/>
      </c>
      <c r="AL194" s="71" t="str">
        <f t="shared" si="117"/>
        <v/>
      </c>
      <c r="AM194" s="71" t="str">
        <f t="shared" si="118"/>
        <v/>
      </c>
      <c r="AN194" s="72" t="str">
        <f t="shared" si="119"/>
        <v/>
      </c>
      <c r="AO194" s="73" t="str">
        <f t="shared" si="120"/>
        <v/>
      </c>
      <c r="AP194" s="72" t="str">
        <f t="shared" si="121"/>
        <v/>
      </c>
      <c r="AQ194" s="72" t="str">
        <f t="shared" si="122"/>
        <v/>
      </c>
      <c r="AR194" s="72" t="str">
        <f t="shared" si="123"/>
        <v/>
      </c>
      <c r="AS194" s="72" t="str">
        <f t="shared" si="124"/>
        <v/>
      </c>
      <c r="AT194" s="72" t="str">
        <f t="shared" si="125"/>
        <v/>
      </c>
      <c r="AU194" s="3"/>
      <c r="AV194" s="3"/>
      <c r="AW194" s="3"/>
      <c r="AX194" s="3"/>
      <c r="AY194" s="20"/>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80"/>
      <c r="CA194" s="3"/>
      <c r="CB194" s="3"/>
      <c r="CC194" s="3"/>
      <c r="CD194" s="3"/>
      <c r="CE194" s="3"/>
      <c r="CF194" s="3"/>
      <c r="CG194" s="3"/>
      <c r="CH194" s="3"/>
      <c r="CI194" s="3"/>
      <c r="CJ194" s="3"/>
      <c r="CM194" s="3"/>
      <c r="CN194" s="78" t="str">
        <f t="shared" si="126"/>
        <v/>
      </c>
      <c r="CO194" s="78" t="str">
        <f t="shared" si="127"/>
        <v/>
      </c>
      <c r="CP194" s="78" t="str">
        <f t="shared" si="128"/>
        <v/>
      </c>
      <c r="CQ194" s="78" t="str">
        <f t="shared" si="129"/>
        <v/>
      </c>
      <c r="CR194" s="78" t="str">
        <f t="shared" si="130"/>
        <v/>
      </c>
      <c r="CS194" s="78" t="str">
        <f t="shared" si="131"/>
        <v/>
      </c>
      <c r="CT194" s="78">
        <f t="shared" si="132"/>
        <v>0</v>
      </c>
      <c r="CU194" s="78">
        <f t="shared" si="133"/>
        <v>0</v>
      </c>
      <c r="CV194" s="78">
        <f t="shared" si="134"/>
        <v>0</v>
      </c>
      <c r="CW194" s="78">
        <f t="shared" si="135"/>
        <v>0</v>
      </c>
      <c r="CX194" s="78">
        <f t="shared" si="136"/>
        <v>0</v>
      </c>
      <c r="CY194" s="78">
        <f t="shared" si="137"/>
        <v>0</v>
      </c>
      <c r="CZ194" s="78">
        <f t="shared" si="138"/>
        <v>0</v>
      </c>
      <c r="DA194" s="78">
        <f>IF(COUNTIFS($A$2:$A$601,A194,$B$2:$B$601,B194,$F$2:F$601,F194)&gt;1,1,0)</f>
        <v>0</v>
      </c>
      <c r="DB194" s="78">
        <f t="shared" si="139"/>
        <v>0</v>
      </c>
      <c r="DC194" s="78">
        <f t="shared" si="140"/>
        <v>0</v>
      </c>
      <c r="DD194" s="78">
        <f t="shared" si="141"/>
        <v>0</v>
      </c>
      <c r="DE194" s="78" t="str">
        <f t="shared" si="142"/>
        <v>1</v>
      </c>
      <c r="DF194" s="78" t="str">
        <f t="shared" si="143"/>
        <v>1</v>
      </c>
      <c r="DG194" s="78" t="str">
        <f t="shared" si="144"/>
        <v>1</v>
      </c>
      <c r="DH194" s="78" t="str">
        <f t="shared" si="145"/>
        <v>1</v>
      </c>
      <c r="DI194" s="79" t="str">
        <f>IFERROR(IF(J194="","",VLOOKUP(J194,Lists!$D$3:$E$13,2,FALSE)),1)</f>
        <v/>
      </c>
      <c r="DJ194" s="79" t="str">
        <f>IFERROR(IF(K194="","",VLOOKUP(K194,Lists!$F$3:$G$14,2,FALSE)),1)</f>
        <v/>
      </c>
      <c r="DK194" s="79" t="str">
        <f>IFERROR(IF(M194="","",VLOOKUP(M194,Lists!$AA$3:$AB$18,2,FALSE)),1)</f>
        <v/>
      </c>
      <c r="DL194" s="79" t="str">
        <f>IFERROR(IF(N194="","",VLOOKUP(N194,Lists!$AC$3:$AD$13,2,FALSE)),1)</f>
        <v/>
      </c>
    </row>
    <row r="195" spans="1:116" ht="15" customHeight="1" x14ac:dyDescent="0.2">
      <c r="A195" s="20"/>
      <c r="B195" s="19"/>
      <c r="C195" s="64"/>
      <c r="D195" s="64"/>
      <c r="E195" s="19"/>
      <c r="F195" s="20"/>
      <c r="G195" s="18"/>
      <c r="H195" s="65"/>
      <c r="I195" s="18"/>
      <c r="J195" s="66"/>
      <c r="K195" s="66"/>
      <c r="L195" s="67"/>
      <c r="M195" s="68"/>
      <c r="N195" s="68"/>
      <c r="O195" s="69"/>
      <c r="P195" s="134"/>
      <c r="Q195" s="70"/>
      <c r="R195" s="134"/>
      <c r="S195" s="70"/>
      <c r="T195" s="134"/>
      <c r="U195" s="70"/>
      <c r="V195" s="134"/>
      <c r="W195" s="70"/>
      <c r="X195" s="134"/>
      <c r="Y195" s="70"/>
      <c r="Z195" s="134"/>
      <c r="AA195" s="70"/>
      <c r="AB195" s="19"/>
      <c r="AC195" s="20"/>
      <c r="AD195" s="19"/>
      <c r="AE195" s="71" t="str">
        <f t="shared" ref="AE195:AE258" si="146">IF(P195&lt;&gt;"",HOUR(P195)*60+MINUTE(P195),"")</f>
        <v/>
      </c>
      <c r="AF195" s="71" t="str">
        <f t="shared" ref="AF195:AF258" si="147">IF(V195&lt;&gt;"",HOUR(V195)*60+MINUTE(V195),"")</f>
        <v/>
      </c>
      <c r="AG195" s="71" t="str">
        <f t="shared" ref="AG195:AG258" si="148">IF(OR(AE195="",AF195=""),"",IF(AE195=AF195,0,IF(AF195&gt;AE195,AF195-AE195,1440-AE195+AF195)))</f>
        <v/>
      </c>
      <c r="AH195" s="71" t="str">
        <f t="shared" ref="AH195:AH258" si="149">IF(OR(AE195="",AF195="",AG195=""),"",IF(AE195&gt;=$BK$4,IF(AF195&gt;$BK$4,IF(AF195&lt;=$BK$5,IF(AE195&gt;=$BK$4,AG195,""),""),""),0))</f>
        <v/>
      </c>
      <c r="AI195" s="71" t="str">
        <f t="shared" ref="AI195:AI258" si="150">IF(OR(AE195="",AF195="",$BK$4="",$BK$5=""),"",IF(AE195&lt;$BK$4,IF(AF195&gt;$BK$4,IF(AF195&lt;$BK$5,AF195-$BK$4,($BK$5-$BK$4)),""),""))</f>
        <v/>
      </c>
      <c r="AJ195" s="71" t="str">
        <f t="shared" ref="AJ195:AJ258" si="151">IF(OR(AE195="",AF195="",$BK$4="",$BK$5=""),"",IF(AE195&gt;$BK$4,IF(AE195&lt;$BK$5,IF(OR(AF195&gt;$BK$5,AF195&lt;$BK$4),$BK$5-AE195,""),""),""))</f>
        <v/>
      </c>
      <c r="AK195" s="71" t="str">
        <f t="shared" ref="AK195:AK258" si="152">IF(OR(AE195="",AF195="",$BK$4="",$BK$5=""),"",IF(AND(AE195&lt;$BK$4,AF195&lt;$BK$4),((AF195-AE195)),""))</f>
        <v/>
      </c>
      <c r="AL195" s="71" t="str">
        <f t="shared" ref="AL195:AL258" si="153">IF(AND(AH195="",AI195="",AJ195="",AK195=""),"",SUM(AH195:AK195))</f>
        <v/>
      </c>
      <c r="AM195" s="71" t="str">
        <f t="shared" ref="AM195:AM258" si="154">IF(OR(AG195="",AL195=""),IF(AL195="",AG195,""),AG195-AL195)</f>
        <v/>
      </c>
      <c r="AN195" s="72" t="str">
        <f t="shared" ref="AN195:AN258" si="155">IF(AL195="","",IF(OR(C195="",R195=""),"",IF(((R195+Q195)-C195)&lt;0,0,((R195+Q195)-C195))))</f>
        <v/>
      </c>
      <c r="AO195" s="73" t="str">
        <f t="shared" ref="AO195:AO258" si="156">IF(AL195="","",IF(OR(E195="",B195="",G195="yes"),"",B195-E195))</f>
        <v/>
      </c>
      <c r="AP195" s="72" t="str">
        <f t="shared" ref="AP195:AP258" si="157">IF(AN195="","",IF(AN195&gt;$AY$6,"No","Yes"))</f>
        <v/>
      </c>
      <c r="AQ195" s="72" t="str">
        <f t="shared" ref="AQ195:AQ258" si="158">IF(AL195="","",IF(OR(X195="",Z195=""),"",Z195+Y195-X195))</f>
        <v/>
      </c>
      <c r="AR195" s="72" t="str">
        <f t="shared" ref="AR195:AR258" si="159">IF(AL195="","",IF(OR(I195="",I195="No",,G195="yes"),"",IF(AB195=E195,"Yes","No")))</f>
        <v/>
      </c>
      <c r="AS195" s="72" t="str">
        <f t="shared" ref="AS195:AS258" si="160">IF(G195="YES","",(IF(OR(A195="",AB195="",E195=""),"",(IF(OR(I195="",I195="No",,G195="Yes"),"",IF(OR(B195&lt;&gt;AB195,B195&lt;&gt;E195),IF(AB195&lt;E195,"Validate","Yes"),"No"))))))</f>
        <v/>
      </c>
      <c r="AT195" s="72" t="str">
        <f t="shared" ref="AT195:AT258" si="161">IF(OR(AL195="",AB195="",I195="No"),"",IF(OR(AD195=AB195,AD195=AB195+1),"Yes","No"))</f>
        <v/>
      </c>
      <c r="AU195" s="3"/>
      <c r="AV195" s="3"/>
      <c r="AW195" s="3"/>
      <c r="AX195" s="3"/>
      <c r="AY195" s="20"/>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80"/>
      <c r="CA195" s="3"/>
      <c r="CB195" s="3"/>
      <c r="CC195" s="3"/>
      <c r="CD195" s="3"/>
      <c r="CE195" s="3"/>
      <c r="CF195" s="3"/>
      <c r="CG195" s="3"/>
      <c r="CH195" s="3"/>
      <c r="CI195" s="3"/>
      <c r="CJ195" s="3"/>
      <c r="CM195" s="3"/>
      <c r="CN195" s="78" t="str">
        <f t="shared" ref="CN195:CN258" si="162">IF(OR(P195="",R195=""),"",IF(P195+Q195=R195,1,0))</f>
        <v/>
      </c>
      <c r="CO195" s="78" t="str">
        <f t="shared" ref="CO195:CO258" si="163">IF(OR(R195="",T195=""),"",IF(R195+S195=T195,1,0))</f>
        <v/>
      </c>
      <c r="CP195" s="78" t="str">
        <f t="shared" ref="CP195:CP258" si="164">IF(OR(T195="",V195=""),"",IF(T195+U195=V195,1,0))</f>
        <v/>
      </c>
      <c r="CQ195" s="78" t="str">
        <f t="shared" ref="CQ195:CQ258" si="165">IF(OR(V195="",X195=""),"",IF(V195+W195=X195,1,0))</f>
        <v/>
      </c>
      <c r="CR195" s="78" t="str">
        <f t="shared" ref="CR195:CR258" si="166">IF(OR(X195="",Z195=""),"",IF(X195+Y195=Z195,1,0))</f>
        <v/>
      </c>
      <c r="CS195" s="78" t="str">
        <f t="shared" ref="CS195:CS258" si="167">IF(OR(P195="",R195="",T195="",X195="",Z195="",V195=""),"",IF(P195=R195,1,IF(P195=T195,1,IF(P195=V195,1,IF(P195=X195,1,IF(P195=Z195,1,IF(R195=T195,1,IF(R195=V195,1,IF(R195=X195,1,IF(R195=Z195,1,IF(T195=V195,1,IF(T195=X195,1,IF(T195=Z195,1,IF(V195=X195,1,IF(V195=Z195,1,IF(X195=Z195,1,0))))))))))))))))</f>
        <v/>
      </c>
      <c r="CT195" s="78">
        <f t="shared" ref="CT195:CT258" si="168">IF(R195+Q195&lt;P195,1,0)</f>
        <v>0</v>
      </c>
      <c r="CU195" s="78">
        <f t="shared" ref="CU195:CU258" si="169">IF(T195+S195&lt;R195,1,0)</f>
        <v>0</v>
      </c>
      <c r="CV195" s="78">
        <f t="shared" ref="CV195:CV258" si="170">IF(V195+U195&lt;T195,1,0)</f>
        <v>0</v>
      </c>
      <c r="CW195" s="78">
        <f t="shared" ref="CW195:CW258" si="171">IF(X195+W195&lt;V195,1,0)</f>
        <v>0</v>
      </c>
      <c r="CX195" s="78">
        <f t="shared" ref="CX195:CX258" si="172">IF(Z195+Y195&lt;X195,1,0)</f>
        <v>0</v>
      </c>
      <c r="CY195" s="78">
        <f t="shared" ref="CY195:CY258" si="173">IF(P195&gt;R195,1,IF(P195&gt;T195,1,IF(P195&gt;V195,1,IF(P195&gt;X195,1,IF(P195&gt;Z195,1,IF(R195&gt;T195,1,IF(R195&gt;V195,1,IF(R195&gt;X195,1,IF(R195&gt;Z195,1,IF(T195&gt;V195,1,IF(T195&gt;X195,1,IF(T195&gt;Z195,1,IF(V195&gt;X195,1,IF(V195&gt;Z195,1,IF(X195&gt;Z195,1,0)))))))))))))))</f>
        <v>0</v>
      </c>
      <c r="CZ195" s="78">
        <f t="shared" ref="CZ195:CZ258" si="174">IF(COUNTIFS($A$2:$A$1288,A195,$B$2:$B$1288,B195,$K$2:$K$1288,K195,$N$2:$N$1288,N195)&gt;1,1,0)</f>
        <v>0</v>
      </c>
      <c r="DA195" s="78">
        <f>IF(COUNTIFS($A$2:$A$601,A195,$B$2:$B$601,B195,$F$2:F$601,F195)&gt;1,1,0)</f>
        <v>0</v>
      </c>
      <c r="DB195" s="78">
        <f t="shared" ref="DB195:DB258" si="175">IF(COUNTIFS($P$2:$P$601,P195,$R$2:$R$601,R195)&gt;1,1,0)</f>
        <v>0</v>
      </c>
      <c r="DC195" s="78">
        <f t="shared" ref="DC195:DC258" si="176">IF(COUNTIFS($P$2:$P$1288,P195,$T$2:$T$1288,T195,$R$2:$R$1288,R195,$V$2:$V$1288,V195)&gt;1,1,0)</f>
        <v>0</v>
      </c>
      <c r="DD195" s="78">
        <f t="shared" ref="DD195:DD258" si="177">IF(COUNTIFS($T$2:$T$601,T195,$V$2:$V$601,V195,$P$2:$P$601,P195,$X$2:$X$601,X195)&gt;1,1,0)</f>
        <v>0</v>
      </c>
      <c r="DE195" s="78" t="str">
        <f t="shared" ref="DE195:DE258" si="178">IF(ISERROR(DATEVALUE(TEXT(B195,"mm/dd/yyyy"))),"1",IF(B195 &gt;=DATEVALUE(TEXT("06/01/2000","mm/dd/yyyy")),1,"0"))</f>
        <v>1</v>
      </c>
      <c r="DF195" s="78" t="str">
        <f t="shared" ref="DF195:DF258" si="179">IF(ISERROR(DATEVALUE(TEXT(E195,"mm/dd/yyyy"))),"1",IF(E195 &gt;=DATEVALUE(TEXT("06/01/2000","mm/dd/yyyy")),1,"0"))</f>
        <v>1</v>
      </c>
      <c r="DG195" s="78" t="str">
        <f t="shared" ref="DG195:DG258" si="180">IF(ISERROR(DATEVALUE(TEXT(AB195,"mm/dd/yyyy"))),"1",IF(AB195 &gt;=DATEVALUE(TEXT("06/01/2000","mm/dd/yyyy")),1,"0"))</f>
        <v>1</v>
      </c>
      <c r="DH195" s="78" t="str">
        <f t="shared" ref="DH195:DH258" si="181">IF(ISERROR(DATEVALUE(TEXT(AD195,"mm/dd/yyyy"))),"1",IF(AD195 &gt;=DATEVALUE(TEXT("06/01/2000","mm/dd/yyyy")),1,"0"))</f>
        <v>1</v>
      </c>
      <c r="DI195" s="79" t="str">
        <f>IFERROR(IF(J195="","",VLOOKUP(J195,Lists!$D$3:$E$13,2,FALSE)),1)</f>
        <v/>
      </c>
      <c r="DJ195" s="79" t="str">
        <f>IFERROR(IF(K195="","",VLOOKUP(K195,Lists!$F$3:$G$14,2,FALSE)),1)</f>
        <v/>
      </c>
      <c r="DK195" s="79" t="str">
        <f>IFERROR(IF(M195="","",VLOOKUP(M195,Lists!$AA$3:$AB$18,2,FALSE)),1)</f>
        <v/>
      </c>
      <c r="DL195" s="79" t="str">
        <f>IFERROR(IF(N195="","",VLOOKUP(N195,Lists!$AC$3:$AD$13,2,FALSE)),1)</f>
        <v/>
      </c>
    </row>
    <row r="196" spans="1:116" ht="15" customHeight="1" x14ac:dyDescent="0.2">
      <c r="A196" s="20"/>
      <c r="B196" s="19"/>
      <c r="C196" s="64"/>
      <c r="D196" s="64"/>
      <c r="E196" s="19"/>
      <c r="F196" s="20"/>
      <c r="G196" s="18"/>
      <c r="H196" s="65"/>
      <c r="I196" s="18"/>
      <c r="J196" s="66"/>
      <c r="K196" s="66"/>
      <c r="L196" s="67"/>
      <c r="M196" s="68"/>
      <c r="N196" s="68"/>
      <c r="O196" s="69"/>
      <c r="P196" s="134"/>
      <c r="Q196" s="70"/>
      <c r="R196" s="134"/>
      <c r="S196" s="70"/>
      <c r="T196" s="134"/>
      <c r="U196" s="70"/>
      <c r="V196" s="134"/>
      <c r="W196" s="70"/>
      <c r="X196" s="134"/>
      <c r="Y196" s="70"/>
      <c r="Z196" s="134"/>
      <c r="AA196" s="70"/>
      <c r="AB196" s="19"/>
      <c r="AC196" s="20"/>
      <c r="AD196" s="19"/>
      <c r="AE196" s="71" t="str">
        <f t="shared" si="146"/>
        <v/>
      </c>
      <c r="AF196" s="71" t="str">
        <f t="shared" si="147"/>
        <v/>
      </c>
      <c r="AG196" s="71" t="str">
        <f t="shared" si="148"/>
        <v/>
      </c>
      <c r="AH196" s="71" t="str">
        <f t="shared" si="149"/>
        <v/>
      </c>
      <c r="AI196" s="71" t="str">
        <f t="shared" si="150"/>
        <v/>
      </c>
      <c r="AJ196" s="71" t="str">
        <f t="shared" si="151"/>
        <v/>
      </c>
      <c r="AK196" s="71" t="str">
        <f t="shared" si="152"/>
        <v/>
      </c>
      <c r="AL196" s="71" t="str">
        <f t="shared" si="153"/>
        <v/>
      </c>
      <c r="AM196" s="71" t="str">
        <f t="shared" si="154"/>
        <v/>
      </c>
      <c r="AN196" s="72" t="str">
        <f t="shared" si="155"/>
        <v/>
      </c>
      <c r="AO196" s="73" t="str">
        <f t="shared" si="156"/>
        <v/>
      </c>
      <c r="AP196" s="72" t="str">
        <f t="shared" si="157"/>
        <v/>
      </c>
      <c r="AQ196" s="72" t="str">
        <f t="shared" si="158"/>
        <v/>
      </c>
      <c r="AR196" s="72" t="str">
        <f t="shared" si="159"/>
        <v/>
      </c>
      <c r="AS196" s="72" t="str">
        <f t="shared" si="160"/>
        <v/>
      </c>
      <c r="AT196" s="72" t="str">
        <f t="shared" si="161"/>
        <v/>
      </c>
      <c r="AU196" s="3"/>
      <c r="AV196" s="3"/>
      <c r="AW196" s="3"/>
      <c r="AX196" s="3"/>
      <c r="AY196" s="20"/>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80"/>
      <c r="CA196" s="3"/>
      <c r="CB196" s="3"/>
      <c r="CC196" s="3"/>
      <c r="CD196" s="3"/>
      <c r="CE196" s="3"/>
      <c r="CF196" s="3"/>
      <c r="CG196" s="3"/>
      <c r="CH196" s="3"/>
      <c r="CI196" s="3"/>
      <c r="CJ196" s="3"/>
      <c r="CM196" s="3"/>
      <c r="CN196" s="78" t="str">
        <f t="shared" si="162"/>
        <v/>
      </c>
      <c r="CO196" s="78" t="str">
        <f t="shared" si="163"/>
        <v/>
      </c>
      <c r="CP196" s="78" t="str">
        <f t="shared" si="164"/>
        <v/>
      </c>
      <c r="CQ196" s="78" t="str">
        <f t="shared" si="165"/>
        <v/>
      </c>
      <c r="CR196" s="78" t="str">
        <f t="shared" si="166"/>
        <v/>
      </c>
      <c r="CS196" s="78" t="str">
        <f t="shared" si="167"/>
        <v/>
      </c>
      <c r="CT196" s="78">
        <f t="shared" si="168"/>
        <v>0</v>
      </c>
      <c r="CU196" s="78">
        <f t="shared" si="169"/>
        <v>0</v>
      </c>
      <c r="CV196" s="78">
        <f t="shared" si="170"/>
        <v>0</v>
      </c>
      <c r="CW196" s="78">
        <f t="shared" si="171"/>
        <v>0</v>
      </c>
      <c r="CX196" s="78">
        <f t="shared" si="172"/>
        <v>0</v>
      </c>
      <c r="CY196" s="78">
        <f t="shared" si="173"/>
        <v>0</v>
      </c>
      <c r="CZ196" s="78">
        <f t="shared" si="174"/>
        <v>0</v>
      </c>
      <c r="DA196" s="78">
        <f>IF(COUNTIFS($A$2:$A$601,A196,$B$2:$B$601,B196,$F$2:F$601,F196)&gt;1,1,0)</f>
        <v>0</v>
      </c>
      <c r="DB196" s="78">
        <f t="shared" si="175"/>
        <v>0</v>
      </c>
      <c r="DC196" s="78">
        <f t="shared" si="176"/>
        <v>0</v>
      </c>
      <c r="DD196" s="78">
        <f t="shared" si="177"/>
        <v>0</v>
      </c>
      <c r="DE196" s="78" t="str">
        <f t="shared" si="178"/>
        <v>1</v>
      </c>
      <c r="DF196" s="78" t="str">
        <f t="shared" si="179"/>
        <v>1</v>
      </c>
      <c r="DG196" s="78" t="str">
        <f t="shared" si="180"/>
        <v>1</v>
      </c>
      <c r="DH196" s="78" t="str">
        <f t="shared" si="181"/>
        <v>1</v>
      </c>
      <c r="DI196" s="79" t="str">
        <f>IFERROR(IF(J196="","",VLOOKUP(J196,Lists!$D$3:$E$13,2,FALSE)),1)</f>
        <v/>
      </c>
      <c r="DJ196" s="79" t="str">
        <f>IFERROR(IF(K196="","",VLOOKUP(K196,Lists!$F$3:$G$14,2,FALSE)),1)</f>
        <v/>
      </c>
      <c r="DK196" s="79" t="str">
        <f>IFERROR(IF(M196="","",VLOOKUP(M196,Lists!$AA$3:$AB$18,2,FALSE)),1)</f>
        <v/>
      </c>
      <c r="DL196" s="79" t="str">
        <f>IFERROR(IF(N196="","",VLOOKUP(N196,Lists!$AC$3:$AD$13,2,FALSE)),1)</f>
        <v/>
      </c>
    </row>
    <row r="197" spans="1:116" ht="15" customHeight="1" x14ac:dyDescent="0.2">
      <c r="A197" s="20"/>
      <c r="B197" s="19"/>
      <c r="C197" s="64"/>
      <c r="D197" s="64"/>
      <c r="E197" s="19"/>
      <c r="F197" s="20"/>
      <c r="G197" s="18"/>
      <c r="H197" s="65"/>
      <c r="I197" s="18"/>
      <c r="J197" s="66"/>
      <c r="K197" s="66"/>
      <c r="L197" s="67"/>
      <c r="M197" s="68"/>
      <c r="N197" s="68"/>
      <c r="O197" s="69"/>
      <c r="P197" s="134"/>
      <c r="Q197" s="70"/>
      <c r="R197" s="134"/>
      <c r="S197" s="70"/>
      <c r="T197" s="134"/>
      <c r="U197" s="70"/>
      <c r="V197" s="134"/>
      <c r="W197" s="70"/>
      <c r="X197" s="134"/>
      <c r="Y197" s="70"/>
      <c r="Z197" s="134"/>
      <c r="AA197" s="70"/>
      <c r="AB197" s="19"/>
      <c r="AC197" s="20"/>
      <c r="AD197" s="19"/>
      <c r="AE197" s="71" t="str">
        <f t="shared" si="146"/>
        <v/>
      </c>
      <c r="AF197" s="71" t="str">
        <f t="shared" si="147"/>
        <v/>
      </c>
      <c r="AG197" s="71" t="str">
        <f t="shared" si="148"/>
        <v/>
      </c>
      <c r="AH197" s="71" t="str">
        <f t="shared" si="149"/>
        <v/>
      </c>
      <c r="AI197" s="71" t="str">
        <f t="shared" si="150"/>
        <v/>
      </c>
      <c r="AJ197" s="71" t="str">
        <f t="shared" si="151"/>
        <v/>
      </c>
      <c r="AK197" s="71" t="str">
        <f t="shared" si="152"/>
        <v/>
      </c>
      <c r="AL197" s="71" t="str">
        <f t="shared" si="153"/>
        <v/>
      </c>
      <c r="AM197" s="71" t="str">
        <f t="shared" si="154"/>
        <v/>
      </c>
      <c r="AN197" s="72" t="str">
        <f t="shared" si="155"/>
        <v/>
      </c>
      <c r="AO197" s="73" t="str">
        <f t="shared" si="156"/>
        <v/>
      </c>
      <c r="AP197" s="72" t="str">
        <f t="shared" si="157"/>
        <v/>
      </c>
      <c r="AQ197" s="72" t="str">
        <f t="shared" si="158"/>
        <v/>
      </c>
      <c r="AR197" s="72" t="str">
        <f t="shared" si="159"/>
        <v/>
      </c>
      <c r="AS197" s="72" t="str">
        <f t="shared" si="160"/>
        <v/>
      </c>
      <c r="AT197" s="72" t="str">
        <f t="shared" si="161"/>
        <v/>
      </c>
      <c r="AU197" s="3"/>
      <c r="AV197" s="3"/>
      <c r="AW197" s="3"/>
      <c r="AX197" s="3"/>
      <c r="AY197" s="20"/>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80"/>
      <c r="CA197" s="3"/>
      <c r="CB197" s="3"/>
      <c r="CC197" s="3"/>
      <c r="CD197" s="3"/>
      <c r="CE197" s="3"/>
      <c r="CF197" s="3"/>
      <c r="CG197" s="3"/>
      <c r="CH197" s="3"/>
      <c r="CI197" s="3"/>
      <c r="CJ197" s="3"/>
      <c r="CM197" s="3"/>
      <c r="CN197" s="78" t="str">
        <f t="shared" si="162"/>
        <v/>
      </c>
      <c r="CO197" s="78" t="str">
        <f t="shared" si="163"/>
        <v/>
      </c>
      <c r="CP197" s="78" t="str">
        <f t="shared" si="164"/>
        <v/>
      </c>
      <c r="CQ197" s="78" t="str">
        <f t="shared" si="165"/>
        <v/>
      </c>
      <c r="CR197" s="78" t="str">
        <f t="shared" si="166"/>
        <v/>
      </c>
      <c r="CS197" s="78" t="str">
        <f t="shared" si="167"/>
        <v/>
      </c>
      <c r="CT197" s="78">
        <f t="shared" si="168"/>
        <v>0</v>
      </c>
      <c r="CU197" s="78">
        <f t="shared" si="169"/>
        <v>0</v>
      </c>
      <c r="CV197" s="78">
        <f t="shared" si="170"/>
        <v>0</v>
      </c>
      <c r="CW197" s="78">
        <f t="shared" si="171"/>
        <v>0</v>
      </c>
      <c r="CX197" s="78">
        <f t="shared" si="172"/>
        <v>0</v>
      </c>
      <c r="CY197" s="78">
        <f t="shared" si="173"/>
        <v>0</v>
      </c>
      <c r="CZ197" s="78">
        <f t="shared" si="174"/>
        <v>0</v>
      </c>
      <c r="DA197" s="78">
        <f>IF(COUNTIFS($A$2:$A$601,A197,$B$2:$B$601,B197,$F$2:F$601,F197)&gt;1,1,0)</f>
        <v>0</v>
      </c>
      <c r="DB197" s="78">
        <f t="shared" si="175"/>
        <v>0</v>
      </c>
      <c r="DC197" s="78">
        <f t="shared" si="176"/>
        <v>0</v>
      </c>
      <c r="DD197" s="78">
        <f t="shared" si="177"/>
        <v>0</v>
      </c>
      <c r="DE197" s="78" t="str">
        <f t="shared" si="178"/>
        <v>1</v>
      </c>
      <c r="DF197" s="78" t="str">
        <f t="shared" si="179"/>
        <v>1</v>
      </c>
      <c r="DG197" s="78" t="str">
        <f t="shared" si="180"/>
        <v>1</v>
      </c>
      <c r="DH197" s="78" t="str">
        <f t="shared" si="181"/>
        <v>1</v>
      </c>
      <c r="DI197" s="79" t="str">
        <f>IFERROR(IF(J197="","",VLOOKUP(J197,Lists!$D$3:$E$13,2,FALSE)),1)</f>
        <v/>
      </c>
      <c r="DJ197" s="79" t="str">
        <f>IFERROR(IF(K197="","",VLOOKUP(K197,Lists!$F$3:$G$14,2,FALSE)),1)</f>
        <v/>
      </c>
      <c r="DK197" s="79" t="str">
        <f>IFERROR(IF(M197="","",VLOOKUP(M197,Lists!$AA$3:$AB$18,2,FALSE)),1)</f>
        <v/>
      </c>
      <c r="DL197" s="79" t="str">
        <f>IFERROR(IF(N197="","",VLOOKUP(N197,Lists!$AC$3:$AD$13,2,FALSE)),1)</f>
        <v/>
      </c>
    </row>
    <row r="198" spans="1:116" ht="15" customHeight="1" x14ac:dyDescent="0.2">
      <c r="A198" s="20"/>
      <c r="B198" s="19"/>
      <c r="C198" s="64"/>
      <c r="D198" s="64"/>
      <c r="E198" s="19"/>
      <c r="F198" s="20"/>
      <c r="G198" s="18"/>
      <c r="H198" s="65"/>
      <c r="I198" s="18"/>
      <c r="J198" s="66"/>
      <c r="K198" s="66"/>
      <c r="L198" s="67"/>
      <c r="M198" s="68"/>
      <c r="N198" s="68"/>
      <c r="O198" s="69"/>
      <c r="P198" s="134"/>
      <c r="Q198" s="70"/>
      <c r="R198" s="134"/>
      <c r="S198" s="70"/>
      <c r="T198" s="134"/>
      <c r="U198" s="70"/>
      <c r="V198" s="134"/>
      <c r="W198" s="70"/>
      <c r="X198" s="134"/>
      <c r="Y198" s="70"/>
      <c r="Z198" s="134"/>
      <c r="AA198" s="70"/>
      <c r="AB198" s="19"/>
      <c r="AC198" s="20"/>
      <c r="AD198" s="19"/>
      <c r="AE198" s="71" t="str">
        <f t="shared" si="146"/>
        <v/>
      </c>
      <c r="AF198" s="71" t="str">
        <f t="shared" si="147"/>
        <v/>
      </c>
      <c r="AG198" s="71" t="str">
        <f t="shared" si="148"/>
        <v/>
      </c>
      <c r="AH198" s="71" t="str">
        <f t="shared" si="149"/>
        <v/>
      </c>
      <c r="AI198" s="71" t="str">
        <f t="shared" si="150"/>
        <v/>
      </c>
      <c r="AJ198" s="71" t="str">
        <f t="shared" si="151"/>
        <v/>
      </c>
      <c r="AK198" s="71" t="str">
        <f t="shared" si="152"/>
        <v/>
      </c>
      <c r="AL198" s="71" t="str">
        <f t="shared" si="153"/>
        <v/>
      </c>
      <c r="AM198" s="71" t="str">
        <f t="shared" si="154"/>
        <v/>
      </c>
      <c r="AN198" s="72" t="str">
        <f t="shared" si="155"/>
        <v/>
      </c>
      <c r="AO198" s="73" t="str">
        <f t="shared" si="156"/>
        <v/>
      </c>
      <c r="AP198" s="72" t="str">
        <f t="shared" si="157"/>
        <v/>
      </c>
      <c r="AQ198" s="72" t="str">
        <f t="shared" si="158"/>
        <v/>
      </c>
      <c r="AR198" s="72" t="str">
        <f t="shared" si="159"/>
        <v/>
      </c>
      <c r="AS198" s="72" t="str">
        <f t="shared" si="160"/>
        <v/>
      </c>
      <c r="AT198" s="72" t="str">
        <f t="shared" si="161"/>
        <v/>
      </c>
      <c r="AU198" s="3"/>
      <c r="AV198" s="3"/>
      <c r="AW198" s="3"/>
      <c r="AX198" s="3"/>
      <c r="AY198" s="20"/>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80"/>
      <c r="CA198" s="3"/>
      <c r="CB198" s="3"/>
      <c r="CC198" s="3"/>
      <c r="CD198" s="3"/>
      <c r="CE198" s="3"/>
      <c r="CF198" s="3"/>
      <c r="CG198" s="3"/>
      <c r="CH198" s="3"/>
      <c r="CI198" s="3"/>
      <c r="CJ198" s="3"/>
      <c r="CM198" s="3"/>
      <c r="CN198" s="78" t="str">
        <f t="shared" si="162"/>
        <v/>
      </c>
      <c r="CO198" s="78" t="str">
        <f t="shared" si="163"/>
        <v/>
      </c>
      <c r="CP198" s="78" t="str">
        <f t="shared" si="164"/>
        <v/>
      </c>
      <c r="CQ198" s="78" t="str">
        <f t="shared" si="165"/>
        <v/>
      </c>
      <c r="CR198" s="78" t="str">
        <f t="shared" si="166"/>
        <v/>
      </c>
      <c r="CS198" s="78" t="str">
        <f t="shared" si="167"/>
        <v/>
      </c>
      <c r="CT198" s="78">
        <f t="shared" si="168"/>
        <v>0</v>
      </c>
      <c r="CU198" s="78">
        <f t="shared" si="169"/>
        <v>0</v>
      </c>
      <c r="CV198" s="78">
        <f t="shared" si="170"/>
        <v>0</v>
      </c>
      <c r="CW198" s="78">
        <f t="shared" si="171"/>
        <v>0</v>
      </c>
      <c r="CX198" s="78">
        <f t="shared" si="172"/>
        <v>0</v>
      </c>
      <c r="CY198" s="78">
        <f t="shared" si="173"/>
        <v>0</v>
      </c>
      <c r="CZ198" s="78">
        <f t="shared" si="174"/>
        <v>0</v>
      </c>
      <c r="DA198" s="78">
        <f>IF(COUNTIFS($A$2:$A$601,A198,$B$2:$B$601,B198,$F$2:F$601,F198)&gt;1,1,0)</f>
        <v>0</v>
      </c>
      <c r="DB198" s="78">
        <f t="shared" si="175"/>
        <v>0</v>
      </c>
      <c r="DC198" s="78">
        <f t="shared" si="176"/>
        <v>0</v>
      </c>
      <c r="DD198" s="78">
        <f t="shared" si="177"/>
        <v>0</v>
      </c>
      <c r="DE198" s="78" t="str">
        <f t="shared" si="178"/>
        <v>1</v>
      </c>
      <c r="DF198" s="78" t="str">
        <f t="shared" si="179"/>
        <v>1</v>
      </c>
      <c r="DG198" s="78" t="str">
        <f t="shared" si="180"/>
        <v>1</v>
      </c>
      <c r="DH198" s="78" t="str">
        <f t="shared" si="181"/>
        <v>1</v>
      </c>
      <c r="DI198" s="79" t="str">
        <f>IFERROR(IF(J198="","",VLOOKUP(J198,Lists!$D$3:$E$13,2,FALSE)),1)</f>
        <v/>
      </c>
      <c r="DJ198" s="79" t="str">
        <f>IFERROR(IF(K198="","",VLOOKUP(K198,Lists!$F$3:$G$14,2,FALSE)),1)</f>
        <v/>
      </c>
      <c r="DK198" s="79" t="str">
        <f>IFERROR(IF(M198="","",VLOOKUP(M198,Lists!$AA$3:$AB$18,2,FALSE)),1)</f>
        <v/>
      </c>
      <c r="DL198" s="79" t="str">
        <f>IFERROR(IF(N198="","",VLOOKUP(N198,Lists!$AC$3:$AD$13,2,FALSE)),1)</f>
        <v/>
      </c>
    </row>
    <row r="199" spans="1:116" ht="15" customHeight="1" x14ac:dyDescent="0.2">
      <c r="A199" s="20"/>
      <c r="B199" s="19"/>
      <c r="C199" s="64"/>
      <c r="D199" s="64"/>
      <c r="E199" s="19"/>
      <c r="F199" s="20"/>
      <c r="G199" s="18"/>
      <c r="H199" s="65"/>
      <c r="I199" s="18"/>
      <c r="J199" s="66"/>
      <c r="K199" s="66"/>
      <c r="L199" s="67"/>
      <c r="M199" s="68"/>
      <c r="N199" s="68"/>
      <c r="O199" s="69"/>
      <c r="P199" s="134"/>
      <c r="Q199" s="70"/>
      <c r="R199" s="134"/>
      <c r="S199" s="70"/>
      <c r="T199" s="134"/>
      <c r="U199" s="70"/>
      <c r="V199" s="134"/>
      <c r="W199" s="70"/>
      <c r="X199" s="134"/>
      <c r="Y199" s="70"/>
      <c r="Z199" s="134"/>
      <c r="AA199" s="70"/>
      <c r="AB199" s="19"/>
      <c r="AC199" s="20"/>
      <c r="AD199" s="19"/>
      <c r="AE199" s="71" t="str">
        <f t="shared" si="146"/>
        <v/>
      </c>
      <c r="AF199" s="71" t="str">
        <f t="shared" si="147"/>
        <v/>
      </c>
      <c r="AG199" s="71" t="str">
        <f t="shared" si="148"/>
        <v/>
      </c>
      <c r="AH199" s="71" t="str">
        <f t="shared" si="149"/>
        <v/>
      </c>
      <c r="AI199" s="71" t="str">
        <f t="shared" si="150"/>
        <v/>
      </c>
      <c r="AJ199" s="71" t="str">
        <f t="shared" si="151"/>
        <v/>
      </c>
      <c r="AK199" s="71" t="str">
        <f t="shared" si="152"/>
        <v/>
      </c>
      <c r="AL199" s="71" t="str">
        <f t="shared" si="153"/>
        <v/>
      </c>
      <c r="AM199" s="71" t="str">
        <f t="shared" si="154"/>
        <v/>
      </c>
      <c r="AN199" s="72" t="str">
        <f t="shared" si="155"/>
        <v/>
      </c>
      <c r="AO199" s="73" t="str">
        <f t="shared" si="156"/>
        <v/>
      </c>
      <c r="AP199" s="72" t="str">
        <f t="shared" si="157"/>
        <v/>
      </c>
      <c r="AQ199" s="72" t="str">
        <f t="shared" si="158"/>
        <v/>
      </c>
      <c r="AR199" s="72" t="str">
        <f t="shared" si="159"/>
        <v/>
      </c>
      <c r="AS199" s="72" t="str">
        <f t="shared" si="160"/>
        <v/>
      </c>
      <c r="AT199" s="72" t="str">
        <f t="shared" si="161"/>
        <v/>
      </c>
      <c r="AU199" s="3"/>
      <c r="AV199" s="3"/>
      <c r="AW199" s="3"/>
      <c r="AX199" s="3"/>
      <c r="AY199" s="20"/>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80"/>
      <c r="CA199" s="3"/>
      <c r="CB199" s="3"/>
      <c r="CC199" s="3"/>
      <c r="CD199" s="3"/>
      <c r="CE199" s="3"/>
      <c r="CF199" s="3"/>
      <c r="CG199" s="3"/>
      <c r="CH199" s="3"/>
      <c r="CI199" s="3"/>
      <c r="CJ199" s="3"/>
      <c r="CM199" s="3"/>
      <c r="CN199" s="78" t="str">
        <f t="shared" si="162"/>
        <v/>
      </c>
      <c r="CO199" s="78" t="str">
        <f t="shared" si="163"/>
        <v/>
      </c>
      <c r="CP199" s="78" t="str">
        <f t="shared" si="164"/>
        <v/>
      </c>
      <c r="CQ199" s="78" t="str">
        <f t="shared" si="165"/>
        <v/>
      </c>
      <c r="CR199" s="78" t="str">
        <f t="shared" si="166"/>
        <v/>
      </c>
      <c r="CS199" s="78" t="str">
        <f t="shared" si="167"/>
        <v/>
      </c>
      <c r="CT199" s="78">
        <f t="shared" si="168"/>
        <v>0</v>
      </c>
      <c r="CU199" s="78">
        <f t="shared" si="169"/>
        <v>0</v>
      </c>
      <c r="CV199" s="78">
        <f t="shared" si="170"/>
        <v>0</v>
      </c>
      <c r="CW199" s="78">
        <f t="shared" si="171"/>
        <v>0</v>
      </c>
      <c r="CX199" s="78">
        <f t="shared" si="172"/>
        <v>0</v>
      </c>
      <c r="CY199" s="78">
        <f t="shared" si="173"/>
        <v>0</v>
      </c>
      <c r="CZ199" s="78">
        <f t="shared" si="174"/>
        <v>0</v>
      </c>
      <c r="DA199" s="78">
        <f>IF(COUNTIFS($A$2:$A$601,A199,$B$2:$B$601,B199,$F$2:F$601,F199)&gt;1,1,0)</f>
        <v>0</v>
      </c>
      <c r="DB199" s="78">
        <f t="shared" si="175"/>
        <v>0</v>
      </c>
      <c r="DC199" s="78">
        <f t="shared" si="176"/>
        <v>0</v>
      </c>
      <c r="DD199" s="78">
        <f t="shared" si="177"/>
        <v>0</v>
      </c>
      <c r="DE199" s="78" t="str">
        <f t="shared" si="178"/>
        <v>1</v>
      </c>
      <c r="DF199" s="78" t="str">
        <f t="shared" si="179"/>
        <v>1</v>
      </c>
      <c r="DG199" s="78" t="str">
        <f t="shared" si="180"/>
        <v>1</v>
      </c>
      <c r="DH199" s="78" t="str">
        <f t="shared" si="181"/>
        <v>1</v>
      </c>
      <c r="DI199" s="79" t="str">
        <f>IFERROR(IF(J199="","",VLOOKUP(J199,Lists!$D$3:$E$13,2,FALSE)),1)</f>
        <v/>
      </c>
      <c r="DJ199" s="79" t="str">
        <f>IFERROR(IF(K199="","",VLOOKUP(K199,Lists!$F$3:$G$14,2,FALSE)),1)</f>
        <v/>
      </c>
      <c r="DK199" s="79" t="str">
        <f>IFERROR(IF(M199="","",VLOOKUP(M199,Lists!$AA$3:$AB$18,2,FALSE)),1)</f>
        <v/>
      </c>
      <c r="DL199" s="79" t="str">
        <f>IFERROR(IF(N199="","",VLOOKUP(N199,Lists!$AC$3:$AD$13,2,FALSE)),1)</f>
        <v/>
      </c>
    </row>
    <row r="200" spans="1:116" ht="15" customHeight="1" x14ac:dyDescent="0.2">
      <c r="A200" s="20"/>
      <c r="B200" s="19"/>
      <c r="C200" s="64"/>
      <c r="D200" s="64"/>
      <c r="E200" s="19"/>
      <c r="F200" s="20"/>
      <c r="G200" s="18"/>
      <c r="H200" s="65"/>
      <c r="I200" s="18"/>
      <c r="J200" s="66"/>
      <c r="K200" s="66"/>
      <c r="L200" s="67"/>
      <c r="M200" s="68"/>
      <c r="N200" s="68"/>
      <c r="O200" s="69"/>
      <c r="P200" s="134"/>
      <c r="Q200" s="70"/>
      <c r="R200" s="134"/>
      <c r="S200" s="70"/>
      <c r="T200" s="134"/>
      <c r="U200" s="70"/>
      <c r="V200" s="134"/>
      <c r="W200" s="70"/>
      <c r="X200" s="134"/>
      <c r="Y200" s="70"/>
      <c r="Z200" s="134"/>
      <c r="AA200" s="70"/>
      <c r="AB200" s="19"/>
      <c r="AC200" s="20"/>
      <c r="AD200" s="19"/>
      <c r="AE200" s="71" t="str">
        <f t="shared" si="146"/>
        <v/>
      </c>
      <c r="AF200" s="71" t="str">
        <f t="shared" si="147"/>
        <v/>
      </c>
      <c r="AG200" s="71" t="str">
        <f t="shared" si="148"/>
        <v/>
      </c>
      <c r="AH200" s="71" t="str">
        <f t="shared" si="149"/>
        <v/>
      </c>
      <c r="AI200" s="71" t="str">
        <f t="shared" si="150"/>
        <v/>
      </c>
      <c r="AJ200" s="71" t="str">
        <f t="shared" si="151"/>
        <v/>
      </c>
      <c r="AK200" s="71" t="str">
        <f t="shared" si="152"/>
        <v/>
      </c>
      <c r="AL200" s="71" t="str">
        <f t="shared" si="153"/>
        <v/>
      </c>
      <c r="AM200" s="71" t="str">
        <f t="shared" si="154"/>
        <v/>
      </c>
      <c r="AN200" s="72" t="str">
        <f t="shared" si="155"/>
        <v/>
      </c>
      <c r="AO200" s="73" t="str">
        <f t="shared" si="156"/>
        <v/>
      </c>
      <c r="AP200" s="72" t="str">
        <f t="shared" si="157"/>
        <v/>
      </c>
      <c r="AQ200" s="72" t="str">
        <f t="shared" si="158"/>
        <v/>
      </c>
      <c r="AR200" s="72" t="str">
        <f t="shared" si="159"/>
        <v/>
      </c>
      <c r="AS200" s="72" t="str">
        <f t="shared" si="160"/>
        <v/>
      </c>
      <c r="AT200" s="72" t="str">
        <f t="shared" si="161"/>
        <v/>
      </c>
      <c r="AU200" s="3"/>
      <c r="AV200" s="3"/>
      <c r="AW200" s="3"/>
      <c r="AX200" s="3"/>
      <c r="AY200" s="20"/>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80"/>
      <c r="CA200" s="3"/>
      <c r="CB200" s="3"/>
      <c r="CC200" s="3"/>
      <c r="CD200" s="3"/>
      <c r="CE200" s="3"/>
      <c r="CF200" s="3"/>
      <c r="CG200" s="3"/>
      <c r="CH200" s="3"/>
      <c r="CI200" s="3"/>
      <c r="CJ200" s="3"/>
      <c r="CM200" s="3"/>
      <c r="CN200" s="78" t="str">
        <f t="shared" si="162"/>
        <v/>
      </c>
      <c r="CO200" s="78" t="str">
        <f t="shared" si="163"/>
        <v/>
      </c>
      <c r="CP200" s="78" t="str">
        <f t="shared" si="164"/>
        <v/>
      </c>
      <c r="CQ200" s="78" t="str">
        <f t="shared" si="165"/>
        <v/>
      </c>
      <c r="CR200" s="78" t="str">
        <f t="shared" si="166"/>
        <v/>
      </c>
      <c r="CS200" s="78" t="str">
        <f t="shared" si="167"/>
        <v/>
      </c>
      <c r="CT200" s="78">
        <f t="shared" si="168"/>
        <v>0</v>
      </c>
      <c r="CU200" s="78">
        <f t="shared" si="169"/>
        <v>0</v>
      </c>
      <c r="CV200" s="78">
        <f t="shared" si="170"/>
        <v>0</v>
      </c>
      <c r="CW200" s="78">
        <f t="shared" si="171"/>
        <v>0</v>
      </c>
      <c r="CX200" s="78">
        <f t="shared" si="172"/>
        <v>0</v>
      </c>
      <c r="CY200" s="78">
        <f t="shared" si="173"/>
        <v>0</v>
      </c>
      <c r="CZ200" s="78">
        <f t="shared" si="174"/>
        <v>0</v>
      </c>
      <c r="DA200" s="78">
        <f>IF(COUNTIFS($A$2:$A$601,A200,$B$2:$B$601,B200,$F$2:F$601,F200)&gt;1,1,0)</f>
        <v>0</v>
      </c>
      <c r="DB200" s="78">
        <f t="shared" si="175"/>
        <v>0</v>
      </c>
      <c r="DC200" s="78">
        <f t="shared" si="176"/>
        <v>0</v>
      </c>
      <c r="DD200" s="78">
        <f t="shared" si="177"/>
        <v>0</v>
      </c>
      <c r="DE200" s="78" t="str">
        <f t="shared" si="178"/>
        <v>1</v>
      </c>
      <c r="DF200" s="78" t="str">
        <f t="shared" si="179"/>
        <v>1</v>
      </c>
      <c r="DG200" s="78" t="str">
        <f t="shared" si="180"/>
        <v>1</v>
      </c>
      <c r="DH200" s="78" t="str">
        <f t="shared" si="181"/>
        <v>1</v>
      </c>
      <c r="DI200" s="79" t="str">
        <f>IFERROR(IF(J200="","",VLOOKUP(J200,Lists!$D$3:$E$13,2,FALSE)),1)</f>
        <v/>
      </c>
      <c r="DJ200" s="79" t="str">
        <f>IFERROR(IF(K200="","",VLOOKUP(K200,Lists!$F$3:$G$14,2,FALSE)),1)</f>
        <v/>
      </c>
      <c r="DK200" s="79" t="str">
        <f>IFERROR(IF(M200="","",VLOOKUP(M200,Lists!$AA$3:$AB$18,2,FALSE)),1)</f>
        <v/>
      </c>
      <c r="DL200" s="79" t="str">
        <f>IFERROR(IF(N200="","",VLOOKUP(N200,Lists!$AC$3:$AD$13,2,FALSE)),1)</f>
        <v/>
      </c>
    </row>
    <row r="201" spans="1:116" ht="15" customHeight="1" x14ac:dyDescent="0.2">
      <c r="A201" s="20"/>
      <c r="B201" s="19"/>
      <c r="C201" s="64"/>
      <c r="D201" s="64"/>
      <c r="E201" s="19"/>
      <c r="F201" s="20"/>
      <c r="G201" s="18"/>
      <c r="H201" s="65"/>
      <c r="I201" s="18"/>
      <c r="J201" s="66"/>
      <c r="K201" s="66"/>
      <c r="L201" s="67"/>
      <c r="M201" s="68"/>
      <c r="N201" s="68"/>
      <c r="O201" s="69"/>
      <c r="P201" s="134"/>
      <c r="Q201" s="70"/>
      <c r="R201" s="134"/>
      <c r="S201" s="70"/>
      <c r="T201" s="134"/>
      <c r="U201" s="70"/>
      <c r="V201" s="134"/>
      <c r="W201" s="70"/>
      <c r="X201" s="134"/>
      <c r="Y201" s="70"/>
      <c r="Z201" s="134"/>
      <c r="AA201" s="70"/>
      <c r="AB201" s="19"/>
      <c r="AC201" s="20"/>
      <c r="AD201" s="19"/>
      <c r="AE201" s="71" t="str">
        <f t="shared" si="146"/>
        <v/>
      </c>
      <c r="AF201" s="71" t="str">
        <f t="shared" si="147"/>
        <v/>
      </c>
      <c r="AG201" s="71" t="str">
        <f t="shared" si="148"/>
        <v/>
      </c>
      <c r="AH201" s="71" t="str">
        <f t="shared" si="149"/>
        <v/>
      </c>
      <c r="AI201" s="71" t="str">
        <f t="shared" si="150"/>
        <v/>
      </c>
      <c r="AJ201" s="71" t="str">
        <f t="shared" si="151"/>
        <v/>
      </c>
      <c r="AK201" s="71" t="str">
        <f t="shared" si="152"/>
        <v/>
      </c>
      <c r="AL201" s="71" t="str">
        <f t="shared" si="153"/>
        <v/>
      </c>
      <c r="AM201" s="71" t="str">
        <f t="shared" si="154"/>
        <v/>
      </c>
      <c r="AN201" s="72" t="str">
        <f t="shared" si="155"/>
        <v/>
      </c>
      <c r="AO201" s="73" t="str">
        <f t="shared" si="156"/>
        <v/>
      </c>
      <c r="AP201" s="72" t="str">
        <f t="shared" si="157"/>
        <v/>
      </c>
      <c r="AQ201" s="72" t="str">
        <f t="shared" si="158"/>
        <v/>
      </c>
      <c r="AR201" s="72" t="str">
        <f t="shared" si="159"/>
        <v/>
      </c>
      <c r="AS201" s="72" t="str">
        <f t="shared" si="160"/>
        <v/>
      </c>
      <c r="AT201" s="72" t="str">
        <f t="shared" si="161"/>
        <v/>
      </c>
      <c r="AU201" s="3"/>
      <c r="AV201" s="3"/>
      <c r="AW201" s="3"/>
      <c r="AX201" s="3"/>
      <c r="AY201" s="20"/>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80"/>
      <c r="CA201" s="3"/>
      <c r="CB201" s="3"/>
      <c r="CC201" s="3"/>
      <c r="CD201" s="3"/>
      <c r="CE201" s="3"/>
      <c r="CF201" s="3"/>
      <c r="CG201" s="3"/>
      <c r="CH201" s="3"/>
      <c r="CI201" s="3"/>
      <c r="CJ201" s="3"/>
      <c r="CM201" s="3"/>
      <c r="CN201" s="78" t="str">
        <f t="shared" si="162"/>
        <v/>
      </c>
      <c r="CO201" s="78" t="str">
        <f t="shared" si="163"/>
        <v/>
      </c>
      <c r="CP201" s="78" t="str">
        <f t="shared" si="164"/>
        <v/>
      </c>
      <c r="CQ201" s="78" t="str">
        <f t="shared" si="165"/>
        <v/>
      </c>
      <c r="CR201" s="78" t="str">
        <f t="shared" si="166"/>
        <v/>
      </c>
      <c r="CS201" s="78" t="str">
        <f t="shared" si="167"/>
        <v/>
      </c>
      <c r="CT201" s="78">
        <f t="shared" si="168"/>
        <v>0</v>
      </c>
      <c r="CU201" s="78">
        <f t="shared" si="169"/>
        <v>0</v>
      </c>
      <c r="CV201" s="78">
        <f t="shared" si="170"/>
        <v>0</v>
      </c>
      <c r="CW201" s="78">
        <f t="shared" si="171"/>
        <v>0</v>
      </c>
      <c r="CX201" s="78">
        <f t="shared" si="172"/>
        <v>0</v>
      </c>
      <c r="CY201" s="78">
        <f t="shared" si="173"/>
        <v>0</v>
      </c>
      <c r="CZ201" s="78">
        <f t="shared" si="174"/>
        <v>0</v>
      </c>
      <c r="DA201" s="78">
        <f>IF(COUNTIFS($A$2:$A$601,A201,$B$2:$B$601,B201,$F$2:F$601,F201)&gt;1,1,0)</f>
        <v>0</v>
      </c>
      <c r="DB201" s="78">
        <f t="shared" si="175"/>
        <v>0</v>
      </c>
      <c r="DC201" s="78">
        <f t="shared" si="176"/>
        <v>0</v>
      </c>
      <c r="DD201" s="78">
        <f t="shared" si="177"/>
        <v>0</v>
      </c>
      <c r="DE201" s="78" t="str">
        <f t="shared" si="178"/>
        <v>1</v>
      </c>
      <c r="DF201" s="78" t="str">
        <f t="shared" si="179"/>
        <v>1</v>
      </c>
      <c r="DG201" s="78" t="str">
        <f t="shared" si="180"/>
        <v>1</v>
      </c>
      <c r="DH201" s="78" t="str">
        <f t="shared" si="181"/>
        <v>1</v>
      </c>
      <c r="DI201" s="79" t="str">
        <f>IFERROR(IF(J201="","",VLOOKUP(J201,Lists!$D$3:$E$13,2,FALSE)),1)</f>
        <v/>
      </c>
      <c r="DJ201" s="79" t="str">
        <f>IFERROR(IF(K201="","",VLOOKUP(K201,Lists!$F$3:$G$14,2,FALSE)),1)</f>
        <v/>
      </c>
      <c r="DK201" s="79" t="str">
        <f>IFERROR(IF(M201="","",VLOOKUP(M201,Lists!$AA$3:$AB$18,2,FALSE)),1)</f>
        <v/>
      </c>
      <c r="DL201" s="79" t="str">
        <f>IFERROR(IF(N201="","",VLOOKUP(N201,Lists!$AC$3:$AD$13,2,FALSE)),1)</f>
        <v/>
      </c>
    </row>
    <row r="202" spans="1:116" ht="15" customHeight="1" x14ac:dyDescent="0.2">
      <c r="A202" s="20"/>
      <c r="B202" s="19"/>
      <c r="C202" s="64"/>
      <c r="D202" s="64"/>
      <c r="E202" s="19"/>
      <c r="F202" s="20"/>
      <c r="G202" s="18"/>
      <c r="H202" s="65"/>
      <c r="I202" s="18"/>
      <c r="J202" s="66"/>
      <c r="K202" s="66"/>
      <c r="L202" s="67"/>
      <c r="M202" s="68"/>
      <c r="N202" s="68"/>
      <c r="O202" s="69"/>
      <c r="P202" s="134"/>
      <c r="Q202" s="70"/>
      <c r="R202" s="134"/>
      <c r="S202" s="70"/>
      <c r="T202" s="134"/>
      <c r="U202" s="70"/>
      <c r="V202" s="134"/>
      <c r="W202" s="70"/>
      <c r="X202" s="134"/>
      <c r="Y202" s="70"/>
      <c r="Z202" s="134"/>
      <c r="AA202" s="70"/>
      <c r="AB202" s="19"/>
      <c r="AC202" s="20"/>
      <c r="AD202" s="19"/>
      <c r="AE202" s="71" t="str">
        <f t="shared" si="146"/>
        <v/>
      </c>
      <c r="AF202" s="71" t="str">
        <f t="shared" si="147"/>
        <v/>
      </c>
      <c r="AG202" s="71" t="str">
        <f t="shared" si="148"/>
        <v/>
      </c>
      <c r="AH202" s="71" t="str">
        <f t="shared" si="149"/>
        <v/>
      </c>
      <c r="AI202" s="71" t="str">
        <f t="shared" si="150"/>
        <v/>
      </c>
      <c r="AJ202" s="71" t="str">
        <f t="shared" si="151"/>
        <v/>
      </c>
      <c r="AK202" s="71" t="str">
        <f t="shared" si="152"/>
        <v/>
      </c>
      <c r="AL202" s="71" t="str">
        <f t="shared" si="153"/>
        <v/>
      </c>
      <c r="AM202" s="71" t="str">
        <f t="shared" si="154"/>
        <v/>
      </c>
      <c r="AN202" s="72" t="str">
        <f t="shared" si="155"/>
        <v/>
      </c>
      <c r="AO202" s="73" t="str">
        <f t="shared" si="156"/>
        <v/>
      </c>
      <c r="AP202" s="72" t="str">
        <f t="shared" si="157"/>
        <v/>
      </c>
      <c r="AQ202" s="72" t="str">
        <f t="shared" si="158"/>
        <v/>
      </c>
      <c r="AR202" s="72" t="str">
        <f t="shared" si="159"/>
        <v/>
      </c>
      <c r="AS202" s="72" t="str">
        <f t="shared" si="160"/>
        <v/>
      </c>
      <c r="AT202" s="72" t="str">
        <f t="shared" si="161"/>
        <v/>
      </c>
      <c r="AU202" s="3"/>
      <c r="AV202" s="3"/>
      <c r="AW202" s="3"/>
      <c r="AX202" s="3"/>
      <c r="AY202" s="20"/>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80"/>
      <c r="CA202" s="3"/>
      <c r="CB202" s="3"/>
      <c r="CC202" s="3"/>
      <c r="CD202" s="3"/>
      <c r="CE202" s="3"/>
      <c r="CF202" s="3"/>
      <c r="CG202" s="3"/>
      <c r="CH202" s="3"/>
      <c r="CI202" s="3"/>
      <c r="CJ202" s="3"/>
      <c r="CM202" s="3"/>
      <c r="CN202" s="78" t="str">
        <f t="shared" si="162"/>
        <v/>
      </c>
      <c r="CO202" s="78" t="str">
        <f t="shared" si="163"/>
        <v/>
      </c>
      <c r="CP202" s="78" t="str">
        <f t="shared" si="164"/>
        <v/>
      </c>
      <c r="CQ202" s="78" t="str">
        <f t="shared" si="165"/>
        <v/>
      </c>
      <c r="CR202" s="78" t="str">
        <f t="shared" si="166"/>
        <v/>
      </c>
      <c r="CS202" s="78" t="str">
        <f t="shared" si="167"/>
        <v/>
      </c>
      <c r="CT202" s="78">
        <f t="shared" si="168"/>
        <v>0</v>
      </c>
      <c r="CU202" s="78">
        <f t="shared" si="169"/>
        <v>0</v>
      </c>
      <c r="CV202" s="78">
        <f t="shared" si="170"/>
        <v>0</v>
      </c>
      <c r="CW202" s="78">
        <f t="shared" si="171"/>
        <v>0</v>
      </c>
      <c r="CX202" s="78">
        <f t="shared" si="172"/>
        <v>0</v>
      </c>
      <c r="CY202" s="78">
        <f t="shared" si="173"/>
        <v>0</v>
      </c>
      <c r="CZ202" s="78">
        <f t="shared" si="174"/>
        <v>0</v>
      </c>
      <c r="DA202" s="78">
        <f>IF(COUNTIFS($A$2:$A$601,A202,$B$2:$B$601,B202,$F$2:F$601,F202)&gt;1,1,0)</f>
        <v>0</v>
      </c>
      <c r="DB202" s="78">
        <f t="shared" si="175"/>
        <v>0</v>
      </c>
      <c r="DC202" s="78">
        <f t="shared" si="176"/>
        <v>0</v>
      </c>
      <c r="DD202" s="78">
        <f t="shared" si="177"/>
        <v>0</v>
      </c>
      <c r="DE202" s="78" t="str">
        <f t="shared" si="178"/>
        <v>1</v>
      </c>
      <c r="DF202" s="78" t="str">
        <f t="shared" si="179"/>
        <v>1</v>
      </c>
      <c r="DG202" s="78" t="str">
        <f t="shared" si="180"/>
        <v>1</v>
      </c>
      <c r="DH202" s="78" t="str">
        <f t="shared" si="181"/>
        <v>1</v>
      </c>
      <c r="DI202" s="79" t="str">
        <f>IFERROR(IF(J202="","",VLOOKUP(J202,Lists!$D$3:$E$13,2,FALSE)),1)</f>
        <v/>
      </c>
      <c r="DJ202" s="79" t="str">
        <f>IFERROR(IF(K202="","",VLOOKUP(K202,Lists!$F$3:$G$14,2,FALSE)),1)</f>
        <v/>
      </c>
      <c r="DK202" s="79" t="str">
        <f>IFERROR(IF(M202="","",VLOOKUP(M202,Lists!$AA$3:$AB$18,2,FALSE)),1)</f>
        <v/>
      </c>
      <c r="DL202" s="79" t="str">
        <f>IFERROR(IF(N202="","",VLOOKUP(N202,Lists!$AC$3:$AD$13,2,FALSE)),1)</f>
        <v/>
      </c>
    </row>
    <row r="203" spans="1:116" ht="15" customHeight="1" x14ac:dyDescent="0.2">
      <c r="A203" s="20"/>
      <c r="B203" s="19"/>
      <c r="C203" s="64"/>
      <c r="D203" s="64"/>
      <c r="E203" s="19"/>
      <c r="F203" s="20"/>
      <c r="G203" s="18"/>
      <c r="H203" s="65"/>
      <c r="I203" s="18"/>
      <c r="J203" s="66"/>
      <c r="K203" s="66"/>
      <c r="L203" s="67"/>
      <c r="M203" s="68"/>
      <c r="N203" s="68"/>
      <c r="O203" s="69"/>
      <c r="P203" s="134"/>
      <c r="Q203" s="70"/>
      <c r="R203" s="134"/>
      <c r="S203" s="70"/>
      <c r="T203" s="134"/>
      <c r="U203" s="70"/>
      <c r="V203" s="134"/>
      <c r="W203" s="70"/>
      <c r="X203" s="134"/>
      <c r="Y203" s="70"/>
      <c r="Z203" s="134"/>
      <c r="AA203" s="70"/>
      <c r="AB203" s="19"/>
      <c r="AC203" s="20"/>
      <c r="AD203" s="19"/>
      <c r="AE203" s="71" t="str">
        <f t="shared" si="146"/>
        <v/>
      </c>
      <c r="AF203" s="71" t="str">
        <f t="shared" si="147"/>
        <v/>
      </c>
      <c r="AG203" s="71" t="str">
        <f t="shared" si="148"/>
        <v/>
      </c>
      <c r="AH203" s="71" t="str">
        <f t="shared" si="149"/>
        <v/>
      </c>
      <c r="AI203" s="71" t="str">
        <f t="shared" si="150"/>
        <v/>
      </c>
      <c r="AJ203" s="71" t="str">
        <f t="shared" si="151"/>
        <v/>
      </c>
      <c r="AK203" s="71" t="str">
        <f t="shared" si="152"/>
        <v/>
      </c>
      <c r="AL203" s="71" t="str">
        <f t="shared" si="153"/>
        <v/>
      </c>
      <c r="AM203" s="71" t="str">
        <f t="shared" si="154"/>
        <v/>
      </c>
      <c r="AN203" s="72" t="str">
        <f t="shared" si="155"/>
        <v/>
      </c>
      <c r="AO203" s="73" t="str">
        <f t="shared" si="156"/>
        <v/>
      </c>
      <c r="AP203" s="72" t="str">
        <f t="shared" si="157"/>
        <v/>
      </c>
      <c r="AQ203" s="72" t="str">
        <f t="shared" si="158"/>
        <v/>
      </c>
      <c r="AR203" s="72" t="str">
        <f t="shared" si="159"/>
        <v/>
      </c>
      <c r="AS203" s="72" t="str">
        <f t="shared" si="160"/>
        <v/>
      </c>
      <c r="AT203" s="72" t="str">
        <f t="shared" si="161"/>
        <v/>
      </c>
      <c r="AU203" s="3"/>
      <c r="AV203" s="3"/>
      <c r="AW203" s="3"/>
      <c r="AX203" s="3"/>
      <c r="AY203" s="20"/>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80"/>
      <c r="CA203" s="3"/>
      <c r="CB203" s="3"/>
      <c r="CC203" s="3"/>
      <c r="CD203" s="3"/>
      <c r="CE203" s="3"/>
      <c r="CF203" s="3"/>
      <c r="CG203" s="3"/>
      <c r="CH203" s="3"/>
      <c r="CI203" s="3"/>
      <c r="CJ203" s="3"/>
      <c r="CM203" s="3"/>
      <c r="CN203" s="78" t="str">
        <f t="shared" si="162"/>
        <v/>
      </c>
      <c r="CO203" s="78" t="str">
        <f t="shared" si="163"/>
        <v/>
      </c>
      <c r="CP203" s="78" t="str">
        <f t="shared" si="164"/>
        <v/>
      </c>
      <c r="CQ203" s="78" t="str">
        <f t="shared" si="165"/>
        <v/>
      </c>
      <c r="CR203" s="78" t="str">
        <f t="shared" si="166"/>
        <v/>
      </c>
      <c r="CS203" s="78" t="str">
        <f t="shared" si="167"/>
        <v/>
      </c>
      <c r="CT203" s="78">
        <f t="shared" si="168"/>
        <v>0</v>
      </c>
      <c r="CU203" s="78">
        <f t="shared" si="169"/>
        <v>0</v>
      </c>
      <c r="CV203" s="78">
        <f t="shared" si="170"/>
        <v>0</v>
      </c>
      <c r="CW203" s="78">
        <f t="shared" si="171"/>
        <v>0</v>
      </c>
      <c r="CX203" s="78">
        <f t="shared" si="172"/>
        <v>0</v>
      </c>
      <c r="CY203" s="78">
        <f t="shared" si="173"/>
        <v>0</v>
      </c>
      <c r="CZ203" s="78">
        <f t="shared" si="174"/>
        <v>0</v>
      </c>
      <c r="DA203" s="78">
        <f>IF(COUNTIFS($A$2:$A$601,A203,$B$2:$B$601,B203,$F$2:F$601,F203)&gt;1,1,0)</f>
        <v>0</v>
      </c>
      <c r="DB203" s="78">
        <f t="shared" si="175"/>
        <v>0</v>
      </c>
      <c r="DC203" s="78">
        <f t="shared" si="176"/>
        <v>0</v>
      </c>
      <c r="DD203" s="78">
        <f t="shared" si="177"/>
        <v>0</v>
      </c>
      <c r="DE203" s="78" t="str">
        <f t="shared" si="178"/>
        <v>1</v>
      </c>
      <c r="DF203" s="78" t="str">
        <f t="shared" si="179"/>
        <v>1</v>
      </c>
      <c r="DG203" s="78" t="str">
        <f t="shared" si="180"/>
        <v>1</v>
      </c>
      <c r="DH203" s="78" t="str">
        <f t="shared" si="181"/>
        <v>1</v>
      </c>
      <c r="DI203" s="79" t="str">
        <f>IFERROR(IF(J203="","",VLOOKUP(J203,Lists!$D$3:$E$13,2,FALSE)),1)</f>
        <v/>
      </c>
      <c r="DJ203" s="79" t="str">
        <f>IFERROR(IF(K203="","",VLOOKUP(K203,Lists!$F$3:$G$14,2,FALSE)),1)</f>
        <v/>
      </c>
      <c r="DK203" s="79" t="str">
        <f>IFERROR(IF(M203="","",VLOOKUP(M203,Lists!$AA$3:$AB$18,2,FALSE)),1)</f>
        <v/>
      </c>
      <c r="DL203" s="79" t="str">
        <f>IFERROR(IF(N203="","",VLOOKUP(N203,Lists!$AC$3:$AD$13,2,FALSE)),1)</f>
        <v/>
      </c>
    </row>
    <row r="204" spans="1:116" ht="15" customHeight="1" x14ac:dyDescent="0.2">
      <c r="A204" s="20"/>
      <c r="B204" s="19"/>
      <c r="C204" s="64"/>
      <c r="D204" s="64"/>
      <c r="E204" s="19"/>
      <c r="F204" s="20"/>
      <c r="G204" s="18"/>
      <c r="H204" s="65"/>
      <c r="I204" s="18"/>
      <c r="J204" s="66"/>
      <c r="K204" s="66"/>
      <c r="L204" s="67"/>
      <c r="M204" s="68"/>
      <c r="N204" s="68"/>
      <c r="O204" s="69"/>
      <c r="P204" s="134"/>
      <c r="Q204" s="70"/>
      <c r="R204" s="134"/>
      <c r="S204" s="70"/>
      <c r="T204" s="134"/>
      <c r="U204" s="70"/>
      <c r="V204" s="134"/>
      <c r="W204" s="70"/>
      <c r="X204" s="134"/>
      <c r="Y204" s="70"/>
      <c r="Z204" s="134"/>
      <c r="AA204" s="70"/>
      <c r="AB204" s="19"/>
      <c r="AC204" s="20"/>
      <c r="AD204" s="19"/>
      <c r="AE204" s="71" t="str">
        <f t="shared" si="146"/>
        <v/>
      </c>
      <c r="AF204" s="71" t="str">
        <f t="shared" si="147"/>
        <v/>
      </c>
      <c r="AG204" s="71" t="str">
        <f t="shared" si="148"/>
        <v/>
      </c>
      <c r="AH204" s="71" t="str">
        <f t="shared" si="149"/>
        <v/>
      </c>
      <c r="AI204" s="71" t="str">
        <f t="shared" si="150"/>
        <v/>
      </c>
      <c r="AJ204" s="71" t="str">
        <f t="shared" si="151"/>
        <v/>
      </c>
      <c r="AK204" s="71" t="str">
        <f t="shared" si="152"/>
        <v/>
      </c>
      <c r="AL204" s="71" t="str">
        <f t="shared" si="153"/>
        <v/>
      </c>
      <c r="AM204" s="71" t="str">
        <f t="shared" si="154"/>
        <v/>
      </c>
      <c r="AN204" s="72" t="str">
        <f t="shared" si="155"/>
        <v/>
      </c>
      <c r="AO204" s="73" t="str">
        <f t="shared" si="156"/>
        <v/>
      </c>
      <c r="AP204" s="72" t="str">
        <f t="shared" si="157"/>
        <v/>
      </c>
      <c r="AQ204" s="72" t="str">
        <f t="shared" si="158"/>
        <v/>
      </c>
      <c r="AR204" s="72" t="str">
        <f t="shared" si="159"/>
        <v/>
      </c>
      <c r="AS204" s="72" t="str">
        <f t="shared" si="160"/>
        <v/>
      </c>
      <c r="AT204" s="72" t="str">
        <f t="shared" si="161"/>
        <v/>
      </c>
      <c r="AU204" s="3"/>
      <c r="AV204" s="3"/>
      <c r="AW204" s="3"/>
      <c r="AX204" s="3"/>
      <c r="AY204" s="20"/>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80"/>
      <c r="CA204" s="3"/>
      <c r="CB204" s="3"/>
      <c r="CC204" s="3"/>
      <c r="CD204" s="3"/>
      <c r="CE204" s="3"/>
      <c r="CF204" s="3"/>
      <c r="CG204" s="3"/>
      <c r="CH204" s="3"/>
      <c r="CI204" s="3"/>
      <c r="CJ204" s="3"/>
      <c r="CM204" s="3"/>
      <c r="CN204" s="78" t="str">
        <f t="shared" si="162"/>
        <v/>
      </c>
      <c r="CO204" s="78" t="str">
        <f t="shared" si="163"/>
        <v/>
      </c>
      <c r="CP204" s="78" t="str">
        <f t="shared" si="164"/>
        <v/>
      </c>
      <c r="CQ204" s="78" t="str">
        <f t="shared" si="165"/>
        <v/>
      </c>
      <c r="CR204" s="78" t="str">
        <f t="shared" si="166"/>
        <v/>
      </c>
      <c r="CS204" s="78" t="str">
        <f t="shared" si="167"/>
        <v/>
      </c>
      <c r="CT204" s="78">
        <f t="shared" si="168"/>
        <v>0</v>
      </c>
      <c r="CU204" s="78">
        <f t="shared" si="169"/>
        <v>0</v>
      </c>
      <c r="CV204" s="78">
        <f t="shared" si="170"/>
        <v>0</v>
      </c>
      <c r="CW204" s="78">
        <f t="shared" si="171"/>
        <v>0</v>
      </c>
      <c r="CX204" s="78">
        <f t="shared" si="172"/>
        <v>0</v>
      </c>
      <c r="CY204" s="78">
        <f t="shared" si="173"/>
        <v>0</v>
      </c>
      <c r="CZ204" s="78">
        <f t="shared" si="174"/>
        <v>0</v>
      </c>
      <c r="DA204" s="78">
        <f>IF(COUNTIFS($A$2:$A$601,A204,$B$2:$B$601,B204,$F$2:F$601,F204)&gt;1,1,0)</f>
        <v>0</v>
      </c>
      <c r="DB204" s="78">
        <f t="shared" si="175"/>
        <v>0</v>
      </c>
      <c r="DC204" s="78">
        <f t="shared" si="176"/>
        <v>0</v>
      </c>
      <c r="DD204" s="78">
        <f t="shared" si="177"/>
        <v>0</v>
      </c>
      <c r="DE204" s="78" t="str">
        <f t="shared" si="178"/>
        <v>1</v>
      </c>
      <c r="DF204" s="78" t="str">
        <f t="shared" si="179"/>
        <v>1</v>
      </c>
      <c r="DG204" s="78" t="str">
        <f t="shared" si="180"/>
        <v>1</v>
      </c>
      <c r="DH204" s="78" t="str">
        <f t="shared" si="181"/>
        <v>1</v>
      </c>
      <c r="DI204" s="79" t="str">
        <f>IFERROR(IF(J204="","",VLOOKUP(J204,Lists!$D$3:$E$13,2,FALSE)),1)</f>
        <v/>
      </c>
      <c r="DJ204" s="79" t="str">
        <f>IFERROR(IF(K204="","",VLOOKUP(K204,Lists!$F$3:$G$14,2,FALSE)),1)</f>
        <v/>
      </c>
      <c r="DK204" s="79" t="str">
        <f>IFERROR(IF(M204="","",VLOOKUP(M204,Lists!$AA$3:$AB$18,2,FALSE)),1)</f>
        <v/>
      </c>
      <c r="DL204" s="79" t="str">
        <f>IFERROR(IF(N204="","",VLOOKUP(N204,Lists!$AC$3:$AD$13,2,FALSE)),1)</f>
        <v/>
      </c>
    </row>
    <row r="205" spans="1:116" ht="15" customHeight="1" x14ac:dyDescent="0.2">
      <c r="A205" s="20"/>
      <c r="B205" s="19"/>
      <c r="C205" s="64"/>
      <c r="D205" s="64"/>
      <c r="E205" s="19"/>
      <c r="F205" s="20"/>
      <c r="G205" s="18"/>
      <c r="H205" s="65"/>
      <c r="I205" s="18"/>
      <c r="J205" s="66"/>
      <c r="K205" s="66"/>
      <c r="L205" s="67"/>
      <c r="M205" s="68"/>
      <c r="N205" s="68"/>
      <c r="O205" s="69"/>
      <c r="P205" s="134"/>
      <c r="Q205" s="70"/>
      <c r="R205" s="134"/>
      <c r="S205" s="70"/>
      <c r="T205" s="134"/>
      <c r="U205" s="70"/>
      <c r="V205" s="134"/>
      <c r="W205" s="70"/>
      <c r="X205" s="134"/>
      <c r="Y205" s="70"/>
      <c r="Z205" s="134"/>
      <c r="AA205" s="70"/>
      <c r="AB205" s="19"/>
      <c r="AC205" s="20"/>
      <c r="AD205" s="19"/>
      <c r="AE205" s="71" t="str">
        <f t="shared" si="146"/>
        <v/>
      </c>
      <c r="AF205" s="71" t="str">
        <f t="shared" si="147"/>
        <v/>
      </c>
      <c r="AG205" s="71" t="str">
        <f t="shared" si="148"/>
        <v/>
      </c>
      <c r="AH205" s="71" t="str">
        <f t="shared" si="149"/>
        <v/>
      </c>
      <c r="AI205" s="71" t="str">
        <f t="shared" si="150"/>
        <v/>
      </c>
      <c r="AJ205" s="71" t="str">
        <f t="shared" si="151"/>
        <v/>
      </c>
      <c r="AK205" s="71" t="str">
        <f t="shared" si="152"/>
        <v/>
      </c>
      <c r="AL205" s="71" t="str">
        <f t="shared" si="153"/>
        <v/>
      </c>
      <c r="AM205" s="71" t="str">
        <f t="shared" si="154"/>
        <v/>
      </c>
      <c r="AN205" s="72" t="str">
        <f t="shared" si="155"/>
        <v/>
      </c>
      <c r="AO205" s="73" t="str">
        <f t="shared" si="156"/>
        <v/>
      </c>
      <c r="AP205" s="72" t="str">
        <f t="shared" si="157"/>
        <v/>
      </c>
      <c r="AQ205" s="72" t="str">
        <f t="shared" si="158"/>
        <v/>
      </c>
      <c r="AR205" s="72" t="str">
        <f t="shared" si="159"/>
        <v/>
      </c>
      <c r="AS205" s="72" t="str">
        <f t="shared" si="160"/>
        <v/>
      </c>
      <c r="AT205" s="72" t="str">
        <f t="shared" si="161"/>
        <v/>
      </c>
      <c r="AU205" s="3"/>
      <c r="AV205" s="3"/>
      <c r="AW205" s="3"/>
      <c r="AX205" s="3"/>
      <c r="AY205" s="20"/>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80"/>
      <c r="CA205" s="3"/>
      <c r="CB205" s="3"/>
      <c r="CC205" s="3"/>
      <c r="CD205" s="3"/>
      <c r="CE205" s="3"/>
      <c r="CF205" s="3"/>
      <c r="CG205" s="3"/>
      <c r="CH205" s="3"/>
      <c r="CI205" s="3"/>
      <c r="CJ205" s="3"/>
      <c r="CM205" s="3"/>
      <c r="CN205" s="78" t="str">
        <f t="shared" si="162"/>
        <v/>
      </c>
      <c r="CO205" s="78" t="str">
        <f t="shared" si="163"/>
        <v/>
      </c>
      <c r="CP205" s="78" t="str">
        <f t="shared" si="164"/>
        <v/>
      </c>
      <c r="CQ205" s="78" t="str">
        <f t="shared" si="165"/>
        <v/>
      </c>
      <c r="CR205" s="78" t="str">
        <f t="shared" si="166"/>
        <v/>
      </c>
      <c r="CS205" s="78" t="str">
        <f t="shared" si="167"/>
        <v/>
      </c>
      <c r="CT205" s="78">
        <f t="shared" si="168"/>
        <v>0</v>
      </c>
      <c r="CU205" s="78">
        <f t="shared" si="169"/>
        <v>0</v>
      </c>
      <c r="CV205" s="78">
        <f t="shared" si="170"/>
        <v>0</v>
      </c>
      <c r="CW205" s="78">
        <f t="shared" si="171"/>
        <v>0</v>
      </c>
      <c r="CX205" s="78">
        <f t="shared" si="172"/>
        <v>0</v>
      </c>
      <c r="CY205" s="78">
        <f t="shared" si="173"/>
        <v>0</v>
      </c>
      <c r="CZ205" s="78">
        <f t="shared" si="174"/>
        <v>0</v>
      </c>
      <c r="DA205" s="78">
        <f>IF(COUNTIFS($A$2:$A$601,A205,$B$2:$B$601,B205,$F$2:F$601,F205)&gt;1,1,0)</f>
        <v>0</v>
      </c>
      <c r="DB205" s="78">
        <f t="shared" si="175"/>
        <v>0</v>
      </c>
      <c r="DC205" s="78">
        <f t="shared" si="176"/>
        <v>0</v>
      </c>
      <c r="DD205" s="78">
        <f t="shared" si="177"/>
        <v>0</v>
      </c>
      <c r="DE205" s="78" t="str">
        <f t="shared" si="178"/>
        <v>1</v>
      </c>
      <c r="DF205" s="78" t="str">
        <f t="shared" si="179"/>
        <v>1</v>
      </c>
      <c r="DG205" s="78" t="str">
        <f t="shared" si="180"/>
        <v>1</v>
      </c>
      <c r="DH205" s="78" t="str">
        <f t="shared" si="181"/>
        <v>1</v>
      </c>
      <c r="DI205" s="79" t="str">
        <f>IFERROR(IF(J205="","",VLOOKUP(J205,Lists!$D$3:$E$13,2,FALSE)),1)</f>
        <v/>
      </c>
      <c r="DJ205" s="79" t="str">
        <f>IFERROR(IF(K205="","",VLOOKUP(K205,Lists!$F$3:$G$14,2,FALSE)),1)</f>
        <v/>
      </c>
      <c r="DK205" s="79" t="str">
        <f>IFERROR(IF(M205="","",VLOOKUP(M205,Lists!$AA$3:$AB$18,2,FALSE)),1)</f>
        <v/>
      </c>
      <c r="DL205" s="79" t="str">
        <f>IFERROR(IF(N205="","",VLOOKUP(N205,Lists!$AC$3:$AD$13,2,FALSE)),1)</f>
        <v/>
      </c>
    </row>
    <row r="206" spans="1:116" ht="15" customHeight="1" x14ac:dyDescent="0.2">
      <c r="A206" s="20"/>
      <c r="B206" s="19"/>
      <c r="C206" s="64"/>
      <c r="D206" s="64"/>
      <c r="E206" s="19"/>
      <c r="F206" s="20"/>
      <c r="G206" s="18"/>
      <c r="H206" s="65"/>
      <c r="I206" s="18"/>
      <c r="J206" s="66"/>
      <c r="K206" s="66"/>
      <c r="L206" s="67"/>
      <c r="M206" s="68"/>
      <c r="N206" s="68"/>
      <c r="O206" s="69"/>
      <c r="P206" s="134"/>
      <c r="Q206" s="70"/>
      <c r="R206" s="134"/>
      <c r="S206" s="70"/>
      <c r="T206" s="134"/>
      <c r="U206" s="70"/>
      <c r="V206" s="134"/>
      <c r="W206" s="70"/>
      <c r="X206" s="134"/>
      <c r="Y206" s="70"/>
      <c r="Z206" s="134"/>
      <c r="AA206" s="70"/>
      <c r="AB206" s="19"/>
      <c r="AC206" s="20"/>
      <c r="AD206" s="19"/>
      <c r="AE206" s="71" t="str">
        <f t="shared" si="146"/>
        <v/>
      </c>
      <c r="AF206" s="71" t="str">
        <f t="shared" si="147"/>
        <v/>
      </c>
      <c r="AG206" s="71" t="str">
        <f t="shared" si="148"/>
        <v/>
      </c>
      <c r="AH206" s="71" t="str">
        <f t="shared" si="149"/>
        <v/>
      </c>
      <c r="AI206" s="71" t="str">
        <f t="shared" si="150"/>
        <v/>
      </c>
      <c r="AJ206" s="71" t="str">
        <f t="shared" si="151"/>
        <v/>
      </c>
      <c r="AK206" s="71" t="str">
        <f t="shared" si="152"/>
        <v/>
      </c>
      <c r="AL206" s="71" t="str">
        <f t="shared" si="153"/>
        <v/>
      </c>
      <c r="AM206" s="71" t="str">
        <f t="shared" si="154"/>
        <v/>
      </c>
      <c r="AN206" s="72" t="str">
        <f t="shared" si="155"/>
        <v/>
      </c>
      <c r="AO206" s="73" t="str">
        <f t="shared" si="156"/>
        <v/>
      </c>
      <c r="AP206" s="72" t="str">
        <f t="shared" si="157"/>
        <v/>
      </c>
      <c r="AQ206" s="72" t="str">
        <f t="shared" si="158"/>
        <v/>
      </c>
      <c r="AR206" s="72" t="str">
        <f t="shared" si="159"/>
        <v/>
      </c>
      <c r="AS206" s="72" t="str">
        <f t="shared" si="160"/>
        <v/>
      </c>
      <c r="AT206" s="72" t="str">
        <f t="shared" si="161"/>
        <v/>
      </c>
      <c r="AU206" s="3"/>
      <c r="AV206" s="3"/>
      <c r="AW206" s="3"/>
      <c r="AX206" s="3"/>
      <c r="AY206" s="20"/>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80"/>
      <c r="CA206" s="3"/>
      <c r="CB206" s="3"/>
      <c r="CC206" s="3"/>
      <c r="CD206" s="3"/>
      <c r="CE206" s="3"/>
      <c r="CF206" s="3"/>
      <c r="CG206" s="3"/>
      <c r="CH206" s="3"/>
      <c r="CI206" s="3"/>
      <c r="CJ206" s="3"/>
      <c r="CM206" s="3"/>
      <c r="CN206" s="78" t="str">
        <f t="shared" si="162"/>
        <v/>
      </c>
      <c r="CO206" s="78" t="str">
        <f t="shared" si="163"/>
        <v/>
      </c>
      <c r="CP206" s="78" t="str">
        <f t="shared" si="164"/>
        <v/>
      </c>
      <c r="CQ206" s="78" t="str">
        <f t="shared" si="165"/>
        <v/>
      </c>
      <c r="CR206" s="78" t="str">
        <f t="shared" si="166"/>
        <v/>
      </c>
      <c r="CS206" s="78" t="str">
        <f t="shared" si="167"/>
        <v/>
      </c>
      <c r="CT206" s="78">
        <f t="shared" si="168"/>
        <v>0</v>
      </c>
      <c r="CU206" s="78">
        <f t="shared" si="169"/>
        <v>0</v>
      </c>
      <c r="CV206" s="78">
        <f t="shared" si="170"/>
        <v>0</v>
      </c>
      <c r="CW206" s="78">
        <f t="shared" si="171"/>
        <v>0</v>
      </c>
      <c r="CX206" s="78">
        <f t="shared" si="172"/>
        <v>0</v>
      </c>
      <c r="CY206" s="78">
        <f t="shared" si="173"/>
        <v>0</v>
      </c>
      <c r="CZ206" s="78">
        <f t="shared" si="174"/>
        <v>0</v>
      </c>
      <c r="DA206" s="78">
        <f>IF(COUNTIFS($A$2:$A$601,A206,$B$2:$B$601,B206,$F$2:F$601,F206)&gt;1,1,0)</f>
        <v>0</v>
      </c>
      <c r="DB206" s="78">
        <f t="shared" si="175"/>
        <v>0</v>
      </c>
      <c r="DC206" s="78">
        <f t="shared" si="176"/>
        <v>0</v>
      </c>
      <c r="DD206" s="78">
        <f t="shared" si="177"/>
        <v>0</v>
      </c>
      <c r="DE206" s="78" t="str">
        <f t="shared" si="178"/>
        <v>1</v>
      </c>
      <c r="DF206" s="78" t="str">
        <f t="shared" si="179"/>
        <v>1</v>
      </c>
      <c r="DG206" s="78" t="str">
        <f t="shared" si="180"/>
        <v>1</v>
      </c>
      <c r="DH206" s="78" t="str">
        <f t="shared" si="181"/>
        <v>1</v>
      </c>
      <c r="DI206" s="79" t="str">
        <f>IFERROR(IF(J206="","",VLOOKUP(J206,Lists!$D$3:$E$13,2,FALSE)),1)</f>
        <v/>
      </c>
      <c r="DJ206" s="79" t="str">
        <f>IFERROR(IF(K206="","",VLOOKUP(K206,Lists!$F$3:$G$14,2,FALSE)),1)</f>
        <v/>
      </c>
      <c r="DK206" s="79" t="str">
        <f>IFERROR(IF(M206="","",VLOOKUP(M206,Lists!$AA$3:$AB$18,2,FALSE)),1)</f>
        <v/>
      </c>
      <c r="DL206" s="79" t="str">
        <f>IFERROR(IF(N206="","",VLOOKUP(N206,Lists!$AC$3:$AD$13,2,FALSE)),1)</f>
        <v/>
      </c>
    </row>
    <row r="207" spans="1:116" ht="15" customHeight="1" x14ac:dyDescent="0.2">
      <c r="A207" s="20"/>
      <c r="B207" s="19"/>
      <c r="C207" s="64"/>
      <c r="D207" s="64"/>
      <c r="E207" s="19"/>
      <c r="F207" s="20"/>
      <c r="G207" s="18"/>
      <c r="H207" s="65"/>
      <c r="I207" s="18"/>
      <c r="J207" s="66"/>
      <c r="K207" s="66"/>
      <c r="L207" s="67"/>
      <c r="M207" s="68"/>
      <c r="N207" s="68"/>
      <c r="O207" s="69"/>
      <c r="P207" s="134"/>
      <c r="Q207" s="70"/>
      <c r="R207" s="134"/>
      <c r="S207" s="70"/>
      <c r="T207" s="134"/>
      <c r="U207" s="70"/>
      <c r="V207" s="134"/>
      <c r="W207" s="70"/>
      <c r="X207" s="134"/>
      <c r="Y207" s="70"/>
      <c r="Z207" s="134"/>
      <c r="AA207" s="70"/>
      <c r="AB207" s="19"/>
      <c r="AC207" s="20"/>
      <c r="AD207" s="19"/>
      <c r="AE207" s="71" t="str">
        <f t="shared" si="146"/>
        <v/>
      </c>
      <c r="AF207" s="71" t="str">
        <f t="shared" si="147"/>
        <v/>
      </c>
      <c r="AG207" s="71" t="str">
        <f t="shared" si="148"/>
        <v/>
      </c>
      <c r="AH207" s="71" t="str">
        <f t="shared" si="149"/>
        <v/>
      </c>
      <c r="AI207" s="71" t="str">
        <f t="shared" si="150"/>
        <v/>
      </c>
      <c r="AJ207" s="71" t="str">
        <f t="shared" si="151"/>
        <v/>
      </c>
      <c r="AK207" s="71" t="str">
        <f t="shared" si="152"/>
        <v/>
      </c>
      <c r="AL207" s="71" t="str">
        <f t="shared" si="153"/>
        <v/>
      </c>
      <c r="AM207" s="71" t="str">
        <f t="shared" si="154"/>
        <v/>
      </c>
      <c r="AN207" s="72" t="str">
        <f t="shared" si="155"/>
        <v/>
      </c>
      <c r="AO207" s="73" t="str">
        <f t="shared" si="156"/>
        <v/>
      </c>
      <c r="AP207" s="72" t="str">
        <f t="shared" si="157"/>
        <v/>
      </c>
      <c r="AQ207" s="72" t="str">
        <f t="shared" si="158"/>
        <v/>
      </c>
      <c r="AR207" s="72" t="str">
        <f t="shared" si="159"/>
        <v/>
      </c>
      <c r="AS207" s="72" t="str">
        <f t="shared" si="160"/>
        <v/>
      </c>
      <c r="AT207" s="72" t="str">
        <f t="shared" si="161"/>
        <v/>
      </c>
      <c r="AU207" s="3"/>
      <c r="AV207" s="3"/>
      <c r="AW207" s="3"/>
      <c r="AX207" s="3"/>
      <c r="AY207" s="20"/>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80"/>
      <c r="CA207" s="3"/>
      <c r="CB207" s="3"/>
      <c r="CC207" s="3"/>
      <c r="CD207" s="3"/>
      <c r="CE207" s="3"/>
      <c r="CF207" s="3"/>
      <c r="CG207" s="3"/>
      <c r="CH207" s="3"/>
      <c r="CI207" s="3"/>
      <c r="CJ207" s="3"/>
      <c r="CM207" s="3"/>
      <c r="CN207" s="78" t="str">
        <f t="shared" si="162"/>
        <v/>
      </c>
      <c r="CO207" s="78" t="str">
        <f t="shared" si="163"/>
        <v/>
      </c>
      <c r="CP207" s="78" t="str">
        <f t="shared" si="164"/>
        <v/>
      </c>
      <c r="CQ207" s="78" t="str">
        <f t="shared" si="165"/>
        <v/>
      </c>
      <c r="CR207" s="78" t="str">
        <f t="shared" si="166"/>
        <v/>
      </c>
      <c r="CS207" s="78" t="str">
        <f t="shared" si="167"/>
        <v/>
      </c>
      <c r="CT207" s="78">
        <f t="shared" si="168"/>
        <v>0</v>
      </c>
      <c r="CU207" s="78">
        <f t="shared" si="169"/>
        <v>0</v>
      </c>
      <c r="CV207" s="78">
        <f t="shared" si="170"/>
        <v>0</v>
      </c>
      <c r="CW207" s="78">
        <f t="shared" si="171"/>
        <v>0</v>
      </c>
      <c r="CX207" s="78">
        <f t="shared" si="172"/>
        <v>0</v>
      </c>
      <c r="CY207" s="78">
        <f t="shared" si="173"/>
        <v>0</v>
      </c>
      <c r="CZ207" s="78">
        <f t="shared" si="174"/>
        <v>0</v>
      </c>
      <c r="DA207" s="78">
        <f>IF(COUNTIFS($A$2:$A$601,A207,$B$2:$B$601,B207,$F$2:F$601,F207)&gt;1,1,0)</f>
        <v>0</v>
      </c>
      <c r="DB207" s="78">
        <f t="shared" si="175"/>
        <v>0</v>
      </c>
      <c r="DC207" s="78">
        <f t="shared" si="176"/>
        <v>0</v>
      </c>
      <c r="DD207" s="78">
        <f t="shared" si="177"/>
        <v>0</v>
      </c>
      <c r="DE207" s="78" t="str">
        <f t="shared" si="178"/>
        <v>1</v>
      </c>
      <c r="DF207" s="78" t="str">
        <f t="shared" si="179"/>
        <v>1</v>
      </c>
      <c r="DG207" s="78" t="str">
        <f t="shared" si="180"/>
        <v>1</v>
      </c>
      <c r="DH207" s="78" t="str">
        <f t="shared" si="181"/>
        <v>1</v>
      </c>
      <c r="DI207" s="79" t="str">
        <f>IFERROR(IF(J207="","",VLOOKUP(J207,Lists!$D$3:$E$13,2,FALSE)),1)</f>
        <v/>
      </c>
      <c r="DJ207" s="79" t="str">
        <f>IFERROR(IF(K207="","",VLOOKUP(K207,Lists!$F$3:$G$14,2,FALSE)),1)</f>
        <v/>
      </c>
      <c r="DK207" s="79" t="str">
        <f>IFERROR(IF(M207="","",VLOOKUP(M207,Lists!$AA$3:$AB$18,2,FALSE)),1)</f>
        <v/>
      </c>
      <c r="DL207" s="79" t="str">
        <f>IFERROR(IF(N207="","",VLOOKUP(N207,Lists!$AC$3:$AD$13,2,FALSE)),1)</f>
        <v/>
      </c>
    </row>
    <row r="208" spans="1:116" ht="15" customHeight="1" x14ac:dyDescent="0.2">
      <c r="A208" s="20"/>
      <c r="B208" s="19"/>
      <c r="C208" s="64"/>
      <c r="D208" s="64"/>
      <c r="E208" s="19"/>
      <c r="F208" s="20"/>
      <c r="G208" s="18"/>
      <c r="H208" s="65"/>
      <c r="I208" s="18"/>
      <c r="J208" s="66"/>
      <c r="K208" s="66"/>
      <c r="L208" s="67"/>
      <c r="M208" s="68"/>
      <c r="N208" s="68"/>
      <c r="O208" s="69"/>
      <c r="P208" s="134"/>
      <c r="Q208" s="70"/>
      <c r="R208" s="134"/>
      <c r="S208" s="70"/>
      <c r="T208" s="134"/>
      <c r="U208" s="70"/>
      <c r="V208" s="134"/>
      <c r="W208" s="70"/>
      <c r="X208" s="134"/>
      <c r="Y208" s="70"/>
      <c r="Z208" s="134"/>
      <c r="AA208" s="70"/>
      <c r="AB208" s="19"/>
      <c r="AC208" s="20"/>
      <c r="AD208" s="19"/>
      <c r="AE208" s="71" t="str">
        <f t="shared" si="146"/>
        <v/>
      </c>
      <c r="AF208" s="71" t="str">
        <f t="shared" si="147"/>
        <v/>
      </c>
      <c r="AG208" s="71" t="str">
        <f t="shared" si="148"/>
        <v/>
      </c>
      <c r="AH208" s="71" t="str">
        <f t="shared" si="149"/>
        <v/>
      </c>
      <c r="AI208" s="71" t="str">
        <f t="shared" si="150"/>
        <v/>
      </c>
      <c r="AJ208" s="71" t="str">
        <f t="shared" si="151"/>
        <v/>
      </c>
      <c r="AK208" s="71" t="str">
        <f t="shared" si="152"/>
        <v/>
      </c>
      <c r="AL208" s="71" t="str">
        <f t="shared" si="153"/>
        <v/>
      </c>
      <c r="AM208" s="71" t="str">
        <f t="shared" si="154"/>
        <v/>
      </c>
      <c r="AN208" s="72" t="str">
        <f t="shared" si="155"/>
        <v/>
      </c>
      <c r="AO208" s="73" t="str">
        <f t="shared" si="156"/>
        <v/>
      </c>
      <c r="AP208" s="72" t="str">
        <f t="shared" si="157"/>
        <v/>
      </c>
      <c r="AQ208" s="72" t="str">
        <f t="shared" si="158"/>
        <v/>
      </c>
      <c r="AR208" s="72" t="str">
        <f t="shared" si="159"/>
        <v/>
      </c>
      <c r="AS208" s="72" t="str">
        <f t="shared" si="160"/>
        <v/>
      </c>
      <c r="AT208" s="72" t="str">
        <f t="shared" si="161"/>
        <v/>
      </c>
      <c r="AU208" s="3"/>
      <c r="AV208" s="3"/>
      <c r="AW208" s="3"/>
      <c r="AX208" s="3"/>
      <c r="AY208" s="20"/>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80"/>
      <c r="CA208" s="3"/>
      <c r="CB208" s="3"/>
      <c r="CC208" s="3"/>
      <c r="CD208" s="3"/>
      <c r="CE208" s="3"/>
      <c r="CF208" s="3"/>
      <c r="CG208" s="3"/>
      <c r="CH208" s="3"/>
      <c r="CI208" s="3"/>
      <c r="CJ208" s="3"/>
      <c r="CM208" s="3"/>
      <c r="CN208" s="78" t="str">
        <f t="shared" si="162"/>
        <v/>
      </c>
      <c r="CO208" s="78" t="str">
        <f t="shared" si="163"/>
        <v/>
      </c>
      <c r="CP208" s="78" t="str">
        <f t="shared" si="164"/>
        <v/>
      </c>
      <c r="CQ208" s="78" t="str">
        <f t="shared" si="165"/>
        <v/>
      </c>
      <c r="CR208" s="78" t="str">
        <f t="shared" si="166"/>
        <v/>
      </c>
      <c r="CS208" s="78" t="str">
        <f t="shared" si="167"/>
        <v/>
      </c>
      <c r="CT208" s="78">
        <f t="shared" si="168"/>
        <v>0</v>
      </c>
      <c r="CU208" s="78">
        <f t="shared" si="169"/>
        <v>0</v>
      </c>
      <c r="CV208" s="78">
        <f t="shared" si="170"/>
        <v>0</v>
      </c>
      <c r="CW208" s="78">
        <f t="shared" si="171"/>
        <v>0</v>
      </c>
      <c r="CX208" s="78">
        <f t="shared" si="172"/>
        <v>0</v>
      </c>
      <c r="CY208" s="78">
        <f t="shared" si="173"/>
        <v>0</v>
      </c>
      <c r="CZ208" s="78">
        <f t="shared" si="174"/>
        <v>0</v>
      </c>
      <c r="DA208" s="78">
        <f>IF(COUNTIFS($A$2:$A$601,A208,$B$2:$B$601,B208,$F$2:F$601,F208)&gt;1,1,0)</f>
        <v>0</v>
      </c>
      <c r="DB208" s="78">
        <f t="shared" si="175"/>
        <v>0</v>
      </c>
      <c r="DC208" s="78">
        <f t="shared" si="176"/>
        <v>0</v>
      </c>
      <c r="DD208" s="78">
        <f t="shared" si="177"/>
        <v>0</v>
      </c>
      <c r="DE208" s="78" t="str">
        <f t="shared" si="178"/>
        <v>1</v>
      </c>
      <c r="DF208" s="78" t="str">
        <f t="shared" si="179"/>
        <v>1</v>
      </c>
      <c r="DG208" s="78" t="str">
        <f t="shared" si="180"/>
        <v>1</v>
      </c>
      <c r="DH208" s="78" t="str">
        <f t="shared" si="181"/>
        <v>1</v>
      </c>
      <c r="DI208" s="79" t="str">
        <f>IFERROR(IF(J208="","",VLOOKUP(J208,Lists!$D$3:$E$13,2,FALSE)),1)</f>
        <v/>
      </c>
      <c r="DJ208" s="79" t="str">
        <f>IFERROR(IF(K208="","",VLOOKUP(K208,Lists!$F$3:$G$14,2,FALSE)),1)</f>
        <v/>
      </c>
      <c r="DK208" s="79" t="str">
        <f>IFERROR(IF(M208="","",VLOOKUP(M208,Lists!$AA$3:$AB$18,2,FALSE)),1)</f>
        <v/>
      </c>
      <c r="DL208" s="79" t="str">
        <f>IFERROR(IF(N208="","",VLOOKUP(N208,Lists!$AC$3:$AD$13,2,FALSE)),1)</f>
        <v/>
      </c>
    </row>
    <row r="209" spans="1:116" ht="15" customHeight="1" x14ac:dyDescent="0.2">
      <c r="A209" s="20"/>
      <c r="B209" s="19"/>
      <c r="C209" s="64"/>
      <c r="D209" s="64"/>
      <c r="E209" s="19"/>
      <c r="F209" s="20"/>
      <c r="G209" s="18"/>
      <c r="H209" s="65"/>
      <c r="I209" s="18"/>
      <c r="J209" s="66"/>
      <c r="K209" s="66"/>
      <c r="L209" s="67"/>
      <c r="M209" s="68"/>
      <c r="N209" s="68"/>
      <c r="O209" s="69"/>
      <c r="P209" s="134"/>
      <c r="Q209" s="70"/>
      <c r="R209" s="134"/>
      <c r="S209" s="70"/>
      <c r="T209" s="134"/>
      <c r="U209" s="70"/>
      <c r="V209" s="134"/>
      <c r="W209" s="70"/>
      <c r="X209" s="134"/>
      <c r="Y209" s="70"/>
      <c r="Z209" s="134"/>
      <c r="AA209" s="70"/>
      <c r="AB209" s="19"/>
      <c r="AC209" s="20"/>
      <c r="AD209" s="19"/>
      <c r="AE209" s="71" t="str">
        <f t="shared" si="146"/>
        <v/>
      </c>
      <c r="AF209" s="71" t="str">
        <f t="shared" si="147"/>
        <v/>
      </c>
      <c r="AG209" s="71" t="str">
        <f t="shared" si="148"/>
        <v/>
      </c>
      <c r="AH209" s="71" t="str">
        <f t="shared" si="149"/>
        <v/>
      </c>
      <c r="AI209" s="71" t="str">
        <f t="shared" si="150"/>
        <v/>
      </c>
      <c r="AJ209" s="71" t="str">
        <f t="shared" si="151"/>
        <v/>
      </c>
      <c r="AK209" s="71" t="str">
        <f t="shared" si="152"/>
        <v/>
      </c>
      <c r="AL209" s="71" t="str">
        <f t="shared" si="153"/>
        <v/>
      </c>
      <c r="AM209" s="71" t="str">
        <f t="shared" si="154"/>
        <v/>
      </c>
      <c r="AN209" s="72" t="str">
        <f t="shared" si="155"/>
        <v/>
      </c>
      <c r="AO209" s="73" t="str">
        <f t="shared" si="156"/>
        <v/>
      </c>
      <c r="AP209" s="72" t="str">
        <f t="shared" si="157"/>
        <v/>
      </c>
      <c r="AQ209" s="72" t="str">
        <f t="shared" si="158"/>
        <v/>
      </c>
      <c r="AR209" s="72" t="str">
        <f t="shared" si="159"/>
        <v/>
      </c>
      <c r="AS209" s="72" t="str">
        <f t="shared" si="160"/>
        <v/>
      </c>
      <c r="AT209" s="72" t="str">
        <f t="shared" si="161"/>
        <v/>
      </c>
      <c r="AU209" s="3"/>
      <c r="AV209" s="3"/>
      <c r="AW209" s="3"/>
      <c r="AX209" s="3"/>
      <c r="AY209" s="3" t="s">
        <v>1061</v>
      </c>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80"/>
      <c r="CA209" s="3"/>
      <c r="CB209" s="3"/>
      <c r="CC209" s="3"/>
      <c r="CD209" s="3"/>
      <c r="CE209" s="3"/>
      <c r="CF209" s="3"/>
      <c r="CG209" s="3"/>
      <c r="CH209" s="3"/>
      <c r="CI209" s="3"/>
      <c r="CJ209" s="3"/>
      <c r="CM209" s="3"/>
      <c r="CN209" s="78" t="str">
        <f t="shared" si="162"/>
        <v/>
      </c>
      <c r="CO209" s="78" t="str">
        <f t="shared" si="163"/>
        <v/>
      </c>
      <c r="CP209" s="78" t="str">
        <f t="shared" si="164"/>
        <v/>
      </c>
      <c r="CQ209" s="78" t="str">
        <f t="shared" si="165"/>
        <v/>
      </c>
      <c r="CR209" s="78" t="str">
        <f t="shared" si="166"/>
        <v/>
      </c>
      <c r="CS209" s="78" t="str">
        <f t="shared" si="167"/>
        <v/>
      </c>
      <c r="CT209" s="78">
        <f t="shared" si="168"/>
        <v>0</v>
      </c>
      <c r="CU209" s="78">
        <f t="shared" si="169"/>
        <v>0</v>
      </c>
      <c r="CV209" s="78">
        <f t="shared" si="170"/>
        <v>0</v>
      </c>
      <c r="CW209" s="78">
        <f t="shared" si="171"/>
        <v>0</v>
      </c>
      <c r="CX209" s="78">
        <f t="shared" si="172"/>
        <v>0</v>
      </c>
      <c r="CY209" s="78">
        <f t="shared" si="173"/>
        <v>0</v>
      </c>
      <c r="CZ209" s="78">
        <f t="shared" si="174"/>
        <v>0</v>
      </c>
      <c r="DA209" s="78">
        <f>IF(COUNTIFS($A$2:$A$601,A209,$B$2:$B$601,B209,$F$2:F$601,F209)&gt;1,1,0)</f>
        <v>0</v>
      </c>
      <c r="DB209" s="78">
        <f t="shared" si="175"/>
        <v>0</v>
      </c>
      <c r="DC209" s="78">
        <f t="shared" si="176"/>
        <v>0</v>
      </c>
      <c r="DD209" s="78">
        <f t="shared" si="177"/>
        <v>0</v>
      </c>
      <c r="DE209" s="78" t="str">
        <f t="shared" si="178"/>
        <v>1</v>
      </c>
      <c r="DF209" s="78" t="str">
        <f t="shared" si="179"/>
        <v>1</v>
      </c>
      <c r="DG209" s="78" t="str">
        <f t="shared" si="180"/>
        <v>1</v>
      </c>
      <c r="DH209" s="78" t="str">
        <f t="shared" si="181"/>
        <v>1</v>
      </c>
      <c r="DI209" s="79" t="str">
        <f>IFERROR(IF(J209="","",VLOOKUP(J209,Lists!$D$3:$E$13,2,FALSE)),1)</f>
        <v/>
      </c>
      <c r="DJ209" s="79" t="str">
        <f>IFERROR(IF(K209="","",VLOOKUP(K209,Lists!$F$3:$G$14,2,FALSE)),1)</f>
        <v/>
      </c>
      <c r="DK209" s="79" t="str">
        <f>IFERROR(IF(M209="","",VLOOKUP(M209,Lists!$AA$3:$AB$18,2,FALSE)),1)</f>
        <v/>
      </c>
      <c r="DL209" s="79" t="str">
        <f>IFERROR(IF(N209="","",VLOOKUP(N209,Lists!$AC$3:$AD$13,2,FALSE)),1)</f>
        <v/>
      </c>
    </row>
    <row r="210" spans="1:116" ht="15" customHeight="1" x14ac:dyDescent="0.2">
      <c r="A210" s="20"/>
      <c r="B210" s="19"/>
      <c r="C210" s="64"/>
      <c r="D210" s="64"/>
      <c r="E210" s="19"/>
      <c r="F210" s="20"/>
      <c r="G210" s="18"/>
      <c r="H210" s="65"/>
      <c r="I210" s="18"/>
      <c r="J210" s="66"/>
      <c r="K210" s="66"/>
      <c r="L210" s="67"/>
      <c r="M210" s="68"/>
      <c r="N210" s="68"/>
      <c r="O210" s="69"/>
      <c r="P210" s="134"/>
      <c r="Q210" s="70"/>
      <c r="R210" s="134"/>
      <c r="S210" s="70"/>
      <c r="T210" s="134"/>
      <c r="U210" s="70"/>
      <c r="V210" s="134"/>
      <c r="W210" s="70"/>
      <c r="X210" s="134"/>
      <c r="Y210" s="70"/>
      <c r="Z210" s="134"/>
      <c r="AA210" s="70"/>
      <c r="AB210" s="19"/>
      <c r="AC210" s="20"/>
      <c r="AD210" s="19"/>
      <c r="AE210" s="71" t="str">
        <f t="shared" si="146"/>
        <v/>
      </c>
      <c r="AF210" s="71" t="str">
        <f t="shared" si="147"/>
        <v/>
      </c>
      <c r="AG210" s="71" t="str">
        <f t="shared" si="148"/>
        <v/>
      </c>
      <c r="AH210" s="71" t="str">
        <f t="shared" si="149"/>
        <v/>
      </c>
      <c r="AI210" s="71" t="str">
        <f t="shared" si="150"/>
        <v/>
      </c>
      <c r="AJ210" s="71" t="str">
        <f t="shared" si="151"/>
        <v/>
      </c>
      <c r="AK210" s="71" t="str">
        <f t="shared" si="152"/>
        <v/>
      </c>
      <c r="AL210" s="71" t="str">
        <f t="shared" si="153"/>
        <v/>
      </c>
      <c r="AM210" s="71" t="str">
        <f t="shared" si="154"/>
        <v/>
      </c>
      <c r="AN210" s="72" t="str">
        <f t="shared" si="155"/>
        <v/>
      </c>
      <c r="AO210" s="73" t="str">
        <f t="shared" si="156"/>
        <v/>
      </c>
      <c r="AP210" s="72" t="str">
        <f t="shared" si="157"/>
        <v/>
      </c>
      <c r="AQ210" s="72" t="str">
        <f t="shared" si="158"/>
        <v/>
      </c>
      <c r="AR210" s="72" t="str">
        <f t="shared" si="159"/>
        <v/>
      </c>
      <c r="AS210" s="72" t="str">
        <f t="shared" si="160"/>
        <v/>
      </c>
      <c r="AT210" s="72" t="str">
        <f t="shared" si="161"/>
        <v/>
      </c>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80"/>
      <c r="CA210" s="3"/>
      <c r="CB210" s="3"/>
      <c r="CC210" s="3"/>
      <c r="CD210" s="3"/>
      <c r="CE210" s="3"/>
      <c r="CF210" s="3"/>
      <c r="CG210" s="3"/>
      <c r="CH210" s="3"/>
      <c r="CI210" s="3"/>
      <c r="CJ210" s="3"/>
      <c r="CM210" s="3"/>
      <c r="CN210" s="78" t="str">
        <f t="shared" si="162"/>
        <v/>
      </c>
      <c r="CO210" s="78" t="str">
        <f t="shared" si="163"/>
        <v/>
      </c>
      <c r="CP210" s="78" t="str">
        <f t="shared" si="164"/>
        <v/>
      </c>
      <c r="CQ210" s="78" t="str">
        <f t="shared" si="165"/>
        <v/>
      </c>
      <c r="CR210" s="78" t="str">
        <f t="shared" si="166"/>
        <v/>
      </c>
      <c r="CS210" s="78" t="str">
        <f t="shared" si="167"/>
        <v/>
      </c>
      <c r="CT210" s="78">
        <f t="shared" si="168"/>
        <v>0</v>
      </c>
      <c r="CU210" s="78">
        <f t="shared" si="169"/>
        <v>0</v>
      </c>
      <c r="CV210" s="78">
        <f t="shared" si="170"/>
        <v>0</v>
      </c>
      <c r="CW210" s="78">
        <f t="shared" si="171"/>
        <v>0</v>
      </c>
      <c r="CX210" s="78">
        <f t="shared" si="172"/>
        <v>0</v>
      </c>
      <c r="CY210" s="78">
        <f t="shared" si="173"/>
        <v>0</v>
      </c>
      <c r="CZ210" s="78">
        <f t="shared" si="174"/>
        <v>0</v>
      </c>
      <c r="DA210" s="78">
        <f>IF(COUNTIFS($A$2:$A$601,A210,$B$2:$B$601,B210,$F$2:F$601,F210)&gt;1,1,0)</f>
        <v>0</v>
      </c>
      <c r="DB210" s="78">
        <f t="shared" si="175"/>
        <v>0</v>
      </c>
      <c r="DC210" s="78">
        <f t="shared" si="176"/>
        <v>0</v>
      </c>
      <c r="DD210" s="78">
        <f t="shared" si="177"/>
        <v>0</v>
      </c>
      <c r="DE210" s="78" t="str">
        <f t="shared" si="178"/>
        <v>1</v>
      </c>
      <c r="DF210" s="78" t="str">
        <f t="shared" si="179"/>
        <v>1</v>
      </c>
      <c r="DG210" s="78" t="str">
        <f t="shared" si="180"/>
        <v>1</v>
      </c>
      <c r="DH210" s="78" t="str">
        <f t="shared" si="181"/>
        <v>1</v>
      </c>
      <c r="DI210" s="79" t="str">
        <f>IFERROR(IF(J210="","",VLOOKUP(J210,Lists!$D$3:$E$13,2,FALSE)),1)</f>
        <v/>
      </c>
      <c r="DJ210" s="79" t="str">
        <f>IFERROR(IF(K210="","",VLOOKUP(K210,Lists!$F$3:$G$14,2,FALSE)),1)</f>
        <v/>
      </c>
      <c r="DK210" s="79" t="str">
        <f>IFERROR(IF(M210="","",VLOOKUP(M210,Lists!$AA$3:$AB$18,2,FALSE)),1)</f>
        <v/>
      </c>
      <c r="DL210" s="79" t="str">
        <f>IFERROR(IF(N210="","",VLOOKUP(N210,Lists!$AC$3:$AD$13,2,FALSE)),1)</f>
        <v/>
      </c>
    </row>
    <row r="211" spans="1:116" ht="15" customHeight="1" x14ac:dyDescent="0.2">
      <c r="A211" s="20"/>
      <c r="B211" s="19"/>
      <c r="C211" s="64"/>
      <c r="D211" s="64"/>
      <c r="E211" s="19"/>
      <c r="F211" s="20"/>
      <c r="G211" s="18"/>
      <c r="H211" s="65"/>
      <c r="I211" s="18"/>
      <c r="J211" s="66"/>
      <c r="K211" s="66"/>
      <c r="L211" s="67"/>
      <c r="M211" s="68"/>
      <c r="N211" s="68"/>
      <c r="O211" s="69"/>
      <c r="P211" s="134"/>
      <c r="Q211" s="70"/>
      <c r="R211" s="134"/>
      <c r="S211" s="70"/>
      <c r="T211" s="134"/>
      <c r="U211" s="70"/>
      <c r="V211" s="134"/>
      <c r="W211" s="70"/>
      <c r="X211" s="134"/>
      <c r="Y211" s="70"/>
      <c r="Z211" s="134"/>
      <c r="AA211" s="70"/>
      <c r="AB211" s="19"/>
      <c r="AC211" s="20"/>
      <c r="AD211" s="19"/>
      <c r="AE211" s="71" t="str">
        <f t="shared" si="146"/>
        <v/>
      </c>
      <c r="AF211" s="71" t="str">
        <f t="shared" si="147"/>
        <v/>
      </c>
      <c r="AG211" s="71" t="str">
        <f t="shared" si="148"/>
        <v/>
      </c>
      <c r="AH211" s="71" t="str">
        <f t="shared" si="149"/>
        <v/>
      </c>
      <c r="AI211" s="71" t="str">
        <f t="shared" si="150"/>
        <v/>
      </c>
      <c r="AJ211" s="71" t="str">
        <f t="shared" si="151"/>
        <v/>
      </c>
      <c r="AK211" s="71" t="str">
        <f t="shared" si="152"/>
        <v/>
      </c>
      <c r="AL211" s="71" t="str">
        <f t="shared" si="153"/>
        <v/>
      </c>
      <c r="AM211" s="71" t="str">
        <f t="shared" si="154"/>
        <v/>
      </c>
      <c r="AN211" s="72" t="str">
        <f t="shared" si="155"/>
        <v/>
      </c>
      <c r="AO211" s="73" t="str">
        <f t="shared" si="156"/>
        <v/>
      </c>
      <c r="AP211" s="72" t="str">
        <f t="shared" si="157"/>
        <v/>
      </c>
      <c r="AQ211" s="72" t="str">
        <f t="shared" si="158"/>
        <v/>
      </c>
      <c r="AR211" s="72" t="str">
        <f t="shared" si="159"/>
        <v/>
      </c>
      <c r="AS211" s="72" t="str">
        <f t="shared" si="160"/>
        <v/>
      </c>
      <c r="AT211" s="72" t="str">
        <f t="shared" si="161"/>
        <v/>
      </c>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80"/>
      <c r="CA211" s="3"/>
      <c r="CB211" s="3"/>
      <c r="CC211" s="3"/>
      <c r="CD211" s="3"/>
      <c r="CE211" s="3"/>
      <c r="CF211" s="3"/>
      <c r="CG211" s="3"/>
      <c r="CH211" s="3"/>
      <c r="CI211" s="3"/>
      <c r="CJ211" s="3"/>
      <c r="CM211" s="3"/>
      <c r="CN211" s="78" t="str">
        <f t="shared" si="162"/>
        <v/>
      </c>
      <c r="CO211" s="78" t="str">
        <f t="shared" si="163"/>
        <v/>
      </c>
      <c r="CP211" s="78" t="str">
        <f t="shared" si="164"/>
        <v/>
      </c>
      <c r="CQ211" s="78" t="str">
        <f t="shared" si="165"/>
        <v/>
      </c>
      <c r="CR211" s="78" t="str">
        <f t="shared" si="166"/>
        <v/>
      </c>
      <c r="CS211" s="78" t="str">
        <f t="shared" si="167"/>
        <v/>
      </c>
      <c r="CT211" s="78">
        <f t="shared" si="168"/>
        <v>0</v>
      </c>
      <c r="CU211" s="78">
        <f t="shared" si="169"/>
        <v>0</v>
      </c>
      <c r="CV211" s="78">
        <f t="shared" si="170"/>
        <v>0</v>
      </c>
      <c r="CW211" s="78">
        <f t="shared" si="171"/>
        <v>0</v>
      </c>
      <c r="CX211" s="78">
        <f t="shared" si="172"/>
        <v>0</v>
      </c>
      <c r="CY211" s="78">
        <f t="shared" si="173"/>
        <v>0</v>
      </c>
      <c r="CZ211" s="78">
        <f t="shared" si="174"/>
        <v>0</v>
      </c>
      <c r="DA211" s="78">
        <f>IF(COUNTIFS($A$2:$A$601,A211,$B$2:$B$601,B211,$F$2:F$601,F211)&gt;1,1,0)</f>
        <v>0</v>
      </c>
      <c r="DB211" s="78">
        <f t="shared" si="175"/>
        <v>0</v>
      </c>
      <c r="DC211" s="78">
        <f t="shared" si="176"/>
        <v>0</v>
      </c>
      <c r="DD211" s="78">
        <f t="shared" si="177"/>
        <v>0</v>
      </c>
      <c r="DE211" s="78" t="str">
        <f t="shared" si="178"/>
        <v>1</v>
      </c>
      <c r="DF211" s="78" t="str">
        <f t="shared" si="179"/>
        <v>1</v>
      </c>
      <c r="DG211" s="78" t="str">
        <f t="shared" si="180"/>
        <v>1</v>
      </c>
      <c r="DH211" s="78" t="str">
        <f t="shared" si="181"/>
        <v>1</v>
      </c>
      <c r="DI211" s="79" t="str">
        <f>IFERROR(IF(J211="","",VLOOKUP(J211,Lists!$D$3:$E$13,2,FALSE)),1)</f>
        <v/>
      </c>
      <c r="DJ211" s="79" t="str">
        <f>IFERROR(IF(K211="","",VLOOKUP(K211,Lists!$F$3:$G$14,2,FALSE)),1)</f>
        <v/>
      </c>
      <c r="DK211" s="79" t="str">
        <f>IFERROR(IF(M211="","",VLOOKUP(M211,Lists!$AA$3:$AB$18,2,FALSE)),1)</f>
        <v/>
      </c>
      <c r="DL211" s="79" t="str">
        <f>IFERROR(IF(N211="","",VLOOKUP(N211,Lists!$AC$3:$AD$13,2,FALSE)),1)</f>
        <v/>
      </c>
    </row>
    <row r="212" spans="1:116" ht="15" customHeight="1" x14ac:dyDescent="0.2">
      <c r="A212" s="20"/>
      <c r="B212" s="19"/>
      <c r="C212" s="64"/>
      <c r="D212" s="64"/>
      <c r="E212" s="19"/>
      <c r="F212" s="20"/>
      <c r="G212" s="18"/>
      <c r="H212" s="65"/>
      <c r="I212" s="18"/>
      <c r="J212" s="66"/>
      <c r="K212" s="66"/>
      <c r="L212" s="67"/>
      <c r="M212" s="68"/>
      <c r="N212" s="68"/>
      <c r="O212" s="69"/>
      <c r="P212" s="134"/>
      <c r="Q212" s="70"/>
      <c r="R212" s="134"/>
      <c r="S212" s="70"/>
      <c r="T212" s="134"/>
      <c r="U212" s="70"/>
      <c r="V212" s="134"/>
      <c r="W212" s="70"/>
      <c r="X212" s="134"/>
      <c r="Y212" s="70"/>
      <c r="Z212" s="134"/>
      <c r="AA212" s="70"/>
      <c r="AB212" s="19"/>
      <c r="AC212" s="20"/>
      <c r="AD212" s="19"/>
      <c r="AE212" s="71" t="str">
        <f t="shared" si="146"/>
        <v/>
      </c>
      <c r="AF212" s="71" t="str">
        <f t="shared" si="147"/>
        <v/>
      </c>
      <c r="AG212" s="71" t="str">
        <f t="shared" si="148"/>
        <v/>
      </c>
      <c r="AH212" s="71" t="str">
        <f t="shared" si="149"/>
        <v/>
      </c>
      <c r="AI212" s="71" t="str">
        <f t="shared" si="150"/>
        <v/>
      </c>
      <c r="AJ212" s="71" t="str">
        <f t="shared" si="151"/>
        <v/>
      </c>
      <c r="AK212" s="71" t="str">
        <f t="shared" si="152"/>
        <v/>
      </c>
      <c r="AL212" s="71" t="str">
        <f t="shared" si="153"/>
        <v/>
      </c>
      <c r="AM212" s="71" t="str">
        <f t="shared" si="154"/>
        <v/>
      </c>
      <c r="AN212" s="72" t="str">
        <f t="shared" si="155"/>
        <v/>
      </c>
      <c r="AO212" s="73" t="str">
        <f t="shared" si="156"/>
        <v/>
      </c>
      <c r="AP212" s="72" t="str">
        <f t="shared" si="157"/>
        <v/>
      </c>
      <c r="AQ212" s="72" t="str">
        <f t="shared" si="158"/>
        <v/>
      </c>
      <c r="AR212" s="72" t="str">
        <f t="shared" si="159"/>
        <v/>
      </c>
      <c r="AS212" s="72" t="str">
        <f t="shared" si="160"/>
        <v/>
      </c>
      <c r="AT212" s="72" t="str">
        <f t="shared" si="161"/>
        <v/>
      </c>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80"/>
      <c r="CA212" s="3"/>
      <c r="CB212" s="3"/>
      <c r="CC212" s="3"/>
      <c r="CD212" s="3"/>
      <c r="CE212" s="3"/>
      <c r="CF212" s="3"/>
      <c r="CG212" s="3"/>
      <c r="CH212" s="3"/>
      <c r="CI212" s="3"/>
      <c r="CJ212" s="3"/>
      <c r="CM212" s="3"/>
      <c r="CN212" s="78" t="str">
        <f t="shared" si="162"/>
        <v/>
      </c>
      <c r="CO212" s="78" t="str">
        <f t="shared" si="163"/>
        <v/>
      </c>
      <c r="CP212" s="78" t="str">
        <f t="shared" si="164"/>
        <v/>
      </c>
      <c r="CQ212" s="78" t="str">
        <f t="shared" si="165"/>
        <v/>
      </c>
      <c r="CR212" s="78" t="str">
        <f t="shared" si="166"/>
        <v/>
      </c>
      <c r="CS212" s="78" t="str">
        <f t="shared" si="167"/>
        <v/>
      </c>
      <c r="CT212" s="78">
        <f t="shared" si="168"/>
        <v>0</v>
      </c>
      <c r="CU212" s="78">
        <f t="shared" si="169"/>
        <v>0</v>
      </c>
      <c r="CV212" s="78">
        <f t="shared" si="170"/>
        <v>0</v>
      </c>
      <c r="CW212" s="78">
        <f t="shared" si="171"/>
        <v>0</v>
      </c>
      <c r="CX212" s="78">
        <f t="shared" si="172"/>
        <v>0</v>
      </c>
      <c r="CY212" s="78">
        <f t="shared" si="173"/>
        <v>0</v>
      </c>
      <c r="CZ212" s="78">
        <f t="shared" si="174"/>
        <v>0</v>
      </c>
      <c r="DA212" s="78">
        <f>IF(COUNTIFS($A$2:$A$601,A212,$B$2:$B$601,B212,$F$2:F$601,F212)&gt;1,1,0)</f>
        <v>0</v>
      </c>
      <c r="DB212" s="78">
        <f t="shared" si="175"/>
        <v>0</v>
      </c>
      <c r="DC212" s="78">
        <f t="shared" si="176"/>
        <v>0</v>
      </c>
      <c r="DD212" s="78">
        <f t="shared" si="177"/>
        <v>0</v>
      </c>
      <c r="DE212" s="78" t="str">
        <f t="shared" si="178"/>
        <v>1</v>
      </c>
      <c r="DF212" s="78" t="str">
        <f t="shared" si="179"/>
        <v>1</v>
      </c>
      <c r="DG212" s="78" t="str">
        <f t="shared" si="180"/>
        <v>1</v>
      </c>
      <c r="DH212" s="78" t="str">
        <f t="shared" si="181"/>
        <v>1</v>
      </c>
      <c r="DI212" s="79" t="str">
        <f>IFERROR(IF(J212="","",VLOOKUP(J212,Lists!$D$3:$E$13,2,FALSE)),1)</f>
        <v/>
      </c>
      <c r="DJ212" s="79" t="str">
        <f>IFERROR(IF(K212="","",VLOOKUP(K212,Lists!$F$3:$G$14,2,FALSE)),1)</f>
        <v/>
      </c>
      <c r="DK212" s="79" t="str">
        <f>IFERROR(IF(M212="","",VLOOKUP(M212,Lists!$AA$3:$AB$18,2,FALSE)),1)</f>
        <v/>
      </c>
      <c r="DL212" s="79" t="str">
        <f>IFERROR(IF(N212="","",VLOOKUP(N212,Lists!$AC$3:$AD$13,2,FALSE)),1)</f>
        <v/>
      </c>
    </row>
    <row r="213" spans="1:116" ht="15" customHeight="1" x14ac:dyDescent="0.2">
      <c r="A213" s="20"/>
      <c r="B213" s="19"/>
      <c r="C213" s="64"/>
      <c r="D213" s="64"/>
      <c r="E213" s="19"/>
      <c r="F213" s="20"/>
      <c r="G213" s="18"/>
      <c r="H213" s="65"/>
      <c r="I213" s="18"/>
      <c r="J213" s="66"/>
      <c r="K213" s="66"/>
      <c r="L213" s="67"/>
      <c r="M213" s="68"/>
      <c r="N213" s="68"/>
      <c r="O213" s="69"/>
      <c r="P213" s="134"/>
      <c r="Q213" s="70"/>
      <c r="R213" s="134"/>
      <c r="S213" s="70"/>
      <c r="T213" s="134"/>
      <c r="U213" s="70"/>
      <c r="V213" s="134"/>
      <c r="W213" s="70"/>
      <c r="X213" s="134"/>
      <c r="Y213" s="70"/>
      <c r="Z213" s="134"/>
      <c r="AA213" s="70"/>
      <c r="AB213" s="19"/>
      <c r="AC213" s="20"/>
      <c r="AD213" s="19"/>
      <c r="AE213" s="71" t="str">
        <f t="shared" si="146"/>
        <v/>
      </c>
      <c r="AF213" s="71" t="str">
        <f t="shared" si="147"/>
        <v/>
      </c>
      <c r="AG213" s="71" t="str">
        <f t="shared" si="148"/>
        <v/>
      </c>
      <c r="AH213" s="71" t="str">
        <f t="shared" si="149"/>
        <v/>
      </c>
      <c r="AI213" s="71" t="str">
        <f t="shared" si="150"/>
        <v/>
      </c>
      <c r="AJ213" s="71" t="str">
        <f t="shared" si="151"/>
        <v/>
      </c>
      <c r="AK213" s="71" t="str">
        <f t="shared" si="152"/>
        <v/>
      </c>
      <c r="AL213" s="71" t="str">
        <f t="shared" si="153"/>
        <v/>
      </c>
      <c r="AM213" s="71" t="str">
        <f t="shared" si="154"/>
        <v/>
      </c>
      <c r="AN213" s="72" t="str">
        <f t="shared" si="155"/>
        <v/>
      </c>
      <c r="AO213" s="73" t="str">
        <f t="shared" si="156"/>
        <v/>
      </c>
      <c r="AP213" s="72" t="str">
        <f t="shared" si="157"/>
        <v/>
      </c>
      <c r="AQ213" s="72" t="str">
        <f t="shared" si="158"/>
        <v/>
      </c>
      <c r="AR213" s="72" t="str">
        <f t="shared" si="159"/>
        <v/>
      </c>
      <c r="AS213" s="72" t="str">
        <f t="shared" si="160"/>
        <v/>
      </c>
      <c r="AT213" s="72" t="str">
        <f t="shared" si="161"/>
        <v/>
      </c>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80"/>
      <c r="CA213" s="3"/>
      <c r="CB213" s="3"/>
      <c r="CC213" s="3"/>
      <c r="CD213" s="3"/>
      <c r="CE213" s="3"/>
      <c r="CF213" s="3"/>
      <c r="CG213" s="3"/>
      <c r="CH213" s="3"/>
      <c r="CI213" s="3"/>
      <c r="CJ213" s="3"/>
      <c r="CM213" s="3"/>
      <c r="CN213" s="78" t="str">
        <f t="shared" si="162"/>
        <v/>
      </c>
      <c r="CO213" s="78" t="str">
        <f t="shared" si="163"/>
        <v/>
      </c>
      <c r="CP213" s="78" t="str">
        <f t="shared" si="164"/>
        <v/>
      </c>
      <c r="CQ213" s="78" t="str">
        <f t="shared" si="165"/>
        <v/>
      </c>
      <c r="CR213" s="78" t="str">
        <f t="shared" si="166"/>
        <v/>
      </c>
      <c r="CS213" s="78" t="str">
        <f t="shared" si="167"/>
        <v/>
      </c>
      <c r="CT213" s="78">
        <f t="shared" si="168"/>
        <v>0</v>
      </c>
      <c r="CU213" s="78">
        <f t="shared" si="169"/>
        <v>0</v>
      </c>
      <c r="CV213" s="78">
        <f t="shared" si="170"/>
        <v>0</v>
      </c>
      <c r="CW213" s="78">
        <f t="shared" si="171"/>
        <v>0</v>
      </c>
      <c r="CX213" s="78">
        <f t="shared" si="172"/>
        <v>0</v>
      </c>
      <c r="CY213" s="78">
        <f t="shared" si="173"/>
        <v>0</v>
      </c>
      <c r="CZ213" s="78">
        <f t="shared" si="174"/>
        <v>0</v>
      </c>
      <c r="DA213" s="78">
        <f>IF(COUNTIFS($A$2:$A$601,A213,$B$2:$B$601,B213,$F$2:F$601,F213)&gt;1,1,0)</f>
        <v>0</v>
      </c>
      <c r="DB213" s="78">
        <f t="shared" si="175"/>
        <v>0</v>
      </c>
      <c r="DC213" s="78">
        <f t="shared" si="176"/>
        <v>0</v>
      </c>
      <c r="DD213" s="78">
        <f t="shared" si="177"/>
        <v>0</v>
      </c>
      <c r="DE213" s="78" t="str">
        <f t="shared" si="178"/>
        <v>1</v>
      </c>
      <c r="DF213" s="78" t="str">
        <f t="shared" si="179"/>
        <v>1</v>
      </c>
      <c r="DG213" s="78" t="str">
        <f t="shared" si="180"/>
        <v>1</v>
      </c>
      <c r="DH213" s="78" t="str">
        <f t="shared" si="181"/>
        <v>1</v>
      </c>
      <c r="DI213" s="79" t="str">
        <f>IFERROR(IF(J213="","",VLOOKUP(J213,Lists!$D$3:$E$13,2,FALSE)),1)</f>
        <v/>
      </c>
      <c r="DJ213" s="79" t="str">
        <f>IFERROR(IF(K213="","",VLOOKUP(K213,Lists!$F$3:$G$14,2,FALSE)),1)</f>
        <v/>
      </c>
      <c r="DK213" s="79" t="str">
        <f>IFERROR(IF(M213="","",VLOOKUP(M213,Lists!$AA$3:$AB$18,2,FALSE)),1)</f>
        <v/>
      </c>
      <c r="DL213" s="79" t="str">
        <f>IFERROR(IF(N213="","",VLOOKUP(N213,Lists!$AC$3:$AD$13,2,FALSE)),1)</f>
        <v/>
      </c>
    </row>
    <row r="214" spans="1:116" ht="15" customHeight="1" x14ac:dyDescent="0.2">
      <c r="A214" s="20"/>
      <c r="B214" s="19"/>
      <c r="C214" s="64"/>
      <c r="D214" s="64"/>
      <c r="E214" s="19"/>
      <c r="F214" s="20"/>
      <c r="G214" s="18"/>
      <c r="H214" s="65"/>
      <c r="I214" s="18"/>
      <c r="J214" s="66"/>
      <c r="K214" s="66"/>
      <c r="L214" s="67"/>
      <c r="M214" s="68"/>
      <c r="N214" s="68"/>
      <c r="O214" s="69"/>
      <c r="P214" s="134"/>
      <c r="Q214" s="70"/>
      <c r="R214" s="134"/>
      <c r="S214" s="70"/>
      <c r="T214" s="134"/>
      <c r="U214" s="70"/>
      <c r="V214" s="134"/>
      <c r="W214" s="70"/>
      <c r="X214" s="134"/>
      <c r="Y214" s="70"/>
      <c r="Z214" s="134"/>
      <c r="AA214" s="70"/>
      <c r="AB214" s="19"/>
      <c r="AC214" s="20"/>
      <c r="AD214" s="19"/>
      <c r="AE214" s="71" t="str">
        <f t="shared" si="146"/>
        <v/>
      </c>
      <c r="AF214" s="71" t="str">
        <f t="shared" si="147"/>
        <v/>
      </c>
      <c r="AG214" s="71" t="str">
        <f t="shared" si="148"/>
        <v/>
      </c>
      <c r="AH214" s="71" t="str">
        <f t="shared" si="149"/>
        <v/>
      </c>
      <c r="AI214" s="71" t="str">
        <f t="shared" si="150"/>
        <v/>
      </c>
      <c r="AJ214" s="71" t="str">
        <f t="shared" si="151"/>
        <v/>
      </c>
      <c r="AK214" s="71" t="str">
        <f t="shared" si="152"/>
        <v/>
      </c>
      <c r="AL214" s="71" t="str">
        <f t="shared" si="153"/>
        <v/>
      </c>
      <c r="AM214" s="71" t="str">
        <f t="shared" si="154"/>
        <v/>
      </c>
      <c r="AN214" s="72" t="str">
        <f t="shared" si="155"/>
        <v/>
      </c>
      <c r="AO214" s="73" t="str">
        <f t="shared" si="156"/>
        <v/>
      </c>
      <c r="AP214" s="72" t="str">
        <f t="shared" si="157"/>
        <v/>
      </c>
      <c r="AQ214" s="72" t="str">
        <f t="shared" si="158"/>
        <v/>
      </c>
      <c r="AR214" s="72" t="str">
        <f t="shared" si="159"/>
        <v/>
      </c>
      <c r="AS214" s="72" t="str">
        <f t="shared" si="160"/>
        <v/>
      </c>
      <c r="AT214" s="72" t="str">
        <f t="shared" si="161"/>
        <v/>
      </c>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80"/>
      <c r="CA214" s="3"/>
      <c r="CB214" s="3"/>
      <c r="CC214" s="3"/>
      <c r="CD214" s="3"/>
      <c r="CE214" s="3"/>
      <c r="CF214" s="3"/>
      <c r="CG214" s="3"/>
      <c r="CH214" s="3"/>
      <c r="CI214" s="3"/>
      <c r="CJ214" s="3"/>
      <c r="CM214" s="3"/>
      <c r="CN214" s="78" t="str">
        <f t="shared" si="162"/>
        <v/>
      </c>
      <c r="CO214" s="78" t="str">
        <f t="shared" si="163"/>
        <v/>
      </c>
      <c r="CP214" s="78" t="str">
        <f t="shared" si="164"/>
        <v/>
      </c>
      <c r="CQ214" s="78" t="str">
        <f t="shared" si="165"/>
        <v/>
      </c>
      <c r="CR214" s="78" t="str">
        <f t="shared" si="166"/>
        <v/>
      </c>
      <c r="CS214" s="78" t="str">
        <f t="shared" si="167"/>
        <v/>
      </c>
      <c r="CT214" s="78">
        <f t="shared" si="168"/>
        <v>0</v>
      </c>
      <c r="CU214" s="78">
        <f t="shared" si="169"/>
        <v>0</v>
      </c>
      <c r="CV214" s="78">
        <f t="shared" si="170"/>
        <v>0</v>
      </c>
      <c r="CW214" s="78">
        <f t="shared" si="171"/>
        <v>0</v>
      </c>
      <c r="CX214" s="78">
        <f t="shared" si="172"/>
        <v>0</v>
      </c>
      <c r="CY214" s="78">
        <f t="shared" si="173"/>
        <v>0</v>
      </c>
      <c r="CZ214" s="78">
        <f t="shared" si="174"/>
        <v>0</v>
      </c>
      <c r="DA214" s="78">
        <f>IF(COUNTIFS($A$2:$A$601,A214,$B$2:$B$601,B214,$F$2:F$601,F214)&gt;1,1,0)</f>
        <v>0</v>
      </c>
      <c r="DB214" s="78">
        <f t="shared" si="175"/>
        <v>0</v>
      </c>
      <c r="DC214" s="78">
        <f t="shared" si="176"/>
        <v>0</v>
      </c>
      <c r="DD214" s="78">
        <f t="shared" si="177"/>
        <v>0</v>
      </c>
      <c r="DE214" s="78" t="str">
        <f t="shared" si="178"/>
        <v>1</v>
      </c>
      <c r="DF214" s="78" t="str">
        <f t="shared" si="179"/>
        <v>1</v>
      </c>
      <c r="DG214" s="78" t="str">
        <f t="shared" si="180"/>
        <v>1</v>
      </c>
      <c r="DH214" s="78" t="str">
        <f t="shared" si="181"/>
        <v>1</v>
      </c>
      <c r="DI214" s="79" t="str">
        <f>IFERROR(IF(J214="","",VLOOKUP(J214,Lists!$D$3:$E$13,2,FALSE)),1)</f>
        <v/>
      </c>
      <c r="DJ214" s="79" t="str">
        <f>IFERROR(IF(K214="","",VLOOKUP(K214,Lists!$F$3:$G$14,2,FALSE)),1)</f>
        <v/>
      </c>
      <c r="DK214" s="79" t="str">
        <f>IFERROR(IF(M214="","",VLOOKUP(M214,Lists!$AA$3:$AB$18,2,FALSE)),1)</f>
        <v/>
      </c>
      <c r="DL214" s="79" t="str">
        <f>IFERROR(IF(N214="","",VLOOKUP(N214,Lists!$AC$3:$AD$13,2,FALSE)),1)</f>
        <v/>
      </c>
    </row>
    <row r="215" spans="1:116" ht="15" customHeight="1" x14ac:dyDescent="0.2">
      <c r="A215" s="20"/>
      <c r="B215" s="19"/>
      <c r="C215" s="64"/>
      <c r="D215" s="64"/>
      <c r="E215" s="19"/>
      <c r="F215" s="20"/>
      <c r="G215" s="18"/>
      <c r="H215" s="65"/>
      <c r="I215" s="18"/>
      <c r="J215" s="66"/>
      <c r="K215" s="66"/>
      <c r="L215" s="67"/>
      <c r="M215" s="68"/>
      <c r="N215" s="68"/>
      <c r="O215" s="69"/>
      <c r="P215" s="134"/>
      <c r="Q215" s="70"/>
      <c r="R215" s="134"/>
      <c r="S215" s="70"/>
      <c r="T215" s="134"/>
      <c r="U215" s="70"/>
      <c r="V215" s="134"/>
      <c r="W215" s="70"/>
      <c r="X215" s="134"/>
      <c r="Y215" s="70"/>
      <c r="Z215" s="134"/>
      <c r="AA215" s="70"/>
      <c r="AB215" s="19"/>
      <c r="AC215" s="20"/>
      <c r="AD215" s="19"/>
      <c r="AE215" s="71" t="str">
        <f t="shared" si="146"/>
        <v/>
      </c>
      <c r="AF215" s="71" t="str">
        <f t="shared" si="147"/>
        <v/>
      </c>
      <c r="AG215" s="71" t="str">
        <f t="shared" si="148"/>
        <v/>
      </c>
      <c r="AH215" s="71" t="str">
        <f t="shared" si="149"/>
        <v/>
      </c>
      <c r="AI215" s="71" t="str">
        <f t="shared" si="150"/>
        <v/>
      </c>
      <c r="AJ215" s="71" t="str">
        <f t="shared" si="151"/>
        <v/>
      </c>
      <c r="AK215" s="71" t="str">
        <f t="shared" si="152"/>
        <v/>
      </c>
      <c r="AL215" s="71" t="str">
        <f t="shared" si="153"/>
        <v/>
      </c>
      <c r="AM215" s="71" t="str">
        <f t="shared" si="154"/>
        <v/>
      </c>
      <c r="AN215" s="72" t="str">
        <f t="shared" si="155"/>
        <v/>
      </c>
      <c r="AO215" s="73" t="str">
        <f t="shared" si="156"/>
        <v/>
      </c>
      <c r="AP215" s="72" t="str">
        <f t="shared" si="157"/>
        <v/>
      </c>
      <c r="AQ215" s="72" t="str">
        <f t="shared" si="158"/>
        <v/>
      </c>
      <c r="AR215" s="72" t="str">
        <f t="shared" si="159"/>
        <v/>
      </c>
      <c r="AS215" s="72" t="str">
        <f t="shared" si="160"/>
        <v/>
      </c>
      <c r="AT215" s="72" t="str">
        <f t="shared" si="161"/>
        <v/>
      </c>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80"/>
      <c r="CA215" s="3"/>
      <c r="CB215" s="3"/>
      <c r="CC215" s="3"/>
      <c r="CD215" s="3"/>
      <c r="CE215" s="3"/>
      <c r="CF215" s="3"/>
      <c r="CG215" s="3"/>
      <c r="CH215" s="3"/>
      <c r="CI215" s="3"/>
      <c r="CJ215" s="3"/>
      <c r="CM215" s="3"/>
      <c r="CN215" s="78" t="str">
        <f t="shared" si="162"/>
        <v/>
      </c>
      <c r="CO215" s="78" t="str">
        <f t="shared" si="163"/>
        <v/>
      </c>
      <c r="CP215" s="78" t="str">
        <f t="shared" si="164"/>
        <v/>
      </c>
      <c r="CQ215" s="78" t="str">
        <f t="shared" si="165"/>
        <v/>
      </c>
      <c r="CR215" s="78" t="str">
        <f t="shared" si="166"/>
        <v/>
      </c>
      <c r="CS215" s="78" t="str">
        <f t="shared" si="167"/>
        <v/>
      </c>
      <c r="CT215" s="78">
        <f t="shared" si="168"/>
        <v>0</v>
      </c>
      <c r="CU215" s="78">
        <f t="shared" si="169"/>
        <v>0</v>
      </c>
      <c r="CV215" s="78">
        <f t="shared" si="170"/>
        <v>0</v>
      </c>
      <c r="CW215" s="78">
        <f t="shared" si="171"/>
        <v>0</v>
      </c>
      <c r="CX215" s="78">
        <f t="shared" si="172"/>
        <v>0</v>
      </c>
      <c r="CY215" s="78">
        <f t="shared" si="173"/>
        <v>0</v>
      </c>
      <c r="CZ215" s="78">
        <f t="shared" si="174"/>
        <v>0</v>
      </c>
      <c r="DA215" s="78">
        <f>IF(COUNTIFS($A$2:$A$601,A215,$B$2:$B$601,B215,$F$2:F$601,F215)&gt;1,1,0)</f>
        <v>0</v>
      </c>
      <c r="DB215" s="78">
        <f t="shared" si="175"/>
        <v>0</v>
      </c>
      <c r="DC215" s="78">
        <f t="shared" si="176"/>
        <v>0</v>
      </c>
      <c r="DD215" s="78">
        <f t="shared" si="177"/>
        <v>0</v>
      </c>
      <c r="DE215" s="78" t="str">
        <f t="shared" si="178"/>
        <v>1</v>
      </c>
      <c r="DF215" s="78" t="str">
        <f t="shared" si="179"/>
        <v>1</v>
      </c>
      <c r="DG215" s="78" t="str">
        <f t="shared" si="180"/>
        <v>1</v>
      </c>
      <c r="DH215" s="78" t="str">
        <f t="shared" si="181"/>
        <v>1</v>
      </c>
      <c r="DI215" s="79" t="str">
        <f>IFERROR(IF(J215="","",VLOOKUP(J215,Lists!$D$3:$E$13,2,FALSE)),1)</f>
        <v/>
      </c>
      <c r="DJ215" s="79" t="str">
        <f>IFERROR(IF(K215="","",VLOOKUP(K215,Lists!$F$3:$G$14,2,FALSE)),1)</f>
        <v/>
      </c>
      <c r="DK215" s="79" t="str">
        <f>IFERROR(IF(M215="","",VLOOKUP(M215,Lists!$AA$3:$AB$18,2,FALSE)),1)</f>
        <v/>
      </c>
      <c r="DL215" s="79" t="str">
        <f>IFERROR(IF(N215="","",VLOOKUP(N215,Lists!$AC$3:$AD$13,2,FALSE)),1)</f>
        <v/>
      </c>
    </row>
    <row r="216" spans="1:116" ht="15" customHeight="1" x14ac:dyDescent="0.2">
      <c r="A216" s="20"/>
      <c r="B216" s="19"/>
      <c r="C216" s="64"/>
      <c r="D216" s="64"/>
      <c r="E216" s="19"/>
      <c r="F216" s="20"/>
      <c r="G216" s="18"/>
      <c r="H216" s="65"/>
      <c r="I216" s="18"/>
      <c r="J216" s="66"/>
      <c r="K216" s="66"/>
      <c r="L216" s="67"/>
      <c r="M216" s="68"/>
      <c r="N216" s="68"/>
      <c r="O216" s="69"/>
      <c r="P216" s="134"/>
      <c r="Q216" s="70"/>
      <c r="R216" s="134"/>
      <c r="S216" s="70"/>
      <c r="T216" s="134"/>
      <c r="U216" s="70"/>
      <c r="V216" s="134"/>
      <c r="W216" s="70"/>
      <c r="X216" s="134"/>
      <c r="Y216" s="70"/>
      <c r="Z216" s="134"/>
      <c r="AA216" s="70"/>
      <c r="AB216" s="19"/>
      <c r="AC216" s="20"/>
      <c r="AD216" s="19"/>
      <c r="AE216" s="71" t="str">
        <f t="shared" si="146"/>
        <v/>
      </c>
      <c r="AF216" s="71" t="str">
        <f t="shared" si="147"/>
        <v/>
      </c>
      <c r="AG216" s="71" t="str">
        <f t="shared" si="148"/>
        <v/>
      </c>
      <c r="AH216" s="71" t="str">
        <f t="shared" si="149"/>
        <v/>
      </c>
      <c r="AI216" s="71" t="str">
        <f t="shared" si="150"/>
        <v/>
      </c>
      <c r="AJ216" s="71" t="str">
        <f t="shared" si="151"/>
        <v/>
      </c>
      <c r="AK216" s="71" t="str">
        <f t="shared" si="152"/>
        <v/>
      </c>
      <c r="AL216" s="71" t="str">
        <f t="shared" si="153"/>
        <v/>
      </c>
      <c r="AM216" s="71" t="str">
        <f t="shared" si="154"/>
        <v/>
      </c>
      <c r="AN216" s="72" t="str">
        <f t="shared" si="155"/>
        <v/>
      </c>
      <c r="AO216" s="73" t="str">
        <f t="shared" si="156"/>
        <v/>
      </c>
      <c r="AP216" s="72" t="str">
        <f t="shared" si="157"/>
        <v/>
      </c>
      <c r="AQ216" s="72" t="str">
        <f t="shared" si="158"/>
        <v/>
      </c>
      <c r="AR216" s="72" t="str">
        <f t="shared" si="159"/>
        <v/>
      </c>
      <c r="AS216" s="72" t="str">
        <f t="shared" si="160"/>
        <v/>
      </c>
      <c r="AT216" s="72" t="str">
        <f t="shared" si="161"/>
        <v/>
      </c>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80"/>
      <c r="CA216" s="3"/>
      <c r="CB216" s="3"/>
      <c r="CC216" s="3"/>
      <c r="CD216" s="3"/>
      <c r="CE216" s="3"/>
      <c r="CF216" s="3"/>
      <c r="CG216" s="3"/>
      <c r="CH216" s="3"/>
      <c r="CI216" s="3"/>
      <c r="CJ216" s="3"/>
      <c r="CM216" s="3"/>
      <c r="CN216" s="78" t="str">
        <f t="shared" si="162"/>
        <v/>
      </c>
      <c r="CO216" s="78" t="str">
        <f t="shared" si="163"/>
        <v/>
      </c>
      <c r="CP216" s="78" t="str">
        <f t="shared" si="164"/>
        <v/>
      </c>
      <c r="CQ216" s="78" t="str">
        <f t="shared" si="165"/>
        <v/>
      </c>
      <c r="CR216" s="78" t="str">
        <f t="shared" si="166"/>
        <v/>
      </c>
      <c r="CS216" s="78" t="str">
        <f t="shared" si="167"/>
        <v/>
      </c>
      <c r="CT216" s="78">
        <f t="shared" si="168"/>
        <v>0</v>
      </c>
      <c r="CU216" s="78">
        <f t="shared" si="169"/>
        <v>0</v>
      </c>
      <c r="CV216" s="78">
        <f t="shared" si="170"/>
        <v>0</v>
      </c>
      <c r="CW216" s="78">
        <f t="shared" si="171"/>
        <v>0</v>
      </c>
      <c r="CX216" s="78">
        <f t="shared" si="172"/>
        <v>0</v>
      </c>
      <c r="CY216" s="78">
        <f t="shared" si="173"/>
        <v>0</v>
      </c>
      <c r="CZ216" s="78">
        <f t="shared" si="174"/>
        <v>0</v>
      </c>
      <c r="DA216" s="78">
        <f>IF(COUNTIFS($A$2:$A$601,A216,$B$2:$B$601,B216,$F$2:F$601,F216)&gt;1,1,0)</f>
        <v>0</v>
      </c>
      <c r="DB216" s="78">
        <f t="shared" si="175"/>
        <v>0</v>
      </c>
      <c r="DC216" s="78">
        <f t="shared" si="176"/>
        <v>0</v>
      </c>
      <c r="DD216" s="78">
        <f t="shared" si="177"/>
        <v>0</v>
      </c>
      <c r="DE216" s="78" t="str">
        <f t="shared" si="178"/>
        <v>1</v>
      </c>
      <c r="DF216" s="78" t="str">
        <f t="shared" si="179"/>
        <v>1</v>
      </c>
      <c r="DG216" s="78" t="str">
        <f t="shared" si="180"/>
        <v>1</v>
      </c>
      <c r="DH216" s="78" t="str">
        <f t="shared" si="181"/>
        <v>1</v>
      </c>
      <c r="DI216" s="79" t="str">
        <f>IFERROR(IF(J216="","",VLOOKUP(J216,Lists!$D$3:$E$13,2,FALSE)),1)</f>
        <v/>
      </c>
      <c r="DJ216" s="79" t="str">
        <f>IFERROR(IF(K216="","",VLOOKUP(K216,Lists!$F$3:$G$14,2,FALSE)),1)</f>
        <v/>
      </c>
      <c r="DK216" s="79" t="str">
        <f>IFERROR(IF(M216="","",VLOOKUP(M216,Lists!$AA$3:$AB$18,2,FALSE)),1)</f>
        <v/>
      </c>
      <c r="DL216" s="79" t="str">
        <f>IFERROR(IF(N216="","",VLOOKUP(N216,Lists!$AC$3:$AD$13,2,FALSE)),1)</f>
        <v/>
      </c>
    </row>
    <row r="217" spans="1:116" ht="15" customHeight="1" x14ac:dyDescent="0.2">
      <c r="A217" s="20"/>
      <c r="B217" s="19"/>
      <c r="C217" s="64"/>
      <c r="D217" s="64"/>
      <c r="E217" s="19"/>
      <c r="F217" s="20"/>
      <c r="G217" s="18"/>
      <c r="H217" s="65"/>
      <c r="I217" s="18"/>
      <c r="J217" s="66"/>
      <c r="K217" s="66"/>
      <c r="L217" s="67"/>
      <c r="M217" s="68"/>
      <c r="N217" s="68"/>
      <c r="O217" s="69"/>
      <c r="P217" s="134"/>
      <c r="Q217" s="70"/>
      <c r="R217" s="134"/>
      <c r="S217" s="70"/>
      <c r="T217" s="134"/>
      <c r="U217" s="70"/>
      <c r="V217" s="134"/>
      <c r="W217" s="70"/>
      <c r="X217" s="134"/>
      <c r="Y217" s="70"/>
      <c r="Z217" s="134"/>
      <c r="AA217" s="70"/>
      <c r="AB217" s="19"/>
      <c r="AC217" s="20"/>
      <c r="AD217" s="19"/>
      <c r="AE217" s="71" t="str">
        <f t="shared" si="146"/>
        <v/>
      </c>
      <c r="AF217" s="71" t="str">
        <f t="shared" si="147"/>
        <v/>
      </c>
      <c r="AG217" s="71" t="str">
        <f t="shared" si="148"/>
        <v/>
      </c>
      <c r="AH217" s="71" t="str">
        <f t="shared" si="149"/>
        <v/>
      </c>
      <c r="AI217" s="71" t="str">
        <f t="shared" si="150"/>
        <v/>
      </c>
      <c r="AJ217" s="71" t="str">
        <f t="shared" si="151"/>
        <v/>
      </c>
      <c r="AK217" s="71" t="str">
        <f t="shared" si="152"/>
        <v/>
      </c>
      <c r="AL217" s="71" t="str">
        <f t="shared" si="153"/>
        <v/>
      </c>
      <c r="AM217" s="71" t="str">
        <f t="shared" si="154"/>
        <v/>
      </c>
      <c r="AN217" s="72" t="str">
        <f t="shared" si="155"/>
        <v/>
      </c>
      <c r="AO217" s="73" t="str">
        <f t="shared" si="156"/>
        <v/>
      </c>
      <c r="AP217" s="72" t="str">
        <f t="shared" si="157"/>
        <v/>
      </c>
      <c r="AQ217" s="72" t="str">
        <f t="shared" si="158"/>
        <v/>
      </c>
      <c r="AR217" s="72" t="str">
        <f t="shared" si="159"/>
        <v/>
      </c>
      <c r="AS217" s="72" t="str">
        <f t="shared" si="160"/>
        <v/>
      </c>
      <c r="AT217" s="72" t="str">
        <f t="shared" si="161"/>
        <v/>
      </c>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80"/>
      <c r="CA217" s="3"/>
      <c r="CB217" s="3"/>
      <c r="CC217" s="3"/>
      <c r="CD217" s="3"/>
      <c r="CE217" s="3"/>
      <c r="CF217" s="3"/>
      <c r="CG217" s="3"/>
      <c r="CH217" s="3"/>
      <c r="CI217" s="3"/>
      <c r="CJ217" s="3"/>
      <c r="CM217" s="3"/>
      <c r="CN217" s="78" t="str">
        <f t="shared" si="162"/>
        <v/>
      </c>
      <c r="CO217" s="78" t="str">
        <f t="shared" si="163"/>
        <v/>
      </c>
      <c r="CP217" s="78" t="str">
        <f t="shared" si="164"/>
        <v/>
      </c>
      <c r="CQ217" s="78" t="str">
        <f t="shared" si="165"/>
        <v/>
      </c>
      <c r="CR217" s="78" t="str">
        <f t="shared" si="166"/>
        <v/>
      </c>
      <c r="CS217" s="78" t="str">
        <f t="shared" si="167"/>
        <v/>
      </c>
      <c r="CT217" s="78">
        <f t="shared" si="168"/>
        <v>0</v>
      </c>
      <c r="CU217" s="78">
        <f t="shared" si="169"/>
        <v>0</v>
      </c>
      <c r="CV217" s="78">
        <f t="shared" si="170"/>
        <v>0</v>
      </c>
      <c r="CW217" s="78">
        <f t="shared" si="171"/>
        <v>0</v>
      </c>
      <c r="CX217" s="78">
        <f t="shared" si="172"/>
        <v>0</v>
      </c>
      <c r="CY217" s="78">
        <f t="shared" si="173"/>
        <v>0</v>
      </c>
      <c r="CZ217" s="78">
        <f t="shared" si="174"/>
        <v>0</v>
      </c>
      <c r="DA217" s="78">
        <f>IF(COUNTIFS($A$2:$A$601,A217,$B$2:$B$601,B217,$F$2:F$601,F217)&gt;1,1,0)</f>
        <v>0</v>
      </c>
      <c r="DB217" s="78">
        <f t="shared" si="175"/>
        <v>0</v>
      </c>
      <c r="DC217" s="78">
        <f t="shared" si="176"/>
        <v>0</v>
      </c>
      <c r="DD217" s="78">
        <f t="shared" si="177"/>
        <v>0</v>
      </c>
      <c r="DE217" s="78" t="str">
        <f t="shared" si="178"/>
        <v>1</v>
      </c>
      <c r="DF217" s="78" t="str">
        <f t="shared" si="179"/>
        <v>1</v>
      </c>
      <c r="DG217" s="78" t="str">
        <f t="shared" si="180"/>
        <v>1</v>
      </c>
      <c r="DH217" s="78" t="str">
        <f t="shared" si="181"/>
        <v>1</v>
      </c>
      <c r="DI217" s="79" t="str">
        <f>IFERROR(IF(J217="","",VLOOKUP(J217,Lists!$D$3:$E$13,2,FALSE)),1)</f>
        <v/>
      </c>
      <c r="DJ217" s="79" t="str">
        <f>IFERROR(IF(K217="","",VLOOKUP(K217,Lists!$F$3:$G$14,2,FALSE)),1)</f>
        <v/>
      </c>
      <c r="DK217" s="79" t="str">
        <f>IFERROR(IF(M217="","",VLOOKUP(M217,Lists!$AA$3:$AB$18,2,FALSE)),1)</f>
        <v/>
      </c>
      <c r="DL217" s="79" t="str">
        <f>IFERROR(IF(N217="","",VLOOKUP(N217,Lists!$AC$3:$AD$13,2,FALSE)),1)</f>
        <v/>
      </c>
    </row>
    <row r="218" spans="1:116" ht="15" customHeight="1" x14ac:dyDescent="0.2">
      <c r="A218" s="20"/>
      <c r="B218" s="19"/>
      <c r="C218" s="64"/>
      <c r="D218" s="64"/>
      <c r="E218" s="19"/>
      <c r="F218" s="20"/>
      <c r="G218" s="18"/>
      <c r="H218" s="65"/>
      <c r="I218" s="18"/>
      <c r="J218" s="66"/>
      <c r="K218" s="66"/>
      <c r="L218" s="67"/>
      <c r="M218" s="68"/>
      <c r="N218" s="68"/>
      <c r="O218" s="69"/>
      <c r="P218" s="134"/>
      <c r="Q218" s="70"/>
      <c r="R218" s="134"/>
      <c r="S218" s="70"/>
      <c r="T218" s="134"/>
      <c r="U218" s="70"/>
      <c r="V218" s="134"/>
      <c r="W218" s="70"/>
      <c r="X218" s="134"/>
      <c r="Y218" s="70"/>
      <c r="Z218" s="134"/>
      <c r="AA218" s="70"/>
      <c r="AB218" s="19"/>
      <c r="AC218" s="20"/>
      <c r="AD218" s="19"/>
      <c r="AE218" s="71" t="str">
        <f t="shared" si="146"/>
        <v/>
      </c>
      <c r="AF218" s="71" t="str">
        <f t="shared" si="147"/>
        <v/>
      </c>
      <c r="AG218" s="71" t="str">
        <f t="shared" si="148"/>
        <v/>
      </c>
      <c r="AH218" s="71" t="str">
        <f t="shared" si="149"/>
        <v/>
      </c>
      <c r="AI218" s="71" t="str">
        <f t="shared" si="150"/>
        <v/>
      </c>
      <c r="AJ218" s="71" t="str">
        <f t="shared" si="151"/>
        <v/>
      </c>
      <c r="AK218" s="71" t="str">
        <f t="shared" si="152"/>
        <v/>
      </c>
      <c r="AL218" s="71" t="str">
        <f t="shared" si="153"/>
        <v/>
      </c>
      <c r="AM218" s="71" t="str">
        <f t="shared" si="154"/>
        <v/>
      </c>
      <c r="AN218" s="72" t="str">
        <f t="shared" si="155"/>
        <v/>
      </c>
      <c r="AO218" s="73" t="str">
        <f t="shared" si="156"/>
        <v/>
      </c>
      <c r="AP218" s="72" t="str">
        <f t="shared" si="157"/>
        <v/>
      </c>
      <c r="AQ218" s="72" t="str">
        <f t="shared" si="158"/>
        <v/>
      </c>
      <c r="AR218" s="72" t="str">
        <f t="shared" si="159"/>
        <v/>
      </c>
      <c r="AS218" s="72" t="str">
        <f t="shared" si="160"/>
        <v/>
      </c>
      <c r="AT218" s="72" t="str">
        <f t="shared" si="161"/>
        <v/>
      </c>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80"/>
      <c r="CA218" s="3"/>
      <c r="CB218" s="3"/>
      <c r="CC218" s="3"/>
      <c r="CD218" s="3"/>
      <c r="CE218" s="3"/>
      <c r="CF218" s="3"/>
      <c r="CG218" s="3"/>
      <c r="CH218" s="3"/>
      <c r="CI218" s="3"/>
      <c r="CJ218" s="3"/>
      <c r="CM218" s="3"/>
      <c r="CN218" s="78" t="str">
        <f t="shared" si="162"/>
        <v/>
      </c>
      <c r="CO218" s="78" t="str">
        <f t="shared" si="163"/>
        <v/>
      </c>
      <c r="CP218" s="78" t="str">
        <f t="shared" si="164"/>
        <v/>
      </c>
      <c r="CQ218" s="78" t="str">
        <f t="shared" si="165"/>
        <v/>
      </c>
      <c r="CR218" s="78" t="str">
        <f t="shared" si="166"/>
        <v/>
      </c>
      <c r="CS218" s="78" t="str">
        <f t="shared" si="167"/>
        <v/>
      </c>
      <c r="CT218" s="78">
        <f t="shared" si="168"/>
        <v>0</v>
      </c>
      <c r="CU218" s="78">
        <f t="shared" si="169"/>
        <v>0</v>
      </c>
      <c r="CV218" s="78">
        <f t="shared" si="170"/>
        <v>0</v>
      </c>
      <c r="CW218" s="78">
        <f t="shared" si="171"/>
        <v>0</v>
      </c>
      <c r="CX218" s="78">
        <f t="shared" si="172"/>
        <v>0</v>
      </c>
      <c r="CY218" s="78">
        <f t="shared" si="173"/>
        <v>0</v>
      </c>
      <c r="CZ218" s="78">
        <f t="shared" si="174"/>
        <v>0</v>
      </c>
      <c r="DA218" s="78">
        <f>IF(COUNTIFS($A$2:$A$601,A218,$B$2:$B$601,B218,$F$2:F$601,F218)&gt;1,1,0)</f>
        <v>0</v>
      </c>
      <c r="DB218" s="78">
        <f t="shared" si="175"/>
        <v>0</v>
      </c>
      <c r="DC218" s="78">
        <f t="shared" si="176"/>
        <v>0</v>
      </c>
      <c r="DD218" s="78">
        <f t="shared" si="177"/>
        <v>0</v>
      </c>
      <c r="DE218" s="78" t="str">
        <f t="shared" si="178"/>
        <v>1</v>
      </c>
      <c r="DF218" s="78" t="str">
        <f t="shared" si="179"/>
        <v>1</v>
      </c>
      <c r="DG218" s="78" t="str">
        <f t="shared" si="180"/>
        <v>1</v>
      </c>
      <c r="DH218" s="78" t="str">
        <f t="shared" si="181"/>
        <v>1</v>
      </c>
      <c r="DI218" s="79" t="str">
        <f>IFERROR(IF(J218="","",VLOOKUP(J218,Lists!$D$3:$E$13,2,FALSE)),1)</f>
        <v/>
      </c>
      <c r="DJ218" s="79" t="str">
        <f>IFERROR(IF(K218="","",VLOOKUP(K218,Lists!$F$3:$G$14,2,FALSE)),1)</f>
        <v/>
      </c>
      <c r="DK218" s="79" t="str">
        <f>IFERROR(IF(M218="","",VLOOKUP(M218,Lists!$AA$3:$AB$18,2,FALSE)),1)</f>
        <v/>
      </c>
      <c r="DL218" s="79" t="str">
        <f>IFERROR(IF(N218="","",VLOOKUP(N218,Lists!$AC$3:$AD$13,2,FALSE)),1)</f>
        <v/>
      </c>
    </row>
    <row r="219" spans="1:116" ht="15" customHeight="1" x14ac:dyDescent="0.2">
      <c r="A219" s="20"/>
      <c r="B219" s="19"/>
      <c r="C219" s="64"/>
      <c r="D219" s="64"/>
      <c r="E219" s="19"/>
      <c r="F219" s="20"/>
      <c r="G219" s="18"/>
      <c r="H219" s="65"/>
      <c r="I219" s="18"/>
      <c r="J219" s="66"/>
      <c r="K219" s="66"/>
      <c r="L219" s="67"/>
      <c r="M219" s="68"/>
      <c r="N219" s="68"/>
      <c r="O219" s="69"/>
      <c r="P219" s="134"/>
      <c r="Q219" s="70"/>
      <c r="R219" s="134"/>
      <c r="S219" s="70"/>
      <c r="T219" s="134"/>
      <c r="U219" s="70"/>
      <c r="V219" s="134"/>
      <c r="W219" s="70"/>
      <c r="X219" s="134"/>
      <c r="Y219" s="70"/>
      <c r="Z219" s="134"/>
      <c r="AA219" s="70"/>
      <c r="AB219" s="19"/>
      <c r="AC219" s="20"/>
      <c r="AD219" s="19"/>
      <c r="AE219" s="71" t="str">
        <f t="shared" si="146"/>
        <v/>
      </c>
      <c r="AF219" s="71" t="str">
        <f t="shared" si="147"/>
        <v/>
      </c>
      <c r="AG219" s="71" t="str">
        <f t="shared" si="148"/>
        <v/>
      </c>
      <c r="AH219" s="71" t="str">
        <f t="shared" si="149"/>
        <v/>
      </c>
      <c r="AI219" s="71" t="str">
        <f t="shared" si="150"/>
        <v/>
      </c>
      <c r="AJ219" s="71" t="str">
        <f t="shared" si="151"/>
        <v/>
      </c>
      <c r="AK219" s="71" t="str">
        <f t="shared" si="152"/>
        <v/>
      </c>
      <c r="AL219" s="71" t="str">
        <f t="shared" si="153"/>
        <v/>
      </c>
      <c r="AM219" s="71" t="str">
        <f t="shared" si="154"/>
        <v/>
      </c>
      <c r="AN219" s="72" t="str">
        <f t="shared" si="155"/>
        <v/>
      </c>
      <c r="AO219" s="73" t="str">
        <f t="shared" si="156"/>
        <v/>
      </c>
      <c r="AP219" s="72" t="str">
        <f t="shared" si="157"/>
        <v/>
      </c>
      <c r="AQ219" s="72" t="str">
        <f t="shared" si="158"/>
        <v/>
      </c>
      <c r="AR219" s="72" t="str">
        <f t="shared" si="159"/>
        <v/>
      </c>
      <c r="AS219" s="72" t="str">
        <f t="shared" si="160"/>
        <v/>
      </c>
      <c r="AT219" s="72" t="str">
        <f t="shared" si="161"/>
        <v/>
      </c>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80"/>
      <c r="CA219" s="3"/>
      <c r="CB219" s="3"/>
      <c r="CC219" s="3"/>
      <c r="CD219" s="3"/>
      <c r="CE219" s="3"/>
      <c r="CF219" s="3"/>
      <c r="CG219" s="3"/>
      <c r="CH219" s="3"/>
      <c r="CI219" s="3"/>
      <c r="CJ219" s="3"/>
      <c r="CM219" s="3"/>
      <c r="CN219" s="78" t="str">
        <f t="shared" si="162"/>
        <v/>
      </c>
      <c r="CO219" s="78" t="str">
        <f t="shared" si="163"/>
        <v/>
      </c>
      <c r="CP219" s="78" t="str">
        <f t="shared" si="164"/>
        <v/>
      </c>
      <c r="CQ219" s="78" t="str">
        <f t="shared" si="165"/>
        <v/>
      </c>
      <c r="CR219" s="78" t="str">
        <f t="shared" si="166"/>
        <v/>
      </c>
      <c r="CS219" s="78" t="str">
        <f t="shared" si="167"/>
        <v/>
      </c>
      <c r="CT219" s="78">
        <f t="shared" si="168"/>
        <v>0</v>
      </c>
      <c r="CU219" s="78">
        <f t="shared" si="169"/>
        <v>0</v>
      </c>
      <c r="CV219" s="78">
        <f t="shared" si="170"/>
        <v>0</v>
      </c>
      <c r="CW219" s="78">
        <f t="shared" si="171"/>
        <v>0</v>
      </c>
      <c r="CX219" s="78">
        <f t="shared" si="172"/>
        <v>0</v>
      </c>
      <c r="CY219" s="78">
        <f t="shared" si="173"/>
        <v>0</v>
      </c>
      <c r="CZ219" s="78">
        <f t="shared" si="174"/>
        <v>0</v>
      </c>
      <c r="DA219" s="78">
        <f>IF(COUNTIFS($A$2:$A$601,A219,$B$2:$B$601,B219,$F$2:F$601,F219)&gt;1,1,0)</f>
        <v>0</v>
      </c>
      <c r="DB219" s="78">
        <f t="shared" si="175"/>
        <v>0</v>
      </c>
      <c r="DC219" s="78">
        <f t="shared" si="176"/>
        <v>0</v>
      </c>
      <c r="DD219" s="78">
        <f t="shared" si="177"/>
        <v>0</v>
      </c>
      <c r="DE219" s="78" t="str">
        <f t="shared" si="178"/>
        <v>1</v>
      </c>
      <c r="DF219" s="78" t="str">
        <f t="shared" si="179"/>
        <v>1</v>
      </c>
      <c r="DG219" s="78" t="str">
        <f t="shared" si="180"/>
        <v>1</v>
      </c>
      <c r="DH219" s="78" t="str">
        <f t="shared" si="181"/>
        <v>1</v>
      </c>
      <c r="DI219" s="79" t="str">
        <f>IFERROR(IF(J219="","",VLOOKUP(J219,Lists!$D$3:$E$13,2,FALSE)),1)</f>
        <v/>
      </c>
      <c r="DJ219" s="79" t="str">
        <f>IFERROR(IF(K219="","",VLOOKUP(K219,Lists!$F$3:$G$14,2,FALSE)),1)</f>
        <v/>
      </c>
      <c r="DK219" s="79" t="str">
        <f>IFERROR(IF(M219="","",VLOOKUP(M219,Lists!$AA$3:$AB$18,2,FALSE)),1)</f>
        <v/>
      </c>
      <c r="DL219" s="79" t="str">
        <f>IFERROR(IF(N219="","",VLOOKUP(N219,Lists!$AC$3:$AD$13,2,FALSE)),1)</f>
        <v/>
      </c>
    </row>
    <row r="220" spans="1:116" ht="15" customHeight="1" x14ac:dyDescent="0.2">
      <c r="A220" s="20"/>
      <c r="B220" s="19"/>
      <c r="C220" s="64"/>
      <c r="D220" s="64"/>
      <c r="E220" s="19"/>
      <c r="F220" s="20"/>
      <c r="G220" s="18"/>
      <c r="H220" s="65"/>
      <c r="I220" s="18"/>
      <c r="J220" s="66"/>
      <c r="K220" s="66"/>
      <c r="L220" s="67"/>
      <c r="M220" s="68"/>
      <c r="N220" s="68"/>
      <c r="O220" s="69"/>
      <c r="P220" s="134"/>
      <c r="Q220" s="70"/>
      <c r="R220" s="134"/>
      <c r="S220" s="70"/>
      <c r="T220" s="134"/>
      <c r="U220" s="70"/>
      <c r="V220" s="134"/>
      <c r="W220" s="70"/>
      <c r="X220" s="134"/>
      <c r="Y220" s="70"/>
      <c r="Z220" s="134"/>
      <c r="AA220" s="70"/>
      <c r="AB220" s="19"/>
      <c r="AC220" s="20"/>
      <c r="AD220" s="19"/>
      <c r="AE220" s="71" t="str">
        <f t="shared" si="146"/>
        <v/>
      </c>
      <c r="AF220" s="71" t="str">
        <f t="shared" si="147"/>
        <v/>
      </c>
      <c r="AG220" s="71" t="str">
        <f t="shared" si="148"/>
        <v/>
      </c>
      <c r="AH220" s="71" t="str">
        <f t="shared" si="149"/>
        <v/>
      </c>
      <c r="AI220" s="71" t="str">
        <f t="shared" si="150"/>
        <v/>
      </c>
      <c r="AJ220" s="71" t="str">
        <f t="shared" si="151"/>
        <v/>
      </c>
      <c r="AK220" s="71" t="str">
        <f t="shared" si="152"/>
        <v/>
      </c>
      <c r="AL220" s="71" t="str">
        <f t="shared" si="153"/>
        <v/>
      </c>
      <c r="AM220" s="71" t="str">
        <f t="shared" si="154"/>
        <v/>
      </c>
      <c r="AN220" s="72" t="str">
        <f t="shared" si="155"/>
        <v/>
      </c>
      <c r="AO220" s="73" t="str">
        <f t="shared" si="156"/>
        <v/>
      </c>
      <c r="AP220" s="72" t="str">
        <f t="shared" si="157"/>
        <v/>
      </c>
      <c r="AQ220" s="72" t="str">
        <f t="shared" si="158"/>
        <v/>
      </c>
      <c r="AR220" s="72" t="str">
        <f t="shared" si="159"/>
        <v/>
      </c>
      <c r="AS220" s="72" t="str">
        <f t="shared" si="160"/>
        <v/>
      </c>
      <c r="AT220" s="72" t="str">
        <f t="shared" si="161"/>
        <v/>
      </c>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80"/>
      <c r="CA220" s="3"/>
      <c r="CB220" s="3"/>
      <c r="CC220" s="3"/>
      <c r="CD220" s="3"/>
      <c r="CE220" s="3"/>
      <c r="CF220" s="3"/>
      <c r="CG220" s="3"/>
      <c r="CH220" s="3"/>
      <c r="CI220" s="3"/>
      <c r="CJ220" s="3"/>
      <c r="CM220" s="3"/>
      <c r="CN220" s="78" t="str">
        <f t="shared" si="162"/>
        <v/>
      </c>
      <c r="CO220" s="78" t="str">
        <f t="shared" si="163"/>
        <v/>
      </c>
      <c r="CP220" s="78" t="str">
        <f t="shared" si="164"/>
        <v/>
      </c>
      <c r="CQ220" s="78" t="str">
        <f t="shared" si="165"/>
        <v/>
      </c>
      <c r="CR220" s="78" t="str">
        <f t="shared" si="166"/>
        <v/>
      </c>
      <c r="CS220" s="78" t="str">
        <f t="shared" si="167"/>
        <v/>
      </c>
      <c r="CT220" s="78">
        <f t="shared" si="168"/>
        <v>0</v>
      </c>
      <c r="CU220" s="78">
        <f t="shared" si="169"/>
        <v>0</v>
      </c>
      <c r="CV220" s="78">
        <f t="shared" si="170"/>
        <v>0</v>
      </c>
      <c r="CW220" s="78">
        <f t="shared" si="171"/>
        <v>0</v>
      </c>
      <c r="CX220" s="78">
        <f t="shared" si="172"/>
        <v>0</v>
      </c>
      <c r="CY220" s="78">
        <f t="shared" si="173"/>
        <v>0</v>
      </c>
      <c r="CZ220" s="78">
        <f t="shared" si="174"/>
        <v>0</v>
      </c>
      <c r="DA220" s="78">
        <f>IF(COUNTIFS($A$2:$A$601,A220,$B$2:$B$601,B220,$F$2:F$601,F220)&gt;1,1,0)</f>
        <v>0</v>
      </c>
      <c r="DB220" s="78">
        <f t="shared" si="175"/>
        <v>0</v>
      </c>
      <c r="DC220" s="78">
        <f t="shared" si="176"/>
        <v>0</v>
      </c>
      <c r="DD220" s="78">
        <f t="shared" si="177"/>
        <v>0</v>
      </c>
      <c r="DE220" s="78" t="str">
        <f t="shared" si="178"/>
        <v>1</v>
      </c>
      <c r="DF220" s="78" t="str">
        <f t="shared" si="179"/>
        <v>1</v>
      </c>
      <c r="DG220" s="78" t="str">
        <f t="shared" si="180"/>
        <v>1</v>
      </c>
      <c r="DH220" s="78" t="str">
        <f t="shared" si="181"/>
        <v>1</v>
      </c>
      <c r="DI220" s="79" t="str">
        <f>IFERROR(IF(J220="","",VLOOKUP(J220,Lists!$D$3:$E$13,2,FALSE)),1)</f>
        <v/>
      </c>
      <c r="DJ220" s="79" t="str">
        <f>IFERROR(IF(K220="","",VLOOKUP(K220,Lists!$F$3:$G$14,2,FALSE)),1)</f>
        <v/>
      </c>
      <c r="DK220" s="79" t="str">
        <f>IFERROR(IF(M220="","",VLOOKUP(M220,Lists!$AA$3:$AB$18,2,FALSE)),1)</f>
        <v/>
      </c>
      <c r="DL220" s="79" t="str">
        <f>IFERROR(IF(N220="","",VLOOKUP(N220,Lists!$AC$3:$AD$13,2,FALSE)),1)</f>
        <v/>
      </c>
    </row>
    <row r="221" spans="1:116" ht="15" customHeight="1" x14ac:dyDescent="0.2">
      <c r="A221" s="20"/>
      <c r="B221" s="19"/>
      <c r="C221" s="64"/>
      <c r="D221" s="64"/>
      <c r="E221" s="19"/>
      <c r="F221" s="20"/>
      <c r="G221" s="18"/>
      <c r="H221" s="65"/>
      <c r="I221" s="18"/>
      <c r="J221" s="66"/>
      <c r="K221" s="66"/>
      <c r="L221" s="67"/>
      <c r="M221" s="68"/>
      <c r="N221" s="68"/>
      <c r="O221" s="69"/>
      <c r="P221" s="134"/>
      <c r="Q221" s="70"/>
      <c r="R221" s="134"/>
      <c r="S221" s="70"/>
      <c r="T221" s="134"/>
      <c r="U221" s="70"/>
      <c r="V221" s="134"/>
      <c r="W221" s="70"/>
      <c r="X221" s="134"/>
      <c r="Y221" s="70"/>
      <c r="Z221" s="134"/>
      <c r="AA221" s="70"/>
      <c r="AB221" s="19"/>
      <c r="AC221" s="20"/>
      <c r="AD221" s="19"/>
      <c r="AE221" s="71" t="str">
        <f t="shared" si="146"/>
        <v/>
      </c>
      <c r="AF221" s="71" t="str">
        <f t="shared" si="147"/>
        <v/>
      </c>
      <c r="AG221" s="71" t="str">
        <f t="shared" si="148"/>
        <v/>
      </c>
      <c r="AH221" s="71" t="str">
        <f t="shared" si="149"/>
        <v/>
      </c>
      <c r="AI221" s="71" t="str">
        <f t="shared" si="150"/>
        <v/>
      </c>
      <c r="AJ221" s="71" t="str">
        <f t="shared" si="151"/>
        <v/>
      </c>
      <c r="AK221" s="71" t="str">
        <f t="shared" si="152"/>
        <v/>
      </c>
      <c r="AL221" s="71" t="str">
        <f t="shared" si="153"/>
        <v/>
      </c>
      <c r="AM221" s="71" t="str">
        <f t="shared" si="154"/>
        <v/>
      </c>
      <c r="AN221" s="72" t="str">
        <f t="shared" si="155"/>
        <v/>
      </c>
      <c r="AO221" s="73" t="str">
        <f t="shared" si="156"/>
        <v/>
      </c>
      <c r="AP221" s="72" t="str">
        <f t="shared" si="157"/>
        <v/>
      </c>
      <c r="AQ221" s="72" t="str">
        <f t="shared" si="158"/>
        <v/>
      </c>
      <c r="AR221" s="72" t="str">
        <f t="shared" si="159"/>
        <v/>
      </c>
      <c r="AS221" s="72" t="str">
        <f t="shared" si="160"/>
        <v/>
      </c>
      <c r="AT221" s="72" t="str">
        <f t="shared" si="161"/>
        <v/>
      </c>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80"/>
      <c r="CA221" s="3"/>
      <c r="CB221" s="3"/>
      <c r="CC221" s="3"/>
      <c r="CD221" s="3"/>
      <c r="CE221" s="3"/>
      <c r="CF221" s="3"/>
      <c r="CG221" s="3"/>
      <c r="CH221" s="3"/>
      <c r="CI221" s="3"/>
      <c r="CJ221" s="3"/>
      <c r="CM221" s="3"/>
      <c r="CN221" s="78" t="str">
        <f t="shared" si="162"/>
        <v/>
      </c>
      <c r="CO221" s="78" t="str">
        <f t="shared" si="163"/>
        <v/>
      </c>
      <c r="CP221" s="78" t="str">
        <f t="shared" si="164"/>
        <v/>
      </c>
      <c r="CQ221" s="78" t="str">
        <f t="shared" si="165"/>
        <v/>
      </c>
      <c r="CR221" s="78" t="str">
        <f t="shared" si="166"/>
        <v/>
      </c>
      <c r="CS221" s="78" t="str">
        <f t="shared" si="167"/>
        <v/>
      </c>
      <c r="CT221" s="78">
        <f t="shared" si="168"/>
        <v>0</v>
      </c>
      <c r="CU221" s="78">
        <f t="shared" si="169"/>
        <v>0</v>
      </c>
      <c r="CV221" s="78">
        <f t="shared" si="170"/>
        <v>0</v>
      </c>
      <c r="CW221" s="78">
        <f t="shared" si="171"/>
        <v>0</v>
      </c>
      <c r="CX221" s="78">
        <f t="shared" si="172"/>
        <v>0</v>
      </c>
      <c r="CY221" s="78">
        <f t="shared" si="173"/>
        <v>0</v>
      </c>
      <c r="CZ221" s="78">
        <f t="shared" si="174"/>
        <v>0</v>
      </c>
      <c r="DA221" s="78">
        <f>IF(COUNTIFS($A$2:$A$601,A221,$B$2:$B$601,B221,$F$2:F$601,F221)&gt;1,1,0)</f>
        <v>0</v>
      </c>
      <c r="DB221" s="78">
        <f t="shared" si="175"/>
        <v>0</v>
      </c>
      <c r="DC221" s="78">
        <f t="shared" si="176"/>
        <v>0</v>
      </c>
      <c r="DD221" s="78">
        <f t="shared" si="177"/>
        <v>0</v>
      </c>
      <c r="DE221" s="78" t="str">
        <f t="shared" si="178"/>
        <v>1</v>
      </c>
      <c r="DF221" s="78" t="str">
        <f t="shared" si="179"/>
        <v>1</v>
      </c>
      <c r="DG221" s="78" t="str">
        <f t="shared" si="180"/>
        <v>1</v>
      </c>
      <c r="DH221" s="78" t="str">
        <f t="shared" si="181"/>
        <v>1</v>
      </c>
      <c r="DI221" s="79" t="str">
        <f>IFERROR(IF(J221="","",VLOOKUP(J221,Lists!$D$3:$E$13,2,FALSE)),1)</f>
        <v/>
      </c>
      <c r="DJ221" s="79" t="str">
        <f>IFERROR(IF(K221="","",VLOOKUP(K221,Lists!$F$3:$G$14,2,FALSE)),1)</f>
        <v/>
      </c>
      <c r="DK221" s="79" t="str">
        <f>IFERROR(IF(M221="","",VLOOKUP(M221,Lists!$AA$3:$AB$18,2,FALSE)),1)</f>
        <v/>
      </c>
      <c r="DL221" s="79" t="str">
        <f>IFERROR(IF(N221="","",VLOOKUP(N221,Lists!$AC$3:$AD$13,2,FALSE)),1)</f>
        <v/>
      </c>
    </row>
    <row r="222" spans="1:116" ht="15" customHeight="1" x14ac:dyDescent="0.2">
      <c r="A222" s="20"/>
      <c r="B222" s="19"/>
      <c r="C222" s="64"/>
      <c r="D222" s="64"/>
      <c r="E222" s="19"/>
      <c r="F222" s="20"/>
      <c r="G222" s="18"/>
      <c r="H222" s="65"/>
      <c r="I222" s="18"/>
      <c r="J222" s="66"/>
      <c r="K222" s="66"/>
      <c r="L222" s="67"/>
      <c r="M222" s="68"/>
      <c r="N222" s="68"/>
      <c r="O222" s="69"/>
      <c r="P222" s="134"/>
      <c r="Q222" s="70"/>
      <c r="R222" s="134"/>
      <c r="S222" s="70"/>
      <c r="T222" s="134"/>
      <c r="U222" s="70"/>
      <c r="V222" s="134"/>
      <c r="W222" s="70"/>
      <c r="X222" s="134"/>
      <c r="Y222" s="70"/>
      <c r="Z222" s="134"/>
      <c r="AA222" s="70"/>
      <c r="AB222" s="19"/>
      <c r="AC222" s="20"/>
      <c r="AD222" s="19"/>
      <c r="AE222" s="71" t="str">
        <f t="shared" si="146"/>
        <v/>
      </c>
      <c r="AF222" s="71" t="str">
        <f t="shared" si="147"/>
        <v/>
      </c>
      <c r="AG222" s="71" t="str">
        <f t="shared" si="148"/>
        <v/>
      </c>
      <c r="AH222" s="71" t="str">
        <f t="shared" si="149"/>
        <v/>
      </c>
      <c r="AI222" s="71" t="str">
        <f t="shared" si="150"/>
        <v/>
      </c>
      <c r="AJ222" s="71" t="str">
        <f t="shared" si="151"/>
        <v/>
      </c>
      <c r="AK222" s="71" t="str">
        <f t="shared" si="152"/>
        <v/>
      </c>
      <c r="AL222" s="71" t="str">
        <f t="shared" si="153"/>
        <v/>
      </c>
      <c r="AM222" s="71" t="str">
        <f t="shared" si="154"/>
        <v/>
      </c>
      <c r="AN222" s="72" t="str">
        <f t="shared" si="155"/>
        <v/>
      </c>
      <c r="AO222" s="73" t="str">
        <f t="shared" si="156"/>
        <v/>
      </c>
      <c r="AP222" s="72" t="str">
        <f t="shared" si="157"/>
        <v/>
      </c>
      <c r="AQ222" s="72" t="str">
        <f t="shared" si="158"/>
        <v/>
      </c>
      <c r="AR222" s="72" t="str">
        <f t="shared" si="159"/>
        <v/>
      </c>
      <c r="AS222" s="72" t="str">
        <f t="shared" si="160"/>
        <v/>
      </c>
      <c r="AT222" s="72" t="str">
        <f t="shared" si="161"/>
        <v/>
      </c>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80"/>
      <c r="CA222" s="3"/>
      <c r="CB222" s="3"/>
      <c r="CC222" s="3"/>
      <c r="CD222" s="3"/>
      <c r="CE222" s="3"/>
      <c r="CF222" s="3"/>
      <c r="CG222" s="3"/>
      <c r="CH222" s="3"/>
      <c r="CI222" s="3"/>
      <c r="CJ222" s="3"/>
      <c r="CM222" s="3"/>
      <c r="CN222" s="78" t="str">
        <f t="shared" si="162"/>
        <v/>
      </c>
      <c r="CO222" s="78" t="str">
        <f t="shared" si="163"/>
        <v/>
      </c>
      <c r="CP222" s="78" t="str">
        <f t="shared" si="164"/>
        <v/>
      </c>
      <c r="CQ222" s="78" t="str">
        <f t="shared" si="165"/>
        <v/>
      </c>
      <c r="CR222" s="78" t="str">
        <f t="shared" si="166"/>
        <v/>
      </c>
      <c r="CS222" s="78" t="str">
        <f t="shared" si="167"/>
        <v/>
      </c>
      <c r="CT222" s="78">
        <f t="shared" si="168"/>
        <v>0</v>
      </c>
      <c r="CU222" s="78">
        <f t="shared" si="169"/>
        <v>0</v>
      </c>
      <c r="CV222" s="78">
        <f t="shared" si="170"/>
        <v>0</v>
      </c>
      <c r="CW222" s="78">
        <f t="shared" si="171"/>
        <v>0</v>
      </c>
      <c r="CX222" s="78">
        <f t="shared" si="172"/>
        <v>0</v>
      </c>
      <c r="CY222" s="78">
        <f t="shared" si="173"/>
        <v>0</v>
      </c>
      <c r="CZ222" s="78">
        <f t="shared" si="174"/>
        <v>0</v>
      </c>
      <c r="DA222" s="78">
        <f>IF(COUNTIFS($A$2:$A$601,A222,$B$2:$B$601,B222,$F$2:F$601,F222)&gt;1,1,0)</f>
        <v>0</v>
      </c>
      <c r="DB222" s="78">
        <f t="shared" si="175"/>
        <v>0</v>
      </c>
      <c r="DC222" s="78">
        <f t="shared" si="176"/>
        <v>0</v>
      </c>
      <c r="DD222" s="78">
        <f t="shared" si="177"/>
        <v>0</v>
      </c>
      <c r="DE222" s="78" t="str">
        <f t="shared" si="178"/>
        <v>1</v>
      </c>
      <c r="DF222" s="78" t="str">
        <f t="shared" si="179"/>
        <v>1</v>
      </c>
      <c r="DG222" s="78" t="str">
        <f t="shared" si="180"/>
        <v>1</v>
      </c>
      <c r="DH222" s="78" t="str">
        <f t="shared" si="181"/>
        <v>1</v>
      </c>
      <c r="DI222" s="79" t="str">
        <f>IFERROR(IF(J222="","",VLOOKUP(J222,Lists!$D$3:$E$13,2,FALSE)),1)</f>
        <v/>
      </c>
      <c r="DJ222" s="79" t="str">
        <f>IFERROR(IF(K222="","",VLOOKUP(K222,Lists!$F$3:$G$14,2,FALSE)),1)</f>
        <v/>
      </c>
      <c r="DK222" s="79" t="str">
        <f>IFERROR(IF(M222="","",VLOOKUP(M222,Lists!$AA$3:$AB$18,2,FALSE)),1)</f>
        <v/>
      </c>
      <c r="DL222" s="79" t="str">
        <f>IFERROR(IF(N222="","",VLOOKUP(N222,Lists!$AC$3:$AD$13,2,FALSE)),1)</f>
        <v/>
      </c>
    </row>
    <row r="223" spans="1:116" ht="15" customHeight="1" x14ac:dyDescent="0.2">
      <c r="A223" s="20"/>
      <c r="B223" s="19"/>
      <c r="C223" s="64"/>
      <c r="D223" s="64"/>
      <c r="E223" s="19"/>
      <c r="F223" s="20"/>
      <c r="G223" s="18"/>
      <c r="H223" s="65"/>
      <c r="I223" s="18"/>
      <c r="J223" s="66"/>
      <c r="K223" s="66"/>
      <c r="L223" s="67"/>
      <c r="M223" s="68"/>
      <c r="N223" s="68"/>
      <c r="O223" s="69"/>
      <c r="P223" s="134"/>
      <c r="Q223" s="70"/>
      <c r="R223" s="134"/>
      <c r="S223" s="70"/>
      <c r="T223" s="134"/>
      <c r="U223" s="70"/>
      <c r="V223" s="134"/>
      <c r="W223" s="70"/>
      <c r="X223" s="134"/>
      <c r="Y223" s="70"/>
      <c r="Z223" s="134"/>
      <c r="AA223" s="70"/>
      <c r="AB223" s="19"/>
      <c r="AC223" s="20"/>
      <c r="AD223" s="19"/>
      <c r="AE223" s="71" t="str">
        <f t="shared" si="146"/>
        <v/>
      </c>
      <c r="AF223" s="71" t="str">
        <f t="shared" si="147"/>
        <v/>
      </c>
      <c r="AG223" s="71" t="str">
        <f t="shared" si="148"/>
        <v/>
      </c>
      <c r="AH223" s="71" t="str">
        <f t="shared" si="149"/>
        <v/>
      </c>
      <c r="AI223" s="71" t="str">
        <f t="shared" si="150"/>
        <v/>
      </c>
      <c r="AJ223" s="71" t="str">
        <f t="shared" si="151"/>
        <v/>
      </c>
      <c r="AK223" s="71" t="str">
        <f t="shared" si="152"/>
        <v/>
      </c>
      <c r="AL223" s="71" t="str">
        <f t="shared" si="153"/>
        <v/>
      </c>
      <c r="AM223" s="71" t="str">
        <f t="shared" si="154"/>
        <v/>
      </c>
      <c r="AN223" s="72" t="str">
        <f t="shared" si="155"/>
        <v/>
      </c>
      <c r="AO223" s="73" t="str">
        <f t="shared" si="156"/>
        <v/>
      </c>
      <c r="AP223" s="72" t="str">
        <f t="shared" si="157"/>
        <v/>
      </c>
      <c r="AQ223" s="72" t="str">
        <f t="shared" si="158"/>
        <v/>
      </c>
      <c r="AR223" s="72" t="str">
        <f t="shared" si="159"/>
        <v/>
      </c>
      <c r="AS223" s="72" t="str">
        <f t="shared" si="160"/>
        <v/>
      </c>
      <c r="AT223" s="72" t="str">
        <f t="shared" si="161"/>
        <v/>
      </c>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80"/>
      <c r="CA223" s="3"/>
      <c r="CB223" s="3"/>
      <c r="CC223" s="3"/>
      <c r="CD223" s="3"/>
      <c r="CE223" s="3"/>
      <c r="CF223" s="3"/>
      <c r="CG223" s="3"/>
      <c r="CH223" s="3"/>
      <c r="CI223" s="3"/>
      <c r="CJ223" s="3"/>
      <c r="CM223" s="3"/>
      <c r="CN223" s="78" t="str">
        <f t="shared" si="162"/>
        <v/>
      </c>
      <c r="CO223" s="78" t="str">
        <f t="shared" si="163"/>
        <v/>
      </c>
      <c r="CP223" s="78" t="str">
        <f t="shared" si="164"/>
        <v/>
      </c>
      <c r="CQ223" s="78" t="str">
        <f t="shared" si="165"/>
        <v/>
      </c>
      <c r="CR223" s="78" t="str">
        <f t="shared" si="166"/>
        <v/>
      </c>
      <c r="CS223" s="78" t="str">
        <f t="shared" si="167"/>
        <v/>
      </c>
      <c r="CT223" s="78">
        <f t="shared" si="168"/>
        <v>0</v>
      </c>
      <c r="CU223" s="78">
        <f t="shared" si="169"/>
        <v>0</v>
      </c>
      <c r="CV223" s="78">
        <f t="shared" si="170"/>
        <v>0</v>
      </c>
      <c r="CW223" s="78">
        <f t="shared" si="171"/>
        <v>0</v>
      </c>
      <c r="CX223" s="78">
        <f t="shared" si="172"/>
        <v>0</v>
      </c>
      <c r="CY223" s="78">
        <f t="shared" si="173"/>
        <v>0</v>
      </c>
      <c r="CZ223" s="78">
        <f t="shared" si="174"/>
        <v>0</v>
      </c>
      <c r="DA223" s="78">
        <f>IF(COUNTIFS($A$2:$A$601,A223,$B$2:$B$601,B223,$F$2:F$601,F223)&gt;1,1,0)</f>
        <v>0</v>
      </c>
      <c r="DB223" s="78">
        <f t="shared" si="175"/>
        <v>0</v>
      </c>
      <c r="DC223" s="78">
        <f t="shared" si="176"/>
        <v>0</v>
      </c>
      <c r="DD223" s="78">
        <f t="shared" si="177"/>
        <v>0</v>
      </c>
      <c r="DE223" s="78" t="str">
        <f t="shared" si="178"/>
        <v>1</v>
      </c>
      <c r="DF223" s="78" t="str">
        <f t="shared" si="179"/>
        <v>1</v>
      </c>
      <c r="DG223" s="78" t="str">
        <f t="shared" si="180"/>
        <v>1</v>
      </c>
      <c r="DH223" s="78" t="str">
        <f t="shared" si="181"/>
        <v>1</v>
      </c>
      <c r="DI223" s="79" t="str">
        <f>IFERROR(IF(J223="","",VLOOKUP(J223,Lists!$D$3:$E$13,2,FALSE)),1)</f>
        <v/>
      </c>
      <c r="DJ223" s="79" t="str">
        <f>IFERROR(IF(K223="","",VLOOKUP(K223,Lists!$F$3:$G$14,2,FALSE)),1)</f>
        <v/>
      </c>
      <c r="DK223" s="79" t="str">
        <f>IFERROR(IF(M223="","",VLOOKUP(M223,Lists!$AA$3:$AB$18,2,FALSE)),1)</f>
        <v/>
      </c>
      <c r="DL223" s="79" t="str">
        <f>IFERROR(IF(N223="","",VLOOKUP(N223,Lists!$AC$3:$AD$13,2,FALSE)),1)</f>
        <v/>
      </c>
    </row>
    <row r="224" spans="1:116" ht="15" customHeight="1" x14ac:dyDescent="0.2">
      <c r="A224" s="20"/>
      <c r="B224" s="19"/>
      <c r="C224" s="64"/>
      <c r="D224" s="64"/>
      <c r="E224" s="19"/>
      <c r="F224" s="20"/>
      <c r="G224" s="18"/>
      <c r="H224" s="65"/>
      <c r="I224" s="18"/>
      <c r="J224" s="66"/>
      <c r="K224" s="66"/>
      <c r="L224" s="67"/>
      <c r="M224" s="68"/>
      <c r="N224" s="68"/>
      <c r="O224" s="69"/>
      <c r="P224" s="134"/>
      <c r="Q224" s="70"/>
      <c r="R224" s="134"/>
      <c r="S224" s="70"/>
      <c r="T224" s="134"/>
      <c r="U224" s="70"/>
      <c r="V224" s="134"/>
      <c r="W224" s="70"/>
      <c r="X224" s="134"/>
      <c r="Y224" s="70"/>
      <c r="Z224" s="134"/>
      <c r="AA224" s="70"/>
      <c r="AB224" s="19"/>
      <c r="AC224" s="20"/>
      <c r="AD224" s="19"/>
      <c r="AE224" s="71" t="str">
        <f t="shared" si="146"/>
        <v/>
      </c>
      <c r="AF224" s="71" t="str">
        <f t="shared" si="147"/>
        <v/>
      </c>
      <c r="AG224" s="71" t="str">
        <f t="shared" si="148"/>
        <v/>
      </c>
      <c r="AH224" s="71" t="str">
        <f t="shared" si="149"/>
        <v/>
      </c>
      <c r="AI224" s="71" t="str">
        <f t="shared" si="150"/>
        <v/>
      </c>
      <c r="AJ224" s="71" t="str">
        <f t="shared" si="151"/>
        <v/>
      </c>
      <c r="AK224" s="71" t="str">
        <f t="shared" si="152"/>
        <v/>
      </c>
      <c r="AL224" s="71" t="str">
        <f t="shared" si="153"/>
        <v/>
      </c>
      <c r="AM224" s="71" t="str">
        <f t="shared" si="154"/>
        <v/>
      </c>
      <c r="AN224" s="72" t="str">
        <f t="shared" si="155"/>
        <v/>
      </c>
      <c r="AO224" s="73" t="str">
        <f t="shared" si="156"/>
        <v/>
      </c>
      <c r="AP224" s="72" t="str">
        <f t="shared" si="157"/>
        <v/>
      </c>
      <c r="AQ224" s="72" t="str">
        <f t="shared" si="158"/>
        <v/>
      </c>
      <c r="AR224" s="72" t="str">
        <f t="shared" si="159"/>
        <v/>
      </c>
      <c r="AS224" s="72" t="str">
        <f t="shared" si="160"/>
        <v/>
      </c>
      <c r="AT224" s="72" t="str">
        <f t="shared" si="161"/>
        <v/>
      </c>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80"/>
      <c r="CA224" s="3"/>
      <c r="CB224" s="3"/>
      <c r="CC224" s="3"/>
      <c r="CD224" s="3"/>
      <c r="CE224" s="3"/>
      <c r="CF224" s="3"/>
      <c r="CG224" s="3"/>
      <c r="CH224" s="3"/>
      <c r="CI224" s="3"/>
      <c r="CJ224" s="3"/>
      <c r="CM224" s="3"/>
      <c r="CN224" s="78" t="str">
        <f t="shared" si="162"/>
        <v/>
      </c>
      <c r="CO224" s="78" t="str">
        <f t="shared" si="163"/>
        <v/>
      </c>
      <c r="CP224" s="78" t="str">
        <f t="shared" si="164"/>
        <v/>
      </c>
      <c r="CQ224" s="78" t="str">
        <f t="shared" si="165"/>
        <v/>
      </c>
      <c r="CR224" s="78" t="str">
        <f t="shared" si="166"/>
        <v/>
      </c>
      <c r="CS224" s="78" t="str">
        <f t="shared" si="167"/>
        <v/>
      </c>
      <c r="CT224" s="78">
        <f t="shared" si="168"/>
        <v>0</v>
      </c>
      <c r="CU224" s="78">
        <f t="shared" si="169"/>
        <v>0</v>
      </c>
      <c r="CV224" s="78">
        <f t="shared" si="170"/>
        <v>0</v>
      </c>
      <c r="CW224" s="78">
        <f t="shared" si="171"/>
        <v>0</v>
      </c>
      <c r="CX224" s="78">
        <f t="shared" si="172"/>
        <v>0</v>
      </c>
      <c r="CY224" s="78">
        <f t="shared" si="173"/>
        <v>0</v>
      </c>
      <c r="CZ224" s="78">
        <f t="shared" si="174"/>
        <v>0</v>
      </c>
      <c r="DA224" s="78">
        <f>IF(COUNTIFS($A$2:$A$601,A224,$B$2:$B$601,B224,$F$2:F$601,F224)&gt;1,1,0)</f>
        <v>0</v>
      </c>
      <c r="DB224" s="78">
        <f t="shared" si="175"/>
        <v>0</v>
      </c>
      <c r="DC224" s="78">
        <f t="shared" si="176"/>
        <v>0</v>
      </c>
      <c r="DD224" s="78">
        <f t="shared" si="177"/>
        <v>0</v>
      </c>
      <c r="DE224" s="78" t="str">
        <f t="shared" si="178"/>
        <v>1</v>
      </c>
      <c r="DF224" s="78" t="str">
        <f t="shared" si="179"/>
        <v>1</v>
      </c>
      <c r="DG224" s="78" t="str">
        <f t="shared" si="180"/>
        <v>1</v>
      </c>
      <c r="DH224" s="78" t="str">
        <f t="shared" si="181"/>
        <v>1</v>
      </c>
      <c r="DI224" s="79" t="str">
        <f>IFERROR(IF(J224="","",VLOOKUP(J224,Lists!$D$3:$E$13,2,FALSE)),1)</f>
        <v/>
      </c>
      <c r="DJ224" s="79" t="str">
        <f>IFERROR(IF(K224="","",VLOOKUP(K224,Lists!$F$3:$G$14,2,FALSE)),1)</f>
        <v/>
      </c>
      <c r="DK224" s="79" t="str">
        <f>IFERROR(IF(M224="","",VLOOKUP(M224,Lists!$AA$3:$AB$18,2,FALSE)),1)</f>
        <v/>
      </c>
      <c r="DL224" s="79" t="str">
        <f>IFERROR(IF(N224="","",VLOOKUP(N224,Lists!$AC$3:$AD$13,2,FALSE)),1)</f>
        <v/>
      </c>
    </row>
    <row r="225" spans="1:116" ht="15" customHeight="1" x14ac:dyDescent="0.2">
      <c r="A225" s="20"/>
      <c r="B225" s="19"/>
      <c r="C225" s="64"/>
      <c r="D225" s="64"/>
      <c r="E225" s="19"/>
      <c r="F225" s="20"/>
      <c r="G225" s="18"/>
      <c r="H225" s="65"/>
      <c r="I225" s="18"/>
      <c r="J225" s="66"/>
      <c r="K225" s="66"/>
      <c r="L225" s="67"/>
      <c r="M225" s="68"/>
      <c r="N225" s="68"/>
      <c r="O225" s="69"/>
      <c r="P225" s="134"/>
      <c r="Q225" s="70"/>
      <c r="R225" s="134"/>
      <c r="S225" s="70"/>
      <c r="T225" s="134"/>
      <c r="U225" s="70"/>
      <c r="V225" s="134"/>
      <c r="W225" s="70"/>
      <c r="X225" s="134"/>
      <c r="Y225" s="70"/>
      <c r="Z225" s="134"/>
      <c r="AA225" s="70"/>
      <c r="AB225" s="19"/>
      <c r="AC225" s="20"/>
      <c r="AD225" s="19"/>
      <c r="AE225" s="71" t="str">
        <f t="shared" si="146"/>
        <v/>
      </c>
      <c r="AF225" s="71" t="str">
        <f t="shared" si="147"/>
        <v/>
      </c>
      <c r="AG225" s="71" t="str">
        <f t="shared" si="148"/>
        <v/>
      </c>
      <c r="AH225" s="71" t="str">
        <f t="shared" si="149"/>
        <v/>
      </c>
      <c r="AI225" s="71" t="str">
        <f t="shared" si="150"/>
        <v/>
      </c>
      <c r="AJ225" s="71" t="str">
        <f t="shared" si="151"/>
        <v/>
      </c>
      <c r="AK225" s="71" t="str">
        <f t="shared" si="152"/>
        <v/>
      </c>
      <c r="AL225" s="71" t="str">
        <f t="shared" si="153"/>
        <v/>
      </c>
      <c r="AM225" s="71" t="str">
        <f t="shared" si="154"/>
        <v/>
      </c>
      <c r="AN225" s="72" t="str">
        <f t="shared" si="155"/>
        <v/>
      </c>
      <c r="AO225" s="73" t="str">
        <f t="shared" si="156"/>
        <v/>
      </c>
      <c r="AP225" s="72" t="str">
        <f t="shared" si="157"/>
        <v/>
      </c>
      <c r="AQ225" s="72" t="str">
        <f t="shared" si="158"/>
        <v/>
      </c>
      <c r="AR225" s="72" t="str">
        <f t="shared" si="159"/>
        <v/>
      </c>
      <c r="AS225" s="72" t="str">
        <f t="shared" si="160"/>
        <v/>
      </c>
      <c r="AT225" s="72" t="str">
        <f t="shared" si="161"/>
        <v/>
      </c>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80"/>
      <c r="CA225" s="3"/>
      <c r="CB225" s="3"/>
      <c r="CC225" s="3"/>
      <c r="CD225" s="3"/>
      <c r="CE225" s="3"/>
      <c r="CF225" s="3"/>
      <c r="CG225" s="3"/>
      <c r="CH225" s="3"/>
      <c r="CI225" s="3"/>
      <c r="CJ225" s="3"/>
      <c r="CM225" s="3"/>
      <c r="CN225" s="78" t="str">
        <f t="shared" si="162"/>
        <v/>
      </c>
      <c r="CO225" s="78" t="str">
        <f t="shared" si="163"/>
        <v/>
      </c>
      <c r="CP225" s="78" t="str">
        <f t="shared" si="164"/>
        <v/>
      </c>
      <c r="CQ225" s="78" t="str">
        <f t="shared" si="165"/>
        <v/>
      </c>
      <c r="CR225" s="78" t="str">
        <f t="shared" si="166"/>
        <v/>
      </c>
      <c r="CS225" s="78" t="str">
        <f t="shared" si="167"/>
        <v/>
      </c>
      <c r="CT225" s="78">
        <f t="shared" si="168"/>
        <v>0</v>
      </c>
      <c r="CU225" s="78">
        <f t="shared" si="169"/>
        <v>0</v>
      </c>
      <c r="CV225" s="78">
        <f t="shared" si="170"/>
        <v>0</v>
      </c>
      <c r="CW225" s="78">
        <f t="shared" si="171"/>
        <v>0</v>
      </c>
      <c r="CX225" s="78">
        <f t="shared" si="172"/>
        <v>0</v>
      </c>
      <c r="CY225" s="78">
        <f t="shared" si="173"/>
        <v>0</v>
      </c>
      <c r="CZ225" s="78">
        <f t="shared" si="174"/>
        <v>0</v>
      </c>
      <c r="DA225" s="78">
        <f>IF(COUNTIFS($A$2:$A$601,A225,$B$2:$B$601,B225,$F$2:F$601,F225)&gt;1,1,0)</f>
        <v>0</v>
      </c>
      <c r="DB225" s="78">
        <f t="shared" si="175"/>
        <v>0</v>
      </c>
      <c r="DC225" s="78">
        <f t="shared" si="176"/>
        <v>0</v>
      </c>
      <c r="DD225" s="78">
        <f t="shared" si="177"/>
        <v>0</v>
      </c>
      <c r="DE225" s="78" t="str">
        <f t="shared" si="178"/>
        <v>1</v>
      </c>
      <c r="DF225" s="78" t="str">
        <f t="shared" si="179"/>
        <v>1</v>
      </c>
      <c r="DG225" s="78" t="str">
        <f t="shared" si="180"/>
        <v>1</v>
      </c>
      <c r="DH225" s="78" t="str">
        <f t="shared" si="181"/>
        <v>1</v>
      </c>
      <c r="DI225" s="79" t="str">
        <f>IFERROR(IF(J225="","",VLOOKUP(J225,Lists!$D$3:$E$13,2,FALSE)),1)</f>
        <v/>
      </c>
      <c r="DJ225" s="79" t="str">
        <f>IFERROR(IF(K225="","",VLOOKUP(K225,Lists!$F$3:$G$14,2,FALSE)),1)</f>
        <v/>
      </c>
      <c r="DK225" s="79" t="str">
        <f>IFERROR(IF(M225="","",VLOOKUP(M225,Lists!$AA$3:$AB$18,2,FALSE)),1)</f>
        <v/>
      </c>
      <c r="DL225" s="79" t="str">
        <f>IFERROR(IF(N225="","",VLOOKUP(N225,Lists!$AC$3:$AD$13,2,FALSE)),1)</f>
        <v/>
      </c>
    </row>
    <row r="226" spans="1:116" ht="15" customHeight="1" x14ac:dyDescent="0.2">
      <c r="A226" s="20"/>
      <c r="B226" s="19"/>
      <c r="C226" s="64"/>
      <c r="D226" s="64"/>
      <c r="E226" s="19"/>
      <c r="F226" s="20"/>
      <c r="G226" s="18"/>
      <c r="H226" s="65"/>
      <c r="I226" s="18"/>
      <c r="J226" s="66"/>
      <c r="K226" s="66"/>
      <c r="L226" s="67"/>
      <c r="M226" s="68"/>
      <c r="N226" s="68"/>
      <c r="O226" s="69"/>
      <c r="P226" s="134"/>
      <c r="Q226" s="70"/>
      <c r="R226" s="134"/>
      <c r="S226" s="70"/>
      <c r="T226" s="134"/>
      <c r="U226" s="70"/>
      <c r="V226" s="134"/>
      <c r="W226" s="70"/>
      <c r="X226" s="134"/>
      <c r="Y226" s="70"/>
      <c r="Z226" s="134"/>
      <c r="AA226" s="70"/>
      <c r="AB226" s="19"/>
      <c r="AC226" s="20"/>
      <c r="AD226" s="19"/>
      <c r="AE226" s="71" t="str">
        <f t="shared" si="146"/>
        <v/>
      </c>
      <c r="AF226" s="71" t="str">
        <f t="shared" si="147"/>
        <v/>
      </c>
      <c r="AG226" s="71" t="str">
        <f t="shared" si="148"/>
        <v/>
      </c>
      <c r="AH226" s="71" t="str">
        <f t="shared" si="149"/>
        <v/>
      </c>
      <c r="AI226" s="71" t="str">
        <f t="shared" si="150"/>
        <v/>
      </c>
      <c r="AJ226" s="71" t="str">
        <f t="shared" si="151"/>
        <v/>
      </c>
      <c r="AK226" s="71" t="str">
        <f t="shared" si="152"/>
        <v/>
      </c>
      <c r="AL226" s="71" t="str">
        <f t="shared" si="153"/>
        <v/>
      </c>
      <c r="AM226" s="71" t="str">
        <f t="shared" si="154"/>
        <v/>
      </c>
      <c r="AN226" s="72" t="str">
        <f t="shared" si="155"/>
        <v/>
      </c>
      <c r="AO226" s="73" t="str">
        <f t="shared" si="156"/>
        <v/>
      </c>
      <c r="AP226" s="72" t="str">
        <f t="shared" si="157"/>
        <v/>
      </c>
      <c r="AQ226" s="72" t="str">
        <f t="shared" si="158"/>
        <v/>
      </c>
      <c r="AR226" s="72" t="str">
        <f t="shared" si="159"/>
        <v/>
      </c>
      <c r="AS226" s="72" t="str">
        <f t="shared" si="160"/>
        <v/>
      </c>
      <c r="AT226" s="72" t="str">
        <f t="shared" si="161"/>
        <v/>
      </c>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80"/>
      <c r="CA226" s="3"/>
      <c r="CB226" s="3"/>
      <c r="CC226" s="3"/>
      <c r="CD226" s="3"/>
      <c r="CE226" s="3"/>
      <c r="CF226" s="3"/>
      <c r="CG226" s="3"/>
      <c r="CH226" s="3"/>
      <c r="CI226" s="3"/>
      <c r="CJ226" s="3"/>
      <c r="CM226" s="3"/>
      <c r="CN226" s="78" t="str">
        <f t="shared" si="162"/>
        <v/>
      </c>
      <c r="CO226" s="78" t="str">
        <f t="shared" si="163"/>
        <v/>
      </c>
      <c r="CP226" s="78" t="str">
        <f t="shared" si="164"/>
        <v/>
      </c>
      <c r="CQ226" s="78" t="str">
        <f t="shared" si="165"/>
        <v/>
      </c>
      <c r="CR226" s="78" t="str">
        <f t="shared" si="166"/>
        <v/>
      </c>
      <c r="CS226" s="78" t="str">
        <f t="shared" si="167"/>
        <v/>
      </c>
      <c r="CT226" s="78">
        <f t="shared" si="168"/>
        <v>0</v>
      </c>
      <c r="CU226" s="78">
        <f t="shared" si="169"/>
        <v>0</v>
      </c>
      <c r="CV226" s="78">
        <f t="shared" si="170"/>
        <v>0</v>
      </c>
      <c r="CW226" s="78">
        <f t="shared" si="171"/>
        <v>0</v>
      </c>
      <c r="CX226" s="78">
        <f t="shared" si="172"/>
        <v>0</v>
      </c>
      <c r="CY226" s="78">
        <f t="shared" si="173"/>
        <v>0</v>
      </c>
      <c r="CZ226" s="78">
        <f t="shared" si="174"/>
        <v>0</v>
      </c>
      <c r="DA226" s="78">
        <f>IF(COUNTIFS($A$2:$A$601,A226,$B$2:$B$601,B226,$F$2:F$601,F226)&gt;1,1,0)</f>
        <v>0</v>
      </c>
      <c r="DB226" s="78">
        <f t="shared" si="175"/>
        <v>0</v>
      </c>
      <c r="DC226" s="78">
        <f t="shared" si="176"/>
        <v>0</v>
      </c>
      <c r="DD226" s="78">
        <f t="shared" si="177"/>
        <v>0</v>
      </c>
      <c r="DE226" s="78" t="str">
        <f t="shared" si="178"/>
        <v>1</v>
      </c>
      <c r="DF226" s="78" t="str">
        <f t="shared" si="179"/>
        <v>1</v>
      </c>
      <c r="DG226" s="78" t="str">
        <f t="shared" si="180"/>
        <v>1</v>
      </c>
      <c r="DH226" s="78" t="str">
        <f t="shared" si="181"/>
        <v>1</v>
      </c>
      <c r="DI226" s="79" t="str">
        <f>IFERROR(IF(J226="","",VLOOKUP(J226,Lists!$D$3:$E$13,2,FALSE)),1)</f>
        <v/>
      </c>
      <c r="DJ226" s="79" t="str">
        <f>IFERROR(IF(K226="","",VLOOKUP(K226,Lists!$F$3:$G$14,2,FALSE)),1)</f>
        <v/>
      </c>
      <c r="DK226" s="79" t="str">
        <f>IFERROR(IF(M226="","",VLOOKUP(M226,Lists!$AA$3:$AB$18,2,FALSE)),1)</f>
        <v/>
      </c>
      <c r="DL226" s="79" t="str">
        <f>IFERROR(IF(N226="","",VLOOKUP(N226,Lists!$AC$3:$AD$13,2,FALSE)),1)</f>
        <v/>
      </c>
    </row>
    <row r="227" spans="1:116" ht="15" customHeight="1" x14ac:dyDescent="0.2">
      <c r="A227" s="20"/>
      <c r="B227" s="19"/>
      <c r="C227" s="64"/>
      <c r="D227" s="64"/>
      <c r="E227" s="19"/>
      <c r="F227" s="20"/>
      <c r="G227" s="18"/>
      <c r="H227" s="65"/>
      <c r="I227" s="18"/>
      <c r="J227" s="66"/>
      <c r="K227" s="66"/>
      <c r="L227" s="67"/>
      <c r="M227" s="68"/>
      <c r="N227" s="68"/>
      <c r="O227" s="69"/>
      <c r="P227" s="134"/>
      <c r="Q227" s="70"/>
      <c r="R227" s="134"/>
      <c r="S227" s="70"/>
      <c r="T227" s="134"/>
      <c r="U227" s="70"/>
      <c r="V227" s="134"/>
      <c r="W227" s="70"/>
      <c r="X227" s="134"/>
      <c r="Y227" s="70"/>
      <c r="Z227" s="134"/>
      <c r="AA227" s="70"/>
      <c r="AB227" s="19"/>
      <c r="AC227" s="20"/>
      <c r="AD227" s="19"/>
      <c r="AE227" s="71" t="str">
        <f t="shared" si="146"/>
        <v/>
      </c>
      <c r="AF227" s="71" t="str">
        <f t="shared" si="147"/>
        <v/>
      </c>
      <c r="AG227" s="71" t="str">
        <f t="shared" si="148"/>
        <v/>
      </c>
      <c r="AH227" s="71" t="str">
        <f t="shared" si="149"/>
        <v/>
      </c>
      <c r="AI227" s="71" t="str">
        <f t="shared" si="150"/>
        <v/>
      </c>
      <c r="AJ227" s="71" t="str">
        <f t="shared" si="151"/>
        <v/>
      </c>
      <c r="AK227" s="71" t="str">
        <f t="shared" si="152"/>
        <v/>
      </c>
      <c r="AL227" s="71" t="str">
        <f t="shared" si="153"/>
        <v/>
      </c>
      <c r="AM227" s="71" t="str">
        <f t="shared" si="154"/>
        <v/>
      </c>
      <c r="AN227" s="72" t="str">
        <f t="shared" si="155"/>
        <v/>
      </c>
      <c r="AO227" s="73" t="str">
        <f t="shared" si="156"/>
        <v/>
      </c>
      <c r="AP227" s="72" t="str">
        <f t="shared" si="157"/>
        <v/>
      </c>
      <c r="AQ227" s="72" t="str">
        <f t="shared" si="158"/>
        <v/>
      </c>
      <c r="AR227" s="72" t="str">
        <f t="shared" si="159"/>
        <v/>
      </c>
      <c r="AS227" s="72" t="str">
        <f t="shared" si="160"/>
        <v/>
      </c>
      <c r="AT227" s="72" t="str">
        <f t="shared" si="161"/>
        <v/>
      </c>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80"/>
      <c r="CA227" s="3"/>
      <c r="CB227" s="3"/>
      <c r="CC227" s="3"/>
      <c r="CD227" s="3"/>
      <c r="CE227" s="3"/>
      <c r="CF227" s="3"/>
      <c r="CG227" s="3"/>
      <c r="CH227" s="3"/>
      <c r="CI227" s="3"/>
      <c r="CJ227" s="3"/>
      <c r="CM227" s="3"/>
      <c r="CN227" s="78" t="str">
        <f t="shared" si="162"/>
        <v/>
      </c>
      <c r="CO227" s="78" t="str">
        <f t="shared" si="163"/>
        <v/>
      </c>
      <c r="CP227" s="78" t="str">
        <f t="shared" si="164"/>
        <v/>
      </c>
      <c r="CQ227" s="78" t="str">
        <f t="shared" si="165"/>
        <v/>
      </c>
      <c r="CR227" s="78" t="str">
        <f t="shared" si="166"/>
        <v/>
      </c>
      <c r="CS227" s="78" t="str">
        <f t="shared" si="167"/>
        <v/>
      </c>
      <c r="CT227" s="78">
        <f t="shared" si="168"/>
        <v>0</v>
      </c>
      <c r="CU227" s="78">
        <f t="shared" si="169"/>
        <v>0</v>
      </c>
      <c r="CV227" s="78">
        <f t="shared" si="170"/>
        <v>0</v>
      </c>
      <c r="CW227" s="78">
        <f t="shared" si="171"/>
        <v>0</v>
      </c>
      <c r="CX227" s="78">
        <f t="shared" si="172"/>
        <v>0</v>
      </c>
      <c r="CY227" s="78">
        <f t="shared" si="173"/>
        <v>0</v>
      </c>
      <c r="CZ227" s="78">
        <f t="shared" si="174"/>
        <v>0</v>
      </c>
      <c r="DA227" s="78">
        <f>IF(COUNTIFS($A$2:$A$601,A227,$B$2:$B$601,B227,$F$2:F$601,F227)&gt;1,1,0)</f>
        <v>0</v>
      </c>
      <c r="DB227" s="78">
        <f t="shared" si="175"/>
        <v>0</v>
      </c>
      <c r="DC227" s="78">
        <f t="shared" si="176"/>
        <v>0</v>
      </c>
      <c r="DD227" s="78">
        <f t="shared" si="177"/>
        <v>0</v>
      </c>
      <c r="DE227" s="78" t="str">
        <f t="shared" si="178"/>
        <v>1</v>
      </c>
      <c r="DF227" s="78" t="str">
        <f t="shared" si="179"/>
        <v>1</v>
      </c>
      <c r="DG227" s="78" t="str">
        <f t="shared" si="180"/>
        <v>1</v>
      </c>
      <c r="DH227" s="78" t="str">
        <f t="shared" si="181"/>
        <v>1</v>
      </c>
      <c r="DI227" s="79" t="str">
        <f>IFERROR(IF(J227="","",VLOOKUP(J227,Lists!$D$3:$E$13,2,FALSE)),1)</f>
        <v/>
      </c>
      <c r="DJ227" s="79" t="str">
        <f>IFERROR(IF(K227="","",VLOOKUP(K227,Lists!$F$3:$G$14,2,FALSE)),1)</f>
        <v/>
      </c>
      <c r="DK227" s="79" t="str">
        <f>IFERROR(IF(M227="","",VLOOKUP(M227,Lists!$AA$3:$AB$18,2,FALSE)),1)</f>
        <v/>
      </c>
      <c r="DL227" s="79" t="str">
        <f>IFERROR(IF(N227="","",VLOOKUP(N227,Lists!$AC$3:$AD$13,2,FALSE)),1)</f>
        <v/>
      </c>
    </row>
    <row r="228" spans="1:116" ht="15" customHeight="1" x14ac:dyDescent="0.2">
      <c r="A228" s="20"/>
      <c r="B228" s="19"/>
      <c r="C228" s="64"/>
      <c r="D228" s="64"/>
      <c r="E228" s="19"/>
      <c r="F228" s="20"/>
      <c r="G228" s="18"/>
      <c r="H228" s="65"/>
      <c r="I228" s="18"/>
      <c r="J228" s="66"/>
      <c r="K228" s="66"/>
      <c r="L228" s="67"/>
      <c r="M228" s="68"/>
      <c r="N228" s="68"/>
      <c r="O228" s="69"/>
      <c r="P228" s="134"/>
      <c r="Q228" s="70"/>
      <c r="R228" s="134"/>
      <c r="S228" s="70"/>
      <c r="T228" s="134"/>
      <c r="U228" s="70"/>
      <c r="V228" s="134"/>
      <c r="W228" s="70"/>
      <c r="X228" s="134"/>
      <c r="Y228" s="70"/>
      <c r="Z228" s="134"/>
      <c r="AA228" s="70"/>
      <c r="AB228" s="19"/>
      <c r="AC228" s="20"/>
      <c r="AD228" s="19"/>
      <c r="AE228" s="71" t="str">
        <f t="shared" si="146"/>
        <v/>
      </c>
      <c r="AF228" s="71" t="str">
        <f t="shared" si="147"/>
        <v/>
      </c>
      <c r="AG228" s="71" t="str">
        <f t="shared" si="148"/>
        <v/>
      </c>
      <c r="AH228" s="71" t="str">
        <f t="shared" si="149"/>
        <v/>
      </c>
      <c r="AI228" s="71" t="str">
        <f t="shared" si="150"/>
        <v/>
      </c>
      <c r="AJ228" s="71" t="str">
        <f t="shared" si="151"/>
        <v/>
      </c>
      <c r="AK228" s="71" t="str">
        <f t="shared" si="152"/>
        <v/>
      </c>
      <c r="AL228" s="71" t="str">
        <f t="shared" si="153"/>
        <v/>
      </c>
      <c r="AM228" s="71" t="str">
        <f t="shared" si="154"/>
        <v/>
      </c>
      <c r="AN228" s="72" t="str">
        <f t="shared" si="155"/>
        <v/>
      </c>
      <c r="AO228" s="73" t="str">
        <f t="shared" si="156"/>
        <v/>
      </c>
      <c r="AP228" s="72" t="str">
        <f t="shared" si="157"/>
        <v/>
      </c>
      <c r="AQ228" s="72" t="str">
        <f t="shared" si="158"/>
        <v/>
      </c>
      <c r="AR228" s="72" t="str">
        <f t="shared" si="159"/>
        <v/>
      </c>
      <c r="AS228" s="72" t="str">
        <f t="shared" si="160"/>
        <v/>
      </c>
      <c r="AT228" s="72" t="str">
        <f t="shared" si="161"/>
        <v/>
      </c>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80"/>
      <c r="CA228" s="3"/>
      <c r="CB228" s="3"/>
      <c r="CC228" s="3"/>
      <c r="CD228" s="3"/>
      <c r="CE228" s="3"/>
      <c r="CF228" s="3"/>
      <c r="CG228" s="3"/>
      <c r="CH228" s="3"/>
      <c r="CI228" s="3"/>
      <c r="CJ228" s="3"/>
      <c r="CM228" s="3"/>
      <c r="CN228" s="78" t="str">
        <f t="shared" si="162"/>
        <v/>
      </c>
      <c r="CO228" s="78" t="str">
        <f t="shared" si="163"/>
        <v/>
      </c>
      <c r="CP228" s="78" t="str">
        <f t="shared" si="164"/>
        <v/>
      </c>
      <c r="CQ228" s="78" t="str">
        <f t="shared" si="165"/>
        <v/>
      </c>
      <c r="CR228" s="78" t="str">
        <f t="shared" si="166"/>
        <v/>
      </c>
      <c r="CS228" s="78" t="str">
        <f t="shared" si="167"/>
        <v/>
      </c>
      <c r="CT228" s="78">
        <f t="shared" si="168"/>
        <v>0</v>
      </c>
      <c r="CU228" s="78">
        <f t="shared" si="169"/>
        <v>0</v>
      </c>
      <c r="CV228" s="78">
        <f t="shared" si="170"/>
        <v>0</v>
      </c>
      <c r="CW228" s="78">
        <f t="shared" si="171"/>
        <v>0</v>
      </c>
      <c r="CX228" s="78">
        <f t="shared" si="172"/>
        <v>0</v>
      </c>
      <c r="CY228" s="78">
        <f t="shared" si="173"/>
        <v>0</v>
      </c>
      <c r="CZ228" s="78">
        <f t="shared" si="174"/>
        <v>0</v>
      </c>
      <c r="DA228" s="78">
        <f>IF(COUNTIFS($A$2:$A$601,A228,$B$2:$B$601,B228,$F$2:F$601,F228)&gt;1,1,0)</f>
        <v>0</v>
      </c>
      <c r="DB228" s="78">
        <f t="shared" si="175"/>
        <v>0</v>
      </c>
      <c r="DC228" s="78">
        <f t="shared" si="176"/>
        <v>0</v>
      </c>
      <c r="DD228" s="78">
        <f t="shared" si="177"/>
        <v>0</v>
      </c>
      <c r="DE228" s="78" t="str">
        <f t="shared" si="178"/>
        <v>1</v>
      </c>
      <c r="DF228" s="78" t="str">
        <f t="shared" si="179"/>
        <v>1</v>
      </c>
      <c r="DG228" s="78" t="str">
        <f t="shared" si="180"/>
        <v>1</v>
      </c>
      <c r="DH228" s="78" t="str">
        <f t="shared" si="181"/>
        <v>1</v>
      </c>
      <c r="DI228" s="79" t="str">
        <f>IFERROR(IF(J228="","",VLOOKUP(J228,Lists!$D$3:$E$13,2,FALSE)),1)</f>
        <v/>
      </c>
      <c r="DJ228" s="79" t="str">
        <f>IFERROR(IF(K228="","",VLOOKUP(K228,Lists!$F$3:$G$14,2,FALSE)),1)</f>
        <v/>
      </c>
      <c r="DK228" s="79" t="str">
        <f>IFERROR(IF(M228="","",VLOOKUP(M228,Lists!$AA$3:$AB$18,2,FALSE)),1)</f>
        <v/>
      </c>
      <c r="DL228" s="79" t="str">
        <f>IFERROR(IF(N228="","",VLOOKUP(N228,Lists!$AC$3:$AD$13,2,FALSE)),1)</f>
        <v/>
      </c>
    </row>
    <row r="229" spans="1:116" ht="15" customHeight="1" x14ac:dyDescent="0.2">
      <c r="A229" s="20"/>
      <c r="B229" s="19"/>
      <c r="C229" s="64"/>
      <c r="D229" s="64"/>
      <c r="E229" s="19"/>
      <c r="F229" s="20"/>
      <c r="G229" s="18"/>
      <c r="H229" s="65"/>
      <c r="I229" s="18"/>
      <c r="J229" s="66"/>
      <c r="K229" s="66"/>
      <c r="L229" s="67"/>
      <c r="M229" s="68"/>
      <c r="N229" s="68"/>
      <c r="O229" s="69"/>
      <c r="P229" s="134"/>
      <c r="Q229" s="70"/>
      <c r="R229" s="134"/>
      <c r="S229" s="70"/>
      <c r="T229" s="134"/>
      <c r="U229" s="70"/>
      <c r="V229" s="134"/>
      <c r="W229" s="70"/>
      <c r="X229" s="134"/>
      <c r="Y229" s="70"/>
      <c r="Z229" s="134"/>
      <c r="AA229" s="70"/>
      <c r="AB229" s="19"/>
      <c r="AC229" s="20"/>
      <c r="AD229" s="19"/>
      <c r="AE229" s="71" t="str">
        <f t="shared" si="146"/>
        <v/>
      </c>
      <c r="AF229" s="71" t="str">
        <f t="shared" si="147"/>
        <v/>
      </c>
      <c r="AG229" s="71" t="str">
        <f t="shared" si="148"/>
        <v/>
      </c>
      <c r="AH229" s="71" t="str">
        <f t="shared" si="149"/>
        <v/>
      </c>
      <c r="AI229" s="71" t="str">
        <f t="shared" si="150"/>
        <v/>
      </c>
      <c r="AJ229" s="71" t="str">
        <f t="shared" si="151"/>
        <v/>
      </c>
      <c r="AK229" s="71" t="str">
        <f t="shared" si="152"/>
        <v/>
      </c>
      <c r="AL229" s="71" t="str">
        <f t="shared" si="153"/>
        <v/>
      </c>
      <c r="AM229" s="71" t="str">
        <f t="shared" si="154"/>
        <v/>
      </c>
      <c r="AN229" s="72" t="str">
        <f t="shared" si="155"/>
        <v/>
      </c>
      <c r="AO229" s="73" t="str">
        <f t="shared" si="156"/>
        <v/>
      </c>
      <c r="AP229" s="72" t="str">
        <f t="shared" si="157"/>
        <v/>
      </c>
      <c r="AQ229" s="72" t="str">
        <f t="shared" si="158"/>
        <v/>
      </c>
      <c r="AR229" s="72" t="str">
        <f t="shared" si="159"/>
        <v/>
      </c>
      <c r="AS229" s="72" t="str">
        <f t="shared" si="160"/>
        <v/>
      </c>
      <c r="AT229" s="72" t="str">
        <f t="shared" si="161"/>
        <v/>
      </c>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80"/>
      <c r="CA229" s="3"/>
      <c r="CB229" s="3"/>
      <c r="CC229" s="3"/>
      <c r="CD229" s="3"/>
      <c r="CE229" s="3"/>
      <c r="CF229" s="3"/>
      <c r="CG229" s="3"/>
      <c r="CH229" s="3"/>
      <c r="CI229" s="3"/>
      <c r="CJ229" s="3"/>
      <c r="CM229" s="3"/>
      <c r="CN229" s="78" t="str">
        <f t="shared" si="162"/>
        <v/>
      </c>
      <c r="CO229" s="78" t="str">
        <f t="shared" si="163"/>
        <v/>
      </c>
      <c r="CP229" s="78" t="str">
        <f t="shared" si="164"/>
        <v/>
      </c>
      <c r="CQ229" s="78" t="str">
        <f t="shared" si="165"/>
        <v/>
      </c>
      <c r="CR229" s="78" t="str">
        <f t="shared" si="166"/>
        <v/>
      </c>
      <c r="CS229" s="78" t="str">
        <f t="shared" si="167"/>
        <v/>
      </c>
      <c r="CT229" s="78">
        <f t="shared" si="168"/>
        <v>0</v>
      </c>
      <c r="CU229" s="78">
        <f t="shared" si="169"/>
        <v>0</v>
      </c>
      <c r="CV229" s="78">
        <f t="shared" si="170"/>
        <v>0</v>
      </c>
      <c r="CW229" s="78">
        <f t="shared" si="171"/>
        <v>0</v>
      </c>
      <c r="CX229" s="78">
        <f t="shared" si="172"/>
        <v>0</v>
      </c>
      <c r="CY229" s="78">
        <f t="shared" si="173"/>
        <v>0</v>
      </c>
      <c r="CZ229" s="78">
        <f t="shared" si="174"/>
        <v>0</v>
      </c>
      <c r="DA229" s="78">
        <f>IF(COUNTIFS($A$2:$A$601,A229,$B$2:$B$601,B229,$F$2:F$601,F229)&gt;1,1,0)</f>
        <v>0</v>
      </c>
      <c r="DB229" s="78">
        <f t="shared" si="175"/>
        <v>0</v>
      </c>
      <c r="DC229" s="78">
        <f t="shared" si="176"/>
        <v>0</v>
      </c>
      <c r="DD229" s="78">
        <f t="shared" si="177"/>
        <v>0</v>
      </c>
      <c r="DE229" s="78" t="str">
        <f t="shared" si="178"/>
        <v>1</v>
      </c>
      <c r="DF229" s="78" t="str">
        <f t="shared" si="179"/>
        <v>1</v>
      </c>
      <c r="DG229" s="78" t="str">
        <f t="shared" si="180"/>
        <v>1</v>
      </c>
      <c r="DH229" s="78" t="str">
        <f t="shared" si="181"/>
        <v>1</v>
      </c>
      <c r="DI229" s="79" t="str">
        <f>IFERROR(IF(J229="","",VLOOKUP(J229,Lists!$D$3:$E$13,2,FALSE)),1)</f>
        <v/>
      </c>
      <c r="DJ229" s="79" t="str">
        <f>IFERROR(IF(K229="","",VLOOKUP(K229,Lists!$F$3:$G$14,2,FALSE)),1)</f>
        <v/>
      </c>
      <c r="DK229" s="79" t="str">
        <f>IFERROR(IF(M229="","",VLOOKUP(M229,Lists!$AA$3:$AB$18,2,FALSE)),1)</f>
        <v/>
      </c>
      <c r="DL229" s="79" t="str">
        <f>IFERROR(IF(N229="","",VLOOKUP(N229,Lists!$AC$3:$AD$13,2,FALSE)),1)</f>
        <v/>
      </c>
    </row>
    <row r="230" spans="1:116" ht="15" customHeight="1" x14ac:dyDescent="0.2">
      <c r="A230" s="20"/>
      <c r="B230" s="19"/>
      <c r="C230" s="64"/>
      <c r="D230" s="64"/>
      <c r="E230" s="19"/>
      <c r="F230" s="20"/>
      <c r="G230" s="18"/>
      <c r="H230" s="65"/>
      <c r="I230" s="18"/>
      <c r="J230" s="66"/>
      <c r="K230" s="66"/>
      <c r="L230" s="67"/>
      <c r="M230" s="68"/>
      <c r="N230" s="68"/>
      <c r="O230" s="69"/>
      <c r="P230" s="134"/>
      <c r="Q230" s="70"/>
      <c r="R230" s="134"/>
      <c r="S230" s="70"/>
      <c r="T230" s="134"/>
      <c r="U230" s="70"/>
      <c r="V230" s="134"/>
      <c r="W230" s="70"/>
      <c r="X230" s="134"/>
      <c r="Y230" s="70"/>
      <c r="Z230" s="134"/>
      <c r="AA230" s="70"/>
      <c r="AB230" s="19"/>
      <c r="AC230" s="20"/>
      <c r="AD230" s="19"/>
      <c r="AE230" s="71" t="str">
        <f t="shared" si="146"/>
        <v/>
      </c>
      <c r="AF230" s="71" t="str">
        <f t="shared" si="147"/>
        <v/>
      </c>
      <c r="AG230" s="71" t="str">
        <f t="shared" si="148"/>
        <v/>
      </c>
      <c r="AH230" s="71" t="str">
        <f t="shared" si="149"/>
        <v/>
      </c>
      <c r="AI230" s="71" t="str">
        <f t="shared" si="150"/>
        <v/>
      </c>
      <c r="AJ230" s="71" t="str">
        <f t="shared" si="151"/>
        <v/>
      </c>
      <c r="AK230" s="71" t="str">
        <f t="shared" si="152"/>
        <v/>
      </c>
      <c r="AL230" s="71" t="str">
        <f t="shared" si="153"/>
        <v/>
      </c>
      <c r="AM230" s="71" t="str">
        <f t="shared" si="154"/>
        <v/>
      </c>
      <c r="AN230" s="72" t="str">
        <f t="shared" si="155"/>
        <v/>
      </c>
      <c r="AO230" s="73" t="str">
        <f t="shared" si="156"/>
        <v/>
      </c>
      <c r="AP230" s="72" t="str">
        <f t="shared" si="157"/>
        <v/>
      </c>
      <c r="AQ230" s="72" t="str">
        <f t="shared" si="158"/>
        <v/>
      </c>
      <c r="AR230" s="72" t="str">
        <f t="shared" si="159"/>
        <v/>
      </c>
      <c r="AS230" s="72" t="str">
        <f t="shared" si="160"/>
        <v/>
      </c>
      <c r="AT230" s="72" t="str">
        <f t="shared" si="161"/>
        <v/>
      </c>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80"/>
      <c r="CA230" s="3"/>
      <c r="CB230" s="3"/>
      <c r="CC230" s="3"/>
      <c r="CD230" s="3"/>
      <c r="CE230" s="3"/>
      <c r="CF230" s="3"/>
      <c r="CG230" s="3"/>
      <c r="CH230" s="3"/>
      <c r="CI230" s="3"/>
      <c r="CJ230" s="3"/>
      <c r="CM230" s="3"/>
      <c r="CN230" s="78" t="str">
        <f t="shared" si="162"/>
        <v/>
      </c>
      <c r="CO230" s="78" t="str">
        <f t="shared" si="163"/>
        <v/>
      </c>
      <c r="CP230" s="78" t="str">
        <f t="shared" si="164"/>
        <v/>
      </c>
      <c r="CQ230" s="78" t="str">
        <f t="shared" si="165"/>
        <v/>
      </c>
      <c r="CR230" s="78" t="str">
        <f t="shared" si="166"/>
        <v/>
      </c>
      <c r="CS230" s="78" t="str">
        <f t="shared" si="167"/>
        <v/>
      </c>
      <c r="CT230" s="78">
        <f t="shared" si="168"/>
        <v>0</v>
      </c>
      <c r="CU230" s="78">
        <f t="shared" si="169"/>
        <v>0</v>
      </c>
      <c r="CV230" s="78">
        <f t="shared" si="170"/>
        <v>0</v>
      </c>
      <c r="CW230" s="78">
        <f t="shared" si="171"/>
        <v>0</v>
      </c>
      <c r="CX230" s="78">
        <f t="shared" si="172"/>
        <v>0</v>
      </c>
      <c r="CY230" s="78">
        <f t="shared" si="173"/>
        <v>0</v>
      </c>
      <c r="CZ230" s="78">
        <f t="shared" si="174"/>
        <v>0</v>
      </c>
      <c r="DA230" s="78">
        <f>IF(COUNTIFS($A$2:$A$601,A230,$B$2:$B$601,B230,$F$2:F$601,F230)&gt;1,1,0)</f>
        <v>0</v>
      </c>
      <c r="DB230" s="78">
        <f t="shared" si="175"/>
        <v>0</v>
      </c>
      <c r="DC230" s="78">
        <f t="shared" si="176"/>
        <v>0</v>
      </c>
      <c r="DD230" s="78">
        <f t="shared" si="177"/>
        <v>0</v>
      </c>
      <c r="DE230" s="78" t="str">
        <f t="shared" si="178"/>
        <v>1</v>
      </c>
      <c r="DF230" s="78" t="str">
        <f t="shared" si="179"/>
        <v>1</v>
      </c>
      <c r="DG230" s="78" t="str">
        <f t="shared" si="180"/>
        <v>1</v>
      </c>
      <c r="DH230" s="78" t="str">
        <f t="shared" si="181"/>
        <v>1</v>
      </c>
      <c r="DI230" s="79" t="str">
        <f>IFERROR(IF(J230="","",VLOOKUP(J230,Lists!$D$3:$E$13,2,FALSE)),1)</f>
        <v/>
      </c>
      <c r="DJ230" s="79" t="str">
        <f>IFERROR(IF(K230="","",VLOOKUP(K230,Lists!$F$3:$G$14,2,FALSE)),1)</f>
        <v/>
      </c>
      <c r="DK230" s="79" t="str">
        <f>IFERROR(IF(M230="","",VLOOKUP(M230,Lists!$AA$3:$AB$18,2,FALSE)),1)</f>
        <v/>
      </c>
      <c r="DL230" s="79" t="str">
        <f>IFERROR(IF(N230="","",VLOOKUP(N230,Lists!$AC$3:$AD$13,2,FALSE)),1)</f>
        <v/>
      </c>
    </row>
    <row r="231" spans="1:116" ht="15" customHeight="1" x14ac:dyDescent="0.2">
      <c r="A231" s="20"/>
      <c r="B231" s="19"/>
      <c r="C231" s="64"/>
      <c r="D231" s="64"/>
      <c r="E231" s="19"/>
      <c r="F231" s="20"/>
      <c r="G231" s="18"/>
      <c r="H231" s="65"/>
      <c r="I231" s="18"/>
      <c r="J231" s="66"/>
      <c r="K231" s="66"/>
      <c r="L231" s="67"/>
      <c r="M231" s="68"/>
      <c r="N231" s="68"/>
      <c r="O231" s="69"/>
      <c r="P231" s="134"/>
      <c r="Q231" s="70"/>
      <c r="R231" s="134"/>
      <c r="S231" s="70"/>
      <c r="T231" s="134"/>
      <c r="U231" s="70"/>
      <c r="V231" s="134"/>
      <c r="W231" s="70"/>
      <c r="X231" s="134"/>
      <c r="Y231" s="70"/>
      <c r="Z231" s="134"/>
      <c r="AA231" s="70"/>
      <c r="AB231" s="19"/>
      <c r="AC231" s="20"/>
      <c r="AD231" s="19"/>
      <c r="AE231" s="71" t="str">
        <f t="shared" si="146"/>
        <v/>
      </c>
      <c r="AF231" s="71" t="str">
        <f t="shared" si="147"/>
        <v/>
      </c>
      <c r="AG231" s="71" t="str">
        <f t="shared" si="148"/>
        <v/>
      </c>
      <c r="AH231" s="71" t="str">
        <f t="shared" si="149"/>
        <v/>
      </c>
      <c r="AI231" s="71" t="str">
        <f t="shared" si="150"/>
        <v/>
      </c>
      <c r="AJ231" s="71" t="str">
        <f t="shared" si="151"/>
        <v/>
      </c>
      <c r="AK231" s="71" t="str">
        <f t="shared" si="152"/>
        <v/>
      </c>
      <c r="AL231" s="71" t="str">
        <f t="shared" si="153"/>
        <v/>
      </c>
      <c r="AM231" s="71" t="str">
        <f t="shared" si="154"/>
        <v/>
      </c>
      <c r="AN231" s="72" t="str">
        <f t="shared" si="155"/>
        <v/>
      </c>
      <c r="AO231" s="73" t="str">
        <f t="shared" si="156"/>
        <v/>
      </c>
      <c r="AP231" s="72" t="str">
        <f t="shared" si="157"/>
        <v/>
      </c>
      <c r="AQ231" s="72" t="str">
        <f t="shared" si="158"/>
        <v/>
      </c>
      <c r="AR231" s="72" t="str">
        <f t="shared" si="159"/>
        <v/>
      </c>
      <c r="AS231" s="72" t="str">
        <f t="shared" si="160"/>
        <v/>
      </c>
      <c r="AT231" s="72" t="str">
        <f t="shared" si="161"/>
        <v/>
      </c>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80"/>
      <c r="CA231" s="3"/>
      <c r="CB231" s="3"/>
      <c r="CC231" s="3"/>
      <c r="CD231" s="3"/>
      <c r="CE231" s="3"/>
      <c r="CF231" s="3"/>
      <c r="CG231" s="3"/>
      <c r="CH231" s="3"/>
      <c r="CI231" s="3"/>
      <c r="CJ231" s="3"/>
      <c r="CM231" s="3"/>
      <c r="CN231" s="78" t="str">
        <f t="shared" si="162"/>
        <v/>
      </c>
      <c r="CO231" s="78" t="str">
        <f t="shared" si="163"/>
        <v/>
      </c>
      <c r="CP231" s="78" t="str">
        <f t="shared" si="164"/>
        <v/>
      </c>
      <c r="CQ231" s="78" t="str">
        <f t="shared" si="165"/>
        <v/>
      </c>
      <c r="CR231" s="78" t="str">
        <f t="shared" si="166"/>
        <v/>
      </c>
      <c r="CS231" s="78" t="str">
        <f t="shared" si="167"/>
        <v/>
      </c>
      <c r="CT231" s="78">
        <f t="shared" si="168"/>
        <v>0</v>
      </c>
      <c r="CU231" s="78">
        <f t="shared" si="169"/>
        <v>0</v>
      </c>
      <c r="CV231" s="78">
        <f t="shared" si="170"/>
        <v>0</v>
      </c>
      <c r="CW231" s="78">
        <f t="shared" si="171"/>
        <v>0</v>
      </c>
      <c r="CX231" s="78">
        <f t="shared" si="172"/>
        <v>0</v>
      </c>
      <c r="CY231" s="78">
        <f t="shared" si="173"/>
        <v>0</v>
      </c>
      <c r="CZ231" s="78">
        <f t="shared" si="174"/>
        <v>0</v>
      </c>
      <c r="DA231" s="78">
        <f>IF(COUNTIFS($A$2:$A$601,A231,$B$2:$B$601,B231,$F$2:F$601,F231)&gt;1,1,0)</f>
        <v>0</v>
      </c>
      <c r="DB231" s="78">
        <f t="shared" si="175"/>
        <v>0</v>
      </c>
      <c r="DC231" s="78">
        <f t="shared" si="176"/>
        <v>0</v>
      </c>
      <c r="DD231" s="78">
        <f t="shared" si="177"/>
        <v>0</v>
      </c>
      <c r="DE231" s="78" t="str">
        <f t="shared" si="178"/>
        <v>1</v>
      </c>
      <c r="DF231" s="78" t="str">
        <f t="shared" si="179"/>
        <v>1</v>
      </c>
      <c r="DG231" s="78" t="str">
        <f t="shared" si="180"/>
        <v>1</v>
      </c>
      <c r="DH231" s="78" t="str">
        <f t="shared" si="181"/>
        <v>1</v>
      </c>
      <c r="DI231" s="79" t="str">
        <f>IFERROR(IF(J231="","",VLOOKUP(J231,Lists!$D$3:$E$13,2,FALSE)),1)</f>
        <v/>
      </c>
      <c r="DJ231" s="79" t="str">
        <f>IFERROR(IF(K231="","",VLOOKUP(K231,Lists!$F$3:$G$14,2,FALSE)),1)</f>
        <v/>
      </c>
      <c r="DK231" s="79" t="str">
        <f>IFERROR(IF(M231="","",VLOOKUP(M231,Lists!$AA$3:$AB$18,2,FALSE)),1)</f>
        <v/>
      </c>
      <c r="DL231" s="79" t="str">
        <f>IFERROR(IF(N231="","",VLOOKUP(N231,Lists!$AC$3:$AD$13,2,FALSE)),1)</f>
        <v/>
      </c>
    </row>
    <row r="232" spans="1:116" ht="15" customHeight="1" x14ac:dyDescent="0.2">
      <c r="A232" s="20"/>
      <c r="B232" s="19"/>
      <c r="C232" s="64"/>
      <c r="D232" s="64"/>
      <c r="E232" s="19"/>
      <c r="F232" s="20"/>
      <c r="G232" s="18"/>
      <c r="H232" s="65"/>
      <c r="I232" s="18"/>
      <c r="J232" s="66"/>
      <c r="K232" s="66"/>
      <c r="L232" s="67"/>
      <c r="M232" s="68"/>
      <c r="N232" s="68"/>
      <c r="O232" s="69"/>
      <c r="P232" s="134"/>
      <c r="Q232" s="70"/>
      <c r="R232" s="134"/>
      <c r="S232" s="70"/>
      <c r="T232" s="134"/>
      <c r="U232" s="70"/>
      <c r="V232" s="134"/>
      <c r="W232" s="70"/>
      <c r="X232" s="134"/>
      <c r="Y232" s="70"/>
      <c r="Z232" s="134"/>
      <c r="AA232" s="70"/>
      <c r="AB232" s="19"/>
      <c r="AC232" s="20"/>
      <c r="AD232" s="19"/>
      <c r="AE232" s="71" t="str">
        <f t="shared" si="146"/>
        <v/>
      </c>
      <c r="AF232" s="71" t="str">
        <f t="shared" si="147"/>
        <v/>
      </c>
      <c r="AG232" s="71" t="str">
        <f t="shared" si="148"/>
        <v/>
      </c>
      <c r="AH232" s="71" t="str">
        <f t="shared" si="149"/>
        <v/>
      </c>
      <c r="AI232" s="71" t="str">
        <f t="shared" si="150"/>
        <v/>
      </c>
      <c r="AJ232" s="71" t="str">
        <f t="shared" si="151"/>
        <v/>
      </c>
      <c r="AK232" s="71" t="str">
        <f t="shared" si="152"/>
        <v/>
      </c>
      <c r="AL232" s="71" t="str">
        <f t="shared" si="153"/>
        <v/>
      </c>
      <c r="AM232" s="71" t="str">
        <f t="shared" si="154"/>
        <v/>
      </c>
      <c r="AN232" s="72" t="str">
        <f t="shared" si="155"/>
        <v/>
      </c>
      <c r="AO232" s="73" t="str">
        <f t="shared" si="156"/>
        <v/>
      </c>
      <c r="AP232" s="72" t="str">
        <f t="shared" si="157"/>
        <v/>
      </c>
      <c r="AQ232" s="72" t="str">
        <f t="shared" si="158"/>
        <v/>
      </c>
      <c r="AR232" s="72" t="str">
        <f t="shared" si="159"/>
        <v/>
      </c>
      <c r="AS232" s="72" t="str">
        <f t="shared" si="160"/>
        <v/>
      </c>
      <c r="AT232" s="72" t="str">
        <f t="shared" si="161"/>
        <v/>
      </c>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80"/>
      <c r="CA232" s="3"/>
      <c r="CB232" s="3"/>
      <c r="CC232" s="3"/>
      <c r="CD232" s="3"/>
      <c r="CE232" s="3"/>
      <c r="CF232" s="3"/>
      <c r="CG232" s="3"/>
      <c r="CH232" s="3"/>
      <c r="CI232" s="3"/>
      <c r="CJ232" s="3"/>
      <c r="CM232" s="3"/>
      <c r="CN232" s="78" t="str">
        <f t="shared" si="162"/>
        <v/>
      </c>
      <c r="CO232" s="78" t="str">
        <f t="shared" si="163"/>
        <v/>
      </c>
      <c r="CP232" s="78" t="str">
        <f t="shared" si="164"/>
        <v/>
      </c>
      <c r="CQ232" s="78" t="str">
        <f t="shared" si="165"/>
        <v/>
      </c>
      <c r="CR232" s="78" t="str">
        <f t="shared" si="166"/>
        <v/>
      </c>
      <c r="CS232" s="78" t="str">
        <f t="shared" si="167"/>
        <v/>
      </c>
      <c r="CT232" s="78">
        <f t="shared" si="168"/>
        <v>0</v>
      </c>
      <c r="CU232" s="78">
        <f t="shared" si="169"/>
        <v>0</v>
      </c>
      <c r="CV232" s="78">
        <f t="shared" si="170"/>
        <v>0</v>
      </c>
      <c r="CW232" s="78">
        <f t="shared" si="171"/>
        <v>0</v>
      </c>
      <c r="CX232" s="78">
        <f t="shared" si="172"/>
        <v>0</v>
      </c>
      <c r="CY232" s="78">
        <f t="shared" si="173"/>
        <v>0</v>
      </c>
      <c r="CZ232" s="78">
        <f t="shared" si="174"/>
        <v>0</v>
      </c>
      <c r="DA232" s="78">
        <f>IF(COUNTIFS($A$2:$A$601,A232,$B$2:$B$601,B232,$F$2:F$601,F232)&gt;1,1,0)</f>
        <v>0</v>
      </c>
      <c r="DB232" s="78">
        <f t="shared" si="175"/>
        <v>0</v>
      </c>
      <c r="DC232" s="78">
        <f t="shared" si="176"/>
        <v>0</v>
      </c>
      <c r="DD232" s="78">
        <f t="shared" si="177"/>
        <v>0</v>
      </c>
      <c r="DE232" s="78" t="str">
        <f t="shared" si="178"/>
        <v>1</v>
      </c>
      <c r="DF232" s="78" t="str">
        <f t="shared" si="179"/>
        <v>1</v>
      </c>
      <c r="DG232" s="78" t="str">
        <f t="shared" si="180"/>
        <v>1</v>
      </c>
      <c r="DH232" s="78" t="str">
        <f t="shared" si="181"/>
        <v>1</v>
      </c>
      <c r="DI232" s="79" t="str">
        <f>IFERROR(IF(J232="","",VLOOKUP(J232,Lists!$D$3:$E$13,2,FALSE)),1)</f>
        <v/>
      </c>
      <c r="DJ232" s="79" t="str">
        <f>IFERROR(IF(K232="","",VLOOKUP(K232,Lists!$F$3:$G$14,2,FALSE)),1)</f>
        <v/>
      </c>
      <c r="DK232" s="79" t="str">
        <f>IFERROR(IF(M232="","",VLOOKUP(M232,Lists!$AA$3:$AB$18,2,FALSE)),1)</f>
        <v/>
      </c>
      <c r="DL232" s="79" t="str">
        <f>IFERROR(IF(N232="","",VLOOKUP(N232,Lists!$AC$3:$AD$13,2,FALSE)),1)</f>
        <v/>
      </c>
    </row>
    <row r="233" spans="1:116" ht="15" customHeight="1" x14ac:dyDescent="0.2">
      <c r="A233" s="20"/>
      <c r="B233" s="19"/>
      <c r="C233" s="64"/>
      <c r="D233" s="64"/>
      <c r="E233" s="19"/>
      <c r="F233" s="20"/>
      <c r="G233" s="18"/>
      <c r="H233" s="65"/>
      <c r="I233" s="18"/>
      <c r="J233" s="66"/>
      <c r="K233" s="66"/>
      <c r="L233" s="67"/>
      <c r="M233" s="68"/>
      <c r="N233" s="68"/>
      <c r="O233" s="69"/>
      <c r="P233" s="134"/>
      <c r="Q233" s="70"/>
      <c r="R233" s="134"/>
      <c r="S233" s="70"/>
      <c r="T233" s="134"/>
      <c r="U233" s="70"/>
      <c r="V233" s="134"/>
      <c r="W233" s="70"/>
      <c r="X233" s="134"/>
      <c r="Y233" s="70"/>
      <c r="Z233" s="134"/>
      <c r="AA233" s="70"/>
      <c r="AB233" s="19"/>
      <c r="AC233" s="20"/>
      <c r="AD233" s="19"/>
      <c r="AE233" s="71" t="str">
        <f t="shared" si="146"/>
        <v/>
      </c>
      <c r="AF233" s="71" t="str">
        <f t="shared" si="147"/>
        <v/>
      </c>
      <c r="AG233" s="71" t="str">
        <f t="shared" si="148"/>
        <v/>
      </c>
      <c r="AH233" s="71" t="str">
        <f t="shared" si="149"/>
        <v/>
      </c>
      <c r="AI233" s="71" t="str">
        <f t="shared" si="150"/>
        <v/>
      </c>
      <c r="AJ233" s="71" t="str">
        <f t="shared" si="151"/>
        <v/>
      </c>
      <c r="AK233" s="71" t="str">
        <f t="shared" si="152"/>
        <v/>
      </c>
      <c r="AL233" s="71" t="str">
        <f t="shared" si="153"/>
        <v/>
      </c>
      <c r="AM233" s="71" t="str">
        <f t="shared" si="154"/>
        <v/>
      </c>
      <c r="AN233" s="72" t="str">
        <f t="shared" si="155"/>
        <v/>
      </c>
      <c r="AO233" s="73" t="str">
        <f t="shared" si="156"/>
        <v/>
      </c>
      <c r="AP233" s="72" t="str">
        <f t="shared" si="157"/>
        <v/>
      </c>
      <c r="AQ233" s="72" t="str">
        <f t="shared" si="158"/>
        <v/>
      </c>
      <c r="AR233" s="72" t="str">
        <f t="shared" si="159"/>
        <v/>
      </c>
      <c r="AS233" s="72" t="str">
        <f t="shared" si="160"/>
        <v/>
      </c>
      <c r="AT233" s="72" t="str">
        <f t="shared" si="161"/>
        <v/>
      </c>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80"/>
      <c r="CA233" s="3"/>
      <c r="CB233" s="3"/>
      <c r="CC233" s="3"/>
      <c r="CD233" s="3"/>
      <c r="CE233" s="3"/>
      <c r="CF233" s="3"/>
      <c r="CG233" s="3"/>
      <c r="CH233" s="3"/>
      <c r="CI233" s="3"/>
      <c r="CJ233" s="3"/>
      <c r="CM233" s="3"/>
      <c r="CN233" s="78" t="str">
        <f t="shared" si="162"/>
        <v/>
      </c>
      <c r="CO233" s="78" t="str">
        <f t="shared" si="163"/>
        <v/>
      </c>
      <c r="CP233" s="78" t="str">
        <f t="shared" si="164"/>
        <v/>
      </c>
      <c r="CQ233" s="78" t="str">
        <f t="shared" si="165"/>
        <v/>
      </c>
      <c r="CR233" s="78" t="str">
        <f t="shared" si="166"/>
        <v/>
      </c>
      <c r="CS233" s="78" t="str">
        <f t="shared" si="167"/>
        <v/>
      </c>
      <c r="CT233" s="78">
        <f t="shared" si="168"/>
        <v>0</v>
      </c>
      <c r="CU233" s="78">
        <f t="shared" si="169"/>
        <v>0</v>
      </c>
      <c r="CV233" s="78">
        <f t="shared" si="170"/>
        <v>0</v>
      </c>
      <c r="CW233" s="78">
        <f t="shared" si="171"/>
        <v>0</v>
      </c>
      <c r="CX233" s="78">
        <f t="shared" si="172"/>
        <v>0</v>
      </c>
      <c r="CY233" s="78">
        <f t="shared" si="173"/>
        <v>0</v>
      </c>
      <c r="CZ233" s="78">
        <f t="shared" si="174"/>
        <v>0</v>
      </c>
      <c r="DA233" s="78">
        <f>IF(COUNTIFS($A$2:$A$601,A233,$B$2:$B$601,B233,$F$2:F$601,F233)&gt;1,1,0)</f>
        <v>0</v>
      </c>
      <c r="DB233" s="78">
        <f t="shared" si="175"/>
        <v>0</v>
      </c>
      <c r="DC233" s="78">
        <f t="shared" si="176"/>
        <v>0</v>
      </c>
      <c r="DD233" s="78">
        <f t="shared" si="177"/>
        <v>0</v>
      </c>
      <c r="DE233" s="78" t="str">
        <f t="shared" si="178"/>
        <v>1</v>
      </c>
      <c r="DF233" s="78" t="str">
        <f t="shared" si="179"/>
        <v>1</v>
      </c>
      <c r="DG233" s="78" t="str">
        <f t="shared" si="180"/>
        <v>1</v>
      </c>
      <c r="DH233" s="78" t="str">
        <f t="shared" si="181"/>
        <v>1</v>
      </c>
      <c r="DI233" s="79" t="str">
        <f>IFERROR(IF(J233="","",VLOOKUP(J233,Lists!$D$3:$E$13,2,FALSE)),1)</f>
        <v/>
      </c>
      <c r="DJ233" s="79" t="str">
        <f>IFERROR(IF(K233="","",VLOOKUP(K233,Lists!$F$3:$G$14,2,FALSE)),1)</f>
        <v/>
      </c>
      <c r="DK233" s="79" t="str">
        <f>IFERROR(IF(M233="","",VLOOKUP(M233,Lists!$AA$3:$AB$18,2,FALSE)),1)</f>
        <v/>
      </c>
      <c r="DL233" s="79" t="str">
        <f>IFERROR(IF(N233="","",VLOOKUP(N233,Lists!$AC$3:$AD$13,2,FALSE)),1)</f>
        <v/>
      </c>
    </row>
    <row r="234" spans="1:116" ht="15" customHeight="1" x14ac:dyDescent="0.2">
      <c r="A234" s="20"/>
      <c r="B234" s="19"/>
      <c r="C234" s="64"/>
      <c r="D234" s="64"/>
      <c r="E234" s="19"/>
      <c r="F234" s="20"/>
      <c r="G234" s="18"/>
      <c r="H234" s="65"/>
      <c r="I234" s="18"/>
      <c r="J234" s="66"/>
      <c r="K234" s="66"/>
      <c r="L234" s="67"/>
      <c r="M234" s="68"/>
      <c r="N234" s="68"/>
      <c r="O234" s="69"/>
      <c r="P234" s="134"/>
      <c r="Q234" s="70"/>
      <c r="R234" s="134"/>
      <c r="S234" s="70"/>
      <c r="T234" s="134"/>
      <c r="U234" s="70"/>
      <c r="V234" s="134"/>
      <c r="W234" s="70"/>
      <c r="X234" s="134"/>
      <c r="Y234" s="70"/>
      <c r="Z234" s="134"/>
      <c r="AA234" s="70"/>
      <c r="AB234" s="19"/>
      <c r="AC234" s="20"/>
      <c r="AD234" s="19"/>
      <c r="AE234" s="71" t="str">
        <f t="shared" si="146"/>
        <v/>
      </c>
      <c r="AF234" s="71" t="str">
        <f t="shared" si="147"/>
        <v/>
      </c>
      <c r="AG234" s="71" t="str">
        <f t="shared" si="148"/>
        <v/>
      </c>
      <c r="AH234" s="71" t="str">
        <f t="shared" si="149"/>
        <v/>
      </c>
      <c r="AI234" s="71" t="str">
        <f t="shared" si="150"/>
        <v/>
      </c>
      <c r="AJ234" s="71" t="str">
        <f t="shared" si="151"/>
        <v/>
      </c>
      <c r="AK234" s="71" t="str">
        <f t="shared" si="152"/>
        <v/>
      </c>
      <c r="AL234" s="71" t="str">
        <f t="shared" si="153"/>
        <v/>
      </c>
      <c r="AM234" s="71" t="str">
        <f t="shared" si="154"/>
        <v/>
      </c>
      <c r="AN234" s="72" t="str">
        <f t="shared" si="155"/>
        <v/>
      </c>
      <c r="AO234" s="73" t="str">
        <f t="shared" si="156"/>
        <v/>
      </c>
      <c r="AP234" s="72" t="str">
        <f t="shared" si="157"/>
        <v/>
      </c>
      <c r="AQ234" s="72" t="str">
        <f t="shared" si="158"/>
        <v/>
      </c>
      <c r="AR234" s="72" t="str">
        <f t="shared" si="159"/>
        <v/>
      </c>
      <c r="AS234" s="72" t="str">
        <f t="shared" si="160"/>
        <v/>
      </c>
      <c r="AT234" s="72" t="str">
        <f t="shared" si="161"/>
        <v/>
      </c>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80"/>
      <c r="CA234" s="3"/>
      <c r="CB234" s="3"/>
      <c r="CC234" s="3"/>
      <c r="CD234" s="3"/>
      <c r="CE234" s="3"/>
      <c r="CF234" s="3"/>
      <c r="CG234" s="3"/>
      <c r="CH234" s="3"/>
      <c r="CI234" s="3"/>
      <c r="CJ234" s="3"/>
      <c r="CM234" s="3"/>
      <c r="CN234" s="78" t="str">
        <f t="shared" si="162"/>
        <v/>
      </c>
      <c r="CO234" s="78" t="str">
        <f t="shared" si="163"/>
        <v/>
      </c>
      <c r="CP234" s="78" t="str">
        <f t="shared" si="164"/>
        <v/>
      </c>
      <c r="CQ234" s="78" t="str">
        <f t="shared" si="165"/>
        <v/>
      </c>
      <c r="CR234" s="78" t="str">
        <f t="shared" si="166"/>
        <v/>
      </c>
      <c r="CS234" s="78" t="str">
        <f t="shared" si="167"/>
        <v/>
      </c>
      <c r="CT234" s="78">
        <f t="shared" si="168"/>
        <v>0</v>
      </c>
      <c r="CU234" s="78">
        <f t="shared" si="169"/>
        <v>0</v>
      </c>
      <c r="CV234" s="78">
        <f t="shared" si="170"/>
        <v>0</v>
      </c>
      <c r="CW234" s="78">
        <f t="shared" si="171"/>
        <v>0</v>
      </c>
      <c r="CX234" s="78">
        <f t="shared" si="172"/>
        <v>0</v>
      </c>
      <c r="CY234" s="78">
        <f t="shared" si="173"/>
        <v>0</v>
      </c>
      <c r="CZ234" s="78">
        <f t="shared" si="174"/>
        <v>0</v>
      </c>
      <c r="DA234" s="78">
        <f>IF(COUNTIFS($A$2:$A$601,A234,$B$2:$B$601,B234,$F$2:F$601,F234)&gt;1,1,0)</f>
        <v>0</v>
      </c>
      <c r="DB234" s="78">
        <f t="shared" si="175"/>
        <v>0</v>
      </c>
      <c r="DC234" s="78">
        <f t="shared" si="176"/>
        <v>0</v>
      </c>
      <c r="DD234" s="78">
        <f t="shared" si="177"/>
        <v>0</v>
      </c>
      <c r="DE234" s="78" t="str">
        <f t="shared" si="178"/>
        <v>1</v>
      </c>
      <c r="DF234" s="78" t="str">
        <f t="shared" si="179"/>
        <v>1</v>
      </c>
      <c r="DG234" s="78" t="str">
        <f t="shared" si="180"/>
        <v>1</v>
      </c>
      <c r="DH234" s="78" t="str">
        <f t="shared" si="181"/>
        <v>1</v>
      </c>
      <c r="DI234" s="79" t="str">
        <f>IFERROR(IF(J234="","",VLOOKUP(J234,Lists!$D$3:$E$13,2,FALSE)),1)</f>
        <v/>
      </c>
      <c r="DJ234" s="79" t="str">
        <f>IFERROR(IF(K234="","",VLOOKUP(K234,Lists!$F$3:$G$14,2,FALSE)),1)</f>
        <v/>
      </c>
      <c r="DK234" s="79" t="str">
        <f>IFERROR(IF(M234="","",VLOOKUP(M234,Lists!$AA$3:$AB$18,2,FALSE)),1)</f>
        <v/>
      </c>
      <c r="DL234" s="79" t="str">
        <f>IFERROR(IF(N234="","",VLOOKUP(N234,Lists!$AC$3:$AD$13,2,FALSE)),1)</f>
        <v/>
      </c>
    </row>
    <row r="235" spans="1:116" ht="15" customHeight="1" x14ac:dyDescent="0.2">
      <c r="A235" s="20"/>
      <c r="B235" s="19"/>
      <c r="C235" s="64"/>
      <c r="D235" s="64"/>
      <c r="E235" s="19"/>
      <c r="F235" s="20"/>
      <c r="G235" s="18"/>
      <c r="H235" s="65"/>
      <c r="I235" s="18"/>
      <c r="J235" s="66"/>
      <c r="K235" s="66"/>
      <c r="L235" s="67"/>
      <c r="M235" s="68"/>
      <c r="N235" s="68"/>
      <c r="O235" s="69"/>
      <c r="P235" s="134"/>
      <c r="Q235" s="70"/>
      <c r="R235" s="134"/>
      <c r="S235" s="70"/>
      <c r="T235" s="134"/>
      <c r="U235" s="70"/>
      <c r="V235" s="134"/>
      <c r="W235" s="70"/>
      <c r="X235" s="134"/>
      <c r="Y235" s="70"/>
      <c r="Z235" s="134"/>
      <c r="AA235" s="70"/>
      <c r="AB235" s="19"/>
      <c r="AC235" s="20"/>
      <c r="AD235" s="19"/>
      <c r="AE235" s="71" t="str">
        <f t="shared" si="146"/>
        <v/>
      </c>
      <c r="AF235" s="71" t="str">
        <f t="shared" si="147"/>
        <v/>
      </c>
      <c r="AG235" s="71" t="str">
        <f t="shared" si="148"/>
        <v/>
      </c>
      <c r="AH235" s="71" t="str">
        <f t="shared" si="149"/>
        <v/>
      </c>
      <c r="AI235" s="71" t="str">
        <f t="shared" si="150"/>
        <v/>
      </c>
      <c r="AJ235" s="71" t="str">
        <f t="shared" si="151"/>
        <v/>
      </c>
      <c r="AK235" s="71" t="str">
        <f t="shared" si="152"/>
        <v/>
      </c>
      <c r="AL235" s="71" t="str">
        <f t="shared" si="153"/>
        <v/>
      </c>
      <c r="AM235" s="71" t="str">
        <f t="shared" si="154"/>
        <v/>
      </c>
      <c r="AN235" s="72" t="str">
        <f t="shared" si="155"/>
        <v/>
      </c>
      <c r="AO235" s="73" t="str">
        <f t="shared" si="156"/>
        <v/>
      </c>
      <c r="AP235" s="72" t="str">
        <f t="shared" si="157"/>
        <v/>
      </c>
      <c r="AQ235" s="72" t="str">
        <f t="shared" si="158"/>
        <v/>
      </c>
      <c r="AR235" s="72" t="str">
        <f t="shared" si="159"/>
        <v/>
      </c>
      <c r="AS235" s="72" t="str">
        <f t="shared" si="160"/>
        <v/>
      </c>
      <c r="AT235" s="72" t="str">
        <f t="shared" si="161"/>
        <v/>
      </c>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80"/>
      <c r="CA235" s="3"/>
      <c r="CB235" s="3"/>
      <c r="CC235" s="3"/>
      <c r="CD235" s="3"/>
      <c r="CE235" s="3"/>
      <c r="CF235" s="3"/>
      <c r="CG235" s="3"/>
      <c r="CH235" s="3"/>
      <c r="CI235" s="3"/>
      <c r="CJ235" s="3"/>
      <c r="CM235" s="3"/>
      <c r="CN235" s="78" t="str">
        <f t="shared" si="162"/>
        <v/>
      </c>
      <c r="CO235" s="78" t="str">
        <f t="shared" si="163"/>
        <v/>
      </c>
      <c r="CP235" s="78" t="str">
        <f t="shared" si="164"/>
        <v/>
      </c>
      <c r="CQ235" s="78" t="str">
        <f t="shared" si="165"/>
        <v/>
      </c>
      <c r="CR235" s="78" t="str">
        <f t="shared" si="166"/>
        <v/>
      </c>
      <c r="CS235" s="78" t="str">
        <f t="shared" si="167"/>
        <v/>
      </c>
      <c r="CT235" s="78">
        <f t="shared" si="168"/>
        <v>0</v>
      </c>
      <c r="CU235" s="78">
        <f t="shared" si="169"/>
        <v>0</v>
      </c>
      <c r="CV235" s="78">
        <f t="shared" si="170"/>
        <v>0</v>
      </c>
      <c r="CW235" s="78">
        <f t="shared" si="171"/>
        <v>0</v>
      </c>
      <c r="CX235" s="78">
        <f t="shared" si="172"/>
        <v>0</v>
      </c>
      <c r="CY235" s="78">
        <f t="shared" si="173"/>
        <v>0</v>
      </c>
      <c r="CZ235" s="78">
        <f t="shared" si="174"/>
        <v>0</v>
      </c>
      <c r="DA235" s="78">
        <f>IF(COUNTIFS($A$2:$A$601,A235,$B$2:$B$601,B235,$F$2:F$601,F235)&gt;1,1,0)</f>
        <v>0</v>
      </c>
      <c r="DB235" s="78">
        <f t="shared" si="175"/>
        <v>0</v>
      </c>
      <c r="DC235" s="78">
        <f t="shared" si="176"/>
        <v>0</v>
      </c>
      <c r="DD235" s="78">
        <f t="shared" si="177"/>
        <v>0</v>
      </c>
      <c r="DE235" s="78" t="str">
        <f t="shared" si="178"/>
        <v>1</v>
      </c>
      <c r="DF235" s="78" t="str">
        <f t="shared" si="179"/>
        <v>1</v>
      </c>
      <c r="DG235" s="78" t="str">
        <f t="shared" si="180"/>
        <v>1</v>
      </c>
      <c r="DH235" s="78" t="str">
        <f t="shared" si="181"/>
        <v>1</v>
      </c>
      <c r="DI235" s="79" t="str">
        <f>IFERROR(IF(J235="","",VLOOKUP(J235,Lists!$D$3:$E$13,2,FALSE)),1)</f>
        <v/>
      </c>
      <c r="DJ235" s="79" t="str">
        <f>IFERROR(IF(K235="","",VLOOKUP(K235,Lists!$F$3:$G$14,2,FALSE)),1)</f>
        <v/>
      </c>
      <c r="DK235" s="79" t="str">
        <f>IFERROR(IF(M235="","",VLOOKUP(M235,Lists!$AA$3:$AB$18,2,FALSE)),1)</f>
        <v/>
      </c>
      <c r="DL235" s="79" t="str">
        <f>IFERROR(IF(N235="","",VLOOKUP(N235,Lists!$AC$3:$AD$13,2,FALSE)),1)</f>
        <v/>
      </c>
    </row>
    <row r="236" spans="1:116" ht="15" customHeight="1" x14ac:dyDescent="0.2">
      <c r="A236" s="20"/>
      <c r="B236" s="19"/>
      <c r="C236" s="64"/>
      <c r="D236" s="64"/>
      <c r="E236" s="19"/>
      <c r="F236" s="20"/>
      <c r="G236" s="18"/>
      <c r="H236" s="65"/>
      <c r="I236" s="18"/>
      <c r="J236" s="66"/>
      <c r="K236" s="66"/>
      <c r="L236" s="67"/>
      <c r="M236" s="68"/>
      <c r="N236" s="68"/>
      <c r="O236" s="69"/>
      <c r="P236" s="134"/>
      <c r="Q236" s="70"/>
      <c r="R236" s="134"/>
      <c r="S236" s="70"/>
      <c r="T236" s="134"/>
      <c r="U236" s="70"/>
      <c r="V236" s="134"/>
      <c r="W236" s="70"/>
      <c r="X236" s="134"/>
      <c r="Y236" s="70"/>
      <c r="Z236" s="134"/>
      <c r="AA236" s="70"/>
      <c r="AB236" s="19"/>
      <c r="AC236" s="20"/>
      <c r="AD236" s="19"/>
      <c r="AE236" s="71" t="str">
        <f t="shared" si="146"/>
        <v/>
      </c>
      <c r="AF236" s="71" t="str">
        <f t="shared" si="147"/>
        <v/>
      </c>
      <c r="AG236" s="71" t="str">
        <f t="shared" si="148"/>
        <v/>
      </c>
      <c r="AH236" s="71" t="str">
        <f t="shared" si="149"/>
        <v/>
      </c>
      <c r="AI236" s="71" t="str">
        <f t="shared" si="150"/>
        <v/>
      </c>
      <c r="AJ236" s="71" t="str">
        <f t="shared" si="151"/>
        <v/>
      </c>
      <c r="AK236" s="71" t="str">
        <f t="shared" si="152"/>
        <v/>
      </c>
      <c r="AL236" s="71" t="str">
        <f t="shared" si="153"/>
        <v/>
      </c>
      <c r="AM236" s="71" t="str">
        <f t="shared" si="154"/>
        <v/>
      </c>
      <c r="AN236" s="72" t="str">
        <f t="shared" si="155"/>
        <v/>
      </c>
      <c r="AO236" s="73" t="str">
        <f t="shared" si="156"/>
        <v/>
      </c>
      <c r="AP236" s="72" t="str">
        <f t="shared" si="157"/>
        <v/>
      </c>
      <c r="AQ236" s="72" t="str">
        <f t="shared" si="158"/>
        <v/>
      </c>
      <c r="AR236" s="72" t="str">
        <f t="shared" si="159"/>
        <v/>
      </c>
      <c r="AS236" s="72" t="str">
        <f t="shared" si="160"/>
        <v/>
      </c>
      <c r="AT236" s="72" t="str">
        <f t="shared" si="161"/>
        <v/>
      </c>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80"/>
      <c r="CA236" s="3"/>
      <c r="CB236" s="3"/>
      <c r="CC236" s="3"/>
      <c r="CD236" s="3"/>
      <c r="CE236" s="3"/>
      <c r="CF236" s="3"/>
      <c r="CG236" s="3"/>
      <c r="CH236" s="3"/>
      <c r="CI236" s="3"/>
      <c r="CJ236" s="3"/>
      <c r="CM236" s="3"/>
      <c r="CN236" s="78" t="str">
        <f t="shared" si="162"/>
        <v/>
      </c>
      <c r="CO236" s="78" t="str">
        <f t="shared" si="163"/>
        <v/>
      </c>
      <c r="CP236" s="78" t="str">
        <f t="shared" si="164"/>
        <v/>
      </c>
      <c r="CQ236" s="78" t="str">
        <f t="shared" si="165"/>
        <v/>
      </c>
      <c r="CR236" s="78" t="str">
        <f t="shared" si="166"/>
        <v/>
      </c>
      <c r="CS236" s="78" t="str">
        <f t="shared" si="167"/>
        <v/>
      </c>
      <c r="CT236" s="78">
        <f t="shared" si="168"/>
        <v>0</v>
      </c>
      <c r="CU236" s="78">
        <f t="shared" si="169"/>
        <v>0</v>
      </c>
      <c r="CV236" s="78">
        <f t="shared" si="170"/>
        <v>0</v>
      </c>
      <c r="CW236" s="78">
        <f t="shared" si="171"/>
        <v>0</v>
      </c>
      <c r="CX236" s="78">
        <f t="shared" si="172"/>
        <v>0</v>
      </c>
      <c r="CY236" s="78">
        <f t="shared" si="173"/>
        <v>0</v>
      </c>
      <c r="CZ236" s="78">
        <f t="shared" si="174"/>
        <v>0</v>
      </c>
      <c r="DA236" s="78">
        <f>IF(COUNTIFS($A$2:$A$601,A236,$B$2:$B$601,B236,$F$2:F$601,F236)&gt;1,1,0)</f>
        <v>0</v>
      </c>
      <c r="DB236" s="78">
        <f t="shared" si="175"/>
        <v>0</v>
      </c>
      <c r="DC236" s="78">
        <f t="shared" si="176"/>
        <v>0</v>
      </c>
      <c r="DD236" s="78">
        <f t="shared" si="177"/>
        <v>0</v>
      </c>
      <c r="DE236" s="78" t="str">
        <f t="shared" si="178"/>
        <v>1</v>
      </c>
      <c r="DF236" s="78" t="str">
        <f t="shared" si="179"/>
        <v>1</v>
      </c>
      <c r="DG236" s="78" t="str">
        <f t="shared" si="180"/>
        <v>1</v>
      </c>
      <c r="DH236" s="78" t="str">
        <f t="shared" si="181"/>
        <v>1</v>
      </c>
      <c r="DI236" s="79" t="str">
        <f>IFERROR(IF(J236="","",VLOOKUP(J236,Lists!$D$3:$E$13,2,FALSE)),1)</f>
        <v/>
      </c>
      <c r="DJ236" s="79" t="str">
        <f>IFERROR(IF(K236="","",VLOOKUP(K236,Lists!$F$3:$G$14,2,FALSE)),1)</f>
        <v/>
      </c>
      <c r="DK236" s="79" t="str">
        <f>IFERROR(IF(M236="","",VLOOKUP(M236,Lists!$AA$3:$AB$18,2,FALSE)),1)</f>
        <v/>
      </c>
      <c r="DL236" s="79" t="str">
        <f>IFERROR(IF(N236="","",VLOOKUP(N236,Lists!$AC$3:$AD$13,2,FALSE)),1)</f>
        <v/>
      </c>
    </row>
    <row r="237" spans="1:116" ht="15" customHeight="1" x14ac:dyDescent="0.2">
      <c r="A237" s="20"/>
      <c r="B237" s="19"/>
      <c r="C237" s="64"/>
      <c r="D237" s="64"/>
      <c r="E237" s="19"/>
      <c r="F237" s="20"/>
      <c r="G237" s="18"/>
      <c r="H237" s="65"/>
      <c r="I237" s="18"/>
      <c r="J237" s="66"/>
      <c r="K237" s="66"/>
      <c r="L237" s="67"/>
      <c r="M237" s="68"/>
      <c r="N237" s="68"/>
      <c r="O237" s="69"/>
      <c r="P237" s="134"/>
      <c r="Q237" s="70"/>
      <c r="R237" s="134"/>
      <c r="S237" s="70"/>
      <c r="T237" s="134"/>
      <c r="U237" s="70"/>
      <c r="V237" s="134"/>
      <c r="W237" s="70"/>
      <c r="X237" s="134"/>
      <c r="Y237" s="70"/>
      <c r="Z237" s="134"/>
      <c r="AA237" s="70"/>
      <c r="AB237" s="19"/>
      <c r="AC237" s="20"/>
      <c r="AD237" s="19"/>
      <c r="AE237" s="71" t="str">
        <f t="shared" si="146"/>
        <v/>
      </c>
      <c r="AF237" s="71" t="str">
        <f t="shared" si="147"/>
        <v/>
      </c>
      <c r="AG237" s="71" t="str">
        <f t="shared" si="148"/>
        <v/>
      </c>
      <c r="AH237" s="71" t="str">
        <f t="shared" si="149"/>
        <v/>
      </c>
      <c r="AI237" s="71" t="str">
        <f t="shared" si="150"/>
        <v/>
      </c>
      <c r="AJ237" s="71" t="str">
        <f t="shared" si="151"/>
        <v/>
      </c>
      <c r="AK237" s="71" t="str">
        <f t="shared" si="152"/>
        <v/>
      </c>
      <c r="AL237" s="71" t="str">
        <f t="shared" si="153"/>
        <v/>
      </c>
      <c r="AM237" s="71" t="str">
        <f t="shared" si="154"/>
        <v/>
      </c>
      <c r="AN237" s="72" t="str">
        <f t="shared" si="155"/>
        <v/>
      </c>
      <c r="AO237" s="73" t="str">
        <f t="shared" si="156"/>
        <v/>
      </c>
      <c r="AP237" s="72" t="str">
        <f t="shared" si="157"/>
        <v/>
      </c>
      <c r="AQ237" s="72" t="str">
        <f t="shared" si="158"/>
        <v/>
      </c>
      <c r="AR237" s="72" t="str">
        <f t="shared" si="159"/>
        <v/>
      </c>
      <c r="AS237" s="72" t="str">
        <f t="shared" si="160"/>
        <v/>
      </c>
      <c r="AT237" s="72" t="str">
        <f t="shared" si="161"/>
        <v/>
      </c>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80"/>
      <c r="CA237" s="3"/>
      <c r="CB237" s="3"/>
      <c r="CC237" s="3"/>
      <c r="CD237" s="3"/>
      <c r="CE237" s="3"/>
      <c r="CF237" s="3"/>
      <c r="CG237" s="3"/>
      <c r="CH237" s="3"/>
      <c r="CI237" s="3"/>
      <c r="CJ237" s="3"/>
      <c r="CM237" s="3"/>
      <c r="CN237" s="78" t="str">
        <f t="shared" si="162"/>
        <v/>
      </c>
      <c r="CO237" s="78" t="str">
        <f t="shared" si="163"/>
        <v/>
      </c>
      <c r="CP237" s="78" t="str">
        <f t="shared" si="164"/>
        <v/>
      </c>
      <c r="CQ237" s="78" t="str">
        <f t="shared" si="165"/>
        <v/>
      </c>
      <c r="CR237" s="78" t="str">
        <f t="shared" si="166"/>
        <v/>
      </c>
      <c r="CS237" s="78" t="str">
        <f t="shared" si="167"/>
        <v/>
      </c>
      <c r="CT237" s="78">
        <f t="shared" si="168"/>
        <v>0</v>
      </c>
      <c r="CU237" s="78">
        <f t="shared" si="169"/>
        <v>0</v>
      </c>
      <c r="CV237" s="78">
        <f t="shared" si="170"/>
        <v>0</v>
      </c>
      <c r="CW237" s="78">
        <f t="shared" si="171"/>
        <v>0</v>
      </c>
      <c r="CX237" s="78">
        <f t="shared" si="172"/>
        <v>0</v>
      </c>
      <c r="CY237" s="78">
        <f t="shared" si="173"/>
        <v>0</v>
      </c>
      <c r="CZ237" s="78">
        <f t="shared" si="174"/>
        <v>0</v>
      </c>
      <c r="DA237" s="78">
        <f>IF(COUNTIFS($A$2:$A$601,A237,$B$2:$B$601,B237,$F$2:F$601,F237)&gt;1,1,0)</f>
        <v>0</v>
      </c>
      <c r="DB237" s="78">
        <f t="shared" si="175"/>
        <v>0</v>
      </c>
      <c r="DC237" s="78">
        <f t="shared" si="176"/>
        <v>0</v>
      </c>
      <c r="DD237" s="78">
        <f t="shared" si="177"/>
        <v>0</v>
      </c>
      <c r="DE237" s="78" t="str">
        <f t="shared" si="178"/>
        <v>1</v>
      </c>
      <c r="DF237" s="78" t="str">
        <f t="shared" si="179"/>
        <v>1</v>
      </c>
      <c r="DG237" s="78" t="str">
        <f t="shared" si="180"/>
        <v>1</v>
      </c>
      <c r="DH237" s="78" t="str">
        <f t="shared" si="181"/>
        <v>1</v>
      </c>
      <c r="DI237" s="79" t="str">
        <f>IFERROR(IF(J237="","",VLOOKUP(J237,Lists!$D$3:$E$13,2,FALSE)),1)</f>
        <v/>
      </c>
      <c r="DJ237" s="79" t="str">
        <f>IFERROR(IF(K237="","",VLOOKUP(K237,Lists!$F$3:$G$14,2,FALSE)),1)</f>
        <v/>
      </c>
      <c r="DK237" s="79" t="str">
        <f>IFERROR(IF(M237="","",VLOOKUP(M237,Lists!$AA$3:$AB$18,2,FALSE)),1)</f>
        <v/>
      </c>
      <c r="DL237" s="79" t="str">
        <f>IFERROR(IF(N237="","",VLOOKUP(N237,Lists!$AC$3:$AD$13,2,FALSE)),1)</f>
        <v/>
      </c>
    </row>
    <row r="238" spans="1:116" ht="15" customHeight="1" x14ac:dyDescent="0.2">
      <c r="A238" s="20"/>
      <c r="B238" s="19"/>
      <c r="C238" s="64"/>
      <c r="D238" s="64"/>
      <c r="E238" s="19"/>
      <c r="F238" s="20"/>
      <c r="G238" s="18"/>
      <c r="H238" s="65"/>
      <c r="I238" s="18"/>
      <c r="J238" s="66"/>
      <c r="K238" s="66"/>
      <c r="L238" s="67"/>
      <c r="M238" s="68"/>
      <c r="N238" s="68"/>
      <c r="O238" s="69"/>
      <c r="P238" s="134"/>
      <c r="Q238" s="70"/>
      <c r="R238" s="134"/>
      <c r="S238" s="70"/>
      <c r="T238" s="134"/>
      <c r="U238" s="70"/>
      <c r="V238" s="134"/>
      <c r="W238" s="70"/>
      <c r="X238" s="134"/>
      <c r="Y238" s="70"/>
      <c r="Z238" s="134"/>
      <c r="AA238" s="70"/>
      <c r="AB238" s="19"/>
      <c r="AC238" s="20"/>
      <c r="AD238" s="19"/>
      <c r="AE238" s="71" t="str">
        <f t="shared" si="146"/>
        <v/>
      </c>
      <c r="AF238" s="71" t="str">
        <f t="shared" si="147"/>
        <v/>
      </c>
      <c r="AG238" s="71" t="str">
        <f t="shared" si="148"/>
        <v/>
      </c>
      <c r="AH238" s="71" t="str">
        <f t="shared" si="149"/>
        <v/>
      </c>
      <c r="AI238" s="71" t="str">
        <f t="shared" si="150"/>
        <v/>
      </c>
      <c r="AJ238" s="71" t="str">
        <f t="shared" si="151"/>
        <v/>
      </c>
      <c r="AK238" s="71" t="str">
        <f t="shared" si="152"/>
        <v/>
      </c>
      <c r="AL238" s="71" t="str">
        <f t="shared" si="153"/>
        <v/>
      </c>
      <c r="AM238" s="71" t="str">
        <f t="shared" si="154"/>
        <v/>
      </c>
      <c r="AN238" s="72" t="str">
        <f t="shared" si="155"/>
        <v/>
      </c>
      <c r="AO238" s="73" t="str">
        <f t="shared" si="156"/>
        <v/>
      </c>
      <c r="AP238" s="72" t="str">
        <f t="shared" si="157"/>
        <v/>
      </c>
      <c r="AQ238" s="72" t="str">
        <f t="shared" si="158"/>
        <v/>
      </c>
      <c r="AR238" s="72" t="str">
        <f t="shared" si="159"/>
        <v/>
      </c>
      <c r="AS238" s="72" t="str">
        <f t="shared" si="160"/>
        <v/>
      </c>
      <c r="AT238" s="72" t="str">
        <f t="shared" si="161"/>
        <v/>
      </c>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80"/>
      <c r="CA238" s="3"/>
      <c r="CB238" s="3"/>
      <c r="CC238" s="3"/>
      <c r="CD238" s="3"/>
      <c r="CE238" s="3"/>
      <c r="CF238" s="3"/>
      <c r="CG238" s="3"/>
      <c r="CH238" s="3"/>
      <c r="CI238" s="3"/>
      <c r="CJ238" s="3"/>
      <c r="CM238" s="3"/>
      <c r="CN238" s="78" t="str">
        <f t="shared" si="162"/>
        <v/>
      </c>
      <c r="CO238" s="78" t="str">
        <f t="shared" si="163"/>
        <v/>
      </c>
      <c r="CP238" s="78" t="str">
        <f t="shared" si="164"/>
        <v/>
      </c>
      <c r="CQ238" s="78" t="str">
        <f t="shared" si="165"/>
        <v/>
      </c>
      <c r="CR238" s="78" t="str">
        <f t="shared" si="166"/>
        <v/>
      </c>
      <c r="CS238" s="78" t="str">
        <f t="shared" si="167"/>
        <v/>
      </c>
      <c r="CT238" s="78">
        <f t="shared" si="168"/>
        <v>0</v>
      </c>
      <c r="CU238" s="78">
        <f t="shared" si="169"/>
        <v>0</v>
      </c>
      <c r="CV238" s="78">
        <f t="shared" si="170"/>
        <v>0</v>
      </c>
      <c r="CW238" s="78">
        <f t="shared" si="171"/>
        <v>0</v>
      </c>
      <c r="CX238" s="78">
        <f t="shared" si="172"/>
        <v>0</v>
      </c>
      <c r="CY238" s="78">
        <f t="shared" si="173"/>
        <v>0</v>
      </c>
      <c r="CZ238" s="78">
        <f t="shared" si="174"/>
        <v>0</v>
      </c>
      <c r="DA238" s="78">
        <f>IF(COUNTIFS($A$2:$A$601,A238,$B$2:$B$601,B238,$F$2:F$601,F238)&gt;1,1,0)</f>
        <v>0</v>
      </c>
      <c r="DB238" s="78">
        <f t="shared" si="175"/>
        <v>0</v>
      </c>
      <c r="DC238" s="78">
        <f t="shared" si="176"/>
        <v>0</v>
      </c>
      <c r="DD238" s="78">
        <f t="shared" si="177"/>
        <v>0</v>
      </c>
      <c r="DE238" s="78" t="str">
        <f t="shared" si="178"/>
        <v>1</v>
      </c>
      <c r="DF238" s="78" t="str">
        <f t="shared" si="179"/>
        <v>1</v>
      </c>
      <c r="DG238" s="78" t="str">
        <f t="shared" si="180"/>
        <v>1</v>
      </c>
      <c r="DH238" s="78" t="str">
        <f t="shared" si="181"/>
        <v>1</v>
      </c>
      <c r="DI238" s="79" t="str">
        <f>IFERROR(IF(J238="","",VLOOKUP(J238,Lists!$D$3:$E$13,2,FALSE)),1)</f>
        <v/>
      </c>
      <c r="DJ238" s="79" t="str">
        <f>IFERROR(IF(K238="","",VLOOKUP(K238,Lists!$F$3:$G$14,2,FALSE)),1)</f>
        <v/>
      </c>
      <c r="DK238" s="79" t="str">
        <f>IFERROR(IF(M238="","",VLOOKUP(M238,Lists!$AA$3:$AB$18,2,FALSE)),1)</f>
        <v/>
      </c>
      <c r="DL238" s="79" t="str">
        <f>IFERROR(IF(N238="","",VLOOKUP(N238,Lists!$AC$3:$AD$13,2,FALSE)),1)</f>
        <v/>
      </c>
    </row>
    <row r="239" spans="1:116" ht="15" customHeight="1" x14ac:dyDescent="0.2">
      <c r="A239" s="20"/>
      <c r="B239" s="19"/>
      <c r="C239" s="64"/>
      <c r="D239" s="64"/>
      <c r="E239" s="19"/>
      <c r="F239" s="20"/>
      <c r="G239" s="18"/>
      <c r="H239" s="65"/>
      <c r="I239" s="18"/>
      <c r="J239" s="66"/>
      <c r="K239" s="66"/>
      <c r="L239" s="67"/>
      <c r="M239" s="68"/>
      <c r="N239" s="68"/>
      <c r="O239" s="69"/>
      <c r="P239" s="134"/>
      <c r="Q239" s="70"/>
      <c r="R239" s="134"/>
      <c r="S239" s="70"/>
      <c r="T239" s="134"/>
      <c r="U239" s="70"/>
      <c r="V239" s="134"/>
      <c r="W239" s="70"/>
      <c r="X239" s="134"/>
      <c r="Y239" s="70"/>
      <c r="Z239" s="134"/>
      <c r="AA239" s="70"/>
      <c r="AB239" s="19"/>
      <c r="AC239" s="20"/>
      <c r="AD239" s="19"/>
      <c r="AE239" s="71" t="str">
        <f t="shared" si="146"/>
        <v/>
      </c>
      <c r="AF239" s="71" t="str">
        <f t="shared" si="147"/>
        <v/>
      </c>
      <c r="AG239" s="71" t="str">
        <f t="shared" si="148"/>
        <v/>
      </c>
      <c r="AH239" s="71" t="str">
        <f t="shared" si="149"/>
        <v/>
      </c>
      <c r="AI239" s="71" t="str">
        <f t="shared" si="150"/>
        <v/>
      </c>
      <c r="AJ239" s="71" t="str">
        <f t="shared" si="151"/>
        <v/>
      </c>
      <c r="AK239" s="71" t="str">
        <f t="shared" si="152"/>
        <v/>
      </c>
      <c r="AL239" s="71" t="str">
        <f t="shared" si="153"/>
        <v/>
      </c>
      <c r="AM239" s="71" t="str">
        <f t="shared" si="154"/>
        <v/>
      </c>
      <c r="AN239" s="72" t="str">
        <f t="shared" si="155"/>
        <v/>
      </c>
      <c r="AO239" s="73" t="str">
        <f t="shared" si="156"/>
        <v/>
      </c>
      <c r="AP239" s="72" t="str">
        <f t="shared" si="157"/>
        <v/>
      </c>
      <c r="AQ239" s="72" t="str">
        <f t="shared" si="158"/>
        <v/>
      </c>
      <c r="AR239" s="72" t="str">
        <f t="shared" si="159"/>
        <v/>
      </c>
      <c r="AS239" s="72" t="str">
        <f t="shared" si="160"/>
        <v/>
      </c>
      <c r="AT239" s="72" t="str">
        <f t="shared" si="161"/>
        <v/>
      </c>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80"/>
      <c r="CA239" s="3"/>
      <c r="CB239" s="3"/>
      <c r="CC239" s="3"/>
      <c r="CD239" s="3"/>
      <c r="CE239" s="3"/>
      <c r="CF239" s="3"/>
      <c r="CG239" s="3"/>
      <c r="CH239" s="3"/>
      <c r="CI239" s="3"/>
      <c r="CJ239" s="3"/>
      <c r="CM239" s="3"/>
      <c r="CN239" s="78" t="str">
        <f t="shared" si="162"/>
        <v/>
      </c>
      <c r="CO239" s="78" t="str">
        <f t="shared" si="163"/>
        <v/>
      </c>
      <c r="CP239" s="78" t="str">
        <f t="shared" si="164"/>
        <v/>
      </c>
      <c r="CQ239" s="78" t="str">
        <f t="shared" si="165"/>
        <v/>
      </c>
      <c r="CR239" s="78" t="str">
        <f t="shared" si="166"/>
        <v/>
      </c>
      <c r="CS239" s="78" t="str">
        <f t="shared" si="167"/>
        <v/>
      </c>
      <c r="CT239" s="78">
        <f t="shared" si="168"/>
        <v>0</v>
      </c>
      <c r="CU239" s="78">
        <f t="shared" si="169"/>
        <v>0</v>
      </c>
      <c r="CV239" s="78">
        <f t="shared" si="170"/>
        <v>0</v>
      </c>
      <c r="CW239" s="78">
        <f t="shared" si="171"/>
        <v>0</v>
      </c>
      <c r="CX239" s="78">
        <f t="shared" si="172"/>
        <v>0</v>
      </c>
      <c r="CY239" s="78">
        <f t="shared" si="173"/>
        <v>0</v>
      </c>
      <c r="CZ239" s="78">
        <f t="shared" si="174"/>
        <v>0</v>
      </c>
      <c r="DA239" s="78">
        <f>IF(COUNTIFS($A$2:$A$601,A239,$B$2:$B$601,B239,$F$2:F$601,F239)&gt;1,1,0)</f>
        <v>0</v>
      </c>
      <c r="DB239" s="78">
        <f t="shared" si="175"/>
        <v>0</v>
      </c>
      <c r="DC239" s="78">
        <f t="shared" si="176"/>
        <v>0</v>
      </c>
      <c r="DD239" s="78">
        <f t="shared" si="177"/>
        <v>0</v>
      </c>
      <c r="DE239" s="78" t="str">
        <f t="shared" si="178"/>
        <v>1</v>
      </c>
      <c r="DF239" s="78" t="str">
        <f t="shared" si="179"/>
        <v>1</v>
      </c>
      <c r="DG239" s="78" t="str">
        <f t="shared" si="180"/>
        <v>1</v>
      </c>
      <c r="DH239" s="78" t="str">
        <f t="shared" si="181"/>
        <v>1</v>
      </c>
      <c r="DI239" s="79" t="str">
        <f>IFERROR(IF(J239="","",VLOOKUP(J239,Lists!$D$3:$E$13,2,FALSE)),1)</f>
        <v/>
      </c>
      <c r="DJ239" s="79" t="str">
        <f>IFERROR(IF(K239="","",VLOOKUP(K239,Lists!$F$3:$G$14,2,FALSE)),1)</f>
        <v/>
      </c>
      <c r="DK239" s="79" t="str">
        <f>IFERROR(IF(M239="","",VLOOKUP(M239,Lists!$AA$3:$AB$18,2,FALSE)),1)</f>
        <v/>
      </c>
      <c r="DL239" s="79" t="str">
        <f>IFERROR(IF(N239="","",VLOOKUP(N239,Lists!$AC$3:$AD$13,2,FALSE)),1)</f>
        <v/>
      </c>
    </row>
    <row r="240" spans="1:116" ht="15" customHeight="1" x14ac:dyDescent="0.2">
      <c r="A240" s="20"/>
      <c r="B240" s="19"/>
      <c r="C240" s="64"/>
      <c r="D240" s="64"/>
      <c r="E240" s="19"/>
      <c r="F240" s="20"/>
      <c r="G240" s="18"/>
      <c r="H240" s="65"/>
      <c r="I240" s="18"/>
      <c r="J240" s="66"/>
      <c r="K240" s="66"/>
      <c r="L240" s="67"/>
      <c r="M240" s="68"/>
      <c r="N240" s="68"/>
      <c r="O240" s="69"/>
      <c r="P240" s="134"/>
      <c r="Q240" s="70"/>
      <c r="R240" s="134"/>
      <c r="S240" s="70"/>
      <c r="T240" s="134"/>
      <c r="U240" s="70"/>
      <c r="V240" s="134"/>
      <c r="W240" s="70"/>
      <c r="X240" s="134"/>
      <c r="Y240" s="70"/>
      <c r="Z240" s="134"/>
      <c r="AA240" s="70"/>
      <c r="AB240" s="19"/>
      <c r="AC240" s="20"/>
      <c r="AD240" s="19"/>
      <c r="AE240" s="71" t="str">
        <f t="shared" si="146"/>
        <v/>
      </c>
      <c r="AF240" s="71" t="str">
        <f t="shared" si="147"/>
        <v/>
      </c>
      <c r="AG240" s="71" t="str">
        <f t="shared" si="148"/>
        <v/>
      </c>
      <c r="AH240" s="71" t="str">
        <f t="shared" si="149"/>
        <v/>
      </c>
      <c r="AI240" s="71" t="str">
        <f t="shared" si="150"/>
        <v/>
      </c>
      <c r="AJ240" s="71" t="str">
        <f t="shared" si="151"/>
        <v/>
      </c>
      <c r="AK240" s="71" t="str">
        <f t="shared" si="152"/>
        <v/>
      </c>
      <c r="AL240" s="71" t="str">
        <f t="shared" si="153"/>
        <v/>
      </c>
      <c r="AM240" s="71" t="str">
        <f t="shared" si="154"/>
        <v/>
      </c>
      <c r="AN240" s="72" t="str">
        <f t="shared" si="155"/>
        <v/>
      </c>
      <c r="AO240" s="73" t="str">
        <f t="shared" si="156"/>
        <v/>
      </c>
      <c r="AP240" s="72" t="str">
        <f t="shared" si="157"/>
        <v/>
      </c>
      <c r="AQ240" s="72" t="str">
        <f t="shared" si="158"/>
        <v/>
      </c>
      <c r="AR240" s="72" t="str">
        <f t="shared" si="159"/>
        <v/>
      </c>
      <c r="AS240" s="72" t="str">
        <f t="shared" si="160"/>
        <v/>
      </c>
      <c r="AT240" s="72" t="str">
        <f t="shared" si="161"/>
        <v/>
      </c>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80"/>
      <c r="CA240" s="3"/>
      <c r="CB240" s="3"/>
      <c r="CC240" s="3"/>
      <c r="CD240" s="3"/>
      <c r="CE240" s="3"/>
      <c r="CF240" s="3"/>
      <c r="CG240" s="3"/>
      <c r="CH240" s="3"/>
      <c r="CI240" s="3"/>
      <c r="CJ240" s="3"/>
      <c r="CM240" s="3"/>
      <c r="CN240" s="78" t="str">
        <f t="shared" si="162"/>
        <v/>
      </c>
      <c r="CO240" s="78" t="str">
        <f t="shared" si="163"/>
        <v/>
      </c>
      <c r="CP240" s="78" t="str">
        <f t="shared" si="164"/>
        <v/>
      </c>
      <c r="CQ240" s="78" t="str">
        <f t="shared" si="165"/>
        <v/>
      </c>
      <c r="CR240" s="78" t="str">
        <f t="shared" si="166"/>
        <v/>
      </c>
      <c r="CS240" s="78" t="str">
        <f t="shared" si="167"/>
        <v/>
      </c>
      <c r="CT240" s="78">
        <f t="shared" si="168"/>
        <v>0</v>
      </c>
      <c r="CU240" s="78">
        <f t="shared" si="169"/>
        <v>0</v>
      </c>
      <c r="CV240" s="78">
        <f t="shared" si="170"/>
        <v>0</v>
      </c>
      <c r="CW240" s="78">
        <f t="shared" si="171"/>
        <v>0</v>
      </c>
      <c r="CX240" s="78">
        <f t="shared" si="172"/>
        <v>0</v>
      </c>
      <c r="CY240" s="78">
        <f t="shared" si="173"/>
        <v>0</v>
      </c>
      <c r="CZ240" s="78">
        <f t="shared" si="174"/>
        <v>0</v>
      </c>
      <c r="DA240" s="78">
        <f>IF(COUNTIFS($A$2:$A$601,A240,$B$2:$B$601,B240,$F$2:F$601,F240)&gt;1,1,0)</f>
        <v>0</v>
      </c>
      <c r="DB240" s="78">
        <f t="shared" si="175"/>
        <v>0</v>
      </c>
      <c r="DC240" s="78">
        <f t="shared" si="176"/>
        <v>0</v>
      </c>
      <c r="DD240" s="78">
        <f t="shared" si="177"/>
        <v>0</v>
      </c>
      <c r="DE240" s="78" t="str">
        <f t="shared" si="178"/>
        <v>1</v>
      </c>
      <c r="DF240" s="78" t="str">
        <f t="shared" si="179"/>
        <v>1</v>
      </c>
      <c r="DG240" s="78" t="str">
        <f t="shared" si="180"/>
        <v>1</v>
      </c>
      <c r="DH240" s="78" t="str">
        <f t="shared" si="181"/>
        <v>1</v>
      </c>
      <c r="DI240" s="79" t="str">
        <f>IFERROR(IF(J240="","",VLOOKUP(J240,Lists!$D$3:$E$13,2,FALSE)),1)</f>
        <v/>
      </c>
      <c r="DJ240" s="79" t="str">
        <f>IFERROR(IF(K240="","",VLOOKUP(K240,Lists!$F$3:$G$14,2,FALSE)),1)</f>
        <v/>
      </c>
      <c r="DK240" s="79" t="str">
        <f>IFERROR(IF(M240="","",VLOOKUP(M240,Lists!$AA$3:$AB$18,2,FALSE)),1)</f>
        <v/>
      </c>
      <c r="DL240" s="79" t="str">
        <f>IFERROR(IF(N240="","",VLOOKUP(N240,Lists!$AC$3:$AD$13,2,FALSE)),1)</f>
        <v/>
      </c>
    </row>
    <row r="241" spans="1:116" ht="15" customHeight="1" x14ac:dyDescent="0.2">
      <c r="A241" s="20"/>
      <c r="B241" s="19"/>
      <c r="C241" s="64"/>
      <c r="D241" s="64"/>
      <c r="E241" s="19"/>
      <c r="F241" s="20"/>
      <c r="G241" s="18"/>
      <c r="H241" s="65"/>
      <c r="I241" s="18"/>
      <c r="J241" s="66"/>
      <c r="K241" s="66"/>
      <c r="L241" s="67"/>
      <c r="M241" s="68"/>
      <c r="N241" s="68"/>
      <c r="O241" s="69"/>
      <c r="P241" s="134"/>
      <c r="Q241" s="70"/>
      <c r="R241" s="134"/>
      <c r="S241" s="70"/>
      <c r="T241" s="134"/>
      <c r="U241" s="70"/>
      <c r="V241" s="134"/>
      <c r="W241" s="70"/>
      <c r="X241" s="134"/>
      <c r="Y241" s="70"/>
      <c r="Z241" s="134"/>
      <c r="AA241" s="70"/>
      <c r="AB241" s="19"/>
      <c r="AC241" s="20"/>
      <c r="AD241" s="19"/>
      <c r="AE241" s="71" t="str">
        <f t="shared" si="146"/>
        <v/>
      </c>
      <c r="AF241" s="71" t="str">
        <f t="shared" si="147"/>
        <v/>
      </c>
      <c r="AG241" s="71" t="str">
        <f t="shared" si="148"/>
        <v/>
      </c>
      <c r="AH241" s="71" t="str">
        <f t="shared" si="149"/>
        <v/>
      </c>
      <c r="AI241" s="71" t="str">
        <f t="shared" si="150"/>
        <v/>
      </c>
      <c r="AJ241" s="71" t="str">
        <f t="shared" si="151"/>
        <v/>
      </c>
      <c r="AK241" s="71" t="str">
        <f t="shared" si="152"/>
        <v/>
      </c>
      <c r="AL241" s="71" t="str">
        <f t="shared" si="153"/>
        <v/>
      </c>
      <c r="AM241" s="71" t="str">
        <f t="shared" si="154"/>
        <v/>
      </c>
      <c r="AN241" s="72" t="str">
        <f t="shared" si="155"/>
        <v/>
      </c>
      <c r="AO241" s="73" t="str">
        <f t="shared" si="156"/>
        <v/>
      </c>
      <c r="AP241" s="72" t="str">
        <f t="shared" si="157"/>
        <v/>
      </c>
      <c r="AQ241" s="72" t="str">
        <f t="shared" si="158"/>
        <v/>
      </c>
      <c r="AR241" s="72" t="str">
        <f t="shared" si="159"/>
        <v/>
      </c>
      <c r="AS241" s="72" t="str">
        <f t="shared" si="160"/>
        <v/>
      </c>
      <c r="AT241" s="72" t="str">
        <f t="shared" si="161"/>
        <v/>
      </c>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80"/>
      <c r="CA241" s="3"/>
      <c r="CB241" s="3"/>
      <c r="CC241" s="3"/>
      <c r="CD241" s="3"/>
      <c r="CE241" s="3"/>
      <c r="CF241" s="3"/>
      <c r="CG241" s="3"/>
      <c r="CH241" s="3"/>
      <c r="CI241" s="3"/>
      <c r="CJ241" s="3"/>
      <c r="CM241" s="3"/>
      <c r="CN241" s="78" t="str">
        <f t="shared" si="162"/>
        <v/>
      </c>
      <c r="CO241" s="78" t="str">
        <f t="shared" si="163"/>
        <v/>
      </c>
      <c r="CP241" s="78" t="str">
        <f t="shared" si="164"/>
        <v/>
      </c>
      <c r="CQ241" s="78" t="str">
        <f t="shared" si="165"/>
        <v/>
      </c>
      <c r="CR241" s="78" t="str">
        <f t="shared" si="166"/>
        <v/>
      </c>
      <c r="CS241" s="78" t="str">
        <f t="shared" si="167"/>
        <v/>
      </c>
      <c r="CT241" s="78">
        <f t="shared" si="168"/>
        <v>0</v>
      </c>
      <c r="CU241" s="78">
        <f t="shared" si="169"/>
        <v>0</v>
      </c>
      <c r="CV241" s="78">
        <f t="shared" si="170"/>
        <v>0</v>
      </c>
      <c r="CW241" s="78">
        <f t="shared" si="171"/>
        <v>0</v>
      </c>
      <c r="CX241" s="78">
        <f t="shared" si="172"/>
        <v>0</v>
      </c>
      <c r="CY241" s="78">
        <f t="shared" si="173"/>
        <v>0</v>
      </c>
      <c r="CZ241" s="78">
        <f t="shared" si="174"/>
        <v>0</v>
      </c>
      <c r="DA241" s="78">
        <f>IF(COUNTIFS($A$2:$A$601,A241,$B$2:$B$601,B241,$F$2:F$601,F241)&gt;1,1,0)</f>
        <v>0</v>
      </c>
      <c r="DB241" s="78">
        <f t="shared" si="175"/>
        <v>0</v>
      </c>
      <c r="DC241" s="78">
        <f t="shared" si="176"/>
        <v>0</v>
      </c>
      <c r="DD241" s="78">
        <f t="shared" si="177"/>
        <v>0</v>
      </c>
      <c r="DE241" s="78" t="str">
        <f t="shared" si="178"/>
        <v>1</v>
      </c>
      <c r="DF241" s="78" t="str">
        <f t="shared" si="179"/>
        <v>1</v>
      </c>
      <c r="DG241" s="78" t="str">
        <f t="shared" si="180"/>
        <v>1</v>
      </c>
      <c r="DH241" s="78" t="str">
        <f t="shared" si="181"/>
        <v>1</v>
      </c>
      <c r="DI241" s="79" t="str">
        <f>IFERROR(IF(J241="","",VLOOKUP(J241,Lists!$D$3:$E$13,2,FALSE)),1)</f>
        <v/>
      </c>
      <c r="DJ241" s="79" t="str">
        <f>IFERROR(IF(K241="","",VLOOKUP(K241,Lists!$F$3:$G$14,2,FALSE)),1)</f>
        <v/>
      </c>
      <c r="DK241" s="79" t="str">
        <f>IFERROR(IF(M241="","",VLOOKUP(M241,Lists!$AA$3:$AB$18,2,FALSE)),1)</f>
        <v/>
      </c>
      <c r="DL241" s="79" t="str">
        <f>IFERROR(IF(N241="","",VLOOKUP(N241,Lists!$AC$3:$AD$13,2,FALSE)),1)</f>
        <v/>
      </c>
    </row>
    <row r="242" spans="1:116" ht="15" customHeight="1" x14ac:dyDescent="0.2">
      <c r="A242" s="20"/>
      <c r="B242" s="19"/>
      <c r="C242" s="64"/>
      <c r="D242" s="64"/>
      <c r="E242" s="19"/>
      <c r="F242" s="20"/>
      <c r="G242" s="18"/>
      <c r="H242" s="65"/>
      <c r="I242" s="18"/>
      <c r="J242" s="66"/>
      <c r="K242" s="66"/>
      <c r="L242" s="67"/>
      <c r="M242" s="68"/>
      <c r="N242" s="68"/>
      <c r="O242" s="69"/>
      <c r="P242" s="134"/>
      <c r="Q242" s="70"/>
      <c r="R242" s="134"/>
      <c r="S242" s="70"/>
      <c r="T242" s="134"/>
      <c r="U242" s="70"/>
      <c r="V242" s="134"/>
      <c r="W242" s="70"/>
      <c r="X242" s="134"/>
      <c r="Y242" s="70"/>
      <c r="Z242" s="134"/>
      <c r="AA242" s="70"/>
      <c r="AB242" s="19"/>
      <c r="AC242" s="20"/>
      <c r="AD242" s="19"/>
      <c r="AE242" s="71" t="str">
        <f t="shared" si="146"/>
        <v/>
      </c>
      <c r="AF242" s="71" t="str">
        <f t="shared" si="147"/>
        <v/>
      </c>
      <c r="AG242" s="71" t="str">
        <f t="shared" si="148"/>
        <v/>
      </c>
      <c r="AH242" s="71" t="str">
        <f t="shared" si="149"/>
        <v/>
      </c>
      <c r="AI242" s="71" t="str">
        <f t="shared" si="150"/>
        <v/>
      </c>
      <c r="AJ242" s="71" t="str">
        <f t="shared" si="151"/>
        <v/>
      </c>
      <c r="AK242" s="71" t="str">
        <f t="shared" si="152"/>
        <v/>
      </c>
      <c r="AL242" s="71" t="str">
        <f t="shared" si="153"/>
        <v/>
      </c>
      <c r="AM242" s="71" t="str">
        <f t="shared" si="154"/>
        <v/>
      </c>
      <c r="AN242" s="72" t="str">
        <f t="shared" si="155"/>
        <v/>
      </c>
      <c r="AO242" s="73" t="str">
        <f t="shared" si="156"/>
        <v/>
      </c>
      <c r="AP242" s="72" t="str">
        <f t="shared" si="157"/>
        <v/>
      </c>
      <c r="AQ242" s="72" t="str">
        <f t="shared" si="158"/>
        <v/>
      </c>
      <c r="AR242" s="72" t="str">
        <f t="shared" si="159"/>
        <v/>
      </c>
      <c r="AS242" s="72" t="str">
        <f t="shared" si="160"/>
        <v/>
      </c>
      <c r="AT242" s="72" t="str">
        <f t="shared" si="161"/>
        <v/>
      </c>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80"/>
      <c r="CA242" s="3"/>
      <c r="CB242" s="3"/>
      <c r="CC242" s="3"/>
      <c r="CD242" s="3"/>
      <c r="CE242" s="3"/>
      <c r="CF242" s="3"/>
      <c r="CG242" s="3"/>
      <c r="CH242" s="3"/>
      <c r="CI242" s="3"/>
      <c r="CJ242" s="3"/>
      <c r="CM242" s="3"/>
      <c r="CN242" s="78" t="str">
        <f t="shared" si="162"/>
        <v/>
      </c>
      <c r="CO242" s="78" t="str">
        <f t="shared" si="163"/>
        <v/>
      </c>
      <c r="CP242" s="78" t="str">
        <f t="shared" si="164"/>
        <v/>
      </c>
      <c r="CQ242" s="78" t="str">
        <f t="shared" si="165"/>
        <v/>
      </c>
      <c r="CR242" s="78" t="str">
        <f t="shared" si="166"/>
        <v/>
      </c>
      <c r="CS242" s="78" t="str">
        <f t="shared" si="167"/>
        <v/>
      </c>
      <c r="CT242" s="78">
        <f t="shared" si="168"/>
        <v>0</v>
      </c>
      <c r="CU242" s="78">
        <f t="shared" si="169"/>
        <v>0</v>
      </c>
      <c r="CV242" s="78">
        <f t="shared" si="170"/>
        <v>0</v>
      </c>
      <c r="CW242" s="78">
        <f t="shared" si="171"/>
        <v>0</v>
      </c>
      <c r="CX242" s="78">
        <f t="shared" si="172"/>
        <v>0</v>
      </c>
      <c r="CY242" s="78">
        <f t="shared" si="173"/>
        <v>0</v>
      </c>
      <c r="CZ242" s="78">
        <f t="shared" si="174"/>
        <v>0</v>
      </c>
      <c r="DA242" s="78">
        <f>IF(COUNTIFS($A$2:$A$601,A242,$B$2:$B$601,B242,$F$2:F$601,F242)&gt;1,1,0)</f>
        <v>0</v>
      </c>
      <c r="DB242" s="78">
        <f t="shared" si="175"/>
        <v>0</v>
      </c>
      <c r="DC242" s="78">
        <f t="shared" si="176"/>
        <v>0</v>
      </c>
      <c r="DD242" s="78">
        <f t="shared" si="177"/>
        <v>0</v>
      </c>
      <c r="DE242" s="78" t="str">
        <f t="shared" si="178"/>
        <v>1</v>
      </c>
      <c r="DF242" s="78" t="str">
        <f t="shared" si="179"/>
        <v>1</v>
      </c>
      <c r="DG242" s="78" t="str">
        <f t="shared" si="180"/>
        <v>1</v>
      </c>
      <c r="DH242" s="78" t="str">
        <f t="shared" si="181"/>
        <v>1</v>
      </c>
      <c r="DI242" s="79" t="str">
        <f>IFERROR(IF(J242="","",VLOOKUP(J242,Lists!$D$3:$E$13,2,FALSE)),1)</f>
        <v/>
      </c>
      <c r="DJ242" s="79" t="str">
        <f>IFERROR(IF(K242="","",VLOOKUP(K242,Lists!$F$3:$G$14,2,FALSE)),1)</f>
        <v/>
      </c>
      <c r="DK242" s="79" t="str">
        <f>IFERROR(IF(M242="","",VLOOKUP(M242,Lists!$AA$3:$AB$18,2,FALSE)),1)</f>
        <v/>
      </c>
      <c r="DL242" s="79" t="str">
        <f>IFERROR(IF(N242="","",VLOOKUP(N242,Lists!$AC$3:$AD$13,2,FALSE)),1)</f>
        <v/>
      </c>
    </row>
    <row r="243" spans="1:116" ht="15" customHeight="1" x14ac:dyDescent="0.2">
      <c r="A243" s="20"/>
      <c r="B243" s="19"/>
      <c r="C243" s="64"/>
      <c r="D243" s="64"/>
      <c r="E243" s="19"/>
      <c r="F243" s="20"/>
      <c r="G243" s="18"/>
      <c r="H243" s="65"/>
      <c r="I243" s="18"/>
      <c r="J243" s="66"/>
      <c r="K243" s="66"/>
      <c r="L243" s="67"/>
      <c r="M243" s="68"/>
      <c r="N243" s="68"/>
      <c r="O243" s="69"/>
      <c r="P243" s="134"/>
      <c r="Q243" s="70"/>
      <c r="R243" s="134"/>
      <c r="S243" s="70"/>
      <c r="T243" s="134"/>
      <c r="U243" s="70"/>
      <c r="V243" s="134"/>
      <c r="W243" s="70"/>
      <c r="X243" s="134"/>
      <c r="Y243" s="70"/>
      <c r="Z243" s="134"/>
      <c r="AA243" s="70"/>
      <c r="AB243" s="19"/>
      <c r="AC243" s="20"/>
      <c r="AD243" s="19"/>
      <c r="AE243" s="71" t="str">
        <f t="shared" si="146"/>
        <v/>
      </c>
      <c r="AF243" s="71" t="str">
        <f t="shared" si="147"/>
        <v/>
      </c>
      <c r="AG243" s="71" t="str">
        <f t="shared" si="148"/>
        <v/>
      </c>
      <c r="AH243" s="71" t="str">
        <f t="shared" si="149"/>
        <v/>
      </c>
      <c r="AI243" s="71" t="str">
        <f t="shared" si="150"/>
        <v/>
      </c>
      <c r="AJ243" s="71" t="str">
        <f t="shared" si="151"/>
        <v/>
      </c>
      <c r="AK243" s="71" t="str">
        <f t="shared" si="152"/>
        <v/>
      </c>
      <c r="AL243" s="71" t="str">
        <f t="shared" si="153"/>
        <v/>
      </c>
      <c r="AM243" s="71" t="str">
        <f t="shared" si="154"/>
        <v/>
      </c>
      <c r="AN243" s="72" t="str">
        <f t="shared" si="155"/>
        <v/>
      </c>
      <c r="AO243" s="73" t="str">
        <f t="shared" si="156"/>
        <v/>
      </c>
      <c r="AP243" s="72" t="str">
        <f t="shared" si="157"/>
        <v/>
      </c>
      <c r="AQ243" s="72" t="str">
        <f t="shared" si="158"/>
        <v/>
      </c>
      <c r="AR243" s="72" t="str">
        <f t="shared" si="159"/>
        <v/>
      </c>
      <c r="AS243" s="72" t="str">
        <f t="shared" si="160"/>
        <v/>
      </c>
      <c r="AT243" s="72" t="str">
        <f t="shared" si="161"/>
        <v/>
      </c>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80"/>
      <c r="CA243" s="3"/>
      <c r="CB243" s="3"/>
      <c r="CC243" s="3"/>
      <c r="CD243" s="3"/>
      <c r="CE243" s="3"/>
      <c r="CF243" s="3"/>
      <c r="CG243" s="3"/>
      <c r="CH243" s="3"/>
      <c r="CI243" s="3"/>
      <c r="CJ243" s="3"/>
      <c r="CM243" s="3"/>
      <c r="CN243" s="78" t="str">
        <f t="shared" si="162"/>
        <v/>
      </c>
      <c r="CO243" s="78" t="str">
        <f t="shared" si="163"/>
        <v/>
      </c>
      <c r="CP243" s="78" t="str">
        <f t="shared" si="164"/>
        <v/>
      </c>
      <c r="CQ243" s="78" t="str">
        <f t="shared" si="165"/>
        <v/>
      </c>
      <c r="CR243" s="78" t="str">
        <f t="shared" si="166"/>
        <v/>
      </c>
      <c r="CS243" s="78" t="str">
        <f t="shared" si="167"/>
        <v/>
      </c>
      <c r="CT243" s="78">
        <f t="shared" si="168"/>
        <v>0</v>
      </c>
      <c r="CU243" s="78">
        <f t="shared" si="169"/>
        <v>0</v>
      </c>
      <c r="CV243" s="78">
        <f t="shared" si="170"/>
        <v>0</v>
      </c>
      <c r="CW243" s="78">
        <f t="shared" si="171"/>
        <v>0</v>
      </c>
      <c r="CX243" s="78">
        <f t="shared" si="172"/>
        <v>0</v>
      </c>
      <c r="CY243" s="78">
        <f t="shared" si="173"/>
        <v>0</v>
      </c>
      <c r="CZ243" s="78">
        <f t="shared" si="174"/>
        <v>0</v>
      </c>
      <c r="DA243" s="78">
        <f>IF(COUNTIFS($A$2:$A$601,A243,$B$2:$B$601,B243,$F$2:F$601,F243)&gt;1,1,0)</f>
        <v>0</v>
      </c>
      <c r="DB243" s="78">
        <f t="shared" si="175"/>
        <v>0</v>
      </c>
      <c r="DC243" s="78">
        <f t="shared" si="176"/>
        <v>0</v>
      </c>
      <c r="DD243" s="78">
        <f t="shared" si="177"/>
        <v>0</v>
      </c>
      <c r="DE243" s="78" t="str">
        <f t="shared" si="178"/>
        <v>1</v>
      </c>
      <c r="DF243" s="78" t="str">
        <f t="shared" si="179"/>
        <v>1</v>
      </c>
      <c r="DG243" s="78" t="str">
        <f t="shared" si="180"/>
        <v>1</v>
      </c>
      <c r="DH243" s="78" t="str">
        <f t="shared" si="181"/>
        <v>1</v>
      </c>
      <c r="DI243" s="79" t="str">
        <f>IFERROR(IF(J243="","",VLOOKUP(J243,Lists!$D$3:$E$13,2,FALSE)),1)</f>
        <v/>
      </c>
      <c r="DJ243" s="79" t="str">
        <f>IFERROR(IF(K243="","",VLOOKUP(K243,Lists!$F$3:$G$14,2,FALSE)),1)</f>
        <v/>
      </c>
      <c r="DK243" s="79" t="str">
        <f>IFERROR(IF(M243="","",VLOOKUP(M243,Lists!$AA$3:$AB$18,2,FALSE)),1)</f>
        <v/>
      </c>
      <c r="DL243" s="79" t="str">
        <f>IFERROR(IF(N243="","",VLOOKUP(N243,Lists!$AC$3:$AD$13,2,FALSE)),1)</f>
        <v/>
      </c>
    </row>
    <row r="244" spans="1:116" ht="15" customHeight="1" x14ac:dyDescent="0.2">
      <c r="A244" s="20"/>
      <c r="B244" s="19"/>
      <c r="C244" s="64"/>
      <c r="D244" s="64"/>
      <c r="E244" s="19"/>
      <c r="F244" s="20"/>
      <c r="G244" s="18"/>
      <c r="H244" s="65"/>
      <c r="I244" s="18"/>
      <c r="J244" s="66"/>
      <c r="K244" s="66"/>
      <c r="L244" s="67"/>
      <c r="M244" s="68"/>
      <c r="N244" s="68"/>
      <c r="O244" s="69"/>
      <c r="P244" s="134"/>
      <c r="Q244" s="70"/>
      <c r="R244" s="134"/>
      <c r="S244" s="70"/>
      <c r="T244" s="134"/>
      <c r="U244" s="70"/>
      <c r="V244" s="134"/>
      <c r="W244" s="70"/>
      <c r="X244" s="134"/>
      <c r="Y244" s="70"/>
      <c r="Z244" s="134"/>
      <c r="AA244" s="70"/>
      <c r="AB244" s="19"/>
      <c r="AC244" s="20"/>
      <c r="AD244" s="19"/>
      <c r="AE244" s="71" t="str">
        <f t="shared" si="146"/>
        <v/>
      </c>
      <c r="AF244" s="71" t="str">
        <f t="shared" si="147"/>
        <v/>
      </c>
      <c r="AG244" s="71" t="str">
        <f t="shared" si="148"/>
        <v/>
      </c>
      <c r="AH244" s="71" t="str">
        <f t="shared" si="149"/>
        <v/>
      </c>
      <c r="AI244" s="71" t="str">
        <f t="shared" si="150"/>
        <v/>
      </c>
      <c r="AJ244" s="71" t="str">
        <f t="shared" si="151"/>
        <v/>
      </c>
      <c r="AK244" s="71" t="str">
        <f t="shared" si="152"/>
        <v/>
      </c>
      <c r="AL244" s="71" t="str">
        <f t="shared" si="153"/>
        <v/>
      </c>
      <c r="AM244" s="71" t="str">
        <f t="shared" si="154"/>
        <v/>
      </c>
      <c r="AN244" s="72" t="str">
        <f t="shared" si="155"/>
        <v/>
      </c>
      <c r="AO244" s="73" t="str">
        <f t="shared" si="156"/>
        <v/>
      </c>
      <c r="AP244" s="72" t="str">
        <f t="shared" si="157"/>
        <v/>
      </c>
      <c r="AQ244" s="72" t="str">
        <f t="shared" si="158"/>
        <v/>
      </c>
      <c r="AR244" s="72" t="str">
        <f t="shared" si="159"/>
        <v/>
      </c>
      <c r="AS244" s="72" t="str">
        <f t="shared" si="160"/>
        <v/>
      </c>
      <c r="AT244" s="72" t="str">
        <f t="shared" si="161"/>
        <v/>
      </c>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80"/>
      <c r="CA244" s="3"/>
      <c r="CB244" s="3"/>
      <c r="CC244" s="3"/>
      <c r="CD244" s="3"/>
      <c r="CE244" s="3"/>
      <c r="CF244" s="3"/>
      <c r="CG244" s="3"/>
      <c r="CH244" s="3"/>
      <c r="CI244" s="3"/>
      <c r="CJ244" s="3"/>
      <c r="CM244" s="3"/>
      <c r="CN244" s="78" t="str">
        <f t="shared" si="162"/>
        <v/>
      </c>
      <c r="CO244" s="78" t="str">
        <f t="shared" si="163"/>
        <v/>
      </c>
      <c r="CP244" s="78" t="str">
        <f t="shared" si="164"/>
        <v/>
      </c>
      <c r="CQ244" s="78" t="str">
        <f t="shared" si="165"/>
        <v/>
      </c>
      <c r="CR244" s="78" t="str">
        <f t="shared" si="166"/>
        <v/>
      </c>
      <c r="CS244" s="78" t="str">
        <f t="shared" si="167"/>
        <v/>
      </c>
      <c r="CT244" s="78">
        <f t="shared" si="168"/>
        <v>0</v>
      </c>
      <c r="CU244" s="78">
        <f t="shared" si="169"/>
        <v>0</v>
      </c>
      <c r="CV244" s="78">
        <f t="shared" si="170"/>
        <v>0</v>
      </c>
      <c r="CW244" s="78">
        <f t="shared" si="171"/>
        <v>0</v>
      </c>
      <c r="CX244" s="78">
        <f t="shared" si="172"/>
        <v>0</v>
      </c>
      <c r="CY244" s="78">
        <f t="shared" si="173"/>
        <v>0</v>
      </c>
      <c r="CZ244" s="78">
        <f t="shared" si="174"/>
        <v>0</v>
      </c>
      <c r="DA244" s="78">
        <f>IF(COUNTIFS($A$2:$A$601,A244,$B$2:$B$601,B244,$F$2:F$601,F244)&gt;1,1,0)</f>
        <v>0</v>
      </c>
      <c r="DB244" s="78">
        <f t="shared" si="175"/>
        <v>0</v>
      </c>
      <c r="DC244" s="78">
        <f t="shared" si="176"/>
        <v>0</v>
      </c>
      <c r="DD244" s="78">
        <f t="shared" si="177"/>
        <v>0</v>
      </c>
      <c r="DE244" s="78" t="str">
        <f t="shared" si="178"/>
        <v>1</v>
      </c>
      <c r="DF244" s="78" t="str">
        <f t="shared" si="179"/>
        <v>1</v>
      </c>
      <c r="DG244" s="78" t="str">
        <f t="shared" si="180"/>
        <v>1</v>
      </c>
      <c r="DH244" s="78" t="str">
        <f t="shared" si="181"/>
        <v>1</v>
      </c>
      <c r="DI244" s="79" t="str">
        <f>IFERROR(IF(J244="","",VLOOKUP(J244,Lists!$D$3:$E$13,2,FALSE)),1)</f>
        <v/>
      </c>
      <c r="DJ244" s="79" t="str">
        <f>IFERROR(IF(K244="","",VLOOKUP(K244,Lists!$F$3:$G$14,2,FALSE)),1)</f>
        <v/>
      </c>
      <c r="DK244" s="79" t="str">
        <f>IFERROR(IF(M244="","",VLOOKUP(M244,Lists!$AA$3:$AB$18,2,FALSE)),1)</f>
        <v/>
      </c>
      <c r="DL244" s="79" t="str">
        <f>IFERROR(IF(N244="","",VLOOKUP(N244,Lists!$AC$3:$AD$13,2,FALSE)),1)</f>
        <v/>
      </c>
    </row>
    <row r="245" spans="1:116" ht="15" customHeight="1" x14ac:dyDescent="0.2">
      <c r="A245" s="20"/>
      <c r="B245" s="19"/>
      <c r="C245" s="64"/>
      <c r="D245" s="64"/>
      <c r="E245" s="19"/>
      <c r="F245" s="20"/>
      <c r="G245" s="18"/>
      <c r="H245" s="65"/>
      <c r="I245" s="18"/>
      <c r="J245" s="66"/>
      <c r="K245" s="66"/>
      <c r="L245" s="67"/>
      <c r="M245" s="68"/>
      <c r="N245" s="68"/>
      <c r="O245" s="69"/>
      <c r="P245" s="134"/>
      <c r="Q245" s="70"/>
      <c r="R245" s="134"/>
      <c r="S245" s="70"/>
      <c r="T245" s="134"/>
      <c r="U245" s="70"/>
      <c r="V245" s="134"/>
      <c r="W245" s="70"/>
      <c r="X245" s="134"/>
      <c r="Y245" s="70"/>
      <c r="Z245" s="134"/>
      <c r="AA245" s="70"/>
      <c r="AB245" s="19"/>
      <c r="AC245" s="20"/>
      <c r="AD245" s="19"/>
      <c r="AE245" s="71" t="str">
        <f t="shared" si="146"/>
        <v/>
      </c>
      <c r="AF245" s="71" t="str">
        <f t="shared" si="147"/>
        <v/>
      </c>
      <c r="AG245" s="71" t="str">
        <f t="shared" si="148"/>
        <v/>
      </c>
      <c r="AH245" s="71" t="str">
        <f t="shared" si="149"/>
        <v/>
      </c>
      <c r="AI245" s="71" t="str">
        <f t="shared" si="150"/>
        <v/>
      </c>
      <c r="AJ245" s="71" t="str">
        <f t="shared" si="151"/>
        <v/>
      </c>
      <c r="AK245" s="71" t="str">
        <f t="shared" si="152"/>
        <v/>
      </c>
      <c r="AL245" s="71" t="str">
        <f t="shared" si="153"/>
        <v/>
      </c>
      <c r="AM245" s="71" t="str">
        <f t="shared" si="154"/>
        <v/>
      </c>
      <c r="AN245" s="72" t="str">
        <f t="shared" si="155"/>
        <v/>
      </c>
      <c r="AO245" s="73" t="str">
        <f t="shared" si="156"/>
        <v/>
      </c>
      <c r="AP245" s="72" t="str">
        <f t="shared" si="157"/>
        <v/>
      </c>
      <c r="AQ245" s="72" t="str">
        <f t="shared" si="158"/>
        <v/>
      </c>
      <c r="AR245" s="72" t="str">
        <f t="shared" si="159"/>
        <v/>
      </c>
      <c r="AS245" s="72" t="str">
        <f t="shared" si="160"/>
        <v/>
      </c>
      <c r="AT245" s="72" t="str">
        <f t="shared" si="161"/>
        <v/>
      </c>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80"/>
      <c r="CA245" s="3"/>
      <c r="CB245" s="3"/>
      <c r="CC245" s="3"/>
      <c r="CD245" s="3"/>
      <c r="CE245" s="3"/>
      <c r="CF245" s="3"/>
      <c r="CG245" s="3"/>
      <c r="CH245" s="3"/>
      <c r="CI245" s="3"/>
      <c r="CJ245" s="3"/>
      <c r="CM245" s="3"/>
      <c r="CN245" s="78" t="str">
        <f t="shared" si="162"/>
        <v/>
      </c>
      <c r="CO245" s="78" t="str">
        <f t="shared" si="163"/>
        <v/>
      </c>
      <c r="CP245" s="78" t="str">
        <f t="shared" si="164"/>
        <v/>
      </c>
      <c r="CQ245" s="78" t="str">
        <f t="shared" si="165"/>
        <v/>
      </c>
      <c r="CR245" s="78" t="str">
        <f t="shared" si="166"/>
        <v/>
      </c>
      <c r="CS245" s="78" t="str">
        <f t="shared" si="167"/>
        <v/>
      </c>
      <c r="CT245" s="78">
        <f t="shared" si="168"/>
        <v>0</v>
      </c>
      <c r="CU245" s="78">
        <f t="shared" si="169"/>
        <v>0</v>
      </c>
      <c r="CV245" s="78">
        <f t="shared" si="170"/>
        <v>0</v>
      </c>
      <c r="CW245" s="78">
        <f t="shared" si="171"/>
        <v>0</v>
      </c>
      <c r="CX245" s="78">
        <f t="shared" si="172"/>
        <v>0</v>
      </c>
      <c r="CY245" s="78">
        <f t="shared" si="173"/>
        <v>0</v>
      </c>
      <c r="CZ245" s="78">
        <f t="shared" si="174"/>
        <v>0</v>
      </c>
      <c r="DA245" s="78">
        <f>IF(COUNTIFS($A$2:$A$601,A245,$B$2:$B$601,B245,$F$2:F$601,F245)&gt;1,1,0)</f>
        <v>0</v>
      </c>
      <c r="DB245" s="78">
        <f t="shared" si="175"/>
        <v>0</v>
      </c>
      <c r="DC245" s="78">
        <f t="shared" si="176"/>
        <v>0</v>
      </c>
      <c r="DD245" s="78">
        <f t="shared" si="177"/>
        <v>0</v>
      </c>
      <c r="DE245" s="78" t="str">
        <f t="shared" si="178"/>
        <v>1</v>
      </c>
      <c r="DF245" s="78" t="str">
        <f t="shared" si="179"/>
        <v>1</v>
      </c>
      <c r="DG245" s="78" t="str">
        <f t="shared" si="180"/>
        <v>1</v>
      </c>
      <c r="DH245" s="78" t="str">
        <f t="shared" si="181"/>
        <v>1</v>
      </c>
      <c r="DI245" s="79" t="str">
        <f>IFERROR(IF(J245="","",VLOOKUP(J245,Lists!$D$3:$E$13,2,FALSE)),1)</f>
        <v/>
      </c>
      <c r="DJ245" s="79" t="str">
        <f>IFERROR(IF(K245="","",VLOOKUP(K245,Lists!$F$3:$G$14,2,FALSE)),1)</f>
        <v/>
      </c>
      <c r="DK245" s="79" t="str">
        <f>IFERROR(IF(M245="","",VLOOKUP(M245,Lists!$AA$3:$AB$18,2,FALSE)),1)</f>
        <v/>
      </c>
      <c r="DL245" s="79" t="str">
        <f>IFERROR(IF(N245="","",VLOOKUP(N245,Lists!$AC$3:$AD$13,2,FALSE)),1)</f>
        <v/>
      </c>
    </row>
    <row r="246" spans="1:116" ht="15" customHeight="1" x14ac:dyDescent="0.2">
      <c r="A246" s="20"/>
      <c r="B246" s="19"/>
      <c r="C246" s="64"/>
      <c r="D246" s="64"/>
      <c r="E246" s="19"/>
      <c r="F246" s="20"/>
      <c r="G246" s="18"/>
      <c r="H246" s="65"/>
      <c r="I246" s="18"/>
      <c r="J246" s="66"/>
      <c r="K246" s="66"/>
      <c r="L246" s="67"/>
      <c r="M246" s="68"/>
      <c r="N246" s="68"/>
      <c r="O246" s="69"/>
      <c r="P246" s="134"/>
      <c r="Q246" s="70"/>
      <c r="R246" s="134"/>
      <c r="S246" s="70"/>
      <c r="T246" s="134"/>
      <c r="U246" s="70"/>
      <c r="V246" s="134"/>
      <c r="W246" s="70"/>
      <c r="X246" s="134"/>
      <c r="Y246" s="70"/>
      <c r="Z246" s="134"/>
      <c r="AA246" s="70"/>
      <c r="AB246" s="19"/>
      <c r="AC246" s="20"/>
      <c r="AD246" s="19"/>
      <c r="AE246" s="71" t="str">
        <f t="shared" si="146"/>
        <v/>
      </c>
      <c r="AF246" s="71" t="str">
        <f t="shared" si="147"/>
        <v/>
      </c>
      <c r="AG246" s="71" t="str">
        <f t="shared" si="148"/>
        <v/>
      </c>
      <c r="AH246" s="71" t="str">
        <f t="shared" si="149"/>
        <v/>
      </c>
      <c r="AI246" s="71" t="str">
        <f t="shared" si="150"/>
        <v/>
      </c>
      <c r="AJ246" s="71" t="str">
        <f t="shared" si="151"/>
        <v/>
      </c>
      <c r="AK246" s="71" t="str">
        <f t="shared" si="152"/>
        <v/>
      </c>
      <c r="AL246" s="71" t="str">
        <f t="shared" si="153"/>
        <v/>
      </c>
      <c r="AM246" s="71" t="str">
        <f t="shared" si="154"/>
        <v/>
      </c>
      <c r="AN246" s="72" t="str">
        <f t="shared" si="155"/>
        <v/>
      </c>
      <c r="AO246" s="73" t="str">
        <f t="shared" si="156"/>
        <v/>
      </c>
      <c r="AP246" s="72" t="str">
        <f t="shared" si="157"/>
        <v/>
      </c>
      <c r="AQ246" s="72" t="str">
        <f t="shared" si="158"/>
        <v/>
      </c>
      <c r="AR246" s="72" t="str">
        <f t="shared" si="159"/>
        <v/>
      </c>
      <c r="AS246" s="72" t="str">
        <f t="shared" si="160"/>
        <v/>
      </c>
      <c r="AT246" s="72" t="str">
        <f t="shared" si="161"/>
        <v/>
      </c>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80"/>
      <c r="CA246" s="3"/>
      <c r="CB246" s="3"/>
      <c r="CC246" s="3"/>
      <c r="CD246" s="3"/>
      <c r="CE246" s="3"/>
      <c r="CF246" s="3"/>
      <c r="CG246" s="3"/>
      <c r="CH246" s="3"/>
      <c r="CI246" s="3"/>
      <c r="CJ246" s="3"/>
      <c r="CM246" s="3"/>
      <c r="CN246" s="78" t="str">
        <f t="shared" si="162"/>
        <v/>
      </c>
      <c r="CO246" s="78" t="str">
        <f t="shared" si="163"/>
        <v/>
      </c>
      <c r="CP246" s="78" t="str">
        <f t="shared" si="164"/>
        <v/>
      </c>
      <c r="CQ246" s="78" t="str">
        <f t="shared" si="165"/>
        <v/>
      </c>
      <c r="CR246" s="78" t="str">
        <f t="shared" si="166"/>
        <v/>
      </c>
      <c r="CS246" s="78" t="str">
        <f t="shared" si="167"/>
        <v/>
      </c>
      <c r="CT246" s="78">
        <f t="shared" si="168"/>
        <v>0</v>
      </c>
      <c r="CU246" s="78">
        <f t="shared" si="169"/>
        <v>0</v>
      </c>
      <c r="CV246" s="78">
        <f t="shared" si="170"/>
        <v>0</v>
      </c>
      <c r="CW246" s="78">
        <f t="shared" si="171"/>
        <v>0</v>
      </c>
      <c r="CX246" s="78">
        <f t="shared" si="172"/>
        <v>0</v>
      </c>
      <c r="CY246" s="78">
        <f t="shared" si="173"/>
        <v>0</v>
      </c>
      <c r="CZ246" s="78">
        <f t="shared" si="174"/>
        <v>0</v>
      </c>
      <c r="DA246" s="78">
        <f>IF(COUNTIFS($A$2:$A$601,A246,$B$2:$B$601,B246,$F$2:F$601,F246)&gt;1,1,0)</f>
        <v>0</v>
      </c>
      <c r="DB246" s="78">
        <f t="shared" si="175"/>
        <v>0</v>
      </c>
      <c r="DC246" s="78">
        <f t="shared" si="176"/>
        <v>0</v>
      </c>
      <c r="DD246" s="78">
        <f t="shared" si="177"/>
        <v>0</v>
      </c>
      <c r="DE246" s="78" t="str">
        <f t="shared" si="178"/>
        <v>1</v>
      </c>
      <c r="DF246" s="78" t="str">
        <f t="shared" si="179"/>
        <v>1</v>
      </c>
      <c r="DG246" s="78" t="str">
        <f t="shared" si="180"/>
        <v>1</v>
      </c>
      <c r="DH246" s="78" t="str">
        <f t="shared" si="181"/>
        <v>1</v>
      </c>
      <c r="DI246" s="79" t="str">
        <f>IFERROR(IF(J246="","",VLOOKUP(J246,Lists!$D$3:$E$13,2,FALSE)),1)</f>
        <v/>
      </c>
      <c r="DJ246" s="79" t="str">
        <f>IFERROR(IF(K246="","",VLOOKUP(K246,Lists!$F$3:$G$14,2,FALSE)),1)</f>
        <v/>
      </c>
      <c r="DK246" s="79" t="str">
        <f>IFERROR(IF(M246="","",VLOOKUP(M246,Lists!$AA$3:$AB$18,2,FALSE)),1)</f>
        <v/>
      </c>
      <c r="DL246" s="79" t="str">
        <f>IFERROR(IF(N246="","",VLOOKUP(N246,Lists!$AC$3:$AD$13,2,FALSE)),1)</f>
        <v/>
      </c>
    </row>
    <row r="247" spans="1:116" ht="15" customHeight="1" x14ac:dyDescent="0.2">
      <c r="A247" s="20"/>
      <c r="B247" s="19"/>
      <c r="C247" s="64"/>
      <c r="D247" s="64"/>
      <c r="E247" s="19"/>
      <c r="F247" s="20"/>
      <c r="G247" s="18"/>
      <c r="H247" s="65"/>
      <c r="I247" s="18"/>
      <c r="J247" s="66"/>
      <c r="K247" s="66"/>
      <c r="L247" s="67"/>
      <c r="M247" s="68"/>
      <c r="N247" s="68"/>
      <c r="O247" s="69"/>
      <c r="P247" s="134"/>
      <c r="Q247" s="70"/>
      <c r="R247" s="134"/>
      <c r="S247" s="70"/>
      <c r="T247" s="134"/>
      <c r="U247" s="70"/>
      <c r="V247" s="134"/>
      <c r="W247" s="70"/>
      <c r="X247" s="134"/>
      <c r="Y247" s="70"/>
      <c r="Z247" s="134"/>
      <c r="AA247" s="70"/>
      <c r="AB247" s="19"/>
      <c r="AC247" s="20"/>
      <c r="AD247" s="19"/>
      <c r="AE247" s="71" t="str">
        <f t="shared" si="146"/>
        <v/>
      </c>
      <c r="AF247" s="71" t="str">
        <f t="shared" si="147"/>
        <v/>
      </c>
      <c r="AG247" s="71" t="str">
        <f t="shared" si="148"/>
        <v/>
      </c>
      <c r="AH247" s="71" t="str">
        <f t="shared" si="149"/>
        <v/>
      </c>
      <c r="AI247" s="71" t="str">
        <f t="shared" si="150"/>
        <v/>
      </c>
      <c r="AJ247" s="71" t="str">
        <f t="shared" si="151"/>
        <v/>
      </c>
      <c r="AK247" s="71" t="str">
        <f t="shared" si="152"/>
        <v/>
      </c>
      <c r="AL247" s="71" t="str">
        <f t="shared" si="153"/>
        <v/>
      </c>
      <c r="AM247" s="71" t="str">
        <f t="shared" si="154"/>
        <v/>
      </c>
      <c r="AN247" s="72" t="str">
        <f t="shared" si="155"/>
        <v/>
      </c>
      <c r="AO247" s="73" t="str">
        <f t="shared" si="156"/>
        <v/>
      </c>
      <c r="AP247" s="72" t="str">
        <f t="shared" si="157"/>
        <v/>
      </c>
      <c r="AQ247" s="72" t="str">
        <f t="shared" si="158"/>
        <v/>
      </c>
      <c r="AR247" s="72" t="str">
        <f t="shared" si="159"/>
        <v/>
      </c>
      <c r="AS247" s="72" t="str">
        <f t="shared" si="160"/>
        <v/>
      </c>
      <c r="AT247" s="72" t="str">
        <f t="shared" si="161"/>
        <v/>
      </c>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80"/>
      <c r="CA247" s="3"/>
      <c r="CB247" s="3"/>
      <c r="CC247" s="3"/>
      <c r="CD247" s="3"/>
      <c r="CE247" s="3"/>
      <c r="CF247" s="3"/>
      <c r="CG247" s="3"/>
      <c r="CH247" s="3"/>
      <c r="CI247" s="3"/>
      <c r="CJ247" s="3"/>
      <c r="CM247" s="3"/>
      <c r="CN247" s="78" t="str">
        <f t="shared" si="162"/>
        <v/>
      </c>
      <c r="CO247" s="78" t="str">
        <f t="shared" si="163"/>
        <v/>
      </c>
      <c r="CP247" s="78" t="str">
        <f t="shared" si="164"/>
        <v/>
      </c>
      <c r="CQ247" s="78" t="str">
        <f t="shared" si="165"/>
        <v/>
      </c>
      <c r="CR247" s="78" t="str">
        <f t="shared" si="166"/>
        <v/>
      </c>
      <c r="CS247" s="78" t="str">
        <f t="shared" si="167"/>
        <v/>
      </c>
      <c r="CT247" s="78">
        <f t="shared" si="168"/>
        <v>0</v>
      </c>
      <c r="CU247" s="78">
        <f t="shared" si="169"/>
        <v>0</v>
      </c>
      <c r="CV247" s="78">
        <f t="shared" si="170"/>
        <v>0</v>
      </c>
      <c r="CW247" s="78">
        <f t="shared" si="171"/>
        <v>0</v>
      </c>
      <c r="CX247" s="78">
        <f t="shared" si="172"/>
        <v>0</v>
      </c>
      <c r="CY247" s="78">
        <f t="shared" si="173"/>
        <v>0</v>
      </c>
      <c r="CZ247" s="78">
        <f t="shared" si="174"/>
        <v>0</v>
      </c>
      <c r="DA247" s="78">
        <f>IF(COUNTIFS($A$2:$A$601,A247,$B$2:$B$601,B247,$F$2:F$601,F247)&gt;1,1,0)</f>
        <v>0</v>
      </c>
      <c r="DB247" s="78">
        <f t="shared" si="175"/>
        <v>0</v>
      </c>
      <c r="DC247" s="78">
        <f t="shared" si="176"/>
        <v>0</v>
      </c>
      <c r="DD247" s="78">
        <f t="shared" si="177"/>
        <v>0</v>
      </c>
      <c r="DE247" s="78" t="str">
        <f t="shared" si="178"/>
        <v>1</v>
      </c>
      <c r="DF247" s="78" t="str">
        <f t="shared" si="179"/>
        <v>1</v>
      </c>
      <c r="DG247" s="78" t="str">
        <f t="shared" si="180"/>
        <v>1</v>
      </c>
      <c r="DH247" s="78" t="str">
        <f t="shared" si="181"/>
        <v>1</v>
      </c>
      <c r="DI247" s="79" t="str">
        <f>IFERROR(IF(J247="","",VLOOKUP(J247,Lists!$D$3:$E$13,2,FALSE)),1)</f>
        <v/>
      </c>
      <c r="DJ247" s="79" t="str">
        <f>IFERROR(IF(K247="","",VLOOKUP(K247,Lists!$F$3:$G$14,2,FALSE)),1)</f>
        <v/>
      </c>
      <c r="DK247" s="79" t="str">
        <f>IFERROR(IF(M247="","",VLOOKUP(M247,Lists!$AA$3:$AB$18,2,FALSE)),1)</f>
        <v/>
      </c>
      <c r="DL247" s="79" t="str">
        <f>IFERROR(IF(N247="","",VLOOKUP(N247,Lists!$AC$3:$AD$13,2,FALSE)),1)</f>
        <v/>
      </c>
    </row>
    <row r="248" spans="1:116" ht="15" customHeight="1" x14ac:dyDescent="0.2">
      <c r="A248" s="20"/>
      <c r="B248" s="19"/>
      <c r="C248" s="64"/>
      <c r="D248" s="64"/>
      <c r="E248" s="19"/>
      <c r="F248" s="20"/>
      <c r="G248" s="18"/>
      <c r="H248" s="65"/>
      <c r="I248" s="18"/>
      <c r="J248" s="66"/>
      <c r="K248" s="66"/>
      <c r="L248" s="67"/>
      <c r="M248" s="68"/>
      <c r="N248" s="68"/>
      <c r="O248" s="69"/>
      <c r="P248" s="134"/>
      <c r="Q248" s="70"/>
      <c r="R248" s="134"/>
      <c r="S248" s="70"/>
      <c r="T248" s="134"/>
      <c r="U248" s="70"/>
      <c r="V248" s="134"/>
      <c r="W248" s="70"/>
      <c r="X248" s="134"/>
      <c r="Y248" s="70"/>
      <c r="Z248" s="134"/>
      <c r="AA248" s="70"/>
      <c r="AB248" s="19"/>
      <c r="AC248" s="20"/>
      <c r="AD248" s="19"/>
      <c r="AE248" s="71" t="str">
        <f t="shared" si="146"/>
        <v/>
      </c>
      <c r="AF248" s="71" t="str">
        <f t="shared" si="147"/>
        <v/>
      </c>
      <c r="AG248" s="71" t="str">
        <f t="shared" si="148"/>
        <v/>
      </c>
      <c r="AH248" s="71" t="str">
        <f t="shared" si="149"/>
        <v/>
      </c>
      <c r="AI248" s="71" t="str">
        <f t="shared" si="150"/>
        <v/>
      </c>
      <c r="AJ248" s="71" t="str">
        <f t="shared" si="151"/>
        <v/>
      </c>
      <c r="AK248" s="71" t="str">
        <f t="shared" si="152"/>
        <v/>
      </c>
      <c r="AL248" s="71" t="str">
        <f t="shared" si="153"/>
        <v/>
      </c>
      <c r="AM248" s="71" t="str">
        <f t="shared" si="154"/>
        <v/>
      </c>
      <c r="AN248" s="72" t="str">
        <f t="shared" si="155"/>
        <v/>
      </c>
      <c r="AO248" s="73" t="str">
        <f t="shared" si="156"/>
        <v/>
      </c>
      <c r="AP248" s="72" t="str">
        <f t="shared" si="157"/>
        <v/>
      </c>
      <c r="AQ248" s="72" t="str">
        <f t="shared" si="158"/>
        <v/>
      </c>
      <c r="AR248" s="72" t="str">
        <f t="shared" si="159"/>
        <v/>
      </c>
      <c r="AS248" s="72" t="str">
        <f t="shared" si="160"/>
        <v/>
      </c>
      <c r="AT248" s="72" t="str">
        <f t="shared" si="161"/>
        <v/>
      </c>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80"/>
      <c r="CA248" s="3"/>
      <c r="CB248" s="3"/>
      <c r="CC248" s="3"/>
      <c r="CD248" s="3"/>
      <c r="CE248" s="3"/>
      <c r="CF248" s="3"/>
      <c r="CG248" s="3"/>
      <c r="CH248" s="3"/>
      <c r="CI248" s="3"/>
      <c r="CJ248" s="3"/>
      <c r="CM248" s="3"/>
      <c r="CN248" s="78" t="str">
        <f t="shared" si="162"/>
        <v/>
      </c>
      <c r="CO248" s="78" t="str">
        <f t="shared" si="163"/>
        <v/>
      </c>
      <c r="CP248" s="78" t="str">
        <f t="shared" si="164"/>
        <v/>
      </c>
      <c r="CQ248" s="78" t="str">
        <f t="shared" si="165"/>
        <v/>
      </c>
      <c r="CR248" s="78" t="str">
        <f t="shared" si="166"/>
        <v/>
      </c>
      <c r="CS248" s="78" t="str">
        <f t="shared" si="167"/>
        <v/>
      </c>
      <c r="CT248" s="78">
        <f t="shared" si="168"/>
        <v>0</v>
      </c>
      <c r="CU248" s="78">
        <f t="shared" si="169"/>
        <v>0</v>
      </c>
      <c r="CV248" s="78">
        <f t="shared" si="170"/>
        <v>0</v>
      </c>
      <c r="CW248" s="78">
        <f t="shared" si="171"/>
        <v>0</v>
      </c>
      <c r="CX248" s="78">
        <f t="shared" si="172"/>
        <v>0</v>
      </c>
      <c r="CY248" s="78">
        <f t="shared" si="173"/>
        <v>0</v>
      </c>
      <c r="CZ248" s="78">
        <f t="shared" si="174"/>
        <v>0</v>
      </c>
      <c r="DA248" s="78">
        <f>IF(COUNTIFS($A$2:$A$601,A248,$B$2:$B$601,B248,$F$2:F$601,F248)&gt;1,1,0)</f>
        <v>0</v>
      </c>
      <c r="DB248" s="78">
        <f t="shared" si="175"/>
        <v>0</v>
      </c>
      <c r="DC248" s="78">
        <f t="shared" si="176"/>
        <v>0</v>
      </c>
      <c r="DD248" s="78">
        <f t="shared" si="177"/>
        <v>0</v>
      </c>
      <c r="DE248" s="78" t="str">
        <f t="shared" si="178"/>
        <v>1</v>
      </c>
      <c r="DF248" s="78" t="str">
        <f t="shared" si="179"/>
        <v>1</v>
      </c>
      <c r="DG248" s="78" t="str">
        <f t="shared" si="180"/>
        <v>1</v>
      </c>
      <c r="DH248" s="78" t="str">
        <f t="shared" si="181"/>
        <v>1</v>
      </c>
      <c r="DI248" s="79" t="str">
        <f>IFERROR(IF(J248="","",VLOOKUP(J248,Lists!$D$3:$E$13,2,FALSE)),1)</f>
        <v/>
      </c>
      <c r="DJ248" s="79" t="str">
        <f>IFERROR(IF(K248="","",VLOOKUP(K248,Lists!$F$3:$G$14,2,FALSE)),1)</f>
        <v/>
      </c>
      <c r="DK248" s="79" t="str">
        <f>IFERROR(IF(M248="","",VLOOKUP(M248,Lists!$AA$3:$AB$18,2,FALSE)),1)</f>
        <v/>
      </c>
      <c r="DL248" s="79" t="str">
        <f>IFERROR(IF(N248="","",VLOOKUP(N248,Lists!$AC$3:$AD$13,2,FALSE)),1)</f>
        <v/>
      </c>
    </row>
    <row r="249" spans="1:116" ht="15" customHeight="1" x14ac:dyDescent="0.2">
      <c r="A249" s="20"/>
      <c r="B249" s="19"/>
      <c r="C249" s="64"/>
      <c r="D249" s="64"/>
      <c r="E249" s="19"/>
      <c r="F249" s="20"/>
      <c r="G249" s="18"/>
      <c r="H249" s="65"/>
      <c r="I249" s="18"/>
      <c r="J249" s="66"/>
      <c r="K249" s="66"/>
      <c r="L249" s="67"/>
      <c r="M249" s="68"/>
      <c r="N249" s="68"/>
      <c r="O249" s="69"/>
      <c r="P249" s="134"/>
      <c r="Q249" s="70"/>
      <c r="R249" s="134"/>
      <c r="S249" s="70"/>
      <c r="T249" s="134"/>
      <c r="U249" s="70"/>
      <c r="V249" s="134"/>
      <c r="W249" s="70"/>
      <c r="X249" s="134"/>
      <c r="Y249" s="70"/>
      <c r="Z249" s="134"/>
      <c r="AA249" s="70"/>
      <c r="AB249" s="19"/>
      <c r="AC249" s="20"/>
      <c r="AD249" s="19"/>
      <c r="AE249" s="71" t="str">
        <f t="shared" si="146"/>
        <v/>
      </c>
      <c r="AF249" s="71" t="str">
        <f t="shared" si="147"/>
        <v/>
      </c>
      <c r="AG249" s="71" t="str">
        <f t="shared" si="148"/>
        <v/>
      </c>
      <c r="AH249" s="71" t="str">
        <f t="shared" si="149"/>
        <v/>
      </c>
      <c r="AI249" s="71" t="str">
        <f t="shared" si="150"/>
        <v/>
      </c>
      <c r="AJ249" s="71" t="str">
        <f t="shared" si="151"/>
        <v/>
      </c>
      <c r="AK249" s="71" t="str">
        <f t="shared" si="152"/>
        <v/>
      </c>
      <c r="AL249" s="71" t="str">
        <f t="shared" si="153"/>
        <v/>
      </c>
      <c r="AM249" s="71" t="str">
        <f t="shared" si="154"/>
        <v/>
      </c>
      <c r="AN249" s="72" t="str">
        <f t="shared" si="155"/>
        <v/>
      </c>
      <c r="AO249" s="73" t="str">
        <f t="shared" si="156"/>
        <v/>
      </c>
      <c r="AP249" s="72" t="str">
        <f t="shared" si="157"/>
        <v/>
      </c>
      <c r="AQ249" s="72" t="str">
        <f t="shared" si="158"/>
        <v/>
      </c>
      <c r="AR249" s="72" t="str">
        <f t="shared" si="159"/>
        <v/>
      </c>
      <c r="AS249" s="72" t="str">
        <f t="shared" si="160"/>
        <v/>
      </c>
      <c r="AT249" s="72" t="str">
        <f t="shared" si="161"/>
        <v/>
      </c>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80"/>
      <c r="CA249" s="3"/>
      <c r="CB249" s="3"/>
      <c r="CC249" s="3"/>
      <c r="CD249" s="3"/>
      <c r="CE249" s="3"/>
      <c r="CF249" s="3"/>
      <c r="CG249" s="3"/>
      <c r="CH249" s="3"/>
      <c r="CI249" s="3"/>
      <c r="CJ249" s="3"/>
      <c r="CM249" s="3"/>
      <c r="CN249" s="78" t="str">
        <f t="shared" si="162"/>
        <v/>
      </c>
      <c r="CO249" s="78" t="str">
        <f t="shared" si="163"/>
        <v/>
      </c>
      <c r="CP249" s="78" t="str">
        <f t="shared" si="164"/>
        <v/>
      </c>
      <c r="CQ249" s="78" t="str">
        <f t="shared" si="165"/>
        <v/>
      </c>
      <c r="CR249" s="78" t="str">
        <f t="shared" si="166"/>
        <v/>
      </c>
      <c r="CS249" s="78" t="str">
        <f t="shared" si="167"/>
        <v/>
      </c>
      <c r="CT249" s="78">
        <f t="shared" si="168"/>
        <v>0</v>
      </c>
      <c r="CU249" s="78">
        <f t="shared" si="169"/>
        <v>0</v>
      </c>
      <c r="CV249" s="78">
        <f t="shared" si="170"/>
        <v>0</v>
      </c>
      <c r="CW249" s="78">
        <f t="shared" si="171"/>
        <v>0</v>
      </c>
      <c r="CX249" s="78">
        <f t="shared" si="172"/>
        <v>0</v>
      </c>
      <c r="CY249" s="78">
        <f t="shared" si="173"/>
        <v>0</v>
      </c>
      <c r="CZ249" s="78">
        <f t="shared" si="174"/>
        <v>0</v>
      </c>
      <c r="DA249" s="78">
        <f>IF(COUNTIFS($A$2:$A$601,A249,$B$2:$B$601,B249,$F$2:F$601,F249)&gt;1,1,0)</f>
        <v>0</v>
      </c>
      <c r="DB249" s="78">
        <f t="shared" si="175"/>
        <v>0</v>
      </c>
      <c r="DC249" s="78">
        <f t="shared" si="176"/>
        <v>0</v>
      </c>
      <c r="DD249" s="78">
        <f t="shared" si="177"/>
        <v>0</v>
      </c>
      <c r="DE249" s="78" t="str">
        <f t="shared" si="178"/>
        <v>1</v>
      </c>
      <c r="DF249" s="78" t="str">
        <f t="shared" si="179"/>
        <v>1</v>
      </c>
      <c r="DG249" s="78" t="str">
        <f t="shared" si="180"/>
        <v>1</v>
      </c>
      <c r="DH249" s="78" t="str">
        <f t="shared" si="181"/>
        <v>1</v>
      </c>
      <c r="DI249" s="79" t="str">
        <f>IFERROR(IF(J249="","",VLOOKUP(J249,Lists!$D$3:$E$13,2,FALSE)),1)</f>
        <v/>
      </c>
      <c r="DJ249" s="79" t="str">
        <f>IFERROR(IF(K249="","",VLOOKUP(K249,Lists!$F$3:$G$14,2,FALSE)),1)</f>
        <v/>
      </c>
      <c r="DK249" s="79" t="str">
        <f>IFERROR(IF(M249="","",VLOOKUP(M249,Lists!$AA$3:$AB$18,2,FALSE)),1)</f>
        <v/>
      </c>
      <c r="DL249" s="79" t="str">
        <f>IFERROR(IF(N249="","",VLOOKUP(N249,Lists!$AC$3:$AD$13,2,FALSE)),1)</f>
        <v/>
      </c>
    </row>
    <row r="250" spans="1:116" ht="15" customHeight="1" x14ac:dyDescent="0.2">
      <c r="A250" s="20"/>
      <c r="B250" s="19"/>
      <c r="C250" s="64"/>
      <c r="D250" s="64"/>
      <c r="E250" s="19"/>
      <c r="F250" s="20"/>
      <c r="G250" s="18"/>
      <c r="H250" s="65"/>
      <c r="I250" s="18"/>
      <c r="J250" s="66"/>
      <c r="K250" s="66"/>
      <c r="L250" s="67"/>
      <c r="M250" s="68"/>
      <c r="N250" s="68"/>
      <c r="O250" s="69"/>
      <c r="P250" s="134"/>
      <c r="Q250" s="70"/>
      <c r="R250" s="134"/>
      <c r="S250" s="70"/>
      <c r="T250" s="134"/>
      <c r="U250" s="70"/>
      <c r="V250" s="134"/>
      <c r="W250" s="70"/>
      <c r="X250" s="134"/>
      <c r="Y250" s="70"/>
      <c r="Z250" s="134"/>
      <c r="AA250" s="70"/>
      <c r="AB250" s="19"/>
      <c r="AC250" s="20"/>
      <c r="AD250" s="19"/>
      <c r="AE250" s="71" t="str">
        <f t="shared" si="146"/>
        <v/>
      </c>
      <c r="AF250" s="71" t="str">
        <f t="shared" si="147"/>
        <v/>
      </c>
      <c r="AG250" s="71" t="str">
        <f t="shared" si="148"/>
        <v/>
      </c>
      <c r="AH250" s="71" t="str">
        <f t="shared" si="149"/>
        <v/>
      </c>
      <c r="AI250" s="71" t="str">
        <f t="shared" si="150"/>
        <v/>
      </c>
      <c r="AJ250" s="71" t="str">
        <f t="shared" si="151"/>
        <v/>
      </c>
      <c r="AK250" s="71" t="str">
        <f t="shared" si="152"/>
        <v/>
      </c>
      <c r="AL250" s="71" t="str">
        <f t="shared" si="153"/>
        <v/>
      </c>
      <c r="AM250" s="71" t="str">
        <f t="shared" si="154"/>
        <v/>
      </c>
      <c r="AN250" s="72" t="str">
        <f t="shared" si="155"/>
        <v/>
      </c>
      <c r="AO250" s="73" t="str">
        <f t="shared" si="156"/>
        <v/>
      </c>
      <c r="AP250" s="72" t="str">
        <f t="shared" si="157"/>
        <v/>
      </c>
      <c r="AQ250" s="72" t="str">
        <f t="shared" si="158"/>
        <v/>
      </c>
      <c r="AR250" s="72" t="str">
        <f t="shared" si="159"/>
        <v/>
      </c>
      <c r="AS250" s="72" t="str">
        <f t="shared" si="160"/>
        <v/>
      </c>
      <c r="AT250" s="72" t="str">
        <f t="shared" si="161"/>
        <v/>
      </c>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80"/>
      <c r="CA250" s="3"/>
      <c r="CB250" s="3"/>
      <c r="CC250" s="3"/>
      <c r="CD250" s="3"/>
      <c r="CE250" s="3"/>
      <c r="CF250" s="3"/>
      <c r="CG250" s="3"/>
      <c r="CH250" s="3"/>
      <c r="CI250" s="3"/>
      <c r="CJ250" s="3"/>
      <c r="CM250" s="3"/>
      <c r="CN250" s="78" t="str">
        <f t="shared" si="162"/>
        <v/>
      </c>
      <c r="CO250" s="78" t="str">
        <f t="shared" si="163"/>
        <v/>
      </c>
      <c r="CP250" s="78" t="str">
        <f t="shared" si="164"/>
        <v/>
      </c>
      <c r="CQ250" s="78" t="str">
        <f t="shared" si="165"/>
        <v/>
      </c>
      <c r="CR250" s="78" t="str">
        <f t="shared" si="166"/>
        <v/>
      </c>
      <c r="CS250" s="78" t="str">
        <f t="shared" si="167"/>
        <v/>
      </c>
      <c r="CT250" s="78">
        <f t="shared" si="168"/>
        <v>0</v>
      </c>
      <c r="CU250" s="78">
        <f t="shared" si="169"/>
        <v>0</v>
      </c>
      <c r="CV250" s="78">
        <f t="shared" si="170"/>
        <v>0</v>
      </c>
      <c r="CW250" s="78">
        <f t="shared" si="171"/>
        <v>0</v>
      </c>
      <c r="CX250" s="78">
        <f t="shared" si="172"/>
        <v>0</v>
      </c>
      <c r="CY250" s="78">
        <f t="shared" si="173"/>
        <v>0</v>
      </c>
      <c r="CZ250" s="78">
        <f t="shared" si="174"/>
        <v>0</v>
      </c>
      <c r="DA250" s="78">
        <f>IF(COUNTIFS($A$2:$A$601,A250,$B$2:$B$601,B250,$F$2:F$601,F250)&gt;1,1,0)</f>
        <v>0</v>
      </c>
      <c r="DB250" s="78">
        <f t="shared" si="175"/>
        <v>0</v>
      </c>
      <c r="DC250" s="78">
        <f t="shared" si="176"/>
        <v>0</v>
      </c>
      <c r="DD250" s="78">
        <f t="shared" si="177"/>
        <v>0</v>
      </c>
      <c r="DE250" s="78" t="str">
        <f t="shared" si="178"/>
        <v>1</v>
      </c>
      <c r="DF250" s="78" t="str">
        <f t="shared" si="179"/>
        <v>1</v>
      </c>
      <c r="DG250" s="78" t="str">
        <f t="shared" si="180"/>
        <v>1</v>
      </c>
      <c r="DH250" s="78" t="str">
        <f t="shared" si="181"/>
        <v>1</v>
      </c>
      <c r="DI250" s="79" t="str">
        <f>IFERROR(IF(J250="","",VLOOKUP(J250,Lists!$D$3:$E$13,2,FALSE)),1)</f>
        <v/>
      </c>
      <c r="DJ250" s="79" t="str">
        <f>IFERROR(IF(K250="","",VLOOKUP(K250,Lists!$F$3:$G$14,2,FALSE)),1)</f>
        <v/>
      </c>
      <c r="DK250" s="79" t="str">
        <f>IFERROR(IF(M250="","",VLOOKUP(M250,Lists!$AA$3:$AB$18,2,FALSE)),1)</f>
        <v/>
      </c>
      <c r="DL250" s="79" t="str">
        <f>IFERROR(IF(N250="","",VLOOKUP(N250,Lists!$AC$3:$AD$13,2,FALSE)),1)</f>
        <v/>
      </c>
    </row>
    <row r="251" spans="1:116" ht="15" customHeight="1" x14ac:dyDescent="0.2">
      <c r="A251" s="20"/>
      <c r="B251" s="19"/>
      <c r="C251" s="64"/>
      <c r="D251" s="64"/>
      <c r="E251" s="19"/>
      <c r="F251" s="20"/>
      <c r="G251" s="18"/>
      <c r="H251" s="65"/>
      <c r="I251" s="18"/>
      <c r="J251" s="66"/>
      <c r="K251" s="66"/>
      <c r="L251" s="67"/>
      <c r="M251" s="68"/>
      <c r="N251" s="68"/>
      <c r="O251" s="69"/>
      <c r="P251" s="134"/>
      <c r="Q251" s="70"/>
      <c r="R251" s="134"/>
      <c r="S251" s="70"/>
      <c r="T251" s="134"/>
      <c r="U251" s="70"/>
      <c r="V251" s="134"/>
      <c r="W251" s="70"/>
      <c r="X251" s="134"/>
      <c r="Y251" s="70"/>
      <c r="Z251" s="134"/>
      <c r="AA251" s="70"/>
      <c r="AB251" s="19"/>
      <c r="AC251" s="20"/>
      <c r="AD251" s="19"/>
      <c r="AE251" s="71" t="str">
        <f t="shared" si="146"/>
        <v/>
      </c>
      <c r="AF251" s="71" t="str">
        <f t="shared" si="147"/>
        <v/>
      </c>
      <c r="AG251" s="71" t="str">
        <f t="shared" si="148"/>
        <v/>
      </c>
      <c r="AH251" s="71" t="str">
        <f t="shared" si="149"/>
        <v/>
      </c>
      <c r="AI251" s="71" t="str">
        <f t="shared" si="150"/>
        <v/>
      </c>
      <c r="AJ251" s="71" t="str">
        <f t="shared" si="151"/>
        <v/>
      </c>
      <c r="AK251" s="71" t="str">
        <f t="shared" si="152"/>
        <v/>
      </c>
      <c r="AL251" s="71" t="str">
        <f t="shared" si="153"/>
        <v/>
      </c>
      <c r="AM251" s="71" t="str">
        <f t="shared" si="154"/>
        <v/>
      </c>
      <c r="AN251" s="72" t="str">
        <f t="shared" si="155"/>
        <v/>
      </c>
      <c r="AO251" s="73" t="str">
        <f t="shared" si="156"/>
        <v/>
      </c>
      <c r="AP251" s="72" t="str">
        <f t="shared" si="157"/>
        <v/>
      </c>
      <c r="AQ251" s="72" t="str">
        <f t="shared" si="158"/>
        <v/>
      </c>
      <c r="AR251" s="72" t="str">
        <f t="shared" si="159"/>
        <v/>
      </c>
      <c r="AS251" s="72" t="str">
        <f t="shared" si="160"/>
        <v/>
      </c>
      <c r="AT251" s="72" t="str">
        <f t="shared" si="161"/>
        <v/>
      </c>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80"/>
      <c r="CA251" s="3"/>
      <c r="CB251" s="3"/>
      <c r="CC251" s="3"/>
      <c r="CD251" s="3"/>
      <c r="CE251" s="3"/>
      <c r="CF251" s="3"/>
      <c r="CG251" s="3"/>
      <c r="CH251" s="3"/>
      <c r="CI251" s="3"/>
      <c r="CJ251" s="3"/>
      <c r="CM251" s="3"/>
      <c r="CN251" s="78" t="str">
        <f t="shared" si="162"/>
        <v/>
      </c>
      <c r="CO251" s="78" t="str">
        <f t="shared" si="163"/>
        <v/>
      </c>
      <c r="CP251" s="78" t="str">
        <f t="shared" si="164"/>
        <v/>
      </c>
      <c r="CQ251" s="78" t="str">
        <f t="shared" si="165"/>
        <v/>
      </c>
      <c r="CR251" s="78" t="str">
        <f t="shared" si="166"/>
        <v/>
      </c>
      <c r="CS251" s="78" t="str">
        <f t="shared" si="167"/>
        <v/>
      </c>
      <c r="CT251" s="78">
        <f t="shared" si="168"/>
        <v>0</v>
      </c>
      <c r="CU251" s="78">
        <f t="shared" si="169"/>
        <v>0</v>
      </c>
      <c r="CV251" s="78">
        <f t="shared" si="170"/>
        <v>0</v>
      </c>
      <c r="CW251" s="78">
        <f t="shared" si="171"/>
        <v>0</v>
      </c>
      <c r="CX251" s="78">
        <f t="shared" si="172"/>
        <v>0</v>
      </c>
      <c r="CY251" s="78">
        <f t="shared" si="173"/>
        <v>0</v>
      </c>
      <c r="CZ251" s="78">
        <f t="shared" si="174"/>
        <v>0</v>
      </c>
      <c r="DA251" s="78">
        <f>IF(COUNTIFS($A$2:$A$601,A251,$B$2:$B$601,B251,$F$2:F$601,F251)&gt;1,1,0)</f>
        <v>0</v>
      </c>
      <c r="DB251" s="78">
        <f t="shared" si="175"/>
        <v>0</v>
      </c>
      <c r="DC251" s="78">
        <f t="shared" si="176"/>
        <v>0</v>
      </c>
      <c r="DD251" s="78">
        <f t="shared" si="177"/>
        <v>0</v>
      </c>
      <c r="DE251" s="78" t="str">
        <f t="shared" si="178"/>
        <v>1</v>
      </c>
      <c r="DF251" s="78" t="str">
        <f t="shared" si="179"/>
        <v>1</v>
      </c>
      <c r="DG251" s="78" t="str">
        <f t="shared" si="180"/>
        <v>1</v>
      </c>
      <c r="DH251" s="78" t="str">
        <f t="shared" si="181"/>
        <v>1</v>
      </c>
      <c r="DI251" s="79" t="str">
        <f>IFERROR(IF(J251="","",VLOOKUP(J251,Lists!$D$3:$E$13,2,FALSE)),1)</f>
        <v/>
      </c>
      <c r="DJ251" s="79" t="str">
        <f>IFERROR(IF(K251="","",VLOOKUP(K251,Lists!$F$3:$G$14,2,FALSE)),1)</f>
        <v/>
      </c>
      <c r="DK251" s="79" t="str">
        <f>IFERROR(IF(M251="","",VLOOKUP(M251,Lists!$AA$3:$AB$18,2,FALSE)),1)</f>
        <v/>
      </c>
      <c r="DL251" s="79" t="str">
        <f>IFERROR(IF(N251="","",VLOOKUP(N251,Lists!$AC$3:$AD$13,2,FALSE)),1)</f>
        <v/>
      </c>
    </row>
    <row r="252" spans="1:116" ht="15" customHeight="1" x14ac:dyDescent="0.2">
      <c r="A252" s="20"/>
      <c r="B252" s="19"/>
      <c r="C252" s="64"/>
      <c r="D252" s="64"/>
      <c r="E252" s="19"/>
      <c r="F252" s="20"/>
      <c r="G252" s="18"/>
      <c r="H252" s="65"/>
      <c r="I252" s="18"/>
      <c r="J252" s="66"/>
      <c r="K252" s="66"/>
      <c r="L252" s="67"/>
      <c r="M252" s="68"/>
      <c r="N252" s="68"/>
      <c r="O252" s="69"/>
      <c r="P252" s="134"/>
      <c r="Q252" s="70"/>
      <c r="R252" s="134"/>
      <c r="S252" s="70"/>
      <c r="T252" s="134"/>
      <c r="U252" s="70"/>
      <c r="V252" s="134"/>
      <c r="W252" s="70"/>
      <c r="X252" s="134"/>
      <c r="Y252" s="70"/>
      <c r="Z252" s="134"/>
      <c r="AA252" s="70"/>
      <c r="AB252" s="19"/>
      <c r="AC252" s="20"/>
      <c r="AD252" s="19"/>
      <c r="AE252" s="71" t="str">
        <f t="shared" si="146"/>
        <v/>
      </c>
      <c r="AF252" s="71" t="str">
        <f t="shared" si="147"/>
        <v/>
      </c>
      <c r="AG252" s="71" t="str">
        <f t="shared" si="148"/>
        <v/>
      </c>
      <c r="AH252" s="71" t="str">
        <f t="shared" si="149"/>
        <v/>
      </c>
      <c r="AI252" s="71" t="str">
        <f t="shared" si="150"/>
        <v/>
      </c>
      <c r="AJ252" s="71" t="str">
        <f t="shared" si="151"/>
        <v/>
      </c>
      <c r="AK252" s="71" t="str">
        <f t="shared" si="152"/>
        <v/>
      </c>
      <c r="AL252" s="71" t="str">
        <f t="shared" si="153"/>
        <v/>
      </c>
      <c r="AM252" s="71" t="str">
        <f t="shared" si="154"/>
        <v/>
      </c>
      <c r="AN252" s="72" t="str">
        <f t="shared" si="155"/>
        <v/>
      </c>
      <c r="AO252" s="73" t="str">
        <f t="shared" si="156"/>
        <v/>
      </c>
      <c r="AP252" s="72" t="str">
        <f t="shared" si="157"/>
        <v/>
      </c>
      <c r="AQ252" s="72" t="str">
        <f t="shared" si="158"/>
        <v/>
      </c>
      <c r="AR252" s="72" t="str">
        <f t="shared" si="159"/>
        <v/>
      </c>
      <c r="AS252" s="72" t="str">
        <f t="shared" si="160"/>
        <v/>
      </c>
      <c r="AT252" s="72" t="str">
        <f t="shared" si="161"/>
        <v/>
      </c>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80"/>
      <c r="CA252" s="3"/>
      <c r="CB252" s="3"/>
      <c r="CC252" s="3"/>
      <c r="CD252" s="3"/>
      <c r="CE252" s="3"/>
      <c r="CF252" s="3"/>
      <c r="CG252" s="3"/>
      <c r="CH252" s="3"/>
      <c r="CI252" s="3"/>
      <c r="CJ252" s="3"/>
      <c r="CM252" s="3"/>
      <c r="CN252" s="78" t="str">
        <f t="shared" si="162"/>
        <v/>
      </c>
      <c r="CO252" s="78" t="str">
        <f t="shared" si="163"/>
        <v/>
      </c>
      <c r="CP252" s="78" t="str">
        <f t="shared" si="164"/>
        <v/>
      </c>
      <c r="CQ252" s="78" t="str">
        <f t="shared" si="165"/>
        <v/>
      </c>
      <c r="CR252" s="78" t="str">
        <f t="shared" si="166"/>
        <v/>
      </c>
      <c r="CS252" s="78" t="str">
        <f t="shared" si="167"/>
        <v/>
      </c>
      <c r="CT252" s="78">
        <f t="shared" si="168"/>
        <v>0</v>
      </c>
      <c r="CU252" s="78">
        <f t="shared" si="169"/>
        <v>0</v>
      </c>
      <c r="CV252" s="78">
        <f t="shared" si="170"/>
        <v>0</v>
      </c>
      <c r="CW252" s="78">
        <f t="shared" si="171"/>
        <v>0</v>
      </c>
      <c r="CX252" s="78">
        <f t="shared" si="172"/>
        <v>0</v>
      </c>
      <c r="CY252" s="78">
        <f t="shared" si="173"/>
        <v>0</v>
      </c>
      <c r="CZ252" s="78">
        <f t="shared" si="174"/>
        <v>0</v>
      </c>
      <c r="DA252" s="78">
        <f>IF(COUNTIFS($A$2:$A$601,A252,$B$2:$B$601,B252,$F$2:F$601,F252)&gt;1,1,0)</f>
        <v>0</v>
      </c>
      <c r="DB252" s="78">
        <f t="shared" si="175"/>
        <v>0</v>
      </c>
      <c r="DC252" s="78">
        <f t="shared" si="176"/>
        <v>0</v>
      </c>
      <c r="DD252" s="78">
        <f t="shared" si="177"/>
        <v>0</v>
      </c>
      <c r="DE252" s="78" t="str">
        <f t="shared" si="178"/>
        <v>1</v>
      </c>
      <c r="DF252" s="78" t="str">
        <f t="shared" si="179"/>
        <v>1</v>
      </c>
      <c r="DG252" s="78" t="str">
        <f t="shared" si="180"/>
        <v>1</v>
      </c>
      <c r="DH252" s="78" t="str">
        <f t="shared" si="181"/>
        <v>1</v>
      </c>
      <c r="DI252" s="79" t="str">
        <f>IFERROR(IF(J252="","",VLOOKUP(J252,Lists!$D$3:$E$13,2,FALSE)),1)</f>
        <v/>
      </c>
      <c r="DJ252" s="79" t="str">
        <f>IFERROR(IF(K252="","",VLOOKUP(K252,Lists!$F$3:$G$14,2,FALSE)),1)</f>
        <v/>
      </c>
      <c r="DK252" s="79" t="str">
        <f>IFERROR(IF(M252="","",VLOOKUP(M252,Lists!$AA$3:$AB$18,2,FALSE)),1)</f>
        <v/>
      </c>
      <c r="DL252" s="79" t="str">
        <f>IFERROR(IF(N252="","",VLOOKUP(N252,Lists!$AC$3:$AD$13,2,FALSE)),1)</f>
        <v/>
      </c>
    </row>
    <row r="253" spans="1:116" ht="15" customHeight="1" x14ac:dyDescent="0.2">
      <c r="A253" s="20"/>
      <c r="B253" s="19"/>
      <c r="C253" s="64"/>
      <c r="D253" s="64"/>
      <c r="E253" s="19"/>
      <c r="F253" s="20"/>
      <c r="G253" s="18"/>
      <c r="H253" s="65"/>
      <c r="I253" s="18"/>
      <c r="J253" s="66"/>
      <c r="K253" s="66"/>
      <c r="L253" s="67"/>
      <c r="M253" s="68"/>
      <c r="N253" s="68"/>
      <c r="O253" s="69"/>
      <c r="P253" s="134"/>
      <c r="Q253" s="70"/>
      <c r="R253" s="134"/>
      <c r="S253" s="70"/>
      <c r="T253" s="134"/>
      <c r="U253" s="70"/>
      <c r="V253" s="134"/>
      <c r="W253" s="70"/>
      <c r="X253" s="134"/>
      <c r="Y253" s="70"/>
      <c r="Z253" s="134"/>
      <c r="AA253" s="70"/>
      <c r="AB253" s="19"/>
      <c r="AC253" s="20"/>
      <c r="AD253" s="19"/>
      <c r="AE253" s="71" t="str">
        <f t="shared" si="146"/>
        <v/>
      </c>
      <c r="AF253" s="71" t="str">
        <f t="shared" si="147"/>
        <v/>
      </c>
      <c r="AG253" s="71" t="str">
        <f t="shared" si="148"/>
        <v/>
      </c>
      <c r="AH253" s="71" t="str">
        <f t="shared" si="149"/>
        <v/>
      </c>
      <c r="AI253" s="71" t="str">
        <f t="shared" si="150"/>
        <v/>
      </c>
      <c r="AJ253" s="71" t="str">
        <f t="shared" si="151"/>
        <v/>
      </c>
      <c r="AK253" s="71" t="str">
        <f t="shared" si="152"/>
        <v/>
      </c>
      <c r="AL253" s="71" t="str">
        <f t="shared" si="153"/>
        <v/>
      </c>
      <c r="AM253" s="71" t="str">
        <f t="shared" si="154"/>
        <v/>
      </c>
      <c r="AN253" s="72" t="str">
        <f t="shared" si="155"/>
        <v/>
      </c>
      <c r="AO253" s="73" t="str">
        <f t="shared" si="156"/>
        <v/>
      </c>
      <c r="AP253" s="72" t="str">
        <f t="shared" si="157"/>
        <v/>
      </c>
      <c r="AQ253" s="72" t="str">
        <f t="shared" si="158"/>
        <v/>
      </c>
      <c r="AR253" s="72" t="str">
        <f t="shared" si="159"/>
        <v/>
      </c>
      <c r="AS253" s="72" t="str">
        <f t="shared" si="160"/>
        <v/>
      </c>
      <c r="AT253" s="72" t="str">
        <f t="shared" si="161"/>
        <v/>
      </c>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80"/>
      <c r="CA253" s="3"/>
      <c r="CB253" s="3"/>
      <c r="CC253" s="3"/>
      <c r="CD253" s="3"/>
      <c r="CE253" s="3"/>
      <c r="CF253" s="3"/>
      <c r="CG253" s="3"/>
      <c r="CH253" s="3"/>
      <c r="CI253" s="3"/>
      <c r="CJ253" s="3"/>
      <c r="CM253" s="3"/>
      <c r="CN253" s="78" t="str">
        <f t="shared" si="162"/>
        <v/>
      </c>
      <c r="CO253" s="78" t="str">
        <f t="shared" si="163"/>
        <v/>
      </c>
      <c r="CP253" s="78" t="str">
        <f t="shared" si="164"/>
        <v/>
      </c>
      <c r="CQ253" s="78" t="str">
        <f t="shared" si="165"/>
        <v/>
      </c>
      <c r="CR253" s="78" t="str">
        <f t="shared" si="166"/>
        <v/>
      </c>
      <c r="CS253" s="78" t="str">
        <f t="shared" si="167"/>
        <v/>
      </c>
      <c r="CT253" s="78">
        <f t="shared" si="168"/>
        <v>0</v>
      </c>
      <c r="CU253" s="78">
        <f t="shared" si="169"/>
        <v>0</v>
      </c>
      <c r="CV253" s="78">
        <f t="shared" si="170"/>
        <v>0</v>
      </c>
      <c r="CW253" s="78">
        <f t="shared" si="171"/>
        <v>0</v>
      </c>
      <c r="CX253" s="78">
        <f t="shared" si="172"/>
        <v>0</v>
      </c>
      <c r="CY253" s="78">
        <f t="shared" si="173"/>
        <v>0</v>
      </c>
      <c r="CZ253" s="78">
        <f t="shared" si="174"/>
        <v>0</v>
      </c>
      <c r="DA253" s="78">
        <f>IF(COUNTIFS($A$2:$A$601,A253,$B$2:$B$601,B253,$F$2:F$601,F253)&gt;1,1,0)</f>
        <v>0</v>
      </c>
      <c r="DB253" s="78">
        <f t="shared" si="175"/>
        <v>0</v>
      </c>
      <c r="DC253" s="78">
        <f t="shared" si="176"/>
        <v>0</v>
      </c>
      <c r="DD253" s="78">
        <f t="shared" si="177"/>
        <v>0</v>
      </c>
      <c r="DE253" s="78" t="str">
        <f t="shared" si="178"/>
        <v>1</v>
      </c>
      <c r="DF253" s="78" t="str">
        <f t="shared" si="179"/>
        <v>1</v>
      </c>
      <c r="DG253" s="78" t="str">
        <f t="shared" si="180"/>
        <v>1</v>
      </c>
      <c r="DH253" s="78" t="str">
        <f t="shared" si="181"/>
        <v>1</v>
      </c>
      <c r="DI253" s="79" t="str">
        <f>IFERROR(IF(J253="","",VLOOKUP(J253,Lists!$D$3:$E$13,2,FALSE)),1)</f>
        <v/>
      </c>
      <c r="DJ253" s="79" t="str">
        <f>IFERROR(IF(K253="","",VLOOKUP(K253,Lists!$F$3:$G$14,2,FALSE)),1)</f>
        <v/>
      </c>
      <c r="DK253" s="79" t="str">
        <f>IFERROR(IF(M253="","",VLOOKUP(M253,Lists!$AA$3:$AB$18,2,FALSE)),1)</f>
        <v/>
      </c>
      <c r="DL253" s="79" t="str">
        <f>IFERROR(IF(N253="","",VLOOKUP(N253,Lists!$AC$3:$AD$13,2,FALSE)),1)</f>
        <v/>
      </c>
    </row>
    <row r="254" spans="1:116" ht="15" customHeight="1" x14ac:dyDescent="0.2">
      <c r="A254" s="20"/>
      <c r="B254" s="19"/>
      <c r="C254" s="64"/>
      <c r="D254" s="64"/>
      <c r="E254" s="19"/>
      <c r="F254" s="20"/>
      <c r="G254" s="18"/>
      <c r="H254" s="65"/>
      <c r="I254" s="18"/>
      <c r="J254" s="66"/>
      <c r="K254" s="66"/>
      <c r="L254" s="67"/>
      <c r="M254" s="68"/>
      <c r="N254" s="68"/>
      <c r="O254" s="69"/>
      <c r="P254" s="134"/>
      <c r="Q254" s="70"/>
      <c r="R254" s="134"/>
      <c r="S254" s="70"/>
      <c r="T254" s="134"/>
      <c r="U254" s="70"/>
      <c r="V254" s="134"/>
      <c r="W254" s="70"/>
      <c r="X254" s="134"/>
      <c r="Y254" s="70"/>
      <c r="Z254" s="134"/>
      <c r="AA254" s="70"/>
      <c r="AB254" s="19"/>
      <c r="AC254" s="20"/>
      <c r="AD254" s="19"/>
      <c r="AE254" s="71" t="str">
        <f t="shared" si="146"/>
        <v/>
      </c>
      <c r="AF254" s="71" t="str">
        <f t="shared" si="147"/>
        <v/>
      </c>
      <c r="AG254" s="71" t="str">
        <f t="shared" si="148"/>
        <v/>
      </c>
      <c r="AH254" s="71" t="str">
        <f t="shared" si="149"/>
        <v/>
      </c>
      <c r="AI254" s="71" t="str">
        <f t="shared" si="150"/>
        <v/>
      </c>
      <c r="AJ254" s="71" t="str">
        <f t="shared" si="151"/>
        <v/>
      </c>
      <c r="AK254" s="71" t="str">
        <f t="shared" si="152"/>
        <v/>
      </c>
      <c r="AL254" s="71" t="str">
        <f t="shared" si="153"/>
        <v/>
      </c>
      <c r="AM254" s="71" t="str">
        <f t="shared" si="154"/>
        <v/>
      </c>
      <c r="AN254" s="72" t="str">
        <f t="shared" si="155"/>
        <v/>
      </c>
      <c r="AO254" s="73" t="str">
        <f t="shared" si="156"/>
        <v/>
      </c>
      <c r="AP254" s="72" t="str">
        <f t="shared" si="157"/>
        <v/>
      </c>
      <c r="AQ254" s="72" t="str">
        <f t="shared" si="158"/>
        <v/>
      </c>
      <c r="AR254" s="72" t="str">
        <f t="shared" si="159"/>
        <v/>
      </c>
      <c r="AS254" s="72" t="str">
        <f t="shared" si="160"/>
        <v/>
      </c>
      <c r="AT254" s="72" t="str">
        <f t="shared" si="161"/>
        <v/>
      </c>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80"/>
      <c r="CA254" s="3"/>
      <c r="CB254" s="3"/>
      <c r="CC254" s="3"/>
      <c r="CD254" s="3"/>
      <c r="CE254" s="3"/>
      <c r="CF254" s="3"/>
      <c r="CG254" s="3"/>
      <c r="CH254" s="3"/>
      <c r="CI254" s="3"/>
      <c r="CJ254" s="3"/>
      <c r="CM254" s="3"/>
      <c r="CN254" s="78" t="str">
        <f t="shared" si="162"/>
        <v/>
      </c>
      <c r="CO254" s="78" t="str">
        <f t="shared" si="163"/>
        <v/>
      </c>
      <c r="CP254" s="78" t="str">
        <f t="shared" si="164"/>
        <v/>
      </c>
      <c r="CQ254" s="78" t="str">
        <f t="shared" si="165"/>
        <v/>
      </c>
      <c r="CR254" s="78" t="str">
        <f t="shared" si="166"/>
        <v/>
      </c>
      <c r="CS254" s="78" t="str">
        <f t="shared" si="167"/>
        <v/>
      </c>
      <c r="CT254" s="78">
        <f t="shared" si="168"/>
        <v>0</v>
      </c>
      <c r="CU254" s="78">
        <f t="shared" si="169"/>
        <v>0</v>
      </c>
      <c r="CV254" s="78">
        <f t="shared" si="170"/>
        <v>0</v>
      </c>
      <c r="CW254" s="78">
        <f t="shared" si="171"/>
        <v>0</v>
      </c>
      <c r="CX254" s="78">
        <f t="shared" si="172"/>
        <v>0</v>
      </c>
      <c r="CY254" s="78">
        <f t="shared" si="173"/>
        <v>0</v>
      </c>
      <c r="CZ254" s="78">
        <f t="shared" si="174"/>
        <v>0</v>
      </c>
      <c r="DA254" s="78">
        <f>IF(COUNTIFS($A$2:$A$601,A254,$B$2:$B$601,B254,$F$2:F$601,F254)&gt;1,1,0)</f>
        <v>0</v>
      </c>
      <c r="DB254" s="78">
        <f t="shared" si="175"/>
        <v>0</v>
      </c>
      <c r="DC254" s="78">
        <f t="shared" si="176"/>
        <v>0</v>
      </c>
      <c r="DD254" s="78">
        <f t="shared" si="177"/>
        <v>0</v>
      </c>
      <c r="DE254" s="78" t="str">
        <f t="shared" si="178"/>
        <v>1</v>
      </c>
      <c r="DF254" s="78" t="str">
        <f t="shared" si="179"/>
        <v>1</v>
      </c>
      <c r="DG254" s="78" t="str">
        <f t="shared" si="180"/>
        <v>1</v>
      </c>
      <c r="DH254" s="78" t="str">
        <f t="shared" si="181"/>
        <v>1</v>
      </c>
      <c r="DI254" s="79" t="str">
        <f>IFERROR(IF(J254="","",VLOOKUP(J254,Lists!$D$3:$E$13,2,FALSE)),1)</f>
        <v/>
      </c>
      <c r="DJ254" s="79" t="str">
        <f>IFERROR(IF(K254="","",VLOOKUP(K254,Lists!$F$3:$G$14,2,FALSE)),1)</f>
        <v/>
      </c>
      <c r="DK254" s="79" t="str">
        <f>IFERROR(IF(M254="","",VLOOKUP(M254,Lists!$AA$3:$AB$18,2,FALSE)),1)</f>
        <v/>
      </c>
      <c r="DL254" s="79" t="str">
        <f>IFERROR(IF(N254="","",VLOOKUP(N254,Lists!$AC$3:$AD$13,2,FALSE)),1)</f>
        <v/>
      </c>
    </row>
    <row r="255" spans="1:116" ht="15" customHeight="1" x14ac:dyDescent="0.2">
      <c r="A255" s="20"/>
      <c r="B255" s="19"/>
      <c r="C255" s="64"/>
      <c r="D255" s="64"/>
      <c r="E255" s="19"/>
      <c r="F255" s="20"/>
      <c r="G255" s="18"/>
      <c r="H255" s="65"/>
      <c r="I255" s="18"/>
      <c r="J255" s="66"/>
      <c r="K255" s="66"/>
      <c r="L255" s="67"/>
      <c r="M255" s="68"/>
      <c r="N255" s="68"/>
      <c r="O255" s="69"/>
      <c r="P255" s="134"/>
      <c r="Q255" s="70"/>
      <c r="R255" s="134"/>
      <c r="S255" s="70"/>
      <c r="T255" s="134"/>
      <c r="U255" s="70"/>
      <c r="V255" s="134"/>
      <c r="W255" s="70"/>
      <c r="X255" s="134"/>
      <c r="Y255" s="70"/>
      <c r="Z255" s="134"/>
      <c r="AA255" s="70"/>
      <c r="AB255" s="19"/>
      <c r="AC255" s="20"/>
      <c r="AD255" s="19"/>
      <c r="AE255" s="71" t="str">
        <f t="shared" si="146"/>
        <v/>
      </c>
      <c r="AF255" s="71" t="str">
        <f t="shared" si="147"/>
        <v/>
      </c>
      <c r="AG255" s="71" t="str">
        <f t="shared" si="148"/>
        <v/>
      </c>
      <c r="AH255" s="71" t="str">
        <f t="shared" si="149"/>
        <v/>
      </c>
      <c r="AI255" s="71" t="str">
        <f t="shared" si="150"/>
        <v/>
      </c>
      <c r="AJ255" s="71" t="str">
        <f t="shared" si="151"/>
        <v/>
      </c>
      <c r="AK255" s="71" t="str">
        <f t="shared" si="152"/>
        <v/>
      </c>
      <c r="AL255" s="71" t="str">
        <f t="shared" si="153"/>
        <v/>
      </c>
      <c r="AM255" s="71" t="str">
        <f t="shared" si="154"/>
        <v/>
      </c>
      <c r="AN255" s="72" t="str">
        <f t="shared" si="155"/>
        <v/>
      </c>
      <c r="AO255" s="73" t="str">
        <f t="shared" si="156"/>
        <v/>
      </c>
      <c r="AP255" s="72" t="str">
        <f t="shared" si="157"/>
        <v/>
      </c>
      <c r="AQ255" s="72" t="str">
        <f t="shared" si="158"/>
        <v/>
      </c>
      <c r="AR255" s="72" t="str">
        <f t="shared" si="159"/>
        <v/>
      </c>
      <c r="AS255" s="72" t="str">
        <f t="shared" si="160"/>
        <v/>
      </c>
      <c r="AT255" s="72" t="str">
        <f t="shared" si="161"/>
        <v/>
      </c>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80"/>
      <c r="CA255" s="3"/>
      <c r="CB255" s="3"/>
      <c r="CC255" s="3"/>
      <c r="CD255" s="3"/>
      <c r="CE255" s="3"/>
      <c r="CF255" s="3"/>
      <c r="CG255" s="3"/>
      <c r="CH255" s="3"/>
      <c r="CI255" s="3"/>
      <c r="CJ255" s="3"/>
      <c r="CM255" s="3"/>
      <c r="CN255" s="78" t="str">
        <f t="shared" si="162"/>
        <v/>
      </c>
      <c r="CO255" s="78" t="str">
        <f t="shared" si="163"/>
        <v/>
      </c>
      <c r="CP255" s="78" t="str">
        <f t="shared" si="164"/>
        <v/>
      </c>
      <c r="CQ255" s="78" t="str">
        <f t="shared" si="165"/>
        <v/>
      </c>
      <c r="CR255" s="78" t="str">
        <f t="shared" si="166"/>
        <v/>
      </c>
      <c r="CS255" s="78" t="str">
        <f t="shared" si="167"/>
        <v/>
      </c>
      <c r="CT255" s="78">
        <f t="shared" si="168"/>
        <v>0</v>
      </c>
      <c r="CU255" s="78">
        <f t="shared" si="169"/>
        <v>0</v>
      </c>
      <c r="CV255" s="78">
        <f t="shared" si="170"/>
        <v>0</v>
      </c>
      <c r="CW255" s="78">
        <f t="shared" si="171"/>
        <v>0</v>
      </c>
      <c r="CX255" s="78">
        <f t="shared" si="172"/>
        <v>0</v>
      </c>
      <c r="CY255" s="78">
        <f t="shared" si="173"/>
        <v>0</v>
      </c>
      <c r="CZ255" s="78">
        <f t="shared" si="174"/>
        <v>0</v>
      </c>
      <c r="DA255" s="78">
        <f>IF(COUNTIFS($A$2:$A$601,A255,$B$2:$B$601,B255,$F$2:F$601,F255)&gt;1,1,0)</f>
        <v>0</v>
      </c>
      <c r="DB255" s="78">
        <f t="shared" si="175"/>
        <v>0</v>
      </c>
      <c r="DC255" s="78">
        <f t="shared" si="176"/>
        <v>0</v>
      </c>
      <c r="DD255" s="78">
        <f t="shared" si="177"/>
        <v>0</v>
      </c>
      <c r="DE255" s="78" t="str">
        <f t="shared" si="178"/>
        <v>1</v>
      </c>
      <c r="DF255" s="78" t="str">
        <f t="shared" si="179"/>
        <v>1</v>
      </c>
      <c r="DG255" s="78" t="str">
        <f t="shared" si="180"/>
        <v>1</v>
      </c>
      <c r="DH255" s="78" t="str">
        <f t="shared" si="181"/>
        <v>1</v>
      </c>
      <c r="DI255" s="79" t="str">
        <f>IFERROR(IF(J255="","",VLOOKUP(J255,Lists!$D$3:$E$13,2,FALSE)),1)</f>
        <v/>
      </c>
      <c r="DJ255" s="79" t="str">
        <f>IFERROR(IF(K255="","",VLOOKUP(K255,Lists!$F$3:$G$14,2,FALSE)),1)</f>
        <v/>
      </c>
      <c r="DK255" s="79" t="str">
        <f>IFERROR(IF(M255="","",VLOOKUP(M255,Lists!$AA$3:$AB$18,2,FALSE)),1)</f>
        <v/>
      </c>
      <c r="DL255" s="79" t="str">
        <f>IFERROR(IF(N255="","",VLOOKUP(N255,Lists!$AC$3:$AD$13,2,FALSE)),1)</f>
        <v/>
      </c>
    </row>
    <row r="256" spans="1:116" ht="15" customHeight="1" x14ac:dyDescent="0.2">
      <c r="A256" s="20"/>
      <c r="B256" s="19"/>
      <c r="C256" s="64"/>
      <c r="D256" s="64"/>
      <c r="E256" s="19"/>
      <c r="F256" s="20"/>
      <c r="G256" s="18"/>
      <c r="H256" s="65"/>
      <c r="I256" s="18"/>
      <c r="J256" s="66"/>
      <c r="K256" s="66"/>
      <c r="L256" s="67"/>
      <c r="M256" s="68"/>
      <c r="N256" s="68"/>
      <c r="O256" s="69"/>
      <c r="P256" s="134"/>
      <c r="Q256" s="70"/>
      <c r="R256" s="134"/>
      <c r="S256" s="70"/>
      <c r="T256" s="134"/>
      <c r="U256" s="70"/>
      <c r="V256" s="134"/>
      <c r="W256" s="70"/>
      <c r="X256" s="134"/>
      <c r="Y256" s="70"/>
      <c r="Z256" s="134"/>
      <c r="AA256" s="70"/>
      <c r="AB256" s="19"/>
      <c r="AC256" s="20"/>
      <c r="AD256" s="19"/>
      <c r="AE256" s="71" t="str">
        <f t="shared" si="146"/>
        <v/>
      </c>
      <c r="AF256" s="71" t="str">
        <f t="shared" si="147"/>
        <v/>
      </c>
      <c r="AG256" s="71" t="str">
        <f t="shared" si="148"/>
        <v/>
      </c>
      <c r="AH256" s="71" t="str">
        <f t="shared" si="149"/>
        <v/>
      </c>
      <c r="AI256" s="71" t="str">
        <f t="shared" si="150"/>
        <v/>
      </c>
      <c r="AJ256" s="71" t="str">
        <f t="shared" si="151"/>
        <v/>
      </c>
      <c r="AK256" s="71" t="str">
        <f t="shared" si="152"/>
        <v/>
      </c>
      <c r="AL256" s="71" t="str">
        <f t="shared" si="153"/>
        <v/>
      </c>
      <c r="AM256" s="71" t="str">
        <f t="shared" si="154"/>
        <v/>
      </c>
      <c r="AN256" s="72" t="str">
        <f t="shared" si="155"/>
        <v/>
      </c>
      <c r="AO256" s="73" t="str">
        <f t="shared" si="156"/>
        <v/>
      </c>
      <c r="AP256" s="72" t="str">
        <f t="shared" si="157"/>
        <v/>
      </c>
      <c r="AQ256" s="72" t="str">
        <f t="shared" si="158"/>
        <v/>
      </c>
      <c r="AR256" s="72" t="str">
        <f t="shared" si="159"/>
        <v/>
      </c>
      <c r="AS256" s="72" t="str">
        <f t="shared" si="160"/>
        <v/>
      </c>
      <c r="AT256" s="72" t="str">
        <f t="shared" si="161"/>
        <v/>
      </c>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80"/>
      <c r="CA256" s="3"/>
      <c r="CB256" s="3"/>
      <c r="CC256" s="3"/>
      <c r="CD256" s="3"/>
      <c r="CE256" s="3"/>
      <c r="CF256" s="3"/>
      <c r="CG256" s="3"/>
      <c r="CH256" s="3"/>
      <c r="CI256" s="3"/>
      <c r="CJ256" s="3"/>
      <c r="CM256" s="3"/>
      <c r="CN256" s="78" t="str">
        <f t="shared" si="162"/>
        <v/>
      </c>
      <c r="CO256" s="78" t="str">
        <f t="shared" si="163"/>
        <v/>
      </c>
      <c r="CP256" s="78" t="str">
        <f t="shared" si="164"/>
        <v/>
      </c>
      <c r="CQ256" s="78" t="str">
        <f t="shared" si="165"/>
        <v/>
      </c>
      <c r="CR256" s="78" t="str">
        <f t="shared" si="166"/>
        <v/>
      </c>
      <c r="CS256" s="78" t="str">
        <f t="shared" si="167"/>
        <v/>
      </c>
      <c r="CT256" s="78">
        <f t="shared" si="168"/>
        <v>0</v>
      </c>
      <c r="CU256" s="78">
        <f t="shared" si="169"/>
        <v>0</v>
      </c>
      <c r="CV256" s="78">
        <f t="shared" si="170"/>
        <v>0</v>
      </c>
      <c r="CW256" s="78">
        <f t="shared" si="171"/>
        <v>0</v>
      </c>
      <c r="CX256" s="78">
        <f t="shared" si="172"/>
        <v>0</v>
      </c>
      <c r="CY256" s="78">
        <f t="shared" si="173"/>
        <v>0</v>
      </c>
      <c r="CZ256" s="78">
        <f t="shared" si="174"/>
        <v>0</v>
      </c>
      <c r="DA256" s="78">
        <f>IF(COUNTIFS($A$2:$A$601,A256,$B$2:$B$601,B256,$F$2:F$601,F256)&gt;1,1,0)</f>
        <v>0</v>
      </c>
      <c r="DB256" s="78">
        <f t="shared" si="175"/>
        <v>0</v>
      </c>
      <c r="DC256" s="78">
        <f t="shared" si="176"/>
        <v>0</v>
      </c>
      <c r="DD256" s="78">
        <f t="shared" si="177"/>
        <v>0</v>
      </c>
      <c r="DE256" s="78" t="str">
        <f t="shared" si="178"/>
        <v>1</v>
      </c>
      <c r="DF256" s="78" t="str">
        <f t="shared" si="179"/>
        <v>1</v>
      </c>
      <c r="DG256" s="78" t="str">
        <f t="shared" si="180"/>
        <v>1</v>
      </c>
      <c r="DH256" s="78" t="str">
        <f t="shared" si="181"/>
        <v>1</v>
      </c>
      <c r="DI256" s="79" t="str">
        <f>IFERROR(IF(J256="","",VLOOKUP(J256,Lists!$D$3:$E$13,2,FALSE)),1)</f>
        <v/>
      </c>
      <c r="DJ256" s="79" t="str">
        <f>IFERROR(IF(K256="","",VLOOKUP(K256,Lists!$F$3:$G$14,2,FALSE)),1)</f>
        <v/>
      </c>
      <c r="DK256" s="79" t="str">
        <f>IFERROR(IF(M256="","",VLOOKUP(M256,Lists!$AA$3:$AB$18,2,FALSE)),1)</f>
        <v/>
      </c>
      <c r="DL256" s="79" t="str">
        <f>IFERROR(IF(N256="","",VLOOKUP(N256,Lists!$AC$3:$AD$13,2,FALSE)),1)</f>
        <v/>
      </c>
    </row>
    <row r="257" spans="1:116" ht="15" customHeight="1" x14ac:dyDescent="0.2">
      <c r="A257" s="20"/>
      <c r="B257" s="19"/>
      <c r="C257" s="64"/>
      <c r="D257" s="64"/>
      <c r="E257" s="19"/>
      <c r="F257" s="20"/>
      <c r="G257" s="18"/>
      <c r="H257" s="65"/>
      <c r="I257" s="18"/>
      <c r="J257" s="66"/>
      <c r="K257" s="66"/>
      <c r="L257" s="67"/>
      <c r="M257" s="68"/>
      <c r="N257" s="68"/>
      <c r="O257" s="69"/>
      <c r="P257" s="134"/>
      <c r="Q257" s="70"/>
      <c r="R257" s="134"/>
      <c r="S257" s="70"/>
      <c r="T257" s="134"/>
      <c r="U257" s="70"/>
      <c r="V257" s="134"/>
      <c r="W257" s="70"/>
      <c r="X257" s="134"/>
      <c r="Y257" s="70"/>
      <c r="Z257" s="134"/>
      <c r="AA257" s="70"/>
      <c r="AB257" s="19"/>
      <c r="AC257" s="20"/>
      <c r="AD257" s="19"/>
      <c r="AE257" s="71" t="str">
        <f t="shared" si="146"/>
        <v/>
      </c>
      <c r="AF257" s="71" t="str">
        <f t="shared" si="147"/>
        <v/>
      </c>
      <c r="AG257" s="71" t="str">
        <f t="shared" si="148"/>
        <v/>
      </c>
      <c r="AH257" s="71" t="str">
        <f t="shared" si="149"/>
        <v/>
      </c>
      <c r="AI257" s="71" t="str">
        <f t="shared" si="150"/>
        <v/>
      </c>
      <c r="AJ257" s="71" t="str">
        <f t="shared" si="151"/>
        <v/>
      </c>
      <c r="AK257" s="71" t="str">
        <f t="shared" si="152"/>
        <v/>
      </c>
      <c r="AL257" s="71" t="str">
        <f t="shared" si="153"/>
        <v/>
      </c>
      <c r="AM257" s="71" t="str">
        <f t="shared" si="154"/>
        <v/>
      </c>
      <c r="AN257" s="72" t="str">
        <f t="shared" si="155"/>
        <v/>
      </c>
      <c r="AO257" s="73" t="str">
        <f t="shared" si="156"/>
        <v/>
      </c>
      <c r="AP257" s="72" t="str">
        <f t="shared" si="157"/>
        <v/>
      </c>
      <c r="AQ257" s="72" t="str">
        <f t="shared" si="158"/>
        <v/>
      </c>
      <c r="AR257" s="72" t="str">
        <f t="shared" si="159"/>
        <v/>
      </c>
      <c r="AS257" s="72" t="str">
        <f t="shared" si="160"/>
        <v/>
      </c>
      <c r="AT257" s="72" t="str">
        <f t="shared" si="161"/>
        <v/>
      </c>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80"/>
      <c r="CA257" s="3"/>
      <c r="CB257" s="3"/>
      <c r="CC257" s="3"/>
      <c r="CD257" s="3"/>
      <c r="CE257" s="3"/>
      <c r="CF257" s="3"/>
      <c r="CG257" s="3"/>
      <c r="CH257" s="3"/>
      <c r="CI257" s="3"/>
      <c r="CJ257" s="3"/>
      <c r="CM257" s="3"/>
      <c r="CN257" s="78" t="str">
        <f t="shared" si="162"/>
        <v/>
      </c>
      <c r="CO257" s="78" t="str">
        <f t="shared" si="163"/>
        <v/>
      </c>
      <c r="CP257" s="78" t="str">
        <f t="shared" si="164"/>
        <v/>
      </c>
      <c r="CQ257" s="78" t="str">
        <f t="shared" si="165"/>
        <v/>
      </c>
      <c r="CR257" s="78" t="str">
        <f t="shared" si="166"/>
        <v/>
      </c>
      <c r="CS257" s="78" t="str">
        <f t="shared" si="167"/>
        <v/>
      </c>
      <c r="CT257" s="78">
        <f t="shared" si="168"/>
        <v>0</v>
      </c>
      <c r="CU257" s="78">
        <f t="shared" si="169"/>
        <v>0</v>
      </c>
      <c r="CV257" s="78">
        <f t="shared" si="170"/>
        <v>0</v>
      </c>
      <c r="CW257" s="78">
        <f t="shared" si="171"/>
        <v>0</v>
      </c>
      <c r="CX257" s="78">
        <f t="shared" si="172"/>
        <v>0</v>
      </c>
      <c r="CY257" s="78">
        <f t="shared" si="173"/>
        <v>0</v>
      </c>
      <c r="CZ257" s="78">
        <f t="shared" si="174"/>
        <v>0</v>
      </c>
      <c r="DA257" s="78">
        <f>IF(COUNTIFS($A$2:$A$601,A257,$B$2:$B$601,B257,$F$2:F$601,F257)&gt;1,1,0)</f>
        <v>0</v>
      </c>
      <c r="DB257" s="78">
        <f t="shared" si="175"/>
        <v>0</v>
      </c>
      <c r="DC257" s="78">
        <f t="shared" si="176"/>
        <v>0</v>
      </c>
      <c r="DD257" s="78">
        <f t="shared" si="177"/>
        <v>0</v>
      </c>
      <c r="DE257" s="78" t="str">
        <f t="shared" si="178"/>
        <v>1</v>
      </c>
      <c r="DF257" s="78" t="str">
        <f t="shared" si="179"/>
        <v>1</v>
      </c>
      <c r="DG257" s="78" t="str">
        <f t="shared" si="180"/>
        <v>1</v>
      </c>
      <c r="DH257" s="78" t="str">
        <f t="shared" si="181"/>
        <v>1</v>
      </c>
      <c r="DI257" s="79" t="str">
        <f>IFERROR(IF(J257="","",VLOOKUP(J257,Lists!$D$3:$E$13,2,FALSE)),1)</f>
        <v/>
      </c>
      <c r="DJ257" s="79" t="str">
        <f>IFERROR(IF(K257="","",VLOOKUP(K257,Lists!$F$3:$G$14,2,FALSE)),1)</f>
        <v/>
      </c>
      <c r="DK257" s="79" t="str">
        <f>IFERROR(IF(M257="","",VLOOKUP(M257,Lists!$AA$3:$AB$18,2,FALSE)),1)</f>
        <v/>
      </c>
      <c r="DL257" s="79" t="str">
        <f>IFERROR(IF(N257="","",VLOOKUP(N257,Lists!$AC$3:$AD$13,2,FALSE)),1)</f>
        <v/>
      </c>
    </row>
    <row r="258" spans="1:116" ht="15" customHeight="1" x14ac:dyDescent="0.2">
      <c r="A258" s="20"/>
      <c r="B258" s="19"/>
      <c r="C258" s="64"/>
      <c r="D258" s="64"/>
      <c r="E258" s="19"/>
      <c r="F258" s="20"/>
      <c r="G258" s="18"/>
      <c r="H258" s="65"/>
      <c r="I258" s="18"/>
      <c r="J258" s="66"/>
      <c r="K258" s="66"/>
      <c r="L258" s="67"/>
      <c r="M258" s="68"/>
      <c r="N258" s="68"/>
      <c r="O258" s="69"/>
      <c r="P258" s="134"/>
      <c r="Q258" s="70"/>
      <c r="R258" s="134"/>
      <c r="S258" s="70"/>
      <c r="T258" s="134"/>
      <c r="U258" s="70"/>
      <c r="V258" s="134"/>
      <c r="W258" s="70"/>
      <c r="X258" s="134"/>
      <c r="Y258" s="70"/>
      <c r="Z258" s="134"/>
      <c r="AA258" s="70"/>
      <c r="AB258" s="19"/>
      <c r="AC258" s="20"/>
      <c r="AD258" s="19"/>
      <c r="AE258" s="71" t="str">
        <f t="shared" si="146"/>
        <v/>
      </c>
      <c r="AF258" s="71" t="str">
        <f t="shared" si="147"/>
        <v/>
      </c>
      <c r="AG258" s="71" t="str">
        <f t="shared" si="148"/>
        <v/>
      </c>
      <c r="AH258" s="71" t="str">
        <f t="shared" si="149"/>
        <v/>
      </c>
      <c r="AI258" s="71" t="str">
        <f t="shared" si="150"/>
        <v/>
      </c>
      <c r="AJ258" s="71" t="str">
        <f t="shared" si="151"/>
        <v/>
      </c>
      <c r="AK258" s="71" t="str">
        <f t="shared" si="152"/>
        <v/>
      </c>
      <c r="AL258" s="71" t="str">
        <f t="shared" si="153"/>
        <v/>
      </c>
      <c r="AM258" s="71" t="str">
        <f t="shared" si="154"/>
        <v/>
      </c>
      <c r="AN258" s="72" t="str">
        <f t="shared" si="155"/>
        <v/>
      </c>
      <c r="AO258" s="73" t="str">
        <f t="shared" si="156"/>
        <v/>
      </c>
      <c r="AP258" s="72" t="str">
        <f t="shared" si="157"/>
        <v/>
      </c>
      <c r="AQ258" s="72" t="str">
        <f t="shared" si="158"/>
        <v/>
      </c>
      <c r="AR258" s="72" t="str">
        <f t="shared" si="159"/>
        <v/>
      </c>
      <c r="AS258" s="72" t="str">
        <f t="shared" si="160"/>
        <v/>
      </c>
      <c r="AT258" s="72" t="str">
        <f t="shared" si="161"/>
        <v/>
      </c>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80"/>
      <c r="CA258" s="3"/>
      <c r="CB258" s="3"/>
      <c r="CC258" s="3"/>
      <c r="CD258" s="3"/>
      <c r="CE258" s="3"/>
      <c r="CF258" s="3"/>
      <c r="CG258" s="3"/>
      <c r="CH258" s="3"/>
      <c r="CI258" s="3"/>
      <c r="CJ258" s="3"/>
      <c r="CM258" s="3"/>
      <c r="CN258" s="78" t="str">
        <f t="shared" si="162"/>
        <v/>
      </c>
      <c r="CO258" s="78" t="str">
        <f t="shared" si="163"/>
        <v/>
      </c>
      <c r="CP258" s="78" t="str">
        <f t="shared" si="164"/>
        <v/>
      </c>
      <c r="CQ258" s="78" t="str">
        <f t="shared" si="165"/>
        <v/>
      </c>
      <c r="CR258" s="78" t="str">
        <f t="shared" si="166"/>
        <v/>
      </c>
      <c r="CS258" s="78" t="str">
        <f t="shared" si="167"/>
        <v/>
      </c>
      <c r="CT258" s="78">
        <f t="shared" si="168"/>
        <v>0</v>
      </c>
      <c r="CU258" s="78">
        <f t="shared" si="169"/>
        <v>0</v>
      </c>
      <c r="CV258" s="78">
        <f t="shared" si="170"/>
        <v>0</v>
      </c>
      <c r="CW258" s="78">
        <f t="shared" si="171"/>
        <v>0</v>
      </c>
      <c r="CX258" s="78">
        <f t="shared" si="172"/>
        <v>0</v>
      </c>
      <c r="CY258" s="78">
        <f t="shared" si="173"/>
        <v>0</v>
      </c>
      <c r="CZ258" s="78">
        <f t="shared" si="174"/>
        <v>0</v>
      </c>
      <c r="DA258" s="78">
        <f>IF(COUNTIFS($A$2:$A$601,A258,$B$2:$B$601,B258,$F$2:F$601,F258)&gt;1,1,0)</f>
        <v>0</v>
      </c>
      <c r="DB258" s="78">
        <f t="shared" si="175"/>
        <v>0</v>
      </c>
      <c r="DC258" s="78">
        <f t="shared" si="176"/>
        <v>0</v>
      </c>
      <c r="DD258" s="78">
        <f t="shared" si="177"/>
        <v>0</v>
      </c>
      <c r="DE258" s="78" t="str">
        <f t="shared" si="178"/>
        <v>1</v>
      </c>
      <c r="DF258" s="78" t="str">
        <f t="shared" si="179"/>
        <v>1</v>
      </c>
      <c r="DG258" s="78" t="str">
        <f t="shared" si="180"/>
        <v>1</v>
      </c>
      <c r="DH258" s="78" t="str">
        <f t="shared" si="181"/>
        <v>1</v>
      </c>
      <c r="DI258" s="79" t="str">
        <f>IFERROR(IF(J258="","",VLOOKUP(J258,Lists!$D$3:$E$13,2,FALSE)),1)</f>
        <v/>
      </c>
      <c r="DJ258" s="79" t="str">
        <f>IFERROR(IF(K258="","",VLOOKUP(K258,Lists!$F$3:$G$14,2,FALSE)),1)</f>
        <v/>
      </c>
      <c r="DK258" s="79" t="str">
        <f>IFERROR(IF(M258="","",VLOOKUP(M258,Lists!$AA$3:$AB$18,2,FALSE)),1)</f>
        <v/>
      </c>
      <c r="DL258" s="79" t="str">
        <f>IFERROR(IF(N258="","",VLOOKUP(N258,Lists!$AC$3:$AD$13,2,FALSE)),1)</f>
        <v/>
      </c>
    </row>
    <row r="259" spans="1:116" ht="15" customHeight="1" x14ac:dyDescent="0.2">
      <c r="A259" s="20"/>
      <c r="B259" s="19"/>
      <c r="C259" s="64"/>
      <c r="D259" s="64"/>
      <c r="E259" s="19"/>
      <c r="F259" s="20"/>
      <c r="G259" s="18"/>
      <c r="H259" s="65"/>
      <c r="I259" s="18"/>
      <c r="J259" s="66"/>
      <c r="K259" s="66"/>
      <c r="L259" s="67"/>
      <c r="M259" s="68"/>
      <c r="N259" s="68"/>
      <c r="O259" s="69"/>
      <c r="P259" s="134"/>
      <c r="Q259" s="70"/>
      <c r="R259" s="134"/>
      <c r="S259" s="70"/>
      <c r="T259" s="134"/>
      <c r="U259" s="70"/>
      <c r="V259" s="134"/>
      <c r="W259" s="70"/>
      <c r="X259" s="134"/>
      <c r="Y259" s="70"/>
      <c r="Z259" s="134"/>
      <c r="AA259" s="70"/>
      <c r="AB259" s="19"/>
      <c r="AC259" s="20"/>
      <c r="AD259" s="19"/>
      <c r="AE259" s="71" t="str">
        <f t="shared" ref="AE259:AE322" si="182">IF(P259&lt;&gt;"",HOUR(P259)*60+MINUTE(P259),"")</f>
        <v/>
      </c>
      <c r="AF259" s="71" t="str">
        <f t="shared" ref="AF259:AF322" si="183">IF(V259&lt;&gt;"",HOUR(V259)*60+MINUTE(V259),"")</f>
        <v/>
      </c>
      <c r="AG259" s="71" t="str">
        <f t="shared" ref="AG259:AG322" si="184">IF(OR(AE259="",AF259=""),"",IF(AE259=AF259,0,IF(AF259&gt;AE259,AF259-AE259,1440-AE259+AF259)))</f>
        <v/>
      </c>
      <c r="AH259" s="71" t="str">
        <f t="shared" ref="AH259:AH322" si="185">IF(OR(AE259="",AF259="",AG259=""),"",IF(AE259&gt;=$BK$4,IF(AF259&gt;$BK$4,IF(AF259&lt;=$BK$5,IF(AE259&gt;=$BK$4,AG259,""),""),""),0))</f>
        <v/>
      </c>
      <c r="AI259" s="71" t="str">
        <f t="shared" ref="AI259:AI322" si="186">IF(OR(AE259="",AF259="",$BK$4="",$BK$5=""),"",IF(AE259&lt;$BK$4,IF(AF259&gt;$BK$4,IF(AF259&lt;$BK$5,AF259-$BK$4,($BK$5-$BK$4)),""),""))</f>
        <v/>
      </c>
      <c r="AJ259" s="71" t="str">
        <f t="shared" ref="AJ259:AJ322" si="187">IF(OR(AE259="",AF259="",$BK$4="",$BK$5=""),"",IF(AE259&gt;$BK$4,IF(AE259&lt;$BK$5,IF(OR(AF259&gt;$BK$5,AF259&lt;$BK$4),$BK$5-AE259,""),""),""))</f>
        <v/>
      </c>
      <c r="AK259" s="71" t="str">
        <f t="shared" ref="AK259:AK322" si="188">IF(OR(AE259="",AF259="",$BK$4="",$BK$5=""),"",IF(AND(AE259&lt;$BK$4,AF259&lt;$BK$4),((AF259-AE259)),""))</f>
        <v/>
      </c>
      <c r="AL259" s="71" t="str">
        <f t="shared" ref="AL259:AL322" si="189">IF(AND(AH259="",AI259="",AJ259="",AK259=""),"",SUM(AH259:AK259))</f>
        <v/>
      </c>
      <c r="AM259" s="71" t="str">
        <f t="shared" ref="AM259:AM322" si="190">IF(OR(AG259="",AL259=""),IF(AL259="",AG259,""),AG259-AL259)</f>
        <v/>
      </c>
      <c r="AN259" s="72" t="str">
        <f t="shared" ref="AN259:AN322" si="191">IF(AL259="","",IF(OR(C259="",R259=""),"",IF(((R259+Q259)-C259)&lt;0,0,((R259+Q259)-C259))))</f>
        <v/>
      </c>
      <c r="AO259" s="73" t="str">
        <f t="shared" ref="AO259:AO322" si="192">IF(AL259="","",IF(OR(E259="",B259="",G259="yes"),"",B259-E259))</f>
        <v/>
      </c>
      <c r="AP259" s="72" t="str">
        <f t="shared" ref="AP259:AP322" si="193">IF(AN259="","",IF(AN259&gt;$AY$6,"No","Yes"))</f>
        <v/>
      </c>
      <c r="AQ259" s="72" t="str">
        <f t="shared" ref="AQ259:AQ322" si="194">IF(AL259="","",IF(OR(X259="",Z259=""),"",Z259+Y259-X259))</f>
        <v/>
      </c>
      <c r="AR259" s="72" t="str">
        <f t="shared" ref="AR259:AR322" si="195">IF(AL259="","",IF(OR(I259="",I259="No",,G259="yes"),"",IF(AB259=E259,"Yes","No")))</f>
        <v/>
      </c>
      <c r="AS259" s="72" t="str">
        <f t="shared" ref="AS259:AS322" si="196">IF(G259="YES","",(IF(OR(A259="",AB259="",E259=""),"",(IF(OR(I259="",I259="No",,G259="Yes"),"",IF(OR(B259&lt;&gt;AB259,B259&lt;&gt;E259),IF(AB259&lt;E259,"Validate","Yes"),"No"))))))</f>
        <v/>
      </c>
      <c r="AT259" s="72" t="str">
        <f t="shared" ref="AT259:AT322" si="197">IF(OR(AL259="",AB259="",I259="No"),"",IF(OR(AD259=AB259,AD259=AB259+1),"Yes","No"))</f>
        <v/>
      </c>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80"/>
      <c r="CA259" s="3"/>
      <c r="CB259" s="3"/>
      <c r="CC259" s="3"/>
      <c r="CD259" s="3"/>
      <c r="CE259" s="3"/>
      <c r="CF259" s="3"/>
      <c r="CG259" s="3"/>
      <c r="CH259" s="3"/>
      <c r="CI259" s="3"/>
      <c r="CJ259" s="3"/>
      <c r="CM259" s="3"/>
      <c r="CN259" s="78" t="str">
        <f t="shared" ref="CN259:CN322" si="198">IF(OR(P259="",R259=""),"",IF(P259+Q259=R259,1,0))</f>
        <v/>
      </c>
      <c r="CO259" s="78" t="str">
        <f t="shared" ref="CO259:CO322" si="199">IF(OR(R259="",T259=""),"",IF(R259+S259=T259,1,0))</f>
        <v/>
      </c>
      <c r="CP259" s="78" t="str">
        <f t="shared" ref="CP259:CP322" si="200">IF(OR(T259="",V259=""),"",IF(T259+U259=V259,1,0))</f>
        <v/>
      </c>
      <c r="CQ259" s="78" t="str">
        <f t="shared" ref="CQ259:CQ322" si="201">IF(OR(V259="",X259=""),"",IF(V259+W259=X259,1,0))</f>
        <v/>
      </c>
      <c r="CR259" s="78" t="str">
        <f t="shared" ref="CR259:CR322" si="202">IF(OR(X259="",Z259=""),"",IF(X259+Y259=Z259,1,0))</f>
        <v/>
      </c>
      <c r="CS259" s="78" t="str">
        <f t="shared" ref="CS259:CS322" si="203">IF(OR(P259="",R259="",T259="",X259="",Z259="",V259=""),"",IF(P259=R259,1,IF(P259=T259,1,IF(P259=V259,1,IF(P259=X259,1,IF(P259=Z259,1,IF(R259=T259,1,IF(R259=V259,1,IF(R259=X259,1,IF(R259=Z259,1,IF(T259=V259,1,IF(T259=X259,1,IF(T259=Z259,1,IF(V259=X259,1,IF(V259=Z259,1,IF(X259=Z259,1,0))))))))))))))))</f>
        <v/>
      </c>
      <c r="CT259" s="78">
        <f t="shared" ref="CT259:CT322" si="204">IF(R259+Q259&lt;P259,1,0)</f>
        <v>0</v>
      </c>
      <c r="CU259" s="78">
        <f t="shared" ref="CU259:CU322" si="205">IF(T259+S259&lt;R259,1,0)</f>
        <v>0</v>
      </c>
      <c r="CV259" s="78">
        <f t="shared" ref="CV259:CV322" si="206">IF(V259+U259&lt;T259,1,0)</f>
        <v>0</v>
      </c>
      <c r="CW259" s="78">
        <f t="shared" ref="CW259:CW322" si="207">IF(X259+W259&lt;V259,1,0)</f>
        <v>0</v>
      </c>
      <c r="CX259" s="78">
        <f t="shared" ref="CX259:CX322" si="208">IF(Z259+Y259&lt;X259,1,0)</f>
        <v>0</v>
      </c>
      <c r="CY259" s="78">
        <f t="shared" ref="CY259:CY322" si="209">IF(P259&gt;R259,1,IF(P259&gt;T259,1,IF(P259&gt;V259,1,IF(P259&gt;X259,1,IF(P259&gt;Z259,1,IF(R259&gt;T259,1,IF(R259&gt;V259,1,IF(R259&gt;X259,1,IF(R259&gt;Z259,1,IF(T259&gt;V259,1,IF(T259&gt;X259,1,IF(T259&gt;Z259,1,IF(V259&gt;X259,1,IF(V259&gt;Z259,1,IF(X259&gt;Z259,1,0)))))))))))))))</f>
        <v>0</v>
      </c>
      <c r="CZ259" s="78">
        <f t="shared" ref="CZ259:CZ322" si="210">IF(COUNTIFS($A$2:$A$1288,A259,$B$2:$B$1288,B259,$K$2:$K$1288,K259,$N$2:$N$1288,N259)&gt;1,1,0)</f>
        <v>0</v>
      </c>
      <c r="DA259" s="78">
        <f>IF(COUNTIFS($A$2:$A$601,A259,$B$2:$B$601,B259,$F$2:F$601,F259)&gt;1,1,0)</f>
        <v>0</v>
      </c>
      <c r="DB259" s="78">
        <f t="shared" ref="DB259:DB322" si="211">IF(COUNTIFS($P$2:$P$601,P259,$R$2:$R$601,R259)&gt;1,1,0)</f>
        <v>0</v>
      </c>
      <c r="DC259" s="78">
        <f t="shared" ref="DC259:DC322" si="212">IF(COUNTIFS($P$2:$P$1288,P259,$T$2:$T$1288,T259,$R$2:$R$1288,R259,$V$2:$V$1288,V259)&gt;1,1,0)</f>
        <v>0</v>
      </c>
      <c r="DD259" s="78">
        <f t="shared" ref="DD259:DD322" si="213">IF(COUNTIFS($T$2:$T$601,T259,$V$2:$V$601,V259,$P$2:$P$601,P259,$X$2:$X$601,X259)&gt;1,1,0)</f>
        <v>0</v>
      </c>
      <c r="DE259" s="78" t="str">
        <f t="shared" ref="DE259:DE322" si="214">IF(ISERROR(DATEVALUE(TEXT(B259,"mm/dd/yyyy"))),"1",IF(B259 &gt;=DATEVALUE(TEXT("06/01/2000","mm/dd/yyyy")),1,"0"))</f>
        <v>1</v>
      </c>
      <c r="DF259" s="78" t="str">
        <f t="shared" ref="DF259:DF322" si="215">IF(ISERROR(DATEVALUE(TEXT(E259,"mm/dd/yyyy"))),"1",IF(E259 &gt;=DATEVALUE(TEXT("06/01/2000","mm/dd/yyyy")),1,"0"))</f>
        <v>1</v>
      </c>
      <c r="DG259" s="78" t="str">
        <f t="shared" ref="DG259:DG322" si="216">IF(ISERROR(DATEVALUE(TEXT(AB259,"mm/dd/yyyy"))),"1",IF(AB259 &gt;=DATEVALUE(TEXT("06/01/2000","mm/dd/yyyy")),1,"0"))</f>
        <v>1</v>
      </c>
      <c r="DH259" s="78" t="str">
        <f t="shared" ref="DH259:DH322" si="217">IF(ISERROR(DATEVALUE(TEXT(AD259,"mm/dd/yyyy"))),"1",IF(AD259 &gt;=DATEVALUE(TEXT("06/01/2000","mm/dd/yyyy")),1,"0"))</f>
        <v>1</v>
      </c>
      <c r="DI259" s="79" t="str">
        <f>IFERROR(IF(J259="","",VLOOKUP(J259,Lists!$D$3:$E$13,2,FALSE)),1)</f>
        <v/>
      </c>
      <c r="DJ259" s="79" t="str">
        <f>IFERROR(IF(K259="","",VLOOKUP(K259,Lists!$F$3:$G$14,2,FALSE)),1)</f>
        <v/>
      </c>
      <c r="DK259" s="79" t="str">
        <f>IFERROR(IF(M259="","",VLOOKUP(M259,Lists!$AA$3:$AB$18,2,FALSE)),1)</f>
        <v/>
      </c>
      <c r="DL259" s="79" t="str">
        <f>IFERROR(IF(N259="","",VLOOKUP(N259,Lists!$AC$3:$AD$13,2,FALSE)),1)</f>
        <v/>
      </c>
    </row>
    <row r="260" spans="1:116" ht="15" customHeight="1" x14ac:dyDescent="0.2">
      <c r="A260" s="20"/>
      <c r="B260" s="19"/>
      <c r="C260" s="64"/>
      <c r="D260" s="64"/>
      <c r="E260" s="19"/>
      <c r="F260" s="20"/>
      <c r="G260" s="18"/>
      <c r="H260" s="65"/>
      <c r="I260" s="18"/>
      <c r="J260" s="66"/>
      <c r="K260" s="66"/>
      <c r="L260" s="67"/>
      <c r="M260" s="68"/>
      <c r="N260" s="68"/>
      <c r="O260" s="69"/>
      <c r="P260" s="134"/>
      <c r="Q260" s="70"/>
      <c r="R260" s="134"/>
      <c r="S260" s="70"/>
      <c r="T260" s="134"/>
      <c r="U260" s="70"/>
      <c r="V260" s="134"/>
      <c r="W260" s="70"/>
      <c r="X260" s="134"/>
      <c r="Y260" s="70"/>
      <c r="Z260" s="134"/>
      <c r="AA260" s="70"/>
      <c r="AB260" s="19"/>
      <c r="AC260" s="20"/>
      <c r="AD260" s="19"/>
      <c r="AE260" s="71" t="str">
        <f t="shared" si="182"/>
        <v/>
      </c>
      <c r="AF260" s="71" t="str">
        <f t="shared" si="183"/>
        <v/>
      </c>
      <c r="AG260" s="71" t="str">
        <f t="shared" si="184"/>
        <v/>
      </c>
      <c r="AH260" s="71" t="str">
        <f t="shared" si="185"/>
        <v/>
      </c>
      <c r="AI260" s="71" t="str">
        <f t="shared" si="186"/>
        <v/>
      </c>
      <c r="AJ260" s="71" t="str">
        <f t="shared" si="187"/>
        <v/>
      </c>
      <c r="AK260" s="71" t="str">
        <f t="shared" si="188"/>
        <v/>
      </c>
      <c r="AL260" s="71" t="str">
        <f t="shared" si="189"/>
        <v/>
      </c>
      <c r="AM260" s="71" t="str">
        <f t="shared" si="190"/>
        <v/>
      </c>
      <c r="AN260" s="72" t="str">
        <f t="shared" si="191"/>
        <v/>
      </c>
      <c r="AO260" s="73" t="str">
        <f t="shared" si="192"/>
        <v/>
      </c>
      <c r="AP260" s="72" t="str">
        <f t="shared" si="193"/>
        <v/>
      </c>
      <c r="AQ260" s="72" t="str">
        <f t="shared" si="194"/>
        <v/>
      </c>
      <c r="AR260" s="72" t="str">
        <f t="shared" si="195"/>
        <v/>
      </c>
      <c r="AS260" s="72" t="str">
        <f t="shared" si="196"/>
        <v/>
      </c>
      <c r="AT260" s="72" t="str">
        <f t="shared" si="197"/>
        <v/>
      </c>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80"/>
      <c r="CA260" s="3"/>
      <c r="CB260" s="3"/>
      <c r="CC260" s="3"/>
      <c r="CD260" s="3"/>
      <c r="CE260" s="3"/>
      <c r="CF260" s="3"/>
      <c r="CG260" s="3"/>
      <c r="CH260" s="3"/>
      <c r="CI260" s="3"/>
      <c r="CJ260" s="3"/>
      <c r="CM260" s="3"/>
      <c r="CN260" s="78" t="str">
        <f t="shared" si="198"/>
        <v/>
      </c>
      <c r="CO260" s="78" t="str">
        <f t="shared" si="199"/>
        <v/>
      </c>
      <c r="CP260" s="78" t="str">
        <f t="shared" si="200"/>
        <v/>
      </c>
      <c r="CQ260" s="78" t="str">
        <f t="shared" si="201"/>
        <v/>
      </c>
      <c r="CR260" s="78" t="str">
        <f t="shared" si="202"/>
        <v/>
      </c>
      <c r="CS260" s="78" t="str">
        <f t="shared" si="203"/>
        <v/>
      </c>
      <c r="CT260" s="78">
        <f t="shared" si="204"/>
        <v>0</v>
      </c>
      <c r="CU260" s="78">
        <f t="shared" si="205"/>
        <v>0</v>
      </c>
      <c r="CV260" s="78">
        <f t="shared" si="206"/>
        <v>0</v>
      </c>
      <c r="CW260" s="78">
        <f t="shared" si="207"/>
        <v>0</v>
      </c>
      <c r="CX260" s="78">
        <f t="shared" si="208"/>
        <v>0</v>
      </c>
      <c r="CY260" s="78">
        <f t="shared" si="209"/>
        <v>0</v>
      </c>
      <c r="CZ260" s="78">
        <f t="shared" si="210"/>
        <v>0</v>
      </c>
      <c r="DA260" s="78">
        <f>IF(COUNTIFS($A$2:$A$601,A260,$B$2:$B$601,B260,$F$2:F$601,F260)&gt;1,1,0)</f>
        <v>0</v>
      </c>
      <c r="DB260" s="78">
        <f t="shared" si="211"/>
        <v>0</v>
      </c>
      <c r="DC260" s="78">
        <f t="shared" si="212"/>
        <v>0</v>
      </c>
      <c r="DD260" s="78">
        <f t="shared" si="213"/>
        <v>0</v>
      </c>
      <c r="DE260" s="78" t="str">
        <f t="shared" si="214"/>
        <v>1</v>
      </c>
      <c r="DF260" s="78" t="str">
        <f t="shared" si="215"/>
        <v>1</v>
      </c>
      <c r="DG260" s="78" t="str">
        <f t="shared" si="216"/>
        <v>1</v>
      </c>
      <c r="DH260" s="78" t="str">
        <f t="shared" si="217"/>
        <v>1</v>
      </c>
      <c r="DI260" s="79" t="str">
        <f>IFERROR(IF(J260="","",VLOOKUP(J260,Lists!$D$3:$E$13,2,FALSE)),1)</f>
        <v/>
      </c>
      <c r="DJ260" s="79" t="str">
        <f>IFERROR(IF(K260="","",VLOOKUP(K260,Lists!$F$3:$G$14,2,FALSE)),1)</f>
        <v/>
      </c>
      <c r="DK260" s="79" t="str">
        <f>IFERROR(IF(M260="","",VLOOKUP(M260,Lists!$AA$3:$AB$18,2,FALSE)),1)</f>
        <v/>
      </c>
      <c r="DL260" s="79" t="str">
        <f>IFERROR(IF(N260="","",VLOOKUP(N260,Lists!$AC$3:$AD$13,2,FALSE)),1)</f>
        <v/>
      </c>
    </row>
    <row r="261" spans="1:116" ht="15" customHeight="1" x14ac:dyDescent="0.2">
      <c r="A261" s="20"/>
      <c r="B261" s="19"/>
      <c r="C261" s="64"/>
      <c r="D261" s="64"/>
      <c r="E261" s="19"/>
      <c r="F261" s="20"/>
      <c r="G261" s="18"/>
      <c r="H261" s="65"/>
      <c r="I261" s="18"/>
      <c r="J261" s="66"/>
      <c r="K261" s="66"/>
      <c r="L261" s="67"/>
      <c r="M261" s="68"/>
      <c r="N261" s="68"/>
      <c r="O261" s="69"/>
      <c r="P261" s="134"/>
      <c r="Q261" s="70"/>
      <c r="R261" s="134"/>
      <c r="S261" s="70"/>
      <c r="T261" s="134"/>
      <c r="U261" s="70"/>
      <c r="V261" s="134"/>
      <c r="W261" s="70"/>
      <c r="X261" s="134"/>
      <c r="Y261" s="70"/>
      <c r="Z261" s="134"/>
      <c r="AA261" s="70"/>
      <c r="AB261" s="19"/>
      <c r="AC261" s="20"/>
      <c r="AD261" s="19"/>
      <c r="AE261" s="71" t="str">
        <f t="shared" si="182"/>
        <v/>
      </c>
      <c r="AF261" s="71" t="str">
        <f t="shared" si="183"/>
        <v/>
      </c>
      <c r="AG261" s="71" t="str">
        <f t="shared" si="184"/>
        <v/>
      </c>
      <c r="AH261" s="71" t="str">
        <f t="shared" si="185"/>
        <v/>
      </c>
      <c r="AI261" s="71" t="str">
        <f t="shared" si="186"/>
        <v/>
      </c>
      <c r="AJ261" s="71" t="str">
        <f t="shared" si="187"/>
        <v/>
      </c>
      <c r="AK261" s="71" t="str">
        <f t="shared" si="188"/>
        <v/>
      </c>
      <c r="AL261" s="71" t="str">
        <f t="shared" si="189"/>
        <v/>
      </c>
      <c r="AM261" s="71" t="str">
        <f t="shared" si="190"/>
        <v/>
      </c>
      <c r="AN261" s="72" t="str">
        <f t="shared" si="191"/>
        <v/>
      </c>
      <c r="AO261" s="73" t="str">
        <f t="shared" si="192"/>
        <v/>
      </c>
      <c r="AP261" s="72" t="str">
        <f t="shared" si="193"/>
        <v/>
      </c>
      <c r="AQ261" s="72" t="str">
        <f t="shared" si="194"/>
        <v/>
      </c>
      <c r="AR261" s="72" t="str">
        <f t="shared" si="195"/>
        <v/>
      </c>
      <c r="AS261" s="72" t="str">
        <f t="shared" si="196"/>
        <v/>
      </c>
      <c r="AT261" s="72" t="str">
        <f t="shared" si="197"/>
        <v/>
      </c>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80"/>
      <c r="CA261" s="3"/>
      <c r="CB261" s="3"/>
      <c r="CC261" s="3"/>
      <c r="CD261" s="3"/>
      <c r="CE261" s="3"/>
      <c r="CF261" s="3"/>
      <c r="CG261" s="3"/>
      <c r="CH261" s="3"/>
      <c r="CI261" s="3"/>
      <c r="CJ261" s="3"/>
      <c r="CM261" s="3"/>
      <c r="CN261" s="78" t="str">
        <f t="shared" si="198"/>
        <v/>
      </c>
      <c r="CO261" s="78" t="str">
        <f t="shared" si="199"/>
        <v/>
      </c>
      <c r="CP261" s="78" t="str">
        <f t="shared" si="200"/>
        <v/>
      </c>
      <c r="CQ261" s="78" t="str">
        <f t="shared" si="201"/>
        <v/>
      </c>
      <c r="CR261" s="78" t="str">
        <f t="shared" si="202"/>
        <v/>
      </c>
      <c r="CS261" s="78" t="str">
        <f t="shared" si="203"/>
        <v/>
      </c>
      <c r="CT261" s="78">
        <f t="shared" si="204"/>
        <v>0</v>
      </c>
      <c r="CU261" s="78">
        <f t="shared" si="205"/>
        <v>0</v>
      </c>
      <c r="CV261" s="78">
        <f t="shared" si="206"/>
        <v>0</v>
      </c>
      <c r="CW261" s="78">
        <f t="shared" si="207"/>
        <v>0</v>
      </c>
      <c r="CX261" s="78">
        <f t="shared" si="208"/>
        <v>0</v>
      </c>
      <c r="CY261" s="78">
        <f t="shared" si="209"/>
        <v>0</v>
      </c>
      <c r="CZ261" s="78">
        <f t="shared" si="210"/>
        <v>0</v>
      </c>
      <c r="DA261" s="78">
        <f>IF(COUNTIFS($A$2:$A$601,A261,$B$2:$B$601,B261,$F$2:F$601,F261)&gt;1,1,0)</f>
        <v>0</v>
      </c>
      <c r="DB261" s="78">
        <f t="shared" si="211"/>
        <v>0</v>
      </c>
      <c r="DC261" s="78">
        <f t="shared" si="212"/>
        <v>0</v>
      </c>
      <c r="DD261" s="78">
        <f t="shared" si="213"/>
        <v>0</v>
      </c>
      <c r="DE261" s="78" t="str">
        <f t="shared" si="214"/>
        <v>1</v>
      </c>
      <c r="DF261" s="78" t="str">
        <f t="shared" si="215"/>
        <v>1</v>
      </c>
      <c r="DG261" s="78" t="str">
        <f t="shared" si="216"/>
        <v>1</v>
      </c>
      <c r="DH261" s="78" t="str">
        <f t="shared" si="217"/>
        <v>1</v>
      </c>
      <c r="DI261" s="79" t="str">
        <f>IFERROR(IF(J261="","",VLOOKUP(J261,Lists!$D$3:$E$13,2,FALSE)),1)</f>
        <v/>
      </c>
      <c r="DJ261" s="79" t="str">
        <f>IFERROR(IF(K261="","",VLOOKUP(K261,Lists!$F$3:$G$14,2,FALSE)),1)</f>
        <v/>
      </c>
      <c r="DK261" s="79" t="str">
        <f>IFERROR(IF(M261="","",VLOOKUP(M261,Lists!$AA$3:$AB$18,2,FALSE)),1)</f>
        <v/>
      </c>
      <c r="DL261" s="79" t="str">
        <f>IFERROR(IF(N261="","",VLOOKUP(N261,Lists!$AC$3:$AD$13,2,FALSE)),1)</f>
        <v/>
      </c>
    </row>
    <row r="262" spans="1:116" ht="15" customHeight="1" x14ac:dyDescent="0.2">
      <c r="A262" s="20"/>
      <c r="B262" s="19"/>
      <c r="C262" s="64"/>
      <c r="D262" s="64"/>
      <c r="E262" s="19"/>
      <c r="F262" s="20"/>
      <c r="G262" s="18"/>
      <c r="H262" s="65"/>
      <c r="I262" s="18"/>
      <c r="J262" s="66"/>
      <c r="K262" s="66"/>
      <c r="L262" s="67"/>
      <c r="M262" s="68"/>
      <c r="N262" s="68"/>
      <c r="O262" s="69"/>
      <c r="P262" s="134"/>
      <c r="Q262" s="70"/>
      <c r="R262" s="134"/>
      <c r="S262" s="70"/>
      <c r="T262" s="134"/>
      <c r="U262" s="70"/>
      <c r="V262" s="134"/>
      <c r="W262" s="70"/>
      <c r="X262" s="134"/>
      <c r="Y262" s="70"/>
      <c r="Z262" s="134"/>
      <c r="AA262" s="70"/>
      <c r="AB262" s="19"/>
      <c r="AC262" s="20"/>
      <c r="AD262" s="19"/>
      <c r="AE262" s="71" t="str">
        <f t="shared" si="182"/>
        <v/>
      </c>
      <c r="AF262" s="71" t="str">
        <f t="shared" si="183"/>
        <v/>
      </c>
      <c r="AG262" s="71" t="str">
        <f t="shared" si="184"/>
        <v/>
      </c>
      <c r="AH262" s="71" t="str">
        <f t="shared" si="185"/>
        <v/>
      </c>
      <c r="AI262" s="71" t="str">
        <f t="shared" si="186"/>
        <v/>
      </c>
      <c r="AJ262" s="71" t="str">
        <f t="shared" si="187"/>
        <v/>
      </c>
      <c r="AK262" s="71" t="str">
        <f t="shared" si="188"/>
        <v/>
      </c>
      <c r="AL262" s="71" t="str">
        <f t="shared" si="189"/>
        <v/>
      </c>
      <c r="AM262" s="71" t="str">
        <f t="shared" si="190"/>
        <v/>
      </c>
      <c r="AN262" s="72" t="str">
        <f t="shared" si="191"/>
        <v/>
      </c>
      <c r="AO262" s="73" t="str">
        <f t="shared" si="192"/>
        <v/>
      </c>
      <c r="AP262" s="72" t="str">
        <f t="shared" si="193"/>
        <v/>
      </c>
      <c r="AQ262" s="72" t="str">
        <f t="shared" si="194"/>
        <v/>
      </c>
      <c r="AR262" s="72" t="str">
        <f t="shared" si="195"/>
        <v/>
      </c>
      <c r="AS262" s="72" t="str">
        <f t="shared" si="196"/>
        <v/>
      </c>
      <c r="AT262" s="72" t="str">
        <f t="shared" si="197"/>
        <v/>
      </c>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80"/>
      <c r="CA262" s="3"/>
      <c r="CB262" s="3"/>
      <c r="CC262" s="3"/>
      <c r="CD262" s="3"/>
      <c r="CE262" s="3"/>
      <c r="CF262" s="3"/>
      <c r="CG262" s="3"/>
      <c r="CH262" s="3"/>
      <c r="CI262" s="3"/>
      <c r="CJ262" s="3"/>
      <c r="CM262" s="3"/>
      <c r="CN262" s="78" t="str">
        <f t="shared" si="198"/>
        <v/>
      </c>
      <c r="CO262" s="78" t="str">
        <f t="shared" si="199"/>
        <v/>
      </c>
      <c r="CP262" s="78" t="str">
        <f t="shared" si="200"/>
        <v/>
      </c>
      <c r="CQ262" s="78" t="str">
        <f t="shared" si="201"/>
        <v/>
      </c>
      <c r="CR262" s="78" t="str">
        <f t="shared" si="202"/>
        <v/>
      </c>
      <c r="CS262" s="78" t="str">
        <f t="shared" si="203"/>
        <v/>
      </c>
      <c r="CT262" s="78">
        <f t="shared" si="204"/>
        <v>0</v>
      </c>
      <c r="CU262" s="78">
        <f t="shared" si="205"/>
        <v>0</v>
      </c>
      <c r="CV262" s="78">
        <f t="shared" si="206"/>
        <v>0</v>
      </c>
      <c r="CW262" s="78">
        <f t="shared" si="207"/>
        <v>0</v>
      </c>
      <c r="CX262" s="78">
        <f t="shared" si="208"/>
        <v>0</v>
      </c>
      <c r="CY262" s="78">
        <f t="shared" si="209"/>
        <v>0</v>
      </c>
      <c r="CZ262" s="78">
        <f t="shared" si="210"/>
        <v>0</v>
      </c>
      <c r="DA262" s="78">
        <f>IF(COUNTIFS($A$2:$A$601,A262,$B$2:$B$601,B262,$F$2:F$601,F262)&gt;1,1,0)</f>
        <v>0</v>
      </c>
      <c r="DB262" s="78">
        <f t="shared" si="211"/>
        <v>0</v>
      </c>
      <c r="DC262" s="78">
        <f t="shared" si="212"/>
        <v>0</v>
      </c>
      <c r="DD262" s="78">
        <f t="shared" si="213"/>
        <v>0</v>
      </c>
      <c r="DE262" s="78" t="str">
        <f t="shared" si="214"/>
        <v>1</v>
      </c>
      <c r="DF262" s="78" t="str">
        <f t="shared" si="215"/>
        <v>1</v>
      </c>
      <c r="DG262" s="78" t="str">
        <f t="shared" si="216"/>
        <v>1</v>
      </c>
      <c r="DH262" s="78" t="str">
        <f t="shared" si="217"/>
        <v>1</v>
      </c>
      <c r="DI262" s="79" t="str">
        <f>IFERROR(IF(J262="","",VLOOKUP(J262,Lists!$D$3:$E$13,2,FALSE)),1)</f>
        <v/>
      </c>
      <c r="DJ262" s="79" t="str">
        <f>IFERROR(IF(K262="","",VLOOKUP(K262,Lists!$F$3:$G$14,2,FALSE)),1)</f>
        <v/>
      </c>
      <c r="DK262" s="79" t="str">
        <f>IFERROR(IF(M262="","",VLOOKUP(M262,Lists!$AA$3:$AB$18,2,FALSE)),1)</f>
        <v/>
      </c>
      <c r="DL262" s="79" t="str">
        <f>IFERROR(IF(N262="","",VLOOKUP(N262,Lists!$AC$3:$AD$13,2,FALSE)),1)</f>
        <v/>
      </c>
    </row>
    <row r="263" spans="1:116" ht="15" customHeight="1" x14ac:dyDescent="0.2">
      <c r="A263" s="20"/>
      <c r="B263" s="19"/>
      <c r="C263" s="64"/>
      <c r="D263" s="64"/>
      <c r="E263" s="19"/>
      <c r="F263" s="20"/>
      <c r="G263" s="18"/>
      <c r="H263" s="65"/>
      <c r="I263" s="18"/>
      <c r="J263" s="66"/>
      <c r="K263" s="66"/>
      <c r="L263" s="67"/>
      <c r="M263" s="68"/>
      <c r="N263" s="68"/>
      <c r="O263" s="69"/>
      <c r="P263" s="134"/>
      <c r="Q263" s="70"/>
      <c r="R263" s="134"/>
      <c r="S263" s="70"/>
      <c r="T263" s="134"/>
      <c r="U263" s="70"/>
      <c r="V263" s="134"/>
      <c r="W263" s="70"/>
      <c r="X263" s="134"/>
      <c r="Y263" s="70"/>
      <c r="Z263" s="134"/>
      <c r="AA263" s="70"/>
      <c r="AB263" s="19"/>
      <c r="AC263" s="20"/>
      <c r="AD263" s="19"/>
      <c r="AE263" s="71" t="str">
        <f t="shared" si="182"/>
        <v/>
      </c>
      <c r="AF263" s="71" t="str">
        <f t="shared" si="183"/>
        <v/>
      </c>
      <c r="AG263" s="71" t="str">
        <f t="shared" si="184"/>
        <v/>
      </c>
      <c r="AH263" s="71" t="str">
        <f t="shared" si="185"/>
        <v/>
      </c>
      <c r="AI263" s="71" t="str">
        <f t="shared" si="186"/>
        <v/>
      </c>
      <c r="AJ263" s="71" t="str">
        <f t="shared" si="187"/>
        <v/>
      </c>
      <c r="AK263" s="71" t="str">
        <f t="shared" si="188"/>
        <v/>
      </c>
      <c r="AL263" s="71" t="str">
        <f t="shared" si="189"/>
        <v/>
      </c>
      <c r="AM263" s="71" t="str">
        <f t="shared" si="190"/>
        <v/>
      </c>
      <c r="AN263" s="72" t="str">
        <f t="shared" si="191"/>
        <v/>
      </c>
      <c r="AO263" s="73" t="str">
        <f t="shared" si="192"/>
        <v/>
      </c>
      <c r="AP263" s="72" t="str">
        <f t="shared" si="193"/>
        <v/>
      </c>
      <c r="AQ263" s="72" t="str">
        <f t="shared" si="194"/>
        <v/>
      </c>
      <c r="AR263" s="72" t="str">
        <f t="shared" si="195"/>
        <v/>
      </c>
      <c r="AS263" s="72" t="str">
        <f t="shared" si="196"/>
        <v/>
      </c>
      <c r="AT263" s="72" t="str">
        <f t="shared" si="197"/>
        <v/>
      </c>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80"/>
      <c r="CA263" s="3"/>
      <c r="CB263" s="3"/>
      <c r="CC263" s="3"/>
      <c r="CD263" s="3"/>
      <c r="CE263" s="3"/>
      <c r="CF263" s="3"/>
      <c r="CG263" s="3"/>
      <c r="CH263" s="3"/>
      <c r="CI263" s="3"/>
      <c r="CJ263" s="3"/>
      <c r="CM263" s="3"/>
      <c r="CN263" s="78" t="str">
        <f t="shared" si="198"/>
        <v/>
      </c>
      <c r="CO263" s="78" t="str">
        <f t="shared" si="199"/>
        <v/>
      </c>
      <c r="CP263" s="78" t="str">
        <f t="shared" si="200"/>
        <v/>
      </c>
      <c r="CQ263" s="78" t="str">
        <f t="shared" si="201"/>
        <v/>
      </c>
      <c r="CR263" s="78" t="str">
        <f t="shared" si="202"/>
        <v/>
      </c>
      <c r="CS263" s="78" t="str">
        <f t="shared" si="203"/>
        <v/>
      </c>
      <c r="CT263" s="78">
        <f t="shared" si="204"/>
        <v>0</v>
      </c>
      <c r="CU263" s="78">
        <f t="shared" si="205"/>
        <v>0</v>
      </c>
      <c r="CV263" s="78">
        <f t="shared" si="206"/>
        <v>0</v>
      </c>
      <c r="CW263" s="78">
        <f t="shared" si="207"/>
        <v>0</v>
      </c>
      <c r="CX263" s="78">
        <f t="shared" si="208"/>
        <v>0</v>
      </c>
      <c r="CY263" s="78">
        <f t="shared" si="209"/>
        <v>0</v>
      </c>
      <c r="CZ263" s="78">
        <f t="shared" si="210"/>
        <v>0</v>
      </c>
      <c r="DA263" s="78">
        <f>IF(COUNTIFS($A$2:$A$601,A263,$B$2:$B$601,B263,$F$2:F$601,F263)&gt;1,1,0)</f>
        <v>0</v>
      </c>
      <c r="DB263" s="78">
        <f t="shared" si="211"/>
        <v>0</v>
      </c>
      <c r="DC263" s="78">
        <f t="shared" si="212"/>
        <v>0</v>
      </c>
      <c r="DD263" s="78">
        <f t="shared" si="213"/>
        <v>0</v>
      </c>
      <c r="DE263" s="78" t="str">
        <f t="shared" si="214"/>
        <v>1</v>
      </c>
      <c r="DF263" s="78" t="str">
        <f t="shared" si="215"/>
        <v>1</v>
      </c>
      <c r="DG263" s="78" t="str">
        <f t="shared" si="216"/>
        <v>1</v>
      </c>
      <c r="DH263" s="78" t="str">
        <f t="shared" si="217"/>
        <v>1</v>
      </c>
      <c r="DI263" s="79" t="str">
        <f>IFERROR(IF(J263="","",VLOOKUP(J263,Lists!$D$3:$E$13,2,FALSE)),1)</f>
        <v/>
      </c>
      <c r="DJ263" s="79" t="str">
        <f>IFERROR(IF(K263="","",VLOOKUP(K263,Lists!$F$3:$G$14,2,FALSE)),1)</f>
        <v/>
      </c>
      <c r="DK263" s="79" t="str">
        <f>IFERROR(IF(M263="","",VLOOKUP(M263,Lists!$AA$3:$AB$18,2,FALSE)),1)</f>
        <v/>
      </c>
      <c r="DL263" s="79" t="str">
        <f>IFERROR(IF(N263="","",VLOOKUP(N263,Lists!$AC$3:$AD$13,2,FALSE)),1)</f>
        <v/>
      </c>
    </row>
    <row r="264" spans="1:116" ht="15" customHeight="1" x14ac:dyDescent="0.2">
      <c r="A264" s="20"/>
      <c r="B264" s="19"/>
      <c r="C264" s="64"/>
      <c r="D264" s="64"/>
      <c r="E264" s="19"/>
      <c r="F264" s="20"/>
      <c r="G264" s="18"/>
      <c r="H264" s="65"/>
      <c r="I264" s="18"/>
      <c r="J264" s="66"/>
      <c r="K264" s="66"/>
      <c r="L264" s="67"/>
      <c r="M264" s="68"/>
      <c r="N264" s="68"/>
      <c r="O264" s="69"/>
      <c r="P264" s="134"/>
      <c r="Q264" s="70"/>
      <c r="R264" s="134"/>
      <c r="S264" s="70"/>
      <c r="T264" s="134"/>
      <c r="U264" s="70"/>
      <c r="V264" s="134"/>
      <c r="W264" s="70"/>
      <c r="X264" s="134"/>
      <c r="Y264" s="70"/>
      <c r="Z264" s="134"/>
      <c r="AA264" s="70"/>
      <c r="AB264" s="19"/>
      <c r="AC264" s="20"/>
      <c r="AD264" s="19"/>
      <c r="AE264" s="71" t="str">
        <f t="shared" si="182"/>
        <v/>
      </c>
      <c r="AF264" s="71" t="str">
        <f t="shared" si="183"/>
        <v/>
      </c>
      <c r="AG264" s="71" t="str">
        <f t="shared" si="184"/>
        <v/>
      </c>
      <c r="AH264" s="71" t="str">
        <f t="shared" si="185"/>
        <v/>
      </c>
      <c r="AI264" s="71" t="str">
        <f t="shared" si="186"/>
        <v/>
      </c>
      <c r="AJ264" s="71" t="str">
        <f t="shared" si="187"/>
        <v/>
      </c>
      <c r="AK264" s="71" t="str">
        <f t="shared" si="188"/>
        <v/>
      </c>
      <c r="AL264" s="71" t="str">
        <f t="shared" si="189"/>
        <v/>
      </c>
      <c r="AM264" s="71" t="str">
        <f t="shared" si="190"/>
        <v/>
      </c>
      <c r="AN264" s="72" t="str">
        <f t="shared" si="191"/>
        <v/>
      </c>
      <c r="AO264" s="73" t="str">
        <f t="shared" si="192"/>
        <v/>
      </c>
      <c r="AP264" s="72" t="str">
        <f t="shared" si="193"/>
        <v/>
      </c>
      <c r="AQ264" s="72" t="str">
        <f t="shared" si="194"/>
        <v/>
      </c>
      <c r="AR264" s="72" t="str">
        <f t="shared" si="195"/>
        <v/>
      </c>
      <c r="AS264" s="72" t="str">
        <f t="shared" si="196"/>
        <v/>
      </c>
      <c r="AT264" s="72" t="str">
        <f t="shared" si="197"/>
        <v/>
      </c>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80"/>
      <c r="CA264" s="3"/>
      <c r="CB264" s="3"/>
      <c r="CC264" s="3"/>
      <c r="CD264" s="3"/>
      <c r="CE264" s="3"/>
      <c r="CF264" s="3"/>
      <c r="CG264" s="3"/>
      <c r="CH264" s="3"/>
      <c r="CI264" s="3"/>
      <c r="CJ264" s="3"/>
      <c r="CM264" s="3"/>
      <c r="CN264" s="78" t="str">
        <f t="shared" si="198"/>
        <v/>
      </c>
      <c r="CO264" s="78" t="str">
        <f t="shared" si="199"/>
        <v/>
      </c>
      <c r="CP264" s="78" t="str">
        <f t="shared" si="200"/>
        <v/>
      </c>
      <c r="CQ264" s="78" t="str">
        <f t="shared" si="201"/>
        <v/>
      </c>
      <c r="CR264" s="78" t="str">
        <f t="shared" si="202"/>
        <v/>
      </c>
      <c r="CS264" s="78" t="str">
        <f t="shared" si="203"/>
        <v/>
      </c>
      <c r="CT264" s="78">
        <f t="shared" si="204"/>
        <v>0</v>
      </c>
      <c r="CU264" s="78">
        <f t="shared" si="205"/>
        <v>0</v>
      </c>
      <c r="CV264" s="78">
        <f t="shared" si="206"/>
        <v>0</v>
      </c>
      <c r="CW264" s="78">
        <f t="shared" si="207"/>
        <v>0</v>
      </c>
      <c r="CX264" s="78">
        <f t="shared" si="208"/>
        <v>0</v>
      </c>
      <c r="CY264" s="78">
        <f t="shared" si="209"/>
        <v>0</v>
      </c>
      <c r="CZ264" s="78">
        <f t="shared" si="210"/>
        <v>0</v>
      </c>
      <c r="DA264" s="78">
        <f>IF(COUNTIFS($A$2:$A$601,A264,$B$2:$B$601,B264,$F$2:F$601,F264)&gt;1,1,0)</f>
        <v>0</v>
      </c>
      <c r="DB264" s="78">
        <f t="shared" si="211"/>
        <v>0</v>
      </c>
      <c r="DC264" s="78">
        <f t="shared" si="212"/>
        <v>0</v>
      </c>
      <c r="DD264" s="78">
        <f t="shared" si="213"/>
        <v>0</v>
      </c>
      <c r="DE264" s="78" t="str">
        <f t="shared" si="214"/>
        <v>1</v>
      </c>
      <c r="DF264" s="78" t="str">
        <f t="shared" si="215"/>
        <v>1</v>
      </c>
      <c r="DG264" s="78" t="str">
        <f t="shared" si="216"/>
        <v>1</v>
      </c>
      <c r="DH264" s="78" t="str">
        <f t="shared" si="217"/>
        <v>1</v>
      </c>
      <c r="DI264" s="79" t="str">
        <f>IFERROR(IF(J264="","",VLOOKUP(J264,Lists!$D$3:$E$13,2,FALSE)),1)</f>
        <v/>
      </c>
      <c r="DJ264" s="79" t="str">
        <f>IFERROR(IF(K264="","",VLOOKUP(K264,Lists!$F$3:$G$14,2,FALSE)),1)</f>
        <v/>
      </c>
      <c r="DK264" s="79" t="str">
        <f>IFERROR(IF(M264="","",VLOOKUP(M264,Lists!$AA$3:$AB$18,2,FALSE)),1)</f>
        <v/>
      </c>
      <c r="DL264" s="79" t="str">
        <f>IFERROR(IF(N264="","",VLOOKUP(N264,Lists!$AC$3:$AD$13,2,FALSE)),1)</f>
        <v/>
      </c>
    </row>
    <row r="265" spans="1:116" ht="15" customHeight="1" x14ac:dyDescent="0.2">
      <c r="A265" s="20"/>
      <c r="B265" s="19"/>
      <c r="C265" s="64"/>
      <c r="D265" s="64"/>
      <c r="E265" s="19"/>
      <c r="F265" s="20"/>
      <c r="G265" s="18"/>
      <c r="H265" s="65"/>
      <c r="I265" s="18"/>
      <c r="J265" s="66"/>
      <c r="K265" s="66"/>
      <c r="L265" s="67"/>
      <c r="M265" s="68"/>
      <c r="N265" s="68"/>
      <c r="O265" s="69"/>
      <c r="P265" s="134"/>
      <c r="Q265" s="70"/>
      <c r="R265" s="134"/>
      <c r="S265" s="70"/>
      <c r="T265" s="134"/>
      <c r="U265" s="70"/>
      <c r="V265" s="134"/>
      <c r="W265" s="70"/>
      <c r="X265" s="134"/>
      <c r="Y265" s="70"/>
      <c r="Z265" s="134"/>
      <c r="AA265" s="70"/>
      <c r="AB265" s="19"/>
      <c r="AC265" s="20"/>
      <c r="AD265" s="19"/>
      <c r="AE265" s="71" t="str">
        <f t="shared" si="182"/>
        <v/>
      </c>
      <c r="AF265" s="71" t="str">
        <f t="shared" si="183"/>
        <v/>
      </c>
      <c r="AG265" s="71" t="str">
        <f t="shared" si="184"/>
        <v/>
      </c>
      <c r="AH265" s="71" t="str">
        <f t="shared" si="185"/>
        <v/>
      </c>
      <c r="AI265" s="71" t="str">
        <f t="shared" si="186"/>
        <v/>
      </c>
      <c r="AJ265" s="71" t="str">
        <f t="shared" si="187"/>
        <v/>
      </c>
      <c r="AK265" s="71" t="str">
        <f t="shared" si="188"/>
        <v/>
      </c>
      <c r="AL265" s="71" t="str">
        <f t="shared" si="189"/>
        <v/>
      </c>
      <c r="AM265" s="71" t="str">
        <f t="shared" si="190"/>
        <v/>
      </c>
      <c r="AN265" s="72" t="str">
        <f t="shared" si="191"/>
        <v/>
      </c>
      <c r="AO265" s="73" t="str">
        <f t="shared" si="192"/>
        <v/>
      </c>
      <c r="AP265" s="72" t="str">
        <f t="shared" si="193"/>
        <v/>
      </c>
      <c r="AQ265" s="72" t="str">
        <f t="shared" si="194"/>
        <v/>
      </c>
      <c r="AR265" s="72" t="str">
        <f t="shared" si="195"/>
        <v/>
      </c>
      <c r="AS265" s="72" t="str">
        <f t="shared" si="196"/>
        <v/>
      </c>
      <c r="AT265" s="72" t="str">
        <f t="shared" si="197"/>
        <v/>
      </c>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80"/>
      <c r="CA265" s="3"/>
      <c r="CB265" s="3"/>
      <c r="CC265" s="3"/>
      <c r="CD265" s="3"/>
      <c r="CE265" s="3"/>
      <c r="CF265" s="3"/>
      <c r="CG265" s="3"/>
      <c r="CH265" s="3"/>
      <c r="CI265" s="3"/>
      <c r="CJ265" s="3"/>
      <c r="CM265" s="3"/>
      <c r="CN265" s="78" t="str">
        <f t="shared" si="198"/>
        <v/>
      </c>
      <c r="CO265" s="78" t="str">
        <f t="shared" si="199"/>
        <v/>
      </c>
      <c r="CP265" s="78" t="str">
        <f t="shared" si="200"/>
        <v/>
      </c>
      <c r="CQ265" s="78" t="str">
        <f t="shared" si="201"/>
        <v/>
      </c>
      <c r="CR265" s="78" t="str">
        <f t="shared" si="202"/>
        <v/>
      </c>
      <c r="CS265" s="78" t="str">
        <f t="shared" si="203"/>
        <v/>
      </c>
      <c r="CT265" s="78">
        <f t="shared" si="204"/>
        <v>0</v>
      </c>
      <c r="CU265" s="78">
        <f t="shared" si="205"/>
        <v>0</v>
      </c>
      <c r="CV265" s="78">
        <f t="shared" si="206"/>
        <v>0</v>
      </c>
      <c r="CW265" s="78">
        <f t="shared" si="207"/>
        <v>0</v>
      </c>
      <c r="CX265" s="78">
        <f t="shared" si="208"/>
        <v>0</v>
      </c>
      <c r="CY265" s="78">
        <f t="shared" si="209"/>
        <v>0</v>
      </c>
      <c r="CZ265" s="78">
        <f t="shared" si="210"/>
        <v>0</v>
      </c>
      <c r="DA265" s="78">
        <f>IF(COUNTIFS($A$2:$A$601,A265,$B$2:$B$601,B265,$F$2:F$601,F265)&gt;1,1,0)</f>
        <v>0</v>
      </c>
      <c r="DB265" s="78">
        <f t="shared" si="211"/>
        <v>0</v>
      </c>
      <c r="DC265" s="78">
        <f t="shared" si="212"/>
        <v>0</v>
      </c>
      <c r="DD265" s="78">
        <f t="shared" si="213"/>
        <v>0</v>
      </c>
      <c r="DE265" s="78" t="str">
        <f t="shared" si="214"/>
        <v>1</v>
      </c>
      <c r="DF265" s="78" t="str">
        <f t="shared" si="215"/>
        <v>1</v>
      </c>
      <c r="DG265" s="78" t="str">
        <f t="shared" si="216"/>
        <v>1</v>
      </c>
      <c r="DH265" s="78" t="str">
        <f t="shared" si="217"/>
        <v>1</v>
      </c>
      <c r="DI265" s="79" t="str">
        <f>IFERROR(IF(J265="","",VLOOKUP(J265,Lists!$D$3:$E$13,2,FALSE)),1)</f>
        <v/>
      </c>
      <c r="DJ265" s="79" t="str">
        <f>IFERROR(IF(K265="","",VLOOKUP(K265,Lists!$F$3:$G$14,2,FALSE)),1)</f>
        <v/>
      </c>
      <c r="DK265" s="79" t="str">
        <f>IFERROR(IF(M265="","",VLOOKUP(M265,Lists!$AA$3:$AB$18,2,FALSE)),1)</f>
        <v/>
      </c>
      <c r="DL265" s="79" t="str">
        <f>IFERROR(IF(N265="","",VLOOKUP(N265,Lists!$AC$3:$AD$13,2,FALSE)),1)</f>
        <v/>
      </c>
    </row>
    <row r="266" spans="1:116" ht="15" customHeight="1" x14ac:dyDescent="0.2">
      <c r="A266" s="20"/>
      <c r="B266" s="19"/>
      <c r="C266" s="64"/>
      <c r="D266" s="64"/>
      <c r="E266" s="19"/>
      <c r="F266" s="20"/>
      <c r="G266" s="18"/>
      <c r="H266" s="65"/>
      <c r="I266" s="18"/>
      <c r="J266" s="66"/>
      <c r="K266" s="66"/>
      <c r="L266" s="67"/>
      <c r="M266" s="68"/>
      <c r="N266" s="68"/>
      <c r="O266" s="69"/>
      <c r="P266" s="134"/>
      <c r="Q266" s="70"/>
      <c r="R266" s="134"/>
      <c r="S266" s="70"/>
      <c r="T266" s="134"/>
      <c r="U266" s="70"/>
      <c r="V266" s="134"/>
      <c r="W266" s="70"/>
      <c r="X266" s="134"/>
      <c r="Y266" s="70"/>
      <c r="Z266" s="134"/>
      <c r="AA266" s="70"/>
      <c r="AB266" s="19"/>
      <c r="AC266" s="20"/>
      <c r="AD266" s="19"/>
      <c r="AE266" s="71" t="str">
        <f t="shared" si="182"/>
        <v/>
      </c>
      <c r="AF266" s="71" t="str">
        <f t="shared" si="183"/>
        <v/>
      </c>
      <c r="AG266" s="71" t="str">
        <f t="shared" si="184"/>
        <v/>
      </c>
      <c r="AH266" s="71" t="str">
        <f t="shared" si="185"/>
        <v/>
      </c>
      <c r="AI266" s="71" t="str">
        <f t="shared" si="186"/>
        <v/>
      </c>
      <c r="AJ266" s="71" t="str">
        <f t="shared" si="187"/>
        <v/>
      </c>
      <c r="AK266" s="71" t="str">
        <f t="shared" si="188"/>
        <v/>
      </c>
      <c r="AL266" s="71" t="str">
        <f t="shared" si="189"/>
        <v/>
      </c>
      <c r="AM266" s="71" t="str">
        <f t="shared" si="190"/>
        <v/>
      </c>
      <c r="AN266" s="72" t="str">
        <f t="shared" si="191"/>
        <v/>
      </c>
      <c r="AO266" s="73" t="str">
        <f t="shared" si="192"/>
        <v/>
      </c>
      <c r="AP266" s="72" t="str">
        <f t="shared" si="193"/>
        <v/>
      </c>
      <c r="AQ266" s="72" t="str">
        <f t="shared" si="194"/>
        <v/>
      </c>
      <c r="AR266" s="72" t="str">
        <f t="shared" si="195"/>
        <v/>
      </c>
      <c r="AS266" s="72" t="str">
        <f t="shared" si="196"/>
        <v/>
      </c>
      <c r="AT266" s="72" t="str">
        <f t="shared" si="197"/>
        <v/>
      </c>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80"/>
      <c r="CA266" s="3"/>
      <c r="CB266" s="3"/>
      <c r="CC266" s="3"/>
      <c r="CD266" s="3"/>
      <c r="CE266" s="3"/>
      <c r="CF266" s="3"/>
      <c r="CG266" s="3"/>
      <c r="CH266" s="3"/>
      <c r="CI266" s="3"/>
      <c r="CJ266" s="3"/>
      <c r="CM266" s="3"/>
      <c r="CN266" s="78" t="str">
        <f t="shared" si="198"/>
        <v/>
      </c>
      <c r="CO266" s="78" t="str">
        <f t="shared" si="199"/>
        <v/>
      </c>
      <c r="CP266" s="78" t="str">
        <f t="shared" si="200"/>
        <v/>
      </c>
      <c r="CQ266" s="78" t="str">
        <f t="shared" si="201"/>
        <v/>
      </c>
      <c r="CR266" s="78" t="str">
        <f t="shared" si="202"/>
        <v/>
      </c>
      <c r="CS266" s="78" t="str">
        <f t="shared" si="203"/>
        <v/>
      </c>
      <c r="CT266" s="78">
        <f t="shared" si="204"/>
        <v>0</v>
      </c>
      <c r="CU266" s="78">
        <f t="shared" si="205"/>
        <v>0</v>
      </c>
      <c r="CV266" s="78">
        <f t="shared" si="206"/>
        <v>0</v>
      </c>
      <c r="CW266" s="78">
        <f t="shared" si="207"/>
        <v>0</v>
      </c>
      <c r="CX266" s="78">
        <f t="shared" si="208"/>
        <v>0</v>
      </c>
      <c r="CY266" s="78">
        <f t="shared" si="209"/>
        <v>0</v>
      </c>
      <c r="CZ266" s="78">
        <f t="shared" si="210"/>
        <v>0</v>
      </c>
      <c r="DA266" s="78">
        <f>IF(COUNTIFS($A$2:$A$601,A266,$B$2:$B$601,B266,$F$2:F$601,F266)&gt;1,1,0)</f>
        <v>0</v>
      </c>
      <c r="DB266" s="78">
        <f t="shared" si="211"/>
        <v>0</v>
      </c>
      <c r="DC266" s="78">
        <f t="shared" si="212"/>
        <v>0</v>
      </c>
      <c r="DD266" s="78">
        <f t="shared" si="213"/>
        <v>0</v>
      </c>
      <c r="DE266" s="78" t="str">
        <f t="shared" si="214"/>
        <v>1</v>
      </c>
      <c r="DF266" s="78" t="str">
        <f t="shared" si="215"/>
        <v>1</v>
      </c>
      <c r="DG266" s="78" t="str">
        <f t="shared" si="216"/>
        <v>1</v>
      </c>
      <c r="DH266" s="78" t="str">
        <f t="shared" si="217"/>
        <v>1</v>
      </c>
      <c r="DI266" s="79" t="str">
        <f>IFERROR(IF(J266="","",VLOOKUP(J266,Lists!$D$3:$E$13,2,FALSE)),1)</f>
        <v/>
      </c>
      <c r="DJ266" s="79" t="str">
        <f>IFERROR(IF(K266="","",VLOOKUP(K266,Lists!$F$3:$G$14,2,FALSE)),1)</f>
        <v/>
      </c>
      <c r="DK266" s="79" t="str">
        <f>IFERROR(IF(M266="","",VLOOKUP(M266,Lists!$AA$3:$AB$18,2,FALSE)),1)</f>
        <v/>
      </c>
      <c r="DL266" s="79" t="str">
        <f>IFERROR(IF(N266="","",VLOOKUP(N266,Lists!$AC$3:$AD$13,2,FALSE)),1)</f>
        <v/>
      </c>
    </row>
    <row r="267" spans="1:116" ht="15" customHeight="1" x14ac:dyDescent="0.2">
      <c r="A267" s="20"/>
      <c r="B267" s="19"/>
      <c r="C267" s="64"/>
      <c r="D267" s="64"/>
      <c r="E267" s="19"/>
      <c r="F267" s="20"/>
      <c r="G267" s="18"/>
      <c r="H267" s="65"/>
      <c r="I267" s="18"/>
      <c r="J267" s="66"/>
      <c r="K267" s="66"/>
      <c r="L267" s="67"/>
      <c r="M267" s="68"/>
      <c r="N267" s="68"/>
      <c r="O267" s="69"/>
      <c r="P267" s="134"/>
      <c r="Q267" s="70"/>
      <c r="R267" s="134"/>
      <c r="S267" s="70"/>
      <c r="T267" s="134"/>
      <c r="U267" s="70"/>
      <c r="V267" s="134"/>
      <c r="W267" s="70"/>
      <c r="X267" s="134"/>
      <c r="Y267" s="70"/>
      <c r="Z267" s="134"/>
      <c r="AA267" s="70"/>
      <c r="AB267" s="19"/>
      <c r="AC267" s="20"/>
      <c r="AD267" s="19"/>
      <c r="AE267" s="71" t="str">
        <f t="shared" si="182"/>
        <v/>
      </c>
      <c r="AF267" s="71" t="str">
        <f t="shared" si="183"/>
        <v/>
      </c>
      <c r="AG267" s="71" t="str">
        <f t="shared" si="184"/>
        <v/>
      </c>
      <c r="AH267" s="71" t="str">
        <f t="shared" si="185"/>
        <v/>
      </c>
      <c r="AI267" s="71" t="str">
        <f t="shared" si="186"/>
        <v/>
      </c>
      <c r="AJ267" s="71" t="str">
        <f t="shared" si="187"/>
        <v/>
      </c>
      <c r="AK267" s="71" t="str">
        <f t="shared" si="188"/>
        <v/>
      </c>
      <c r="AL267" s="71" t="str">
        <f t="shared" si="189"/>
        <v/>
      </c>
      <c r="AM267" s="71" t="str">
        <f t="shared" si="190"/>
        <v/>
      </c>
      <c r="AN267" s="72" t="str">
        <f t="shared" si="191"/>
        <v/>
      </c>
      <c r="AO267" s="73" t="str">
        <f t="shared" si="192"/>
        <v/>
      </c>
      <c r="AP267" s="72" t="str">
        <f t="shared" si="193"/>
        <v/>
      </c>
      <c r="AQ267" s="72" t="str">
        <f t="shared" si="194"/>
        <v/>
      </c>
      <c r="AR267" s="72" t="str">
        <f t="shared" si="195"/>
        <v/>
      </c>
      <c r="AS267" s="72" t="str">
        <f t="shared" si="196"/>
        <v/>
      </c>
      <c r="AT267" s="72" t="str">
        <f t="shared" si="197"/>
        <v/>
      </c>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80"/>
      <c r="CA267" s="3"/>
      <c r="CB267" s="3"/>
      <c r="CC267" s="3"/>
      <c r="CD267" s="3"/>
      <c r="CE267" s="3"/>
      <c r="CF267" s="3"/>
      <c r="CG267" s="3"/>
      <c r="CH267" s="3"/>
      <c r="CI267" s="3"/>
      <c r="CJ267" s="3"/>
      <c r="CM267" s="3"/>
      <c r="CN267" s="78" t="str">
        <f t="shared" si="198"/>
        <v/>
      </c>
      <c r="CO267" s="78" t="str">
        <f t="shared" si="199"/>
        <v/>
      </c>
      <c r="CP267" s="78" t="str">
        <f t="shared" si="200"/>
        <v/>
      </c>
      <c r="CQ267" s="78" t="str">
        <f t="shared" si="201"/>
        <v/>
      </c>
      <c r="CR267" s="78" t="str">
        <f t="shared" si="202"/>
        <v/>
      </c>
      <c r="CS267" s="78" t="str">
        <f t="shared" si="203"/>
        <v/>
      </c>
      <c r="CT267" s="78">
        <f t="shared" si="204"/>
        <v>0</v>
      </c>
      <c r="CU267" s="78">
        <f t="shared" si="205"/>
        <v>0</v>
      </c>
      <c r="CV267" s="78">
        <f t="shared" si="206"/>
        <v>0</v>
      </c>
      <c r="CW267" s="78">
        <f t="shared" si="207"/>
        <v>0</v>
      </c>
      <c r="CX267" s="78">
        <f t="shared" si="208"/>
        <v>0</v>
      </c>
      <c r="CY267" s="78">
        <f t="shared" si="209"/>
        <v>0</v>
      </c>
      <c r="CZ267" s="78">
        <f t="shared" si="210"/>
        <v>0</v>
      </c>
      <c r="DA267" s="78">
        <f>IF(COUNTIFS($A$2:$A$601,A267,$B$2:$B$601,B267,$F$2:F$601,F267)&gt;1,1,0)</f>
        <v>0</v>
      </c>
      <c r="DB267" s="78">
        <f t="shared" si="211"/>
        <v>0</v>
      </c>
      <c r="DC267" s="78">
        <f t="shared" si="212"/>
        <v>0</v>
      </c>
      <c r="DD267" s="78">
        <f t="shared" si="213"/>
        <v>0</v>
      </c>
      <c r="DE267" s="78" t="str">
        <f t="shared" si="214"/>
        <v>1</v>
      </c>
      <c r="DF267" s="78" t="str">
        <f t="shared" si="215"/>
        <v>1</v>
      </c>
      <c r="DG267" s="78" t="str">
        <f t="shared" si="216"/>
        <v>1</v>
      </c>
      <c r="DH267" s="78" t="str">
        <f t="shared" si="217"/>
        <v>1</v>
      </c>
      <c r="DI267" s="79" t="str">
        <f>IFERROR(IF(J267="","",VLOOKUP(J267,Lists!$D$3:$E$13,2,FALSE)),1)</f>
        <v/>
      </c>
      <c r="DJ267" s="79" t="str">
        <f>IFERROR(IF(K267="","",VLOOKUP(K267,Lists!$F$3:$G$14,2,FALSE)),1)</f>
        <v/>
      </c>
      <c r="DK267" s="79" t="str">
        <f>IFERROR(IF(M267="","",VLOOKUP(M267,Lists!$AA$3:$AB$18,2,FALSE)),1)</f>
        <v/>
      </c>
      <c r="DL267" s="79" t="str">
        <f>IFERROR(IF(N267="","",VLOOKUP(N267,Lists!$AC$3:$AD$13,2,FALSE)),1)</f>
        <v/>
      </c>
    </row>
    <row r="268" spans="1:116" ht="15" customHeight="1" x14ac:dyDescent="0.2">
      <c r="A268" s="20"/>
      <c r="B268" s="19"/>
      <c r="C268" s="64"/>
      <c r="D268" s="64"/>
      <c r="E268" s="19"/>
      <c r="F268" s="20"/>
      <c r="G268" s="18"/>
      <c r="H268" s="65"/>
      <c r="I268" s="18"/>
      <c r="J268" s="66"/>
      <c r="K268" s="66"/>
      <c r="L268" s="67"/>
      <c r="M268" s="68"/>
      <c r="N268" s="68"/>
      <c r="O268" s="69"/>
      <c r="P268" s="134"/>
      <c r="Q268" s="70"/>
      <c r="R268" s="134"/>
      <c r="S268" s="70"/>
      <c r="T268" s="134"/>
      <c r="U268" s="70"/>
      <c r="V268" s="134"/>
      <c r="W268" s="70"/>
      <c r="X268" s="134"/>
      <c r="Y268" s="70"/>
      <c r="Z268" s="134"/>
      <c r="AA268" s="70"/>
      <c r="AB268" s="19"/>
      <c r="AC268" s="20"/>
      <c r="AD268" s="19"/>
      <c r="AE268" s="71" t="str">
        <f t="shared" si="182"/>
        <v/>
      </c>
      <c r="AF268" s="71" t="str">
        <f t="shared" si="183"/>
        <v/>
      </c>
      <c r="AG268" s="71" t="str">
        <f t="shared" si="184"/>
        <v/>
      </c>
      <c r="AH268" s="71" t="str">
        <f t="shared" si="185"/>
        <v/>
      </c>
      <c r="AI268" s="71" t="str">
        <f t="shared" si="186"/>
        <v/>
      </c>
      <c r="AJ268" s="71" t="str">
        <f t="shared" si="187"/>
        <v/>
      </c>
      <c r="AK268" s="71" t="str">
        <f t="shared" si="188"/>
        <v/>
      </c>
      <c r="AL268" s="71" t="str">
        <f t="shared" si="189"/>
        <v/>
      </c>
      <c r="AM268" s="71" t="str">
        <f t="shared" si="190"/>
        <v/>
      </c>
      <c r="AN268" s="72" t="str">
        <f t="shared" si="191"/>
        <v/>
      </c>
      <c r="AO268" s="73" t="str">
        <f t="shared" si="192"/>
        <v/>
      </c>
      <c r="AP268" s="72" t="str">
        <f t="shared" si="193"/>
        <v/>
      </c>
      <c r="AQ268" s="72" t="str">
        <f t="shared" si="194"/>
        <v/>
      </c>
      <c r="AR268" s="72" t="str">
        <f t="shared" si="195"/>
        <v/>
      </c>
      <c r="AS268" s="72" t="str">
        <f t="shared" si="196"/>
        <v/>
      </c>
      <c r="AT268" s="72" t="str">
        <f t="shared" si="197"/>
        <v/>
      </c>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80"/>
      <c r="CA268" s="3"/>
      <c r="CB268" s="3"/>
      <c r="CC268" s="3"/>
      <c r="CD268" s="3"/>
      <c r="CE268" s="3"/>
      <c r="CF268" s="3"/>
      <c r="CG268" s="3"/>
      <c r="CH268" s="3"/>
      <c r="CI268" s="3"/>
      <c r="CJ268" s="3"/>
      <c r="CM268" s="3"/>
      <c r="CN268" s="78" t="str">
        <f t="shared" si="198"/>
        <v/>
      </c>
      <c r="CO268" s="78" t="str">
        <f t="shared" si="199"/>
        <v/>
      </c>
      <c r="CP268" s="78" t="str">
        <f t="shared" si="200"/>
        <v/>
      </c>
      <c r="CQ268" s="78" t="str">
        <f t="shared" si="201"/>
        <v/>
      </c>
      <c r="CR268" s="78" t="str">
        <f t="shared" si="202"/>
        <v/>
      </c>
      <c r="CS268" s="78" t="str">
        <f t="shared" si="203"/>
        <v/>
      </c>
      <c r="CT268" s="78">
        <f t="shared" si="204"/>
        <v>0</v>
      </c>
      <c r="CU268" s="78">
        <f t="shared" si="205"/>
        <v>0</v>
      </c>
      <c r="CV268" s="78">
        <f t="shared" si="206"/>
        <v>0</v>
      </c>
      <c r="CW268" s="78">
        <f t="shared" si="207"/>
        <v>0</v>
      </c>
      <c r="CX268" s="78">
        <f t="shared" si="208"/>
        <v>0</v>
      </c>
      <c r="CY268" s="78">
        <f t="shared" si="209"/>
        <v>0</v>
      </c>
      <c r="CZ268" s="78">
        <f t="shared" si="210"/>
        <v>0</v>
      </c>
      <c r="DA268" s="78">
        <f>IF(COUNTIFS($A$2:$A$601,A268,$B$2:$B$601,B268,$F$2:F$601,F268)&gt;1,1,0)</f>
        <v>0</v>
      </c>
      <c r="DB268" s="78">
        <f t="shared" si="211"/>
        <v>0</v>
      </c>
      <c r="DC268" s="78">
        <f t="shared" si="212"/>
        <v>0</v>
      </c>
      <c r="DD268" s="78">
        <f t="shared" si="213"/>
        <v>0</v>
      </c>
      <c r="DE268" s="78" t="str">
        <f t="shared" si="214"/>
        <v>1</v>
      </c>
      <c r="DF268" s="78" t="str">
        <f t="shared" si="215"/>
        <v>1</v>
      </c>
      <c r="DG268" s="78" t="str">
        <f t="shared" si="216"/>
        <v>1</v>
      </c>
      <c r="DH268" s="78" t="str">
        <f t="shared" si="217"/>
        <v>1</v>
      </c>
      <c r="DI268" s="79" t="str">
        <f>IFERROR(IF(J268="","",VLOOKUP(J268,Lists!$D$3:$E$13,2,FALSE)),1)</f>
        <v/>
      </c>
      <c r="DJ268" s="79" t="str">
        <f>IFERROR(IF(K268="","",VLOOKUP(K268,Lists!$F$3:$G$14,2,FALSE)),1)</f>
        <v/>
      </c>
      <c r="DK268" s="79" t="str">
        <f>IFERROR(IF(M268="","",VLOOKUP(M268,Lists!$AA$3:$AB$18,2,FALSE)),1)</f>
        <v/>
      </c>
      <c r="DL268" s="79" t="str">
        <f>IFERROR(IF(N268="","",VLOOKUP(N268,Lists!$AC$3:$AD$13,2,FALSE)),1)</f>
        <v/>
      </c>
    </row>
    <row r="269" spans="1:116" ht="15" customHeight="1" x14ac:dyDescent="0.2">
      <c r="A269" s="20"/>
      <c r="B269" s="19"/>
      <c r="C269" s="64"/>
      <c r="D269" s="64"/>
      <c r="E269" s="19"/>
      <c r="F269" s="20"/>
      <c r="G269" s="18"/>
      <c r="H269" s="65"/>
      <c r="I269" s="18"/>
      <c r="J269" s="66"/>
      <c r="K269" s="66"/>
      <c r="L269" s="67"/>
      <c r="M269" s="68"/>
      <c r="N269" s="68"/>
      <c r="O269" s="69"/>
      <c r="P269" s="134"/>
      <c r="Q269" s="70"/>
      <c r="R269" s="134"/>
      <c r="S269" s="70"/>
      <c r="T269" s="134"/>
      <c r="U269" s="70"/>
      <c r="V269" s="134"/>
      <c r="W269" s="70"/>
      <c r="X269" s="134"/>
      <c r="Y269" s="70"/>
      <c r="Z269" s="134"/>
      <c r="AA269" s="70"/>
      <c r="AB269" s="19"/>
      <c r="AC269" s="20"/>
      <c r="AD269" s="19"/>
      <c r="AE269" s="71" t="str">
        <f t="shared" si="182"/>
        <v/>
      </c>
      <c r="AF269" s="71" t="str">
        <f t="shared" si="183"/>
        <v/>
      </c>
      <c r="AG269" s="71" t="str">
        <f t="shared" si="184"/>
        <v/>
      </c>
      <c r="AH269" s="71" t="str">
        <f t="shared" si="185"/>
        <v/>
      </c>
      <c r="AI269" s="71" t="str">
        <f t="shared" si="186"/>
        <v/>
      </c>
      <c r="AJ269" s="71" t="str">
        <f t="shared" si="187"/>
        <v/>
      </c>
      <c r="AK269" s="71" t="str">
        <f t="shared" si="188"/>
        <v/>
      </c>
      <c r="AL269" s="71" t="str">
        <f t="shared" si="189"/>
        <v/>
      </c>
      <c r="AM269" s="71" t="str">
        <f t="shared" si="190"/>
        <v/>
      </c>
      <c r="AN269" s="72" t="str">
        <f t="shared" si="191"/>
        <v/>
      </c>
      <c r="AO269" s="73" t="str">
        <f t="shared" si="192"/>
        <v/>
      </c>
      <c r="AP269" s="72" t="str">
        <f t="shared" si="193"/>
        <v/>
      </c>
      <c r="AQ269" s="72" t="str">
        <f t="shared" si="194"/>
        <v/>
      </c>
      <c r="AR269" s="72" t="str">
        <f t="shared" si="195"/>
        <v/>
      </c>
      <c r="AS269" s="72" t="str">
        <f t="shared" si="196"/>
        <v/>
      </c>
      <c r="AT269" s="72" t="str">
        <f t="shared" si="197"/>
        <v/>
      </c>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80"/>
      <c r="CA269" s="3"/>
      <c r="CB269" s="3"/>
      <c r="CC269" s="3"/>
      <c r="CD269" s="3"/>
      <c r="CE269" s="3"/>
      <c r="CF269" s="3"/>
      <c r="CG269" s="3"/>
      <c r="CH269" s="3"/>
      <c r="CI269" s="3"/>
      <c r="CJ269" s="3"/>
      <c r="CM269" s="3"/>
      <c r="CN269" s="78" t="str">
        <f t="shared" si="198"/>
        <v/>
      </c>
      <c r="CO269" s="78" t="str">
        <f t="shared" si="199"/>
        <v/>
      </c>
      <c r="CP269" s="78" t="str">
        <f t="shared" si="200"/>
        <v/>
      </c>
      <c r="CQ269" s="78" t="str">
        <f t="shared" si="201"/>
        <v/>
      </c>
      <c r="CR269" s="78" t="str">
        <f t="shared" si="202"/>
        <v/>
      </c>
      <c r="CS269" s="78" t="str">
        <f t="shared" si="203"/>
        <v/>
      </c>
      <c r="CT269" s="78">
        <f t="shared" si="204"/>
        <v>0</v>
      </c>
      <c r="CU269" s="78">
        <f t="shared" si="205"/>
        <v>0</v>
      </c>
      <c r="CV269" s="78">
        <f t="shared" si="206"/>
        <v>0</v>
      </c>
      <c r="CW269" s="78">
        <f t="shared" si="207"/>
        <v>0</v>
      </c>
      <c r="CX269" s="78">
        <f t="shared" si="208"/>
        <v>0</v>
      </c>
      <c r="CY269" s="78">
        <f t="shared" si="209"/>
        <v>0</v>
      </c>
      <c r="CZ269" s="78">
        <f t="shared" si="210"/>
        <v>0</v>
      </c>
      <c r="DA269" s="78">
        <f>IF(COUNTIFS($A$2:$A$601,A269,$B$2:$B$601,B269,$F$2:F$601,F269)&gt;1,1,0)</f>
        <v>0</v>
      </c>
      <c r="DB269" s="78">
        <f t="shared" si="211"/>
        <v>0</v>
      </c>
      <c r="DC269" s="78">
        <f t="shared" si="212"/>
        <v>0</v>
      </c>
      <c r="DD269" s="78">
        <f t="shared" si="213"/>
        <v>0</v>
      </c>
      <c r="DE269" s="78" t="str">
        <f t="shared" si="214"/>
        <v>1</v>
      </c>
      <c r="DF269" s="78" t="str">
        <f t="shared" si="215"/>
        <v>1</v>
      </c>
      <c r="DG269" s="78" t="str">
        <f t="shared" si="216"/>
        <v>1</v>
      </c>
      <c r="DH269" s="78" t="str">
        <f t="shared" si="217"/>
        <v>1</v>
      </c>
      <c r="DI269" s="79" t="str">
        <f>IFERROR(IF(J269="","",VLOOKUP(J269,Lists!$D$3:$E$13,2,FALSE)),1)</f>
        <v/>
      </c>
      <c r="DJ269" s="79" t="str">
        <f>IFERROR(IF(K269="","",VLOOKUP(K269,Lists!$F$3:$G$14,2,FALSE)),1)</f>
        <v/>
      </c>
      <c r="DK269" s="79" t="str">
        <f>IFERROR(IF(M269="","",VLOOKUP(M269,Lists!$AA$3:$AB$18,2,FALSE)),1)</f>
        <v/>
      </c>
      <c r="DL269" s="79" t="str">
        <f>IFERROR(IF(N269="","",VLOOKUP(N269,Lists!$AC$3:$AD$13,2,FALSE)),1)</f>
        <v/>
      </c>
    </row>
    <row r="270" spans="1:116" ht="15" customHeight="1" x14ac:dyDescent="0.2">
      <c r="A270" s="20"/>
      <c r="B270" s="19"/>
      <c r="C270" s="64"/>
      <c r="D270" s="64"/>
      <c r="E270" s="19"/>
      <c r="F270" s="20"/>
      <c r="G270" s="18"/>
      <c r="H270" s="65"/>
      <c r="I270" s="18"/>
      <c r="J270" s="66"/>
      <c r="K270" s="66"/>
      <c r="L270" s="67"/>
      <c r="M270" s="68"/>
      <c r="N270" s="68"/>
      <c r="O270" s="69"/>
      <c r="P270" s="134"/>
      <c r="Q270" s="70"/>
      <c r="R270" s="134"/>
      <c r="S270" s="70"/>
      <c r="T270" s="134"/>
      <c r="U270" s="70"/>
      <c r="V270" s="134"/>
      <c r="W270" s="70"/>
      <c r="X270" s="134"/>
      <c r="Y270" s="70"/>
      <c r="Z270" s="134"/>
      <c r="AA270" s="70"/>
      <c r="AB270" s="19"/>
      <c r="AC270" s="20"/>
      <c r="AD270" s="19"/>
      <c r="AE270" s="71" t="str">
        <f t="shared" si="182"/>
        <v/>
      </c>
      <c r="AF270" s="71" t="str">
        <f t="shared" si="183"/>
        <v/>
      </c>
      <c r="AG270" s="71" t="str">
        <f t="shared" si="184"/>
        <v/>
      </c>
      <c r="AH270" s="71" t="str">
        <f t="shared" si="185"/>
        <v/>
      </c>
      <c r="AI270" s="71" t="str">
        <f t="shared" si="186"/>
        <v/>
      </c>
      <c r="AJ270" s="71" t="str">
        <f t="shared" si="187"/>
        <v/>
      </c>
      <c r="AK270" s="71" t="str">
        <f t="shared" si="188"/>
        <v/>
      </c>
      <c r="AL270" s="71" t="str">
        <f t="shared" si="189"/>
        <v/>
      </c>
      <c r="AM270" s="71" t="str">
        <f t="shared" si="190"/>
        <v/>
      </c>
      <c r="AN270" s="72" t="str">
        <f t="shared" si="191"/>
        <v/>
      </c>
      <c r="AO270" s="73" t="str">
        <f t="shared" si="192"/>
        <v/>
      </c>
      <c r="AP270" s="72" t="str">
        <f t="shared" si="193"/>
        <v/>
      </c>
      <c r="AQ270" s="72" t="str">
        <f t="shared" si="194"/>
        <v/>
      </c>
      <c r="AR270" s="72" t="str">
        <f t="shared" si="195"/>
        <v/>
      </c>
      <c r="AS270" s="72" t="str">
        <f t="shared" si="196"/>
        <v/>
      </c>
      <c r="AT270" s="72" t="str">
        <f t="shared" si="197"/>
        <v/>
      </c>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80"/>
      <c r="CA270" s="3"/>
      <c r="CB270" s="3"/>
      <c r="CC270" s="3"/>
      <c r="CD270" s="3"/>
      <c r="CE270" s="3"/>
      <c r="CF270" s="3"/>
      <c r="CG270" s="3"/>
      <c r="CH270" s="3"/>
      <c r="CI270" s="3"/>
      <c r="CJ270" s="3"/>
      <c r="CM270" s="3"/>
      <c r="CN270" s="78" t="str">
        <f t="shared" si="198"/>
        <v/>
      </c>
      <c r="CO270" s="78" t="str">
        <f t="shared" si="199"/>
        <v/>
      </c>
      <c r="CP270" s="78" t="str">
        <f t="shared" si="200"/>
        <v/>
      </c>
      <c r="CQ270" s="78" t="str">
        <f t="shared" si="201"/>
        <v/>
      </c>
      <c r="CR270" s="78" t="str">
        <f t="shared" si="202"/>
        <v/>
      </c>
      <c r="CS270" s="78" t="str">
        <f t="shared" si="203"/>
        <v/>
      </c>
      <c r="CT270" s="78">
        <f t="shared" si="204"/>
        <v>0</v>
      </c>
      <c r="CU270" s="78">
        <f t="shared" si="205"/>
        <v>0</v>
      </c>
      <c r="CV270" s="78">
        <f t="shared" si="206"/>
        <v>0</v>
      </c>
      <c r="CW270" s="78">
        <f t="shared" si="207"/>
        <v>0</v>
      </c>
      <c r="CX270" s="78">
        <f t="shared" si="208"/>
        <v>0</v>
      </c>
      <c r="CY270" s="78">
        <f t="shared" si="209"/>
        <v>0</v>
      </c>
      <c r="CZ270" s="78">
        <f t="shared" si="210"/>
        <v>0</v>
      </c>
      <c r="DA270" s="78">
        <f>IF(COUNTIFS($A$2:$A$601,A270,$B$2:$B$601,B270,$F$2:F$601,F270)&gt;1,1,0)</f>
        <v>0</v>
      </c>
      <c r="DB270" s="78">
        <f t="shared" si="211"/>
        <v>0</v>
      </c>
      <c r="DC270" s="78">
        <f t="shared" si="212"/>
        <v>0</v>
      </c>
      <c r="DD270" s="78">
        <f t="shared" si="213"/>
        <v>0</v>
      </c>
      <c r="DE270" s="78" t="str">
        <f t="shared" si="214"/>
        <v>1</v>
      </c>
      <c r="DF270" s="78" t="str">
        <f t="shared" si="215"/>
        <v>1</v>
      </c>
      <c r="DG270" s="78" t="str">
        <f t="shared" si="216"/>
        <v>1</v>
      </c>
      <c r="DH270" s="78" t="str">
        <f t="shared" si="217"/>
        <v>1</v>
      </c>
      <c r="DI270" s="79" t="str">
        <f>IFERROR(IF(J270="","",VLOOKUP(J270,Lists!$D$3:$E$13,2,FALSE)),1)</f>
        <v/>
      </c>
      <c r="DJ270" s="79" t="str">
        <f>IFERROR(IF(K270="","",VLOOKUP(K270,Lists!$F$3:$G$14,2,FALSE)),1)</f>
        <v/>
      </c>
      <c r="DK270" s="79" t="str">
        <f>IFERROR(IF(M270="","",VLOOKUP(M270,Lists!$AA$3:$AB$18,2,FALSE)),1)</f>
        <v/>
      </c>
      <c r="DL270" s="79" t="str">
        <f>IFERROR(IF(N270="","",VLOOKUP(N270,Lists!$AC$3:$AD$13,2,FALSE)),1)</f>
        <v/>
      </c>
    </row>
    <row r="271" spans="1:116" ht="15" customHeight="1" x14ac:dyDescent="0.2">
      <c r="A271" s="20"/>
      <c r="B271" s="19"/>
      <c r="C271" s="64"/>
      <c r="D271" s="64"/>
      <c r="E271" s="19"/>
      <c r="F271" s="20"/>
      <c r="G271" s="18"/>
      <c r="H271" s="65"/>
      <c r="I271" s="18"/>
      <c r="J271" s="66"/>
      <c r="K271" s="66"/>
      <c r="L271" s="67"/>
      <c r="M271" s="68"/>
      <c r="N271" s="68"/>
      <c r="O271" s="69"/>
      <c r="P271" s="134"/>
      <c r="Q271" s="70"/>
      <c r="R271" s="134"/>
      <c r="S271" s="70"/>
      <c r="T271" s="134"/>
      <c r="U271" s="70"/>
      <c r="V271" s="134"/>
      <c r="W271" s="70"/>
      <c r="X271" s="134"/>
      <c r="Y271" s="70"/>
      <c r="Z271" s="134"/>
      <c r="AA271" s="70"/>
      <c r="AB271" s="19"/>
      <c r="AC271" s="20"/>
      <c r="AD271" s="19"/>
      <c r="AE271" s="71" t="str">
        <f t="shared" si="182"/>
        <v/>
      </c>
      <c r="AF271" s="71" t="str">
        <f t="shared" si="183"/>
        <v/>
      </c>
      <c r="AG271" s="71" t="str">
        <f t="shared" si="184"/>
        <v/>
      </c>
      <c r="AH271" s="71" t="str">
        <f t="shared" si="185"/>
        <v/>
      </c>
      <c r="AI271" s="71" t="str">
        <f t="shared" si="186"/>
        <v/>
      </c>
      <c r="AJ271" s="71" t="str">
        <f t="shared" si="187"/>
        <v/>
      </c>
      <c r="AK271" s="71" t="str">
        <f t="shared" si="188"/>
        <v/>
      </c>
      <c r="AL271" s="71" t="str">
        <f t="shared" si="189"/>
        <v/>
      </c>
      <c r="AM271" s="71" t="str">
        <f t="shared" si="190"/>
        <v/>
      </c>
      <c r="AN271" s="72" t="str">
        <f t="shared" si="191"/>
        <v/>
      </c>
      <c r="AO271" s="73" t="str">
        <f t="shared" si="192"/>
        <v/>
      </c>
      <c r="AP271" s="72" t="str">
        <f t="shared" si="193"/>
        <v/>
      </c>
      <c r="AQ271" s="72" t="str">
        <f t="shared" si="194"/>
        <v/>
      </c>
      <c r="AR271" s="72" t="str">
        <f t="shared" si="195"/>
        <v/>
      </c>
      <c r="AS271" s="72" t="str">
        <f t="shared" si="196"/>
        <v/>
      </c>
      <c r="AT271" s="72" t="str">
        <f t="shared" si="197"/>
        <v/>
      </c>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80"/>
      <c r="CA271" s="3"/>
      <c r="CB271" s="3"/>
      <c r="CC271" s="3"/>
      <c r="CD271" s="3"/>
      <c r="CE271" s="3"/>
      <c r="CF271" s="3"/>
      <c r="CG271" s="3"/>
      <c r="CH271" s="3"/>
      <c r="CI271" s="3"/>
      <c r="CJ271" s="3"/>
      <c r="CM271" s="3"/>
      <c r="CN271" s="78" t="str">
        <f t="shared" si="198"/>
        <v/>
      </c>
      <c r="CO271" s="78" t="str">
        <f t="shared" si="199"/>
        <v/>
      </c>
      <c r="CP271" s="78" t="str">
        <f t="shared" si="200"/>
        <v/>
      </c>
      <c r="CQ271" s="78" t="str">
        <f t="shared" si="201"/>
        <v/>
      </c>
      <c r="CR271" s="78" t="str">
        <f t="shared" si="202"/>
        <v/>
      </c>
      <c r="CS271" s="78" t="str">
        <f t="shared" si="203"/>
        <v/>
      </c>
      <c r="CT271" s="78">
        <f t="shared" si="204"/>
        <v>0</v>
      </c>
      <c r="CU271" s="78">
        <f t="shared" si="205"/>
        <v>0</v>
      </c>
      <c r="CV271" s="78">
        <f t="shared" si="206"/>
        <v>0</v>
      </c>
      <c r="CW271" s="78">
        <f t="shared" si="207"/>
        <v>0</v>
      </c>
      <c r="CX271" s="78">
        <f t="shared" si="208"/>
        <v>0</v>
      </c>
      <c r="CY271" s="78">
        <f t="shared" si="209"/>
        <v>0</v>
      </c>
      <c r="CZ271" s="78">
        <f t="shared" si="210"/>
        <v>0</v>
      </c>
      <c r="DA271" s="78">
        <f>IF(COUNTIFS($A$2:$A$601,A271,$B$2:$B$601,B271,$F$2:F$601,F271)&gt;1,1,0)</f>
        <v>0</v>
      </c>
      <c r="DB271" s="78">
        <f t="shared" si="211"/>
        <v>0</v>
      </c>
      <c r="DC271" s="78">
        <f t="shared" si="212"/>
        <v>0</v>
      </c>
      <c r="DD271" s="78">
        <f t="shared" si="213"/>
        <v>0</v>
      </c>
      <c r="DE271" s="78" t="str">
        <f t="shared" si="214"/>
        <v>1</v>
      </c>
      <c r="DF271" s="78" t="str">
        <f t="shared" si="215"/>
        <v>1</v>
      </c>
      <c r="DG271" s="78" t="str">
        <f t="shared" si="216"/>
        <v>1</v>
      </c>
      <c r="DH271" s="78" t="str">
        <f t="shared" si="217"/>
        <v>1</v>
      </c>
      <c r="DI271" s="79" t="str">
        <f>IFERROR(IF(J271="","",VLOOKUP(J271,Lists!$D$3:$E$13,2,FALSE)),1)</f>
        <v/>
      </c>
      <c r="DJ271" s="79" t="str">
        <f>IFERROR(IF(K271="","",VLOOKUP(K271,Lists!$F$3:$G$14,2,FALSE)),1)</f>
        <v/>
      </c>
      <c r="DK271" s="79" t="str">
        <f>IFERROR(IF(M271="","",VLOOKUP(M271,Lists!$AA$3:$AB$18,2,FALSE)),1)</f>
        <v/>
      </c>
      <c r="DL271" s="79" t="str">
        <f>IFERROR(IF(N271="","",VLOOKUP(N271,Lists!$AC$3:$AD$13,2,FALSE)),1)</f>
        <v/>
      </c>
    </row>
    <row r="272" spans="1:116" ht="15" customHeight="1" x14ac:dyDescent="0.2">
      <c r="A272" s="20"/>
      <c r="B272" s="19"/>
      <c r="C272" s="64"/>
      <c r="D272" s="64"/>
      <c r="E272" s="19"/>
      <c r="F272" s="20"/>
      <c r="G272" s="18"/>
      <c r="H272" s="65"/>
      <c r="I272" s="18"/>
      <c r="J272" s="66"/>
      <c r="K272" s="66"/>
      <c r="L272" s="67"/>
      <c r="M272" s="68"/>
      <c r="N272" s="68"/>
      <c r="O272" s="69"/>
      <c r="P272" s="134"/>
      <c r="Q272" s="70"/>
      <c r="R272" s="134"/>
      <c r="S272" s="70"/>
      <c r="T272" s="134"/>
      <c r="U272" s="70"/>
      <c r="V272" s="134"/>
      <c r="W272" s="70"/>
      <c r="X272" s="134"/>
      <c r="Y272" s="70"/>
      <c r="Z272" s="134"/>
      <c r="AA272" s="70"/>
      <c r="AB272" s="19"/>
      <c r="AC272" s="20"/>
      <c r="AD272" s="19"/>
      <c r="AE272" s="71" t="str">
        <f t="shared" si="182"/>
        <v/>
      </c>
      <c r="AF272" s="71" t="str">
        <f t="shared" si="183"/>
        <v/>
      </c>
      <c r="AG272" s="71" t="str">
        <f t="shared" si="184"/>
        <v/>
      </c>
      <c r="AH272" s="71" t="str">
        <f t="shared" si="185"/>
        <v/>
      </c>
      <c r="AI272" s="71" t="str">
        <f t="shared" si="186"/>
        <v/>
      </c>
      <c r="AJ272" s="71" t="str">
        <f t="shared" si="187"/>
        <v/>
      </c>
      <c r="AK272" s="71" t="str">
        <f t="shared" si="188"/>
        <v/>
      </c>
      <c r="AL272" s="71" t="str">
        <f t="shared" si="189"/>
        <v/>
      </c>
      <c r="AM272" s="71" t="str">
        <f t="shared" si="190"/>
        <v/>
      </c>
      <c r="AN272" s="72" t="str">
        <f t="shared" si="191"/>
        <v/>
      </c>
      <c r="AO272" s="73" t="str">
        <f t="shared" si="192"/>
        <v/>
      </c>
      <c r="AP272" s="72" t="str">
        <f t="shared" si="193"/>
        <v/>
      </c>
      <c r="AQ272" s="72" t="str">
        <f t="shared" si="194"/>
        <v/>
      </c>
      <c r="AR272" s="72" t="str">
        <f t="shared" si="195"/>
        <v/>
      </c>
      <c r="AS272" s="72" t="str">
        <f t="shared" si="196"/>
        <v/>
      </c>
      <c r="AT272" s="72" t="str">
        <f t="shared" si="197"/>
        <v/>
      </c>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80"/>
      <c r="CA272" s="3"/>
      <c r="CB272" s="3"/>
      <c r="CC272" s="3"/>
      <c r="CD272" s="3"/>
      <c r="CE272" s="3"/>
      <c r="CF272" s="3"/>
      <c r="CG272" s="3"/>
      <c r="CH272" s="3"/>
      <c r="CI272" s="3"/>
      <c r="CJ272" s="3"/>
      <c r="CM272" s="3"/>
      <c r="CN272" s="78" t="str">
        <f t="shared" si="198"/>
        <v/>
      </c>
      <c r="CO272" s="78" t="str">
        <f t="shared" si="199"/>
        <v/>
      </c>
      <c r="CP272" s="78" t="str">
        <f t="shared" si="200"/>
        <v/>
      </c>
      <c r="CQ272" s="78" t="str">
        <f t="shared" si="201"/>
        <v/>
      </c>
      <c r="CR272" s="78" t="str">
        <f t="shared" si="202"/>
        <v/>
      </c>
      <c r="CS272" s="78" t="str">
        <f t="shared" si="203"/>
        <v/>
      </c>
      <c r="CT272" s="78">
        <f t="shared" si="204"/>
        <v>0</v>
      </c>
      <c r="CU272" s="78">
        <f t="shared" si="205"/>
        <v>0</v>
      </c>
      <c r="CV272" s="78">
        <f t="shared" si="206"/>
        <v>0</v>
      </c>
      <c r="CW272" s="78">
        <f t="shared" si="207"/>
        <v>0</v>
      </c>
      <c r="CX272" s="78">
        <f t="shared" si="208"/>
        <v>0</v>
      </c>
      <c r="CY272" s="78">
        <f t="shared" si="209"/>
        <v>0</v>
      </c>
      <c r="CZ272" s="78">
        <f t="shared" si="210"/>
        <v>0</v>
      </c>
      <c r="DA272" s="78">
        <f>IF(COUNTIFS($A$2:$A$601,A272,$B$2:$B$601,B272,$F$2:F$601,F272)&gt;1,1,0)</f>
        <v>0</v>
      </c>
      <c r="DB272" s="78">
        <f t="shared" si="211"/>
        <v>0</v>
      </c>
      <c r="DC272" s="78">
        <f t="shared" si="212"/>
        <v>0</v>
      </c>
      <c r="DD272" s="78">
        <f t="shared" si="213"/>
        <v>0</v>
      </c>
      <c r="DE272" s="78" t="str">
        <f t="shared" si="214"/>
        <v>1</v>
      </c>
      <c r="DF272" s="78" t="str">
        <f t="shared" si="215"/>
        <v>1</v>
      </c>
      <c r="DG272" s="78" t="str">
        <f t="shared" si="216"/>
        <v>1</v>
      </c>
      <c r="DH272" s="78" t="str">
        <f t="shared" si="217"/>
        <v>1</v>
      </c>
      <c r="DI272" s="79" t="str">
        <f>IFERROR(IF(J272="","",VLOOKUP(J272,Lists!$D$3:$E$13,2,FALSE)),1)</f>
        <v/>
      </c>
      <c r="DJ272" s="79" t="str">
        <f>IFERROR(IF(K272="","",VLOOKUP(K272,Lists!$F$3:$G$14,2,FALSE)),1)</f>
        <v/>
      </c>
      <c r="DK272" s="79" t="str">
        <f>IFERROR(IF(M272="","",VLOOKUP(M272,Lists!$AA$3:$AB$18,2,FALSE)),1)</f>
        <v/>
      </c>
      <c r="DL272" s="79" t="str">
        <f>IFERROR(IF(N272="","",VLOOKUP(N272,Lists!$AC$3:$AD$13,2,FALSE)),1)</f>
        <v/>
      </c>
    </row>
    <row r="273" spans="1:116" ht="15" customHeight="1" x14ac:dyDescent="0.2">
      <c r="A273" s="20"/>
      <c r="B273" s="19"/>
      <c r="C273" s="64"/>
      <c r="D273" s="64"/>
      <c r="E273" s="19"/>
      <c r="F273" s="20"/>
      <c r="G273" s="18"/>
      <c r="H273" s="65"/>
      <c r="I273" s="18"/>
      <c r="J273" s="66"/>
      <c r="K273" s="66"/>
      <c r="L273" s="67"/>
      <c r="M273" s="68"/>
      <c r="N273" s="68"/>
      <c r="O273" s="69"/>
      <c r="P273" s="134"/>
      <c r="Q273" s="70"/>
      <c r="R273" s="134"/>
      <c r="S273" s="70"/>
      <c r="T273" s="134"/>
      <c r="U273" s="70"/>
      <c r="V273" s="134"/>
      <c r="W273" s="70"/>
      <c r="X273" s="134"/>
      <c r="Y273" s="70"/>
      <c r="Z273" s="134"/>
      <c r="AA273" s="70"/>
      <c r="AB273" s="19"/>
      <c r="AC273" s="20"/>
      <c r="AD273" s="19"/>
      <c r="AE273" s="71" t="str">
        <f t="shared" si="182"/>
        <v/>
      </c>
      <c r="AF273" s="71" t="str">
        <f t="shared" si="183"/>
        <v/>
      </c>
      <c r="AG273" s="71" t="str">
        <f t="shared" si="184"/>
        <v/>
      </c>
      <c r="AH273" s="71" t="str">
        <f t="shared" si="185"/>
        <v/>
      </c>
      <c r="AI273" s="71" t="str">
        <f t="shared" si="186"/>
        <v/>
      </c>
      <c r="AJ273" s="71" t="str">
        <f t="shared" si="187"/>
        <v/>
      </c>
      <c r="AK273" s="71" t="str">
        <f t="shared" si="188"/>
        <v/>
      </c>
      <c r="AL273" s="71" t="str">
        <f t="shared" si="189"/>
        <v/>
      </c>
      <c r="AM273" s="71" t="str">
        <f t="shared" si="190"/>
        <v/>
      </c>
      <c r="AN273" s="72" t="str">
        <f t="shared" si="191"/>
        <v/>
      </c>
      <c r="AO273" s="73" t="str">
        <f t="shared" si="192"/>
        <v/>
      </c>
      <c r="AP273" s="72" t="str">
        <f t="shared" si="193"/>
        <v/>
      </c>
      <c r="AQ273" s="72" t="str">
        <f t="shared" si="194"/>
        <v/>
      </c>
      <c r="AR273" s="72" t="str">
        <f t="shared" si="195"/>
        <v/>
      </c>
      <c r="AS273" s="72" t="str">
        <f t="shared" si="196"/>
        <v/>
      </c>
      <c r="AT273" s="72" t="str">
        <f t="shared" si="197"/>
        <v/>
      </c>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80"/>
      <c r="CA273" s="3"/>
      <c r="CB273" s="3"/>
      <c r="CC273" s="3"/>
      <c r="CD273" s="3"/>
      <c r="CE273" s="3"/>
      <c r="CF273" s="3"/>
      <c r="CG273" s="3"/>
      <c r="CH273" s="3"/>
      <c r="CI273" s="3"/>
      <c r="CJ273" s="3"/>
      <c r="CM273" s="3"/>
      <c r="CN273" s="78" t="str">
        <f t="shared" si="198"/>
        <v/>
      </c>
      <c r="CO273" s="78" t="str">
        <f t="shared" si="199"/>
        <v/>
      </c>
      <c r="CP273" s="78" t="str">
        <f t="shared" si="200"/>
        <v/>
      </c>
      <c r="CQ273" s="78" t="str">
        <f t="shared" si="201"/>
        <v/>
      </c>
      <c r="CR273" s="78" t="str">
        <f t="shared" si="202"/>
        <v/>
      </c>
      <c r="CS273" s="78" t="str">
        <f t="shared" si="203"/>
        <v/>
      </c>
      <c r="CT273" s="78">
        <f t="shared" si="204"/>
        <v>0</v>
      </c>
      <c r="CU273" s="78">
        <f t="shared" si="205"/>
        <v>0</v>
      </c>
      <c r="CV273" s="78">
        <f t="shared" si="206"/>
        <v>0</v>
      </c>
      <c r="CW273" s="78">
        <f t="shared" si="207"/>
        <v>0</v>
      </c>
      <c r="CX273" s="78">
        <f t="shared" si="208"/>
        <v>0</v>
      </c>
      <c r="CY273" s="78">
        <f t="shared" si="209"/>
        <v>0</v>
      </c>
      <c r="CZ273" s="78">
        <f t="shared" si="210"/>
        <v>0</v>
      </c>
      <c r="DA273" s="78">
        <f>IF(COUNTIFS($A$2:$A$601,A273,$B$2:$B$601,B273,$F$2:F$601,F273)&gt;1,1,0)</f>
        <v>0</v>
      </c>
      <c r="DB273" s="78">
        <f t="shared" si="211"/>
        <v>0</v>
      </c>
      <c r="DC273" s="78">
        <f t="shared" si="212"/>
        <v>0</v>
      </c>
      <c r="DD273" s="78">
        <f t="shared" si="213"/>
        <v>0</v>
      </c>
      <c r="DE273" s="78" t="str">
        <f t="shared" si="214"/>
        <v>1</v>
      </c>
      <c r="DF273" s="78" t="str">
        <f t="shared" si="215"/>
        <v>1</v>
      </c>
      <c r="DG273" s="78" t="str">
        <f t="shared" si="216"/>
        <v>1</v>
      </c>
      <c r="DH273" s="78" t="str">
        <f t="shared" si="217"/>
        <v>1</v>
      </c>
      <c r="DI273" s="79" t="str">
        <f>IFERROR(IF(J273="","",VLOOKUP(J273,Lists!$D$3:$E$13,2,FALSE)),1)</f>
        <v/>
      </c>
      <c r="DJ273" s="79" t="str">
        <f>IFERROR(IF(K273="","",VLOOKUP(K273,Lists!$F$3:$G$14,2,FALSE)),1)</f>
        <v/>
      </c>
      <c r="DK273" s="79" t="str">
        <f>IFERROR(IF(M273="","",VLOOKUP(M273,Lists!$AA$3:$AB$18,2,FALSE)),1)</f>
        <v/>
      </c>
      <c r="DL273" s="79" t="str">
        <f>IFERROR(IF(N273="","",VLOOKUP(N273,Lists!$AC$3:$AD$13,2,FALSE)),1)</f>
        <v/>
      </c>
    </row>
    <row r="274" spans="1:116" ht="15" customHeight="1" x14ac:dyDescent="0.2">
      <c r="A274" s="20"/>
      <c r="B274" s="19"/>
      <c r="C274" s="64"/>
      <c r="D274" s="64"/>
      <c r="E274" s="19"/>
      <c r="F274" s="20"/>
      <c r="G274" s="18"/>
      <c r="H274" s="65"/>
      <c r="I274" s="18"/>
      <c r="J274" s="66"/>
      <c r="K274" s="66"/>
      <c r="L274" s="67"/>
      <c r="M274" s="68"/>
      <c r="N274" s="68"/>
      <c r="O274" s="69"/>
      <c r="P274" s="134"/>
      <c r="Q274" s="70"/>
      <c r="R274" s="134"/>
      <c r="S274" s="70"/>
      <c r="T274" s="134"/>
      <c r="U274" s="70"/>
      <c r="V274" s="134"/>
      <c r="W274" s="70"/>
      <c r="X274" s="134"/>
      <c r="Y274" s="70"/>
      <c r="Z274" s="134"/>
      <c r="AA274" s="70"/>
      <c r="AB274" s="19"/>
      <c r="AC274" s="20"/>
      <c r="AD274" s="19"/>
      <c r="AE274" s="71" t="str">
        <f t="shared" si="182"/>
        <v/>
      </c>
      <c r="AF274" s="71" t="str">
        <f t="shared" si="183"/>
        <v/>
      </c>
      <c r="AG274" s="71" t="str">
        <f t="shared" si="184"/>
        <v/>
      </c>
      <c r="AH274" s="71" t="str">
        <f t="shared" si="185"/>
        <v/>
      </c>
      <c r="AI274" s="71" t="str">
        <f t="shared" si="186"/>
        <v/>
      </c>
      <c r="AJ274" s="71" t="str">
        <f t="shared" si="187"/>
        <v/>
      </c>
      <c r="AK274" s="71" t="str">
        <f t="shared" si="188"/>
        <v/>
      </c>
      <c r="AL274" s="71" t="str">
        <f t="shared" si="189"/>
        <v/>
      </c>
      <c r="AM274" s="71" t="str">
        <f t="shared" si="190"/>
        <v/>
      </c>
      <c r="AN274" s="72" t="str">
        <f t="shared" si="191"/>
        <v/>
      </c>
      <c r="AO274" s="73" t="str">
        <f t="shared" si="192"/>
        <v/>
      </c>
      <c r="AP274" s="72" t="str">
        <f t="shared" si="193"/>
        <v/>
      </c>
      <c r="AQ274" s="72" t="str">
        <f t="shared" si="194"/>
        <v/>
      </c>
      <c r="AR274" s="72" t="str">
        <f t="shared" si="195"/>
        <v/>
      </c>
      <c r="AS274" s="72" t="str">
        <f t="shared" si="196"/>
        <v/>
      </c>
      <c r="AT274" s="72" t="str">
        <f t="shared" si="197"/>
        <v/>
      </c>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80"/>
      <c r="CA274" s="3"/>
      <c r="CB274" s="3"/>
      <c r="CC274" s="3"/>
      <c r="CD274" s="3"/>
      <c r="CE274" s="3"/>
      <c r="CF274" s="3"/>
      <c r="CG274" s="3"/>
      <c r="CH274" s="3"/>
      <c r="CI274" s="3"/>
      <c r="CJ274" s="3"/>
      <c r="CM274" s="3"/>
      <c r="CN274" s="78" t="str">
        <f t="shared" si="198"/>
        <v/>
      </c>
      <c r="CO274" s="78" t="str">
        <f t="shared" si="199"/>
        <v/>
      </c>
      <c r="CP274" s="78" t="str">
        <f t="shared" si="200"/>
        <v/>
      </c>
      <c r="CQ274" s="78" t="str">
        <f t="shared" si="201"/>
        <v/>
      </c>
      <c r="CR274" s="78" t="str">
        <f t="shared" si="202"/>
        <v/>
      </c>
      <c r="CS274" s="78" t="str">
        <f t="shared" si="203"/>
        <v/>
      </c>
      <c r="CT274" s="78">
        <f t="shared" si="204"/>
        <v>0</v>
      </c>
      <c r="CU274" s="78">
        <f t="shared" si="205"/>
        <v>0</v>
      </c>
      <c r="CV274" s="78">
        <f t="shared" si="206"/>
        <v>0</v>
      </c>
      <c r="CW274" s="78">
        <f t="shared" si="207"/>
        <v>0</v>
      </c>
      <c r="CX274" s="78">
        <f t="shared" si="208"/>
        <v>0</v>
      </c>
      <c r="CY274" s="78">
        <f t="shared" si="209"/>
        <v>0</v>
      </c>
      <c r="CZ274" s="78">
        <f t="shared" si="210"/>
        <v>0</v>
      </c>
      <c r="DA274" s="78">
        <f>IF(COUNTIFS($A$2:$A$601,A274,$B$2:$B$601,B274,$F$2:F$601,F274)&gt;1,1,0)</f>
        <v>0</v>
      </c>
      <c r="DB274" s="78">
        <f t="shared" si="211"/>
        <v>0</v>
      </c>
      <c r="DC274" s="78">
        <f t="shared" si="212"/>
        <v>0</v>
      </c>
      <c r="DD274" s="78">
        <f t="shared" si="213"/>
        <v>0</v>
      </c>
      <c r="DE274" s="78" t="str">
        <f t="shared" si="214"/>
        <v>1</v>
      </c>
      <c r="DF274" s="78" t="str">
        <f t="shared" si="215"/>
        <v>1</v>
      </c>
      <c r="DG274" s="78" t="str">
        <f t="shared" si="216"/>
        <v>1</v>
      </c>
      <c r="DH274" s="78" t="str">
        <f t="shared" si="217"/>
        <v>1</v>
      </c>
      <c r="DI274" s="79" t="str">
        <f>IFERROR(IF(J274="","",VLOOKUP(J274,Lists!$D$3:$E$13,2,FALSE)),1)</f>
        <v/>
      </c>
      <c r="DJ274" s="79" t="str">
        <f>IFERROR(IF(K274="","",VLOOKUP(K274,Lists!$F$3:$G$14,2,FALSE)),1)</f>
        <v/>
      </c>
      <c r="DK274" s="79" t="str">
        <f>IFERROR(IF(M274="","",VLOOKUP(M274,Lists!$AA$3:$AB$18,2,FALSE)),1)</f>
        <v/>
      </c>
      <c r="DL274" s="79" t="str">
        <f>IFERROR(IF(N274="","",VLOOKUP(N274,Lists!$AC$3:$AD$13,2,FALSE)),1)</f>
        <v/>
      </c>
    </row>
    <row r="275" spans="1:116" ht="15" customHeight="1" x14ac:dyDescent="0.2">
      <c r="A275" s="20"/>
      <c r="B275" s="19"/>
      <c r="C275" s="64"/>
      <c r="D275" s="64"/>
      <c r="E275" s="19"/>
      <c r="F275" s="20"/>
      <c r="G275" s="18"/>
      <c r="H275" s="65"/>
      <c r="I275" s="18"/>
      <c r="J275" s="66"/>
      <c r="K275" s="66"/>
      <c r="L275" s="67"/>
      <c r="M275" s="68"/>
      <c r="N275" s="68"/>
      <c r="O275" s="69"/>
      <c r="P275" s="134"/>
      <c r="Q275" s="70"/>
      <c r="R275" s="134"/>
      <c r="S275" s="70"/>
      <c r="T275" s="134"/>
      <c r="U275" s="70"/>
      <c r="V275" s="134"/>
      <c r="W275" s="70"/>
      <c r="X275" s="134"/>
      <c r="Y275" s="70"/>
      <c r="Z275" s="134"/>
      <c r="AA275" s="70"/>
      <c r="AB275" s="19"/>
      <c r="AC275" s="20"/>
      <c r="AD275" s="19"/>
      <c r="AE275" s="71" t="str">
        <f t="shared" si="182"/>
        <v/>
      </c>
      <c r="AF275" s="71" t="str">
        <f t="shared" si="183"/>
        <v/>
      </c>
      <c r="AG275" s="71" t="str">
        <f t="shared" si="184"/>
        <v/>
      </c>
      <c r="AH275" s="71" t="str">
        <f t="shared" si="185"/>
        <v/>
      </c>
      <c r="AI275" s="71" t="str">
        <f t="shared" si="186"/>
        <v/>
      </c>
      <c r="AJ275" s="71" t="str">
        <f t="shared" si="187"/>
        <v/>
      </c>
      <c r="AK275" s="71" t="str">
        <f t="shared" si="188"/>
        <v/>
      </c>
      <c r="AL275" s="71" t="str">
        <f t="shared" si="189"/>
        <v/>
      </c>
      <c r="AM275" s="71" t="str">
        <f t="shared" si="190"/>
        <v/>
      </c>
      <c r="AN275" s="72" t="str">
        <f t="shared" si="191"/>
        <v/>
      </c>
      <c r="AO275" s="73" t="str">
        <f t="shared" si="192"/>
        <v/>
      </c>
      <c r="AP275" s="72" t="str">
        <f t="shared" si="193"/>
        <v/>
      </c>
      <c r="AQ275" s="72" t="str">
        <f t="shared" si="194"/>
        <v/>
      </c>
      <c r="AR275" s="72" t="str">
        <f t="shared" si="195"/>
        <v/>
      </c>
      <c r="AS275" s="72" t="str">
        <f t="shared" si="196"/>
        <v/>
      </c>
      <c r="AT275" s="72" t="str">
        <f t="shared" si="197"/>
        <v/>
      </c>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80"/>
      <c r="CA275" s="3"/>
      <c r="CB275" s="3"/>
      <c r="CC275" s="3"/>
      <c r="CD275" s="3"/>
      <c r="CE275" s="3"/>
      <c r="CF275" s="3"/>
      <c r="CG275" s="3"/>
      <c r="CH275" s="3"/>
      <c r="CI275" s="3"/>
      <c r="CJ275" s="3"/>
      <c r="CM275" s="3"/>
      <c r="CN275" s="78" t="str">
        <f t="shared" si="198"/>
        <v/>
      </c>
      <c r="CO275" s="78" t="str">
        <f t="shared" si="199"/>
        <v/>
      </c>
      <c r="CP275" s="78" t="str">
        <f t="shared" si="200"/>
        <v/>
      </c>
      <c r="CQ275" s="78" t="str">
        <f t="shared" si="201"/>
        <v/>
      </c>
      <c r="CR275" s="78" t="str">
        <f t="shared" si="202"/>
        <v/>
      </c>
      <c r="CS275" s="78" t="str">
        <f t="shared" si="203"/>
        <v/>
      </c>
      <c r="CT275" s="78">
        <f t="shared" si="204"/>
        <v>0</v>
      </c>
      <c r="CU275" s="78">
        <f t="shared" si="205"/>
        <v>0</v>
      </c>
      <c r="CV275" s="78">
        <f t="shared" si="206"/>
        <v>0</v>
      </c>
      <c r="CW275" s="78">
        <f t="shared" si="207"/>
        <v>0</v>
      </c>
      <c r="CX275" s="78">
        <f t="shared" si="208"/>
        <v>0</v>
      </c>
      <c r="CY275" s="78">
        <f t="shared" si="209"/>
        <v>0</v>
      </c>
      <c r="CZ275" s="78">
        <f t="shared" si="210"/>
        <v>0</v>
      </c>
      <c r="DA275" s="78">
        <f>IF(COUNTIFS($A$2:$A$601,A275,$B$2:$B$601,B275,$F$2:F$601,F275)&gt;1,1,0)</f>
        <v>0</v>
      </c>
      <c r="DB275" s="78">
        <f t="shared" si="211"/>
        <v>0</v>
      </c>
      <c r="DC275" s="78">
        <f t="shared" si="212"/>
        <v>0</v>
      </c>
      <c r="DD275" s="78">
        <f t="shared" si="213"/>
        <v>0</v>
      </c>
      <c r="DE275" s="78" t="str">
        <f t="shared" si="214"/>
        <v>1</v>
      </c>
      <c r="DF275" s="78" t="str">
        <f t="shared" si="215"/>
        <v>1</v>
      </c>
      <c r="DG275" s="78" t="str">
        <f t="shared" si="216"/>
        <v>1</v>
      </c>
      <c r="DH275" s="78" t="str">
        <f t="shared" si="217"/>
        <v>1</v>
      </c>
      <c r="DI275" s="79" t="str">
        <f>IFERROR(IF(J275="","",VLOOKUP(J275,Lists!$D$3:$E$13,2,FALSE)),1)</f>
        <v/>
      </c>
      <c r="DJ275" s="79" t="str">
        <f>IFERROR(IF(K275="","",VLOOKUP(K275,Lists!$F$3:$G$14,2,FALSE)),1)</f>
        <v/>
      </c>
      <c r="DK275" s="79" t="str">
        <f>IFERROR(IF(M275="","",VLOOKUP(M275,Lists!$AA$3:$AB$18,2,FALSE)),1)</f>
        <v/>
      </c>
      <c r="DL275" s="79" t="str">
        <f>IFERROR(IF(N275="","",VLOOKUP(N275,Lists!$AC$3:$AD$13,2,FALSE)),1)</f>
        <v/>
      </c>
    </row>
    <row r="276" spans="1:116" ht="15" customHeight="1" x14ac:dyDescent="0.2">
      <c r="A276" s="20"/>
      <c r="B276" s="19"/>
      <c r="C276" s="64"/>
      <c r="D276" s="64"/>
      <c r="E276" s="19"/>
      <c r="F276" s="20"/>
      <c r="G276" s="18"/>
      <c r="H276" s="65"/>
      <c r="I276" s="18"/>
      <c r="J276" s="66"/>
      <c r="K276" s="66"/>
      <c r="L276" s="67"/>
      <c r="M276" s="68"/>
      <c r="N276" s="68"/>
      <c r="O276" s="69"/>
      <c r="P276" s="134"/>
      <c r="Q276" s="70"/>
      <c r="R276" s="134"/>
      <c r="S276" s="70"/>
      <c r="T276" s="134"/>
      <c r="U276" s="70"/>
      <c r="V276" s="134"/>
      <c r="W276" s="70"/>
      <c r="X276" s="134"/>
      <c r="Y276" s="70"/>
      <c r="Z276" s="134"/>
      <c r="AA276" s="70"/>
      <c r="AB276" s="19"/>
      <c r="AC276" s="20"/>
      <c r="AD276" s="19"/>
      <c r="AE276" s="71" t="str">
        <f t="shared" si="182"/>
        <v/>
      </c>
      <c r="AF276" s="71" t="str">
        <f t="shared" si="183"/>
        <v/>
      </c>
      <c r="AG276" s="71" t="str">
        <f t="shared" si="184"/>
        <v/>
      </c>
      <c r="AH276" s="71" t="str">
        <f t="shared" si="185"/>
        <v/>
      </c>
      <c r="AI276" s="71" t="str">
        <f t="shared" si="186"/>
        <v/>
      </c>
      <c r="AJ276" s="71" t="str">
        <f t="shared" si="187"/>
        <v/>
      </c>
      <c r="AK276" s="71" t="str">
        <f t="shared" si="188"/>
        <v/>
      </c>
      <c r="AL276" s="71" t="str">
        <f t="shared" si="189"/>
        <v/>
      </c>
      <c r="AM276" s="71" t="str">
        <f t="shared" si="190"/>
        <v/>
      </c>
      <c r="AN276" s="72" t="str">
        <f t="shared" si="191"/>
        <v/>
      </c>
      <c r="AO276" s="73" t="str">
        <f t="shared" si="192"/>
        <v/>
      </c>
      <c r="AP276" s="72" t="str">
        <f t="shared" si="193"/>
        <v/>
      </c>
      <c r="AQ276" s="72" t="str">
        <f t="shared" si="194"/>
        <v/>
      </c>
      <c r="AR276" s="72" t="str">
        <f t="shared" si="195"/>
        <v/>
      </c>
      <c r="AS276" s="72" t="str">
        <f t="shared" si="196"/>
        <v/>
      </c>
      <c r="AT276" s="72" t="str">
        <f t="shared" si="197"/>
        <v/>
      </c>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80"/>
      <c r="CA276" s="3"/>
      <c r="CB276" s="3"/>
      <c r="CC276" s="3"/>
      <c r="CD276" s="3"/>
      <c r="CE276" s="3"/>
      <c r="CF276" s="3"/>
      <c r="CG276" s="3"/>
      <c r="CH276" s="3"/>
      <c r="CI276" s="3"/>
      <c r="CJ276" s="3"/>
      <c r="CM276" s="3"/>
      <c r="CN276" s="78" t="str">
        <f t="shared" si="198"/>
        <v/>
      </c>
      <c r="CO276" s="78" t="str">
        <f t="shared" si="199"/>
        <v/>
      </c>
      <c r="CP276" s="78" t="str">
        <f t="shared" si="200"/>
        <v/>
      </c>
      <c r="CQ276" s="78" t="str">
        <f t="shared" si="201"/>
        <v/>
      </c>
      <c r="CR276" s="78" t="str">
        <f t="shared" si="202"/>
        <v/>
      </c>
      <c r="CS276" s="78" t="str">
        <f t="shared" si="203"/>
        <v/>
      </c>
      <c r="CT276" s="78">
        <f t="shared" si="204"/>
        <v>0</v>
      </c>
      <c r="CU276" s="78">
        <f t="shared" si="205"/>
        <v>0</v>
      </c>
      <c r="CV276" s="78">
        <f t="shared" si="206"/>
        <v>0</v>
      </c>
      <c r="CW276" s="78">
        <f t="shared" si="207"/>
        <v>0</v>
      </c>
      <c r="CX276" s="78">
        <f t="shared" si="208"/>
        <v>0</v>
      </c>
      <c r="CY276" s="78">
        <f t="shared" si="209"/>
        <v>0</v>
      </c>
      <c r="CZ276" s="78">
        <f t="shared" si="210"/>
        <v>0</v>
      </c>
      <c r="DA276" s="78">
        <f>IF(COUNTIFS($A$2:$A$601,A276,$B$2:$B$601,B276,$F$2:F$601,F276)&gt;1,1,0)</f>
        <v>0</v>
      </c>
      <c r="DB276" s="78">
        <f t="shared" si="211"/>
        <v>0</v>
      </c>
      <c r="DC276" s="78">
        <f t="shared" si="212"/>
        <v>0</v>
      </c>
      <c r="DD276" s="78">
        <f t="shared" si="213"/>
        <v>0</v>
      </c>
      <c r="DE276" s="78" t="str">
        <f t="shared" si="214"/>
        <v>1</v>
      </c>
      <c r="DF276" s="78" t="str">
        <f t="shared" si="215"/>
        <v>1</v>
      </c>
      <c r="DG276" s="78" t="str">
        <f t="shared" si="216"/>
        <v>1</v>
      </c>
      <c r="DH276" s="78" t="str">
        <f t="shared" si="217"/>
        <v>1</v>
      </c>
      <c r="DI276" s="79" t="str">
        <f>IFERROR(IF(J276="","",VLOOKUP(J276,Lists!$D$3:$E$13,2,FALSE)),1)</f>
        <v/>
      </c>
      <c r="DJ276" s="79" t="str">
        <f>IFERROR(IF(K276="","",VLOOKUP(K276,Lists!$F$3:$G$14,2,FALSE)),1)</f>
        <v/>
      </c>
      <c r="DK276" s="79" t="str">
        <f>IFERROR(IF(M276="","",VLOOKUP(M276,Lists!$AA$3:$AB$18,2,FALSE)),1)</f>
        <v/>
      </c>
      <c r="DL276" s="79" t="str">
        <f>IFERROR(IF(N276="","",VLOOKUP(N276,Lists!$AC$3:$AD$13,2,FALSE)),1)</f>
        <v/>
      </c>
    </row>
    <row r="277" spans="1:116" ht="15" customHeight="1" x14ac:dyDescent="0.2">
      <c r="A277" s="20"/>
      <c r="B277" s="19"/>
      <c r="C277" s="64"/>
      <c r="D277" s="64"/>
      <c r="E277" s="19"/>
      <c r="F277" s="20"/>
      <c r="G277" s="18"/>
      <c r="H277" s="65"/>
      <c r="I277" s="18"/>
      <c r="J277" s="66"/>
      <c r="K277" s="66"/>
      <c r="L277" s="67"/>
      <c r="M277" s="68"/>
      <c r="N277" s="68"/>
      <c r="O277" s="69"/>
      <c r="P277" s="134"/>
      <c r="Q277" s="70"/>
      <c r="R277" s="134"/>
      <c r="S277" s="70"/>
      <c r="T277" s="134"/>
      <c r="U277" s="70"/>
      <c r="V277" s="134"/>
      <c r="W277" s="70"/>
      <c r="X277" s="134"/>
      <c r="Y277" s="70"/>
      <c r="Z277" s="134"/>
      <c r="AA277" s="70"/>
      <c r="AB277" s="19"/>
      <c r="AC277" s="20"/>
      <c r="AD277" s="19"/>
      <c r="AE277" s="71" t="str">
        <f t="shared" si="182"/>
        <v/>
      </c>
      <c r="AF277" s="71" t="str">
        <f t="shared" si="183"/>
        <v/>
      </c>
      <c r="AG277" s="71" t="str">
        <f t="shared" si="184"/>
        <v/>
      </c>
      <c r="AH277" s="71" t="str">
        <f t="shared" si="185"/>
        <v/>
      </c>
      <c r="AI277" s="71" t="str">
        <f t="shared" si="186"/>
        <v/>
      </c>
      <c r="AJ277" s="71" t="str">
        <f t="shared" si="187"/>
        <v/>
      </c>
      <c r="AK277" s="71" t="str">
        <f t="shared" si="188"/>
        <v/>
      </c>
      <c r="AL277" s="71" t="str">
        <f t="shared" si="189"/>
        <v/>
      </c>
      <c r="AM277" s="71" t="str">
        <f t="shared" si="190"/>
        <v/>
      </c>
      <c r="AN277" s="72" t="str">
        <f t="shared" si="191"/>
        <v/>
      </c>
      <c r="AO277" s="73" t="str">
        <f t="shared" si="192"/>
        <v/>
      </c>
      <c r="AP277" s="72" t="str">
        <f t="shared" si="193"/>
        <v/>
      </c>
      <c r="AQ277" s="72" t="str">
        <f t="shared" si="194"/>
        <v/>
      </c>
      <c r="AR277" s="72" t="str">
        <f t="shared" si="195"/>
        <v/>
      </c>
      <c r="AS277" s="72" t="str">
        <f t="shared" si="196"/>
        <v/>
      </c>
      <c r="AT277" s="72" t="str">
        <f t="shared" si="197"/>
        <v/>
      </c>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80"/>
      <c r="CA277" s="3"/>
      <c r="CB277" s="3"/>
      <c r="CC277" s="3"/>
      <c r="CD277" s="3"/>
      <c r="CE277" s="3"/>
      <c r="CF277" s="3"/>
      <c r="CG277" s="3"/>
      <c r="CH277" s="3"/>
      <c r="CI277" s="3"/>
      <c r="CJ277" s="3"/>
      <c r="CM277" s="3"/>
      <c r="CN277" s="78" t="str">
        <f t="shared" si="198"/>
        <v/>
      </c>
      <c r="CO277" s="78" t="str">
        <f t="shared" si="199"/>
        <v/>
      </c>
      <c r="CP277" s="78" t="str">
        <f t="shared" si="200"/>
        <v/>
      </c>
      <c r="CQ277" s="78" t="str">
        <f t="shared" si="201"/>
        <v/>
      </c>
      <c r="CR277" s="78" t="str">
        <f t="shared" si="202"/>
        <v/>
      </c>
      <c r="CS277" s="78" t="str">
        <f t="shared" si="203"/>
        <v/>
      </c>
      <c r="CT277" s="78">
        <f t="shared" si="204"/>
        <v>0</v>
      </c>
      <c r="CU277" s="78">
        <f t="shared" si="205"/>
        <v>0</v>
      </c>
      <c r="CV277" s="78">
        <f t="shared" si="206"/>
        <v>0</v>
      </c>
      <c r="CW277" s="78">
        <f t="shared" si="207"/>
        <v>0</v>
      </c>
      <c r="CX277" s="78">
        <f t="shared" si="208"/>
        <v>0</v>
      </c>
      <c r="CY277" s="78">
        <f t="shared" si="209"/>
        <v>0</v>
      </c>
      <c r="CZ277" s="78">
        <f t="shared" si="210"/>
        <v>0</v>
      </c>
      <c r="DA277" s="78">
        <f>IF(COUNTIFS($A$2:$A$601,A277,$B$2:$B$601,B277,$F$2:F$601,F277)&gt;1,1,0)</f>
        <v>0</v>
      </c>
      <c r="DB277" s="78">
        <f t="shared" si="211"/>
        <v>0</v>
      </c>
      <c r="DC277" s="78">
        <f t="shared" si="212"/>
        <v>0</v>
      </c>
      <c r="DD277" s="78">
        <f t="shared" si="213"/>
        <v>0</v>
      </c>
      <c r="DE277" s="78" t="str">
        <f t="shared" si="214"/>
        <v>1</v>
      </c>
      <c r="DF277" s="78" t="str">
        <f t="shared" si="215"/>
        <v>1</v>
      </c>
      <c r="DG277" s="78" t="str">
        <f t="shared" si="216"/>
        <v>1</v>
      </c>
      <c r="DH277" s="78" t="str">
        <f t="shared" si="217"/>
        <v>1</v>
      </c>
      <c r="DI277" s="79" t="str">
        <f>IFERROR(IF(J277="","",VLOOKUP(J277,Lists!$D$3:$E$13,2,FALSE)),1)</f>
        <v/>
      </c>
      <c r="DJ277" s="79" t="str">
        <f>IFERROR(IF(K277="","",VLOOKUP(K277,Lists!$F$3:$G$14,2,FALSE)),1)</f>
        <v/>
      </c>
      <c r="DK277" s="79" t="str">
        <f>IFERROR(IF(M277="","",VLOOKUP(M277,Lists!$AA$3:$AB$18,2,FALSE)),1)</f>
        <v/>
      </c>
      <c r="DL277" s="79" t="str">
        <f>IFERROR(IF(N277="","",VLOOKUP(N277,Lists!$AC$3:$AD$13,2,FALSE)),1)</f>
        <v/>
      </c>
    </row>
    <row r="278" spans="1:116" ht="15" customHeight="1" x14ac:dyDescent="0.2">
      <c r="A278" s="20"/>
      <c r="B278" s="19"/>
      <c r="C278" s="64"/>
      <c r="D278" s="64"/>
      <c r="E278" s="19"/>
      <c r="F278" s="20"/>
      <c r="G278" s="18"/>
      <c r="H278" s="65"/>
      <c r="I278" s="18"/>
      <c r="J278" s="66"/>
      <c r="K278" s="66"/>
      <c r="L278" s="67"/>
      <c r="M278" s="68"/>
      <c r="N278" s="68"/>
      <c r="O278" s="69"/>
      <c r="P278" s="134"/>
      <c r="Q278" s="70"/>
      <c r="R278" s="134"/>
      <c r="S278" s="70"/>
      <c r="T278" s="134"/>
      <c r="U278" s="70"/>
      <c r="V278" s="134"/>
      <c r="W278" s="70"/>
      <c r="X278" s="134"/>
      <c r="Y278" s="70"/>
      <c r="Z278" s="134"/>
      <c r="AA278" s="70"/>
      <c r="AB278" s="19"/>
      <c r="AC278" s="20"/>
      <c r="AD278" s="19"/>
      <c r="AE278" s="71" t="str">
        <f t="shared" si="182"/>
        <v/>
      </c>
      <c r="AF278" s="71" t="str">
        <f t="shared" si="183"/>
        <v/>
      </c>
      <c r="AG278" s="71" t="str">
        <f t="shared" si="184"/>
        <v/>
      </c>
      <c r="AH278" s="71" t="str">
        <f t="shared" si="185"/>
        <v/>
      </c>
      <c r="AI278" s="71" t="str">
        <f t="shared" si="186"/>
        <v/>
      </c>
      <c r="AJ278" s="71" t="str">
        <f t="shared" si="187"/>
        <v/>
      </c>
      <c r="AK278" s="71" t="str">
        <f t="shared" si="188"/>
        <v/>
      </c>
      <c r="AL278" s="71" t="str">
        <f t="shared" si="189"/>
        <v/>
      </c>
      <c r="AM278" s="71" t="str">
        <f t="shared" si="190"/>
        <v/>
      </c>
      <c r="AN278" s="72" t="str">
        <f t="shared" si="191"/>
        <v/>
      </c>
      <c r="AO278" s="73" t="str">
        <f t="shared" si="192"/>
        <v/>
      </c>
      <c r="AP278" s="72" t="str">
        <f t="shared" si="193"/>
        <v/>
      </c>
      <c r="AQ278" s="72" t="str">
        <f t="shared" si="194"/>
        <v/>
      </c>
      <c r="AR278" s="72" t="str">
        <f t="shared" si="195"/>
        <v/>
      </c>
      <c r="AS278" s="72" t="str">
        <f t="shared" si="196"/>
        <v/>
      </c>
      <c r="AT278" s="72" t="str">
        <f t="shared" si="197"/>
        <v/>
      </c>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80"/>
      <c r="CA278" s="3"/>
      <c r="CB278" s="3"/>
      <c r="CC278" s="3"/>
      <c r="CD278" s="3"/>
      <c r="CE278" s="3"/>
      <c r="CF278" s="3"/>
      <c r="CG278" s="3"/>
      <c r="CH278" s="3"/>
      <c r="CI278" s="3"/>
      <c r="CJ278" s="3"/>
      <c r="CM278" s="3"/>
      <c r="CN278" s="78" t="str">
        <f t="shared" si="198"/>
        <v/>
      </c>
      <c r="CO278" s="78" t="str">
        <f t="shared" si="199"/>
        <v/>
      </c>
      <c r="CP278" s="78" t="str">
        <f t="shared" si="200"/>
        <v/>
      </c>
      <c r="CQ278" s="78" t="str">
        <f t="shared" si="201"/>
        <v/>
      </c>
      <c r="CR278" s="78" t="str">
        <f t="shared" si="202"/>
        <v/>
      </c>
      <c r="CS278" s="78" t="str">
        <f t="shared" si="203"/>
        <v/>
      </c>
      <c r="CT278" s="78">
        <f t="shared" si="204"/>
        <v>0</v>
      </c>
      <c r="CU278" s="78">
        <f t="shared" si="205"/>
        <v>0</v>
      </c>
      <c r="CV278" s="78">
        <f t="shared" si="206"/>
        <v>0</v>
      </c>
      <c r="CW278" s="78">
        <f t="shared" si="207"/>
        <v>0</v>
      </c>
      <c r="CX278" s="78">
        <f t="shared" si="208"/>
        <v>0</v>
      </c>
      <c r="CY278" s="78">
        <f t="shared" si="209"/>
        <v>0</v>
      </c>
      <c r="CZ278" s="78">
        <f t="shared" si="210"/>
        <v>0</v>
      </c>
      <c r="DA278" s="78">
        <f>IF(COUNTIFS($A$2:$A$601,A278,$B$2:$B$601,B278,$F$2:F$601,F278)&gt;1,1,0)</f>
        <v>0</v>
      </c>
      <c r="DB278" s="78">
        <f t="shared" si="211"/>
        <v>0</v>
      </c>
      <c r="DC278" s="78">
        <f t="shared" si="212"/>
        <v>0</v>
      </c>
      <c r="DD278" s="78">
        <f t="shared" si="213"/>
        <v>0</v>
      </c>
      <c r="DE278" s="78" t="str">
        <f t="shared" si="214"/>
        <v>1</v>
      </c>
      <c r="DF278" s="78" t="str">
        <f t="shared" si="215"/>
        <v>1</v>
      </c>
      <c r="DG278" s="78" t="str">
        <f t="shared" si="216"/>
        <v>1</v>
      </c>
      <c r="DH278" s="78" t="str">
        <f t="shared" si="217"/>
        <v>1</v>
      </c>
      <c r="DI278" s="79" t="str">
        <f>IFERROR(IF(J278="","",VLOOKUP(J278,Lists!$D$3:$E$13,2,FALSE)),1)</f>
        <v/>
      </c>
      <c r="DJ278" s="79" t="str">
        <f>IFERROR(IF(K278="","",VLOOKUP(K278,Lists!$F$3:$G$14,2,FALSE)),1)</f>
        <v/>
      </c>
      <c r="DK278" s="79" t="str">
        <f>IFERROR(IF(M278="","",VLOOKUP(M278,Lists!$AA$3:$AB$18,2,FALSE)),1)</f>
        <v/>
      </c>
      <c r="DL278" s="79" t="str">
        <f>IFERROR(IF(N278="","",VLOOKUP(N278,Lists!$AC$3:$AD$13,2,FALSE)),1)</f>
        <v/>
      </c>
    </row>
    <row r="279" spans="1:116" ht="15" customHeight="1" x14ac:dyDescent="0.2">
      <c r="A279" s="20"/>
      <c r="B279" s="19"/>
      <c r="C279" s="64"/>
      <c r="D279" s="64"/>
      <c r="E279" s="19"/>
      <c r="F279" s="20"/>
      <c r="G279" s="18"/>
      <c r="H279" s="65"/>
      <c r="I279" s="18"/>
      <c r="J279" s="66"/>
      <c r="K279" s="66"/>
      <c r="L279" s="67"/>
      <c r="M279" s="68"/>
      <c r="N279" s="68"/>
      <c r="O279" s="69"/>
      <c r="P279" s="134"/>
      <c r="Q279" s="70"/>
      <c r="R279" s="134"/>
      <c r="S279" s="70"/>
      <c r="T279" s="134"/>
      <c r="U279" s="70"/>
      <c r="V279" s="134"/>
      <c r="W279" s="70"/>
      <c r="X279" s="134"/>
      <c r="Y279" s="70"/>
      <c r="Z279" s="134"/>
      <c r="AA279" s="70"/>
      <c r="AB279" s="19"/>
      <c r="AC279" s="20"/>
      <c r="AD279" s="19"/>
      <c r="AE279" s="71" t="str">
        <f t="shared" si="182"/>
        <v/>
      </c>
      <c r="AF279" s="71" t="str">
        <f t="shared" si="183"/>
        <v/>
      </c>
      <c r="AG279" s="71" t="str">
        <f t="shared" si="184"/>
        <v/>
      </c>
      <c r="AH279" s="71" t="str">
        <f t="shared" si="185"/>
        <v/>
      </c>
      <c r="AI279" s="71" t="str">
        <f t="shared" si="186"/>
        <v/>
      </c>
      <c r="AJ279" s="71" t="str">
        <f t="shared" si="187"/>
        <v/>
      </c>
      <c r="AK279" s="71" t="str">
        <f t="shared" si="188"/>
        <v/>
      </c>
      <c r="AL279" s="71" t="str">
        <f t="shared" si="189"/>
        <v/>
      </c>
      <c r="AM279" s="71" t="str">
        <f t="shared" si="190"/>
        <v/>
      </c>
      <c r="AN279" s="72" t="str">
        <f t="shared" si="191"/>
        <v/>
      </c>
      <c r="AO279" s="73" t="str">
        <f t="shared" si="192"/>
        <v/>
      </c>
      <c r="AP279" s="72" t="str">
        <f t="shared" si="193"/>
        <v/>
      </c>
      <c r="AQ279" s="72" t="str">
        <f t="shared" si="194"/>
        <v/>
      </c>
      <c r="AR279" s="72" t="str">
        <f t="shared" si="195"/>
        <v/>
      </c>
      <c r="AS279" s="72" t="str">
        <f t="shared" si="196"/>
        <v/>
      </c>
      <c r="AT279" s="72" t="str">
        <f t="shared" si="197"/>
        <v/>
      </c>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80"/>
      <c r="CA279" s="3"/>
      <c r="CB279" s="3"/>
      <c r="CC279" s="3"/>
      <c r="CD279" s="3"/>
      <c r="CE279" s="3"/>
      <c r="CF279" s="3"/>
      <c r="CG279" s="3"/>
      <c r="CH279" s="3"/>
      <c r="CI279" s="3"/>
      <c r="CJ279" s="3"/>
      <c r="CM279" s="3"/>
      <c r="CN279" s="78" t="str">
        <f t="shared" si="198"/>
        <v/>
      </c>
      <c r="CO279" s="78" t="str">
        <f t="shared" si="199"/>
        <v/>
      </c>
      <c r="CP279" s="78" t="str">
        <f t="shared" si="200"/>
        <v/>
      </c>
      <c r="CQ279" s="78" t="str">
        <f t="shared" si="201"/>
        <v/>
      </c>
      <c r="CR279" s="78" t="str">
        <f t="shared" si="202"/>
        <v/>
      </c>
      <c r="CS279" s="78" t="str">
        <f t="shared" si="203"/>
        <v/>
      </c>
      <c r="CT279" s="78">
        <f t="shared" si="204"/>
        <v>0</v>
      </c>
      <c r="CU279" s="78">
        <f t="shared" si="205"/>
        <v>0</v>
      </c>
      <c r="CV279" s="78">
        <f t="shared" si="206"/>
        <v>0</v>
      </c>
      <c r="CW279" s="78">
        <f t="shared" si="207"/>
        <v>0</v>
      </c>
      <c r="CX279" s="78">
        <f t="shared" si="208"/>
        <v>0</v>
      </c>
      <c r="CY279" s="78">
        <f t="shared" si="209"/>
        <v>0</v>
      </c>
      <c r="CZ279" s="78">
        <f t="shared" si="210"/>
        <v>0</v>
      </c>
      <c r="DA279" s="78">
        <f>IF(COUNTIFS($A$2:$A$601,A279,$B$2:$B$601,B279,$F$2:F$601,F279)&gt;1,1,0)</f>
        <v>0</v>
      </c>
      <c r="DB279" s="78">
        <f t="shared" si="211"/>
        <v>0</v>
      </c>
      <c r="DC279" s="78">
        <f t="shared" si="212"/>
        <v>0</v>
      </c>
      <c r="DD279" s="78">
        <f t="shared" si="213"/>
        <v>0</v>
      </c>
      <c r="DE279" s="78" t="str">
        <f t="shared" si="214"/>
        <v>1</v>
      </c>
      <c r="DF279" s="78" t="str">
        <f t="shared" si="215"/>
        <v>1</v>
      </c>
      <c r="DG279" s="78" t="str">
        <f t="shared" si="216"/>
        <v>1</v>
      </c>
      <c r="DH279" s="78" t="str">
        <f t="shared" si="217"/>
        <v>1</v>
      </c>
      <c r="DI279" s="79" t="str">
        <f>IFERROR(IF(J279="","",VLOOKUP(J279,Lists!$D$3:$E$13,2,FALSE)),1)</f>
        <v/>
      </c>
      <c r="DJ279" s="79" t="str">
        <f>IFERROR(IF(K279="","",VLOOKUP(K279,Lists!$F$3:$G$14,2,FALSE)),1)</f>
        <v/>
      </c>
      <c r="DK279" s="79" t="str">
        <f>IFERROR(IF(M279="","",VLOOKUP(M279,Lists!$AA$3:$AB$18,2,FALSE)),1)</f>
        <v/>
      </c>
      <c r="DL279" s="79" t="str">
        <f>IFERROR(IF(N279="","",VLOOKUP(N279,Lists!$AC$3:$AD$13,2,FALSE)),1)</f>
        <v/>
      </c>
    </row>
    <row r="280" spans="1:116" ht="15" customHeight="1" x14ac:dyDescent="0.2">
      <c r="A280" s="20"/>
      <c r="B280" s="19"/>
      <c r="C280" s="64"/>
      <c r="D280" s="64"/>
      <c r="E280" s="19"/>
      <c r="F280" s="20"/>
      <c r="G280" s="18"/>
      <c r="H280" s="65"/>
      <c r="I280" s="18"/>
      <c r="J280" s="66"/>
      <c r="K280" s="66"/>
      <c r="L280" s="67"/>
      <c r="M280" s="68"/>
      <c r="N280" s="68"/>
      <c r="O280" s="69"/>
      <c r="P280" s="134"/>
      <c r="Q280" s="70"/>
      <c r="R280" s="134"/>
      <c r="S280" s="70"/>
      <c r="T280" s="134"/>
      <c r="U280" s="70"/>
      <c r="V280" s="134"/>
      <c r="W280" s="70"/>
      <c r="X280" s="134"/>
      <c r="Y280" s="70"/>
      <c r="Z280" s="134"/>
      <c r="AA280" s="70"/>
      <c r="AB280" s="19"/>
      <c r="AC280" s="20"/>
      <c r="AD280" s="19"/>
      <c r="AE280" s="71" t="str">
        <f t="shared" si="182"/>
        <v/>
      </c>
      <c r="AF280" s="71" t="str">
        <f t="shared" si="183"/>
        <v/>
      </c>
      <c r="AG280" s="71" t="str">
        <f t="shared" si="184"/>
        <v/>
      </c>
      <c r="AH280" s="71" t="str">
        <f t="shared" si="185"/>
        <v/>
      </c>
      <c r="AI280" s="71" t="str">
        <f t="shared" si="186"/>
        <v/>
      </c>
      <c r="AJ280" s="71" t="str">
        <f t="shared" si="187"/>
        <v/>
      </c>
      <c r="AK280" s="71" t="str">
        <f t="shared" si="188"/>
        <v/>
      </c>
      <c r="AL280" s="71" t="str">
        <f t="shared" si="189"/>
        <v/>
      </c>
      <c r="AM280" s="71" t="str">
        <f t="shared" si="190"/>
        <v/>
      </c>
      <c r="AN280" s="72" t="str">
        <f t="shared" si="191"/>
        <v/>
      </c>
      <c r="AO280" s="73" t="str">
        <f t="shared" si="192"/>
        <v/>
      </c>
      <c r="AP280" s="72" t="str">
        <f t="shared" si="193"/>
        <v/>
      </c>
      <c r="AQ280" s="72" t="str">
        <f t="shared" si="194"/>
        <v/>
      </c>
      <c r="AR280" s="72" t="str">
        <f t="shared" si="195"/>
        <v/>
      </c>
      <c r="AS280" s="72" t="str">
        <f t="shared" si="196"/>
        <v/>
      </c>
      <c r="AT280" s="72" t="str">
        <f t="shared" si="197"/>
        <v/>
      </c>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80"/>
      <c r="CA280" s="3"/>
      <c r="CB280" s="3"/>
      <c r="CC280" s="3"/>
      <c r="CD280" s="3"/>
      <c r="CE280" s="3"/>
      <c r="CF280" s="3"/>
      <c r="CG280" s="3"/>
      <c r="CH280" s="3"/>
      <c r="CI280" s="3"/>
      <c r="CJ280" s="3"/>
      <c r="CM280" s="3"/>
      <c r="CN280" s="78" t="str">
        <f t="shared" si="198"/>
        <v/>
      </c>
      <c r="CO280" s="78" t="str">
        <f t="shared" si="199"/>
        <v/>
      </c>
      <c r="CP280" s="78" t="str">
        <f t="shared" si="200"/>
        <v/>
      </c>
      <c r="CQ280" s="78" t="str">
        <f t="shared" si="201"/>
        <v/>
      </c>
      <c r="CR280" s="78" t="str">
        <f t="shared" si="202"/>
        <v/>
      </c>
      <c r="CS280" s="78" t="str">
        <f t="shared" si="203"/>
        <v/>
      </c>
      <c r="CT280" s="78">
        <f t="shared" si="204"/>
        <v>0</v>
      </c>
      <c r="CU280" s="78">
        <f t="shared" si="205"/>
        <v>0</v>
      </c>
      <c r="CV280" s="78">
        <f t="shared" si="206"/>
        <v>0</v>
      </c>
      <c r="CW280" s="78">
        <f t="shared" si="207"/>
        <v>0</v>
      </c>
      <c r="CX280" s="78">
        <f t="shared" si="208"/>
        <v>0</v>
      </c>
      <c r="CY280" s="78">
        <f t="shared" si="209"/>
        <v>0</v>
      </c>
      <c r="CZ280" s="78">
        <f t="shared" si="210"/>
        <v>0</v>
      </c>
      <c r="DA280" s="78">
        <f>IF(COUNTIFS($A$2:$A$601,A280,$B$2:$B$601,B280,$F$2:F$601,F280)&gt;1,1,0)</f>
        <v>0</v>
      </c>
      <c r="DB280" s="78">
        <f t="shared" si="211"/>
        <v>0</v>
      </c>
      <c r="DC280" s="78">
        <f t="shared" si="212"/>
        <v>0</v>
      </c>
      <c r="DD280" s="78">
        <f t="shared" si="213"/>
        <v>0</v>
      </c>
      <c r="DE280" s="78" t="str">
        <f t="shared" si="214"/>
        <v>1</v>
      </c>
      <c r="DF280" s="78" t="str">
        <f t="shared" si="215"/>
        <v>1</v>
      </c>
      <c r="DG280" s="78" t="str">
        <f t="shared" si="216"/>
        <v>1</v>
      </c>
      <c r="DH280" s="78" t="str">
        <f t="shared" si="217"/>
        <v>1</v>
      </c>
      <c r="DI280" s="79" t="str">
        <f>IFERROR(IF(J280="","",VLOOKUP(J280,Lists!$D$3:$E$13,2,FALSE)),1)</f>
        <v/>
      </c>
      <c r="DJ280" s="79" t="str">
        <f>IFERROR(IF(K280="","",VLOOKUP(K280,Lists!$F$3:$G$14,2,FALSE)),1)</f>
        <v/>
      </c>
      <c r="DK280" s="79" t="str">
        <f>IFERROR(IF(M280="","",VLOOKUP(M280,Lists!$AA$3:$AB$18,2,FALSE)),1)</f>
        <v/>
      </c>
      <c r="DL280" s="79" t="str">
        <f>IFERROR(IF(N280="","",VLOOKUP(N280,Lists!$AC$3:$AD$13,2,FALSE)),1)</f>
        <v/>
      </c>
    </row>
    <row r="281" spans="1:116" ht="15" customHeight="1" x14ac:dyDescent="0.2">
      <c r="A281" s="20"/>
      <c r="B281" s="19"/>
      <c r="C281" s="64"/>
      <c r="D281" s="64"/>
      <c r="E281" s="19"/>
      <c r="F281" s="20"/>
      <c r="G281" s="18"/>
      <c r="H281" s="65"/>
      <c r="I281" s="18"/>
      <c r="J281" s="66"/>
      <c r="K281" s="66"/>
      <c r="L281" s="67"/>
      <c r="M281" s="68"/>
      <c r="N281" s="68"/>
      <c r="O281" s="69"/>
      <c r="P281" s="134"/>
      <c r="Q281" s="70"/>
      <c r="R281" s="134"/>
      <c r="S281" s="70"/>
      <c r="T281" s="134"/>
      <c r="U281" s="70"/>
      <c r="V281" s="134"/>
      <c r="W281" s="70"/>
      <c r="X281" s="134"/>
      <c r="Y281" s="70"/>
      <c r="Z281" s="134"/>
      <c r="AA281" s="70"/>
      <c r="AB281" s="19"/>
      <c r="AC281" s="20"/>
      <c r="AD281" s="19"/>
      <c r="AE281" s="71" t="str">
        <f t="shared" si="182"/>
        <v/>
      </c>
      <c r="AF281" s="71" t="str">
        <f t="shared" si="183"/>
        <v/>
      </c>
      <c r="AG281" s="71" t="str">
        <f t="shared" si="184"/>
        <v/>
      </c>
      <c r="AH281" s="71" t="str">
        <f t="shared" si="185"/>
        <v/>
      </c>
      <c r="AI281" s="71" t="str">
        <f t="shared" si="186"/>
        <v/>
      </c>
      <c r="AJ281" s="71" t="str">
        <f t="shared" si="187"/>
        <v/>
      </c>
      <c r="AK281" s="71" t="str">
        <f t="shared" si="188"/>
        <v/>
      </c>
      <c r="AL281" s="71" t="str">
        <f t="shared" si="189"/>
        <v/>
      </c>
      <c r="AM281" s="71" t="str">
        <f t="shared" si="190"/>
        <v/>
      </c>
      <c r="AN281" s="72" t="str">
        <f t="shared" si="191"/>
        <v/>
      </c>
      <c r="AO281" s="73" t="str">
        <f t="shared" si="192"/>
        <v/>
      </c>
      <c r="AP281" s="72" t="str">
        <f t="shared" si="193"/>
        <v/>
      </c>
      <c r="AQ281" s="72" t="str">
        <f t="shared" si="194"/>
        <v/>
      </c>
      <c r="AR281" s="72" t="str">
        <f t="shared" si="195"/>
        <v/>
      </c>
      <c r="AS281" s="72" t="str">
        <f t="shared" si="196"/>
        <v/>
      </c>
      <c r="AT281" s="72" t="str">
        <f t="shared" si="197"/>
        <v/>
      </c>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80"/>
      <c r="CA281" s="3"/>
      <c r="CB281" s="3"/>
      <c r="CC281" s="3"/>
      <c r="CD281" s="3"/>
      <c r="CE281" s="3"/>
      <c r="CF281" s="3"/>
      <c r="CG281" s="3"/>
      <c r="CH281" s="3"/>
      <c r="CI281" s="3"/>
      <c r="CJ281" s="3"/>
      <c r="CM281" s="3"/>
      <c r="CN281" s="78" t="str">
        <f t="shared" si="198"/>
        <v/>
      </c>
      <c r="CO281" s="78" t="str">
        <f t="shared" si="199"/>
        <v/>
      </c>
      <c r="CP281" s="78" t="str">
        <f t="shared" si="200"/>
        <v/>
      </c>
      <c r="CQ281" s="78" t="str">
        <f t="shared" si="201"/>
        <v/>
      </c>
      <c r="CR281" s="78" t="str">
        <f t="shared" si="202"/>
        <v/>
      </c>
      <c r="CS281" s="78" t="str">
        <f t="shared" si="203"/>
        <v/>
      </c>
      <c r="CT281" s="78">
        <f t="shared" si="204"/>
        <v>0</v>
      </c>
      <c r="CU281" s="78">
        <f t="shared" si="205"/>
        <v>0</v>
      </c>
      <c r="CV281" s="78">
        <f t="shared" si="206"/>
        <v>0</v>
      </c>
      <c r="CW281" s="78">
        <f t="shared" si="207"/>
        <v>0</v>
      </c>
      <c r="CX281" s="78">
        <f t="shared" si="208"/>
        <v>0</v>
      </c>
      <c r="CY281" s="78">
        <f t="shared" si="209"/>
        <v>0</v>
      </c>
      <c r="CZ281" s="78">
        <f t="shared" si="210"/>
        <v>0</v>
      </c>
      <c r="DA281" s="78">
        <f>IF(COUNTIFS($A$2:$A$601,A281,$B$2:$B$601,B281,$F$2:F$601,F281)&gt;1,1,0)</f>
        <v>0</v>
      </c>
      <c r="DB281" s="78">
        <f t="shared" si="211"/>
        <v>0</v>
      </c>
      <c r="DC281" s="78">
        <f t="shared" si="212"/>
        <v>0</v>
      </c>
      <c r="DD281" s="78">
        <f t="shared" si="213"/>
        <v>0</v>
      </c>
      <c r="DE281" s="78" t="str">
        <f t="shared" si="214"/>
        <v>1</v>
      </c>
      <c r="DF281" s="78" t="str">
        <f t="shared" si="215"/>
        <v>1</v>
      </c>
      <c r="DG281" s="78" t="str">
        <f t="shared" si="216"/>
        <v>1</v>
      </c>
      <c r="DH281" s="78" t="str">
        <f t="shared" si="217"/>
        <v>1</v>
      </c>
      <c r="DI281" s="79" t="str">
        <f>IFERROR(IF(J281="","",VLOOKUP(J281,Lists!$D$3:$E$13,2,FALSE)),1)</f>
        <v/>
      </c>
      <c r="DJ281" s="79" t="str">
        <f>IFERROR(IF(K281="","",VLOOKUP(K281,Lists!$F$3:$G$14,2,FALSE)),1)</f>
        <v/>
      </c>
      <c r="DK281" s="79" t="str">
        <f>IFERROR(IF(M281="","",VLOOKUP(M281,Lists!$AA$3:$AB$18,2,FALSE)),1)</f>
        <v/>
      </c>
      <c r="DL281" s="79" t="str">
        <f>IFERROR(IF(N281="","",VLOOKUP(N281,Lists!$AC$3:$AD$13,2,FALSE)),1)</f>
        <v/>
      </c>
    </row>
    <row r="282" spans="1:116" ht="15" customHeight="1" x14ac:dyDescent="0.2">
      <c r="A282" s="20"/>
      <c r="B282" s="19"/>
      <c r="C282" s="64"/>
      <c r="D282" s="64"/>
      <c r="E282" s="19"/>
      <c r="F282" s="20"/>
      <c r="G282" s="18"/>
      <c r="H282" s="65"/>
      <c r="I282" s="18"/>
      <c r="J282" s="66"/>
      <c r="K282" s="66"/>
      <c r="L282" s="67"/>
      <c r="M282" s="68"/>
      <c r="N282" s="68"/>
      <c r="O282" s="69"/>
      <c r="P282" s="134"/>
      <c r="Q282" s="70"/>
      <c r="R282" s="134"/>
      <c r="S282" s="70"/>
      <c r="T282" s="134"/>
      <c r="U282" s="70"/>
      <c r="V282" s="134"/>
      <c r="W282" s="70"/>
      <c r="X282" s="134"/>
      <c r="Y282" s="70"/>
      <c r="Z282" s="134"/>
      <c r="AA282" s="70"/>
      <c r="AB282" s="19"/>
      <c r="AC282" s="20"/>
      <c r="AD282" s="19"/>
      <c r="AE282" s="71" t="str">
        <f t="shared" si="182"/>
        <v/>
      </c>
      <c r="AF282" s="71" t="str">
        <f t="shared" si="183"/>
        <v/>
      </c>
      <c r="AG282" s="71" t="str">
        <f t="shared" si="184"/>
        <v/>
      </c>
      <c r="AH282" s="71" t="str">
        <f t="shared" si="185"/>
        <v/>
      </c>
      <c r="AI282" s="71" t="str">
        <f t="shared" si="186"/>
        <v/>
      </c>
      <c r="AJ282" s="71" t="str">
        <f t="shared" si="187"/>
        <v/>
      </c>
      <c r="AK282" s="71" t="str">
        <f t="shared" si="188"/>
        <v/>
      </c>
      <c r="AL282" s="71" t="str">
        <f t="shared" si="189"/>
        <v/>
      </c>
      <c r="AM282" s="71" t="str">
        <f t="shared" si="190"/>
        <v/>
      </c>
      <c r="AN282" s="72" t="str">
        <f t="shared" si="191"/>
        <v/>
      </c>
      <c r="AO282" s="73" t="str">
        <f t="shared" si="192"/>
        <v/>
      </c>
      <c r="AP282" s="72" t="str">
        <f t="shared" si="193"/>
        <v/>
      </c>
      <c r="AQ282" s="72" t="str">
        <f t="shared" si="194"/>
        <v/>
      </c>
      <c r="AR282" s="72" t="str">
        <f t="shared" si="195"/>
        <v/>
      </c>
      <c r="AS282" s="72" t="str">
        <f t="shared" si="196"/>
        <v/>
      </c>
      <c r="AT282" s="72" t="str">
        <f t="shared" si="197"/>
        <v/>
      </c>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80"/>
      <c r="CA282" s="3"/>
      <c r="CB282" s="3"/>
      <c r="CC282" s="3"/>
      <c r="CD282" s="3"/>
      <c r="CE282" s="3"/>
      <c r="CF282" s="3"/>
      <c r="CG282" s="3"/>
      <c r="CH282" s="3"/>
      <c r="CI282" s="3"/>
      <c r="CJ282" s="3"/>
      <c r="CM282" s="3"/>
      <c r="CN282" s="78" t="str">
        <f t="shared" si="198"/>
        <v/>
      </c>
      <c r="CO282" s="78" t="str">
        <f t="shared" si="199"/>
        <v/>
      </c>
      <c r="CP282" s="78" t="str">
        <f t="shared" si="200"/>
        <v/>
      </c>
      <c r="CQ282" s="78" t="str">
        <f t="shared" si="201"/>
        <v/>
      </c>
      <c r="CR282" s="78" t="str">
        <f t="shared" si="202"/>
        <v/>
      </c>
      <c r="CS282" s="78" t="str">
        <f t="shared" si="203"/>
        <v/>
      </c>
      <c r="CT282" s="78">
        <f t="shared" si="204"/>
        <v>0</v>
      </c>
      <c r="CU282" s="78">
        <f t="shared" si="205"/>
        <v>0</v>
      </c>
      <c r="CV282" s="78">
        <f t="shared" si="206"/>
        <v>0</v>
      </c>
      <c r="CW282" s="78">
        <f t="shared" si="207"/>
        <v>0</v>
      </c>
      <c r="CX282" s="78">
        <f t="shared" si="208"/>
        <v>0</v>
      </c>
      <c r="CY282" s="78">
        <f t="shared" si="209"/>
        <v>0</v>
      </c>
      <c r="CZ282" s="78">
        <f t="shared" si="210"/>
        <v>0</v>
      </c>
      <c r="DA282" s="78">
        <f>IF(COUNTIFS($A$2:$A$601,A282,$B$2:$B$601,B282,$F$2:F$601,F282)&gt;1,1,0)</f>
        <v>0</v>
      </c>
      <c r="DB282" s="78">
        <f t="shared" si="211"/>
        <v>0</v>
      </c>
      <c r="DC282" s="78">
        <f t="shared" si="212"/>
        <v>0</v>
      </c>
      <c r="DD282" s="78">
        <f t="shared" si="213"/>
        <v>0</v>
      </c>
      <c r="DE282" s="78" t="str">
        <f t="shared" si="214"/>
        <v>1</v>
      </c>
      <c r="DF282" s="78" t="str">
        <f t="shared" si="215"/>
        <v>1</v>
      </c>
      <c r="DG282" s="78" t="str">
        <f t="shared" si="216"/>
        <v>1</v>
      </c>
      <c r="DH282" s="78" t="str">
        <f t="shared" si="217"/>
        <v>1</v>
      </c>
      <c r="DI282" s="79" t="str">
        <f>IFERROR(IF(J282="","",VLOOKUP(J282,Lists!$D$3:$E$13,2,FALSE)),1)</f>
        <v/>
      </c>
      <c r="DJ282" s="79" t="str">
        <f>IFERROR(IF(K282="","",VLOOKUP(K282,Lists!$F$3:$G$14,2,FALSE)),1)</f>
        <v/>
      </c>
      <c r="DK282" s="79" t="str">
        <f>IFERROR(IF(M282="","",VLOOKUP(M282,Lists!$AA$3:$AB$18,2,FALSE)),1)</f>
        <v/>
      </c>
      <c r="DL282" s="79" t="str">
        <f>IFERROR(IF(N282="","",VLOOKUP(N282,Lists!$AC$3:$AD$13,2,FALSE)),1)</f>
        <v/>
      </c>
    </row>
    <row r="283" spans="1:116" ht="15" customHeight="1" x14ac:dyDescent="0.2">
      <c r="A283" s="20"/>
      <c r="B283" s="19"/>
      <c r="C283" s="64"/>
      <c r="D283" s="64"/>
      <c r="E283" s="19"/>
      <c r="F283" s="20"/>
      <c r="G283" s="18"/>
      <c r="H283" s="65"/>
      <c r="I283" s="18"/>
      <c r="J283" s="66"/>
      <c r="K283" s="66"/>
      <c r="L283" s="67"/>
      <c r="M283" s="68"/>
      <c r="N283" s="68"/>
      <c r="O283" s="69"/>
      <c r="P283" s="134"/>
      <c r="Q283" s="70"/>
      <c r="R283" s="134"/>
      <c r="S283" s="70"/>
      <c r="T283" s="134"/>
      <c r="U283" s="70"/>
      <c r="V283" s="134"/>
      <c r="W283" s="70"/>
      <c r="X283" s="134"/>
      <c r="Y283" s="70"/>
      <c r="Z283" s="134"/>
      <c r="AA283" s="70"/>
      <c r="AB283" s="19"/>
      <c r="AC283" s="20"/>
      <c r="AD283" s="19"/>
      <c r="AE283" s="71" t="str">
        <f t="shared" si="182"/>
        <v/>
      </c>
      <c r="AF283" s="71" t="str">
        <f t="shared" si="183"/>
        <v/>
      </c>
      <c r="AG283" s="71" t="str">
        <f t="shared" si="184"/>
        <v/>
      </c>
      <c r="AH283" s="71" t="str">
        <f t="shared" si="185"/>
        <v/>
      </c>
      <c r="AI283" s="71" t="str">
        <f t="shared" si="186"/>
        <v/>
      </c>
      <c r="AJ283" s="71" t="str">
        <f t="shared" si="187"/>
        <v/>
      </c>
      <c r="AK283" s="71" t="str">
        <f t="shared" si="188"/>
        <v/>
      </c>
      <c r="AL283" s="71" t="str">
        <f t="shared" si="189"/>
        <v/>
      </c>
      <c r="AM283" s="71" t="str">
        <f t="shared" si="190"/>
        <v/>
      </c>
      <c r="AN283" s="72" t="str">
        <f t="shared" si="191"/>
        <v/>
      </c>
      <c r="AO283" s="73" t="str">
        <f t="shared" si="192"/>
        <v/>
      </c>
      <c r="AP283" s="72" t="str">
        <f t="shared" si="193"/>
        <v/>
      </c>
      <c r="AQ283" s="72" t="str">
        <f t="shared" si="194"/>
        <v/>
      </c>
      <c r="AR283" s="72" t="str">
        <f t="shared" si="195"/>
        <v/>
      </c>
      <c r="AS283" s="72" t="str">
        <f t="shared" si="196"/>
        <v/>
      </c>
      <c r="AT283" s="72" t="str">
        <f t="shared" si="197"/>
        <v/>
      </c>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80"/>
      <c r="CA283" s="3"/>
      <c r="CB283" s="3"/>
      <c r="CC283" s="3"/>
      <c r="CD283" s="3"/>
      <c r="CE283" s="3"/>
      <c r="CF283" s="3"/>
      <c r="CG283" s="3"/>
      <c r="CH283" s="3"/>
      <c r="CI283" s="3"/>
      <c r="CJ283" s="3"/>
      <c r="CM283" s="3"/>
      <c r="CN283" s="78" t="str">
        <f t="shared" si="198"/>
        <v/>
      </c>
      <c r="CO283" s="78" t="str">
        <f t="shared" si="199"/>
        <v/>
      </c>
      <c r="CP283" s="78" t="str">
        <f t="shared" si="200"/>
        <v/>
      </c>
      <c r="CQ283" s="78" t="str">
        <f t="shared" si="201"/>
        <v/>
      </c>
      <c r="CR283" s="78" t="str">
        <f t="shared" si="202"/>
        <v/>
      </c>
      <c r="CS283" s="78" t="str">
        <f t="shared" si="203"/>
        <v/>
      </c>
      <c r="CT283" s="78">
        <f t="shared" si="204"/>
        <v>0</v>
      </c>
      <c r="CU283" s="78">
        <f t="shared" si="205"/>
        <v>0</v>
      </c>
      <c r="CV283" s="78">
        <f t="shared" si="206"/>
        <v>0</v>
      </c>
      <c r="CW283" s="78">
        <f t="shared" si="207"/>
        <v>0</v>
      </c>
      <c r="CX283" s="78">
        <f t="shared" si="208"/>
        <v>0</v>
      </c>
      <c r="CY283" s="78">
        <f t="shared" si="209"/>
        <v>0</v>
      </c>
      <c r="CZ283" s="78">
        <f t="shared" si="210"/>
        <v>0</v>
      </c>
      <c r="DA283" s="78">
        <f>IF(COUNTIFS($A$2:$A$601,A283,$B$2:$B$601,B283,$F$2:F$601,F283)&gt;1,1,0)</f>
        <v>0</v>
      </c>
      <c r="DB283" s="78">
        <f t="shared" si="211"/>
        <v>0</v>
      </c>
      <c r="DC283" s="78">
        <f t="shared" si="212"/>
        <v>0</v>
      </c>
      <c r="DD283" s="78">
        <f t="shared" si="213"/>
        <v>0</v>
      </c>
      <c r="DE283" s="78" t="str">
        <f t="shared" si="214"/>
        <v>1</v>
      </c>
      <c r="DF283" s="78" t="str">
        <f t="shared" si="215"/>
        <v>1</v>
      </c>
      <c r="DG283" s="78" t="str">
        <f t="shared" si="216"/>
        <v>1</v>
      </c>
      <c r="DH283" s="78" t="str">
        <f t="shared" si="217"/>
        <v>1</v>
      </c>
      <c r="DI283" s="79" t="str">
        <f>IFERROR(IF(J283="","",VLOOKUP(J283,Lists!$D$3:$E$13,2,FALSE)),1)</f>
        <v/>
      </c>
      <c r="DJ283" s="79" t="str">
        <f>IFERROR(IF(K283="","",VLOOKUP(K283,Lists!$F$3:$G$14,2,FALSE)),1)</f>
        <v/>
      </c>
      <c r="DK283" s="79" t="str">
        <f>IFERROR(IF(M283="","",VLOOKUP(M283,Lists!$AA$3:$AB$18,2,FALSE)),1)</f>
        <v/>
      </c>
      <c r="DL283" s="79" t="str">
        <f>IFERROR(IF(N283="","",VLOOKUP(N283,Lists!$AC$3:$AD$13,2,FALSE)),1)</f>
        <v/>
      </c>
    </row>
    <row r="284" spans="1:116" ht="15" customHeight="1" x14ac:dyDescent="0.2">
      <c r="A284" s="20"/>
      <c r="B284" s="19"/>
      <c r="C284" s="64"/>
      <c r="D284" s="64"/>
      <c r="E284" s="19"/>
      <c r="F284" s="20"/>
      <c r="G284" s="18"/>
      <c r="H284" s="65"/>
      <c r="I284" s="18"/>
      <c r="J284" s="66"/>
      <c r="K284" s="66"/>
      <c r="L284" s="67"/>
      <c r="M284" s="68"/>
      <c r="N284" s="68"/>
      <c r="O284" s="69"/>
      <c r="P284" s="134"/>
      <c r="Q284" s="70"/>
      <c r="R284" s="134"/>
      <c r="S284" s="70"/>
      <c r="T284" s="134"/>
      <c r="U284" s="70"/>
      <c r="V284" s="134"/>
      <c r="W284" s="70"/>
      <c r="X284" s="134"/>
      <c r="Y284" s="70"/>
      <c r="Z284" s="134"/>
      <c r="AA284" s="70"/>
      <c r="AB284" s="19"/>
      <c r="AC284" s="20"/>
      <c r="AD284" s="19"/>
      <c r="AE284" s="71" t="str">
        <f t="shared" si="182"/>
        <v/>
      </c>
      <c r="AF284" s="71" t="str">
        <f t="shared" si="183"/>
        <v/>
      </c>
      <c r="AG284" s="71" t="str">
        <f t="shared" si="184"/>
        <v/>
      </c>
      <c r="AH284" s="71" t="str">
        <f t="shared" si="185"/>
        <v/>
      </c>
      <c r="AI284" s="71" t="str">
        <f t="shared" si="186"/>
        <v/>
      </c>
      <c r="AJ284" s="71" t="str">
        <f t="shared" si="187"/>
        <v/>
      </c>
      <c r="AK284" s="71" t="str">
        <f t="shared" si="188"/>
        <v/>
      </c>
      <c r="AL284" s="71" t="str">
        <f t="shared" si="189"/>
        <v/>
      </c>
      <c r="AM284" s="71" t="str">
        <f t="shared" si="190"/>
        <v/>
      </c>
      <c r="AN284" s="72" t="str">
        <f t="shared" si="191"/>
        <v/>
      </c>
      <c r="AO284" s="73" t="str">
        <f t="shared" si="192"/>
        <v/>
      </c>
      <c r="AP284" s="72" t="str">
        <f t="shared" si="193"/>
        <v/>
      </c>
      <c r="AQ284" s="72" t="str">
        <f t="shared" si="194"/>
        <v/>
      </c>
      <c r="AR284" s="72" t="str">
        <f t="shared" si="195"/>
        <v/>
      </c>
      <c r="AS284" s="72" t="str">
        <f t="shared" si="196"/>
        <v/>
      </c>
      <c r="AT284" s="72" t="str">
        <f t="shared" si="197"/>
        <v/>
      </c>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80"/>
      <c r="CA284" s="3"/>
      <c r="CB284" s="3"/>
      <c r="CC284" s="3"/>
      <c r="CD284" s="3"/>
      <c r="CE284" s="3"/>
      <c r="CF284" s="3"/>
      <c r="CG284" s="3"/>
      <c r="CH284" s="3"/>
      <c r="CI284" s="3"/>
      <c r="CJ284" s="3"/>
      <c r="CM284" s="3"/>
      <c r="CN284" s="78" t="str">
        <f t="shared" si="198"/>
        <v/>
      </c>
      <c r="CO284" s="78" t="str">
        <f t="shared" si="199"/>
        <v/>
      </c>
      <c r="CP284" s="78" t="str">
        <f t="shared" si="200"/>
        <v/>
      </c>
      <c r="CQ284" s="78" t="str">
        <f t="shared" si="201"/>
        <v/>
      </c>
      <c r="CR284" s="78" t="str">
        <f t="shared" si="202"/>
        <v/>
      </c>
      <c r="CS284" s="78" t="str">
        <f t="shared" si="203"/>
        <v/>
      </c>
      <c r="CT284" s="78">
        <f t="shared" si="204"/>
        <v>0</v>
      </c>
      <c r="CU284" s="78">
        <f t="shared" si="205"/>
        <v>0</v>
      </c>
      <c r="CV284" s="78">
        <f t="shared" si="206"/>
        <v>0</v>
      </c>
      <c r="CW284" s="78">
        <f t="shared" si="207"/>
        <v>0</v>
      </c>
      <c r="CX284" s="78">
        <f t="shared" si="208"/>
        <v>0</v>
      </c>
      <c r="CY284" s="78">
        <f t="shared" si="209"/>
        <v>0</v>
      </c>
      <c r="CZ284" s="78">
        <f t="shared" si="210"/>
        <v>0</v>
      </c>
      <c r="DA284" s="78">
        <f>IF(COUNTIFS($A$2:$A$601,A284,$B$2:$B$601,B284,$F$2:F$601,F284)&gt;1,1,0)</f>
        <v>0</v>
      </c>
      <c r="DB284" s="78">
        <f t="shared" si="211"/>
        <v>0</v>
      </c>
      <c r="DC284" s="78">
        <f t="shared" si="212"/>
        <v>0</v>
      </c>
      <c r="DD284" s="78">
        <f t="shared" si="213"/>
        <v>0</v>
      </c>
      <c r="DE284" s="78" t="str">
        <f t="shared" si="214"/>
        <v>1</v>
      </c>
      <c r="DF284" s="78" t="str">
        <f t="shared" si="215"/>
        <v>1</v>
      </c>
      <c r="DG284" s="78" t="str">
        <f t="shared" si="216"/>
        <v>1</v>
      </c>
      <c r="DH284" s="78" t="str">
        <f t="shared" si="217"/>
        <v>1</v>
      </c>
      <c r="DI284" s="79" t="str">
        <f>IFERROR(IF(J284="","",VLOOKUP(J284,Lists!$D$3:$E$13,2,FALSE)),1)</f>
        <v/>
      </c>
      <c r="DJ284" s="79" t="str">
        <f>IFERROR(IF(K284="","",VLOOKUP(K284,Lists!$F$3:$G$14,2,FALSE)),1)</f>
        <v/>
      </c>
      <c r="DK284" s="79" t="str">
        <f>IFERROR(IF(M284="","",VLOOKUP(M284,Lists!$AA$3:$AB$18,2,FALSE)),1)</f>
        <v/>
      </c>
      <c r="DL284" s="79" t="str">
        <f>IFERROR(IF(N284="","",VLOOKUP(N284,Lists!$AC$3:$AD$13,2,FALSE)),1)</f>
        <v/>
      </c>
    </row>
    <row r="285" spans="1:116" ht="15" customHeight="1" x14ac:dyDescent="0.2">
      <c r="A285" s="20"/>
      <c r="B285" s="19"/>
      <c r="C285" s="64"/>
      <c r="D285" s="64"/>
      <c r="E285" s="19"/>
      <c r="F285" s="20"/>
      <c r="G285" s="18"/>
      <c r="H285" s="65"/>
      <c r="I285" s="18"/>
      <c r="J285" s="66"/>
      <c r="K285" s="66"/>
      <c r="L285" s="67"/>
      <c r="M285" s="68"/>
      <c r="N285" s="68"/>
      <c r="O285" s="69"/>
      <c r="P285" s="134"/>
      <c r="Q285" s="70"/>
      <c r="R285" s="134"/>
      <c r="S285" s="70"/>
      <c r="T285" s="134"/>
      <c r="U285" s="70"/>
      <c r="V285" s="134"/>
      <c r="W285" s="70"/>
      <c r="X285" s="134"/>
      <c r="Y285" s="70"/>
      <c r="Z285" s="134"/>
      <c r="AA285" s="70"/>
      <c r="AB285" s="19"/>
      <c r="AC285" s="20"/>
      <c r="AD285" s="19"/>
      <c r="AE285" s="71" t="str">
        <f t="shared" si="182"/>
        <v/>
      </c>
      <c r="AF285" s="71" t="str">
        <f t="shared" si="183"/>
        <v/>
      </c>
      <c r="AG285" s="71" t="str">
        <f t="shared" si="184"/>
        <v/>
      </c>
      <c r="AH285" s="71" t="str">
        <f t="shared" si="185"/>
        <v/>
      </c>
      <c r="AI285" s="71" t="str">
        <f t="shared" si="186"/>
        <v/>
      </c>
      <c r="AJ285" s="71" t="str">
        <f t="shared" si="187"/>
        <v/>
      </c>
      <c r="AK285" s="71" t="str">
        <f t="shared" si="188"/>
        <v/>
      </c>
      <c r="AL285" s="71" t="str">
        <f t="shared" si="189"/>
        <v/>
      </c>
      <c r="AM285" s="71" t="str">
        <f t="shared" si="190"/>
        <v/>
      </c>
      <c r="AN285" s="72" t="str">
        <f t="shared" si="191"/>
        <v/>
      </c>
      <c r="AO285" s="73" t="str">
        <f t="shared" si="192"/>
        <v/>
      </c>
      <c r="AP285" s="72" t="str">
        <f t="shared" si="193"/>
        <v/>
      </c>
      <c r="AQ285" s="72" t="str">
        <f t="shared" si="194"/>
        <v/>
      </c>
      <c r="AR285" s="72" t="str">
        <f t="shared" si="195"/>
        <v/>
      </c>
      <c r="AS285" s="72" t="str">
        <f t="shared" si="196"/>
        <v/>
      </c>
      <c r="AT285" s="72" t="str">
        <f t="shared" si="197"/>
        <v/>
      </c>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80"/>
      <c r="CA285" s="3"/>
      <c r="CB285" s="3"/>
      <c r="CC285" s="3"/>
      <c r="CD285" s="3"/>
      <c r="CE285" s="3"/>
      <c r="CF285" s="3"/>
      <c r="CG285" s="3"/>
      <c r="CH285" s="3"/>
      <c r="CI285" s="3"/>
      <c r="CJ285" s="3"/>
      <c r="CM285" s="3"/>
      <c r="CN285" s="78" t="str">
        <f t="shared" si="198"/>
        <v/>
      </c>
      <c r="CO285" s="78" t="str">
        <f t="shared" si="199"/>
        <v/>
      </c>
      <c r="CP285" s="78" t="str">
        <f t="shared" si="200"/>
        <v/>
      </c>
      <c r="CQ285" s="78" t="str">
        <f t="shared" si="201"/>
        <v/>
      </c>
      <c r="CR285" s="78" t="str">
        <f t="shared" si="202"/>
        <v/>
      </c>
      <c r="CS285" s="78" t="str">
        <f t="shared" si="203"/>
        <v/>
      </c>
      <c r="CT285" s="78">
        <f t="shared" si="204"/>
        <v>0</v>
      </c>
      <c r="CU285" s="78">
        <f t="shared" si="205"/>
        <v>0</v>
      </c>
      <c r="CV285" s="78">
        <f t="shared" si="206"/>
        <v>0</v>
      </c>
      <c r="CW285" s="78">
        <f t="shared" si="207"/>
        <v>0</v>
      </c>
      <c r="CX285" s="78">
        <f t="shared" si="208"/>
        <v>0</v>
      </c>
      <c r="CY285" s="78">
        <f t="shared" si="209"/>
        <v>0</v>
      </c>
      <c r="CZ285" s="78">
        <f t="shared" si="210"/>
        <v>0</v>
      </c>
      <c r="DA285" s="78">
        <f>IF(COUNTIFS($A$2:$A$601,A285,$B$2:$B$601,B285,$F$2:F$601,F285)&gt;1,1,0)</f>
        <v>0</v>
      </c>
      <c r="DB285" s="78">
        <f t="shared" si="211"/>
        <v>0</v>
      </c>
      <c r="DC285" s="78">
        <f t="shared" si="212"/>
        <v>0</v>
      </c>
      <c r="DD285" s="78">
        <f t="shared" si="213"/>
        <v>0</v>
      </c>
      <c r="DE285" s="78" t="str">
        <f t="shared" si="214"/>
        <v>1</v>
      </c>
      <c r="DF285" s="78" t="str">
        <f t="shared" si="215"/>
        <v>1</v>
      </c>
      <c r="DG285" s="78" t="str">
        <f t="shared" si="216"/>
        <v>1</v>
      </c>
      <c r="DH285" s="78" t="str">
        <f t="shared" si="217"/>
        <v>1</v>
      </c>
      <c r="DI285" s="79" t="str">
        <f>IFERROR(IF(J285="","",VLOOKUP(J285,Lists!$D$3:$E$13,2,FALSE)),1)</f>
        <v/>
      </c>
      <c r="DJ285" s="79" t="str">
        <f>IFERROR(IF(K285="","",VLOOKUP(K285,Lists!$F$3:$G$14,2,FALSE)),1)</f>
        <v/>
      </c>
      <c r="DK285" s="79" t="str">
        <f>IFERROR(IF(M285="","",VLOOKUP(M285,Lists!$AA$3:$AB$18,2,FALSE)),1)</f>
        <v/>
      </c>
      <c r="DL285" s="79" t="str">
        <f>IFERROR(IF(N285="","",VLOOKUP(N285,Lists!$AC$3:$AD$13,2,FALSE)),1)</f>
        <v/>
      </c>
    </row>
    <row r="286" spans="1:116" ht="15" customHeight="1" x14ac:dyDescent="0.2">
      <c r="A286" s="20"/>
      <c r="B286" s="19"/>
      <c r="C286" s="64"/>
      <c r="D286" s="64"/>
      <c r="E286" s="19"/>
      <c r="F286" s="20"/>
      <c r="G286" s="18"/>
      <c r="H286" s="65"/>
      <c r="I286" s="18"/>
      <c r="J286" s="66"/>
      <c r="K286" s="66"/>
      <c r="L286" s="67"/>
      <c r="M286" s="68"/>
      <c r="N286" s="68"/>
      <c r="O286" s="69"/>
      <c r="P286" s="134"/>
      <c r="Q286" s="70"/>
      <c r="R286" s="134"/>
      <c r="S286" s="70"/>
      <c r="T286" s="134"/>
      <c r="U286" s="70"/>
      <c r="V286" s="134"/>
      <c r="W286" s="70"/>
      <c r="X286" s="134"/>
      <c r="Y286" s="70"/>
      <c r="Z286" s="134"/>
      <c r="AA286" s="70"/>
      <c r="AB286" s="19"/>
      <c r="AC286" s="20"/>
      <c r="AD286" s="19"/>
      <c r="AE286" s="71" t="str">
        <f t="shared" si="182"/>
        <v/>
      </c>
      <c r="AF286" s="71" t="str">
        <f t="shared" si="183"/>
        <v/>
      </c>
      <c r="AG286" s="71" t="str">
        <f t="shared" si="184"/>
        <v/>
      </c>
      <c r="AH286" s="71" t="str">
        <f t="shared" si="185"/>
        <v/>
      </c>
      <c r="AI286" s="71" t="str">
        <f t="shared" si="186"/>
        <v/>
      </c>
      <c r="AJ286" s="71" t="str">
        <f t="shared" si="187"/>
        <v/>
      </c>
      <c r="AK286" s="71" t="str">
        <f t="shared" si="188"/>
        <v/>
      </c>
      <c r="AL286" s="71" t="str">
        <f t="shared" si="189"/>
        <v/>
      </c>
      <c r="AM286" s="71" t="str">
        <f t="shared" si="190"/>
        <v/>
      </c>
      <c r="AN286" s="72" t="str">
        <f t="shared" si="191"/>
        <v/>
      </c>
      <c r="AO286" s="73" t="str">
        <f t="shared" si="192"/>
        <v/>
      </c>
      <c r="AP286" s="72" t="str">
        <f t="shared" si="193"/>
        <v/>
      </c>
      <c r="AQ286" s="72" t="str">
        <f t="shared" si="194"/>
        <v/>
      </c>
      <c r="AR286" s="72" t="str">
        <f t="shared" si="195"/>
        <v/>
      </c>
      <c r="AS286" s="72" t="str">
        <f t="shared" si="196"/>
        <v/>
      </c>
      <c r="AT286" s="72" t="str">
        <f t="shared" si="197"/>
        <v/>
      </c>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80"/>
      <c r="CA286" s="3"/>
      <c r="CB286" s="3"/>
      <c r="CC286" s="3"/>
      <c r="CD286" s="3"/>
      <c r="CE286" s="3"/>
      <c r="CF286" s="3"/>
      <c r="CG286" s="3"/>
      <c r="CH286" s="3"/>
      <c r="CI286" s="3"/>
      <c r="CJ286" s="3"/>
      <c r="CM286" s="3"/>
      <c r="CN286" s="78" t="str">
        <f t="shared" si="198"/>
        <v/>
      </c>
      <c r="CO286" s="78" t="str">
        <f t="shared" si="199"/>
        <v/>
      </c>
      <c r="CP286" s="78" t="str">
        <f t="shared" si="200"/>
        <v/>
      </c>
      <c r="CQ286" s="78" t="str">
        <f t="shared" si="201"/>
        <v/>
      </c>
      <c r="CR286" s="78" t="str">
        <f t="shared" si="202"/>
        <v/>
      </c>
      <c r="CS286" s="78" t="str">
        <f t="shared" si="203"/>
        <v/>
      </c>
      <c r="CT286" s="78">
        <f t="shared" si="204"/>
        <v>0</v>
      </c>
      <c r="CU286" s="78">
        <f t="shared" si="205"/>
        <v>0</v>
      </c>
      <c r="CV286" s="78">
        <f t="shared" si="206"/>
        <v>0</v>
      </c>
      <c r="CW286" s="78">
        <f t="shared" si="207"/>
        <v>0</v>
      </c>
      <c r="CX286" s="78">
        <f t="shared" si="208"/>
        <v>0</v>
      </c>
      <c r="CY286" s="78">
        <f t="shared" si="209"/>
        <v>0</v>
      </c>
      <c r="CZ286" s="78">
        <f t="shared" si="210"/>
        <v>0</v>
      </c>
      <c r="DA286" s="78">
        <f>IF(COUNTIFS($A$2:$A$601,A286,$B$2:$B$601,B286,$F$2:F$601,F286)&gt;1,1,0)</f>
        <v>0</v>
      </c>
      <c r="DB286" s="78">
        <f t="shared" si="211"/>
        <v>0</v>
      </c>
      <c r="DC286" s="78">
        <f t="shared" si="212"/>
        <v>0</v>
      </c>
      <c r="DD286" s="78">
        <f t="shared" si="213"/>
        <v>0</v>
      </c>
      <c r="DE286" s="78" t="str">
        <f t="shared" si="214"/>
        <v>1</v>
      </c>
      <c r="DF286" s="78" t="str">
        <f t="shared" si="215"/>
        <v>1</v>
      </c>
      <c r="DG286" s="78" t="str">
        <f t="shared" si="216"/>
        <v>1</v>
      </c>
      <c r="DH286" s="78" t="str">
        <f t="shared" si="217"/>
        <v>1</v>
      </c>
      <c r="DI286" s="79" t="str">
        <f>IFERROR(IF(J286="","",VLOOKUP(J286,Lists!$D$3:$E$13,2,FALSE)),1)</f>
        <v/>
      </c>
      <c r="DJ286" s="79" t="str">
        <f>IFERROR(IF(K286="","",VLOOKUP(K286,Lists!$F$3:$G$14,2,FALSE)),1)</f>
        <v/>
      </c>
      <c r="DK286" s="79" t="str">
        <f>IFERROR(IF(M286="","",VLOOKUP(M286,Lists!$AA$3:$AB$18,2,FALSE)),1)</f>
        <v/>
      </c>
      <c r="DL286" s="79" t="str">
        <f>IFERROR(IF(N286="","",VLOOKUP(N286,Lists!$AC$3:$AD$13,2,FALSE)),1)</f>
        <v/>
      </c>
    </row>
    <row r="287" spans="1:116" ht="15" customHeight="1" x14ac:dyDescent="0.2">
      <c r="A287" s="20"/>
      <c r="B287" s="19"/>
      <c r="C287" s="64"/>
      <c r="D287" s="64"/>
      <c r="E287" s="19"/>
      <c r="F287" s="20"/>
      <c r="G287" s="18"/>
      <c r="H287" s="65"/>
      <c r="I287" s="18"/>
      <c r="J287" s="66"/>
      <c r="K287" s="66"/>
      <c r="L287" s="67"/>
      <c r="M287" s="68"/>
      <c r="N287" s="68"/>
      <c r="O287" s="69"/>
      <c r="P287" s="134"/>
      <c r="Q287" s="70"/>
      <c r="R287" s="134"/>
      <c r="S287" s="70"/>
      <c r="T287" s="134"/>
      <c r="U287" s="70"/>
      <c r="V287" s="134"/>
      <c r="W287" s="70"/>
      <c r="X287" s="134"/>
      <c r="Y287" s="70"/>
      <c r="Z287" s="134"/>
      <c r="AA287" s="70"/>
      <c r="AB287" s="19"/>
      <c r="AC287" s="20"/>
      <c r="AD287" s="19"/>
      <c r="AE287" s="71" t="str">
        <f t="shared" si="182"/>
        <v/>
      </c>
      <c r="AF287" s="71" t="str">
        <f t="shared" si="183"/>
        <v/>
      </c>
      <c r="AG287" s="71" t="str">
        <f t="shared" si="184"/>
        <v/>
      </c>
      <c r="AH287" s="71" t="str">
        <f t="shared" si="185"/>
        <v/>
      </c>
      <c r="AI287" s="71" t="str">
        <f t="shared" si="186"/>
        <v/>
      </c>
      <c r="AJ287" s="71" t="str">
        <f t="shared" si="187"/>
        <v/>
      </c>
      <c r="AK287" s="71" t="str">
        <f t="shared" si="188"/>
        <v/>
      </c>
      <c r="AL287" s="71" t="str">
        <f t="shared" si="189"/>
        <v/>
      </c>
      <c r="AM287" s="71" t="str">
        <f t="shared" si="190"/>
        <v/>
      </c>
      <c r="AN287" s="72" t="str">
        <f t="shared" si="191"/>
        <v/>
      </c>
      <c r="AO287" s="73" t="str">
        <f t="shared" si="192"/>
        <v/>
      </c>
      <c r="AP287" s="72" t="str">
        <f t="shared" si="193"/>
        <v/>
      </c>
      <c r="AQ287" s="72" t="str">
        <f t="shared" si="194"/>
        <v/>
      </c>
      <c r="AR287" s="72" t="str">
        <f t="shared" si="195"/>
        <v/>
      </c>
      <c r="AS287" s="72" t="str">
        <f t="shared" si="196"/>
        <v/>
      </c>
      <c r="AT287" s="72" t="str">
        <f t="shared" si="197"/>
        <v/>
      </c>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80"/>
      <c r="CA287" s="3"/>
      <c r="CB287" s="3"/>
      <c r="CC287" s="3"/>
      <c r="CD287" s="3"/>
      <c r="CE287" s="3"/>
      <c r="CF287" s="3"/>
      <c r="CG287" s="3"/>
      <c r="CH287" s="3"/>
      <c r="CI287" s="3"/>
      <c r="CJ287" s="3"/>
      <c r="CM287" s="3"/>
      <c r="CN287" s="78" t="str">
        <f t="shared" si="198"/>
        <v/>
      </c>
      <c r="CO287" s="78" t="str">
        <f t="shared" si="199"/>
        <v/>
      </c>
      <c r="CP287" s="78" t="str">
        <f t="shared" si="200"/>
        <v/>
      </c>
      <c r="CQ287" s="78" t="str">
        <f t="shared" si="201"/>
        <v/>
      </c>
      <c r="CR287" s="78" t="str">
        <f t="shared" si="202"/>
        <v/>
      </c>
      <c r="CS287" s="78" t="str">
        <f t="shared" si="203"/>
        <v/>
      </c>
      <c r="CT287" s="78">
        <f t="shared" si="204"/>
        <v>0</v>
      </c>
      <c r="CU287" s="78">
        <f t="shared" si="205"/>
        <v>0</v>
      </c>
      <c r="CV287" s="78">
        <f t="shared" si="206"/>
        <v>0</v>
      </c>
      <c r="CW287" s="78">
        <f t="shared" si="207"/>
        <v>0</v>
      </c>
      <c r="CX287" s="78">
        <f t="shared" si="208"/>
        <v>0</v>
      </c>
      <c r="CY287" s="78">
        <f t="shared" si="209"/>
        <v>0</v>
      </c>
      <c r="CZ287" s="78">
        <f t="shared" si="210"/>
        <v>0</v>
      </c>
      <c r="DA287" s="78">
        <f>IF(COUNTIFS($A$2:$A$601,A287,$B$2:$B$601,B287,$F$2:F$601,F287)&gt;1,1,0)</f>
        <v>0</v>
      </c>
      <c r="DB287" s="78">
        <f t="shared" si="211"/>
        <v>0</v>
      </c>
      <c r="DC287" s="78">
        <f t="shared" si="212"/>
        <v>0</v>
      </c>
      <c r="DD287" s="78">
        <f t="shared" si="213"/>
        <v>0</v>
      </c>
      <c r="DE287" s="78" t="str">
        <f t="shared" si="214"/>
        <v>1</v>
      </c>
      <c r="DF287" s="78" t="str">
        <f t="shared" si="215"/>
        <v>1</v>
      </c>
      <c r="DG287" s="78" t="str">
        <f t="shared" si="216"/>
        <v>1</v>
      </c>
      <c r="DH287" s="78" t="str">
        <f t="shared" si="217"/>
        <v>1</v>
      </c>
      <c r="DI287" s="79" t="str">
        <f>IFERROR(IF(J287="","",VLOOKUP(J287,Lists!$D$3:$E$13,2,FALSE)),1)</f>
        <v/>
      </c>
      <c r="DJ287" s="79" t="str">
        <f>IFERROR(IF(K287="","",VLOOKUP(K287,Lists!$F$3:$G$14,2,FALSE)),1)</f>
        <v/>
      </c>
      <c r="DK287" s="79" t="str">
        <f>IFERROR(IF(M287="","",VLOOKUP(M287,Lists!$AA$3:$AB$18,2,FALSE)),1)</f>
        <v/>
      </c>
      <c r="DL287" s="79" t="str">
        <f>IFERROR(IF(N287="","",VLOOKUP(N287,Lists!$AC$3:$AD$13,2,FALSE)),1)</f>
        <v/>
      </c>
    </row>
    <row r="288" spans="1:116" ht="15" customHeight="1" x14ac:dyDescent="0.2">
      <c r="A288" s="20"/>
      <c r="B288" s="19"/>
      <c r="C288" s="64"/>
      <c r="D288" s="64"/>
      <c r="E288" s="19"/>
      <c r="F288" s="20"/>
      <c r="G288" s="18"/>
      <c r="H288" s="65"/>
      <c r="I288" s="18"/>
      <c r="J288" s="66"/>
      <c r="K288" s="66"/>
      <c r="L288" s="67"/>
      <c r="M288" s="68"/>
      <c r="N288" s="68"/>
      <c r="O288" s="69"/>
      <c r="P288" s="134"/>
      <c r="Q288" s="70"/>
      <c r="R288" s="134"/>
      <c r="S288" s="70"/>
      <c r="T288" s="134"/>
      <c r="U288" s="70"/>
      <c r="V288" s="134"/>
      <c r="W288" s="70"/>
      <c r="X288" s="134"/>
      <c r="Y288" s="70"/>
      <c r="Z288" s="134"/>
      <c r="AA288" s="70"/>
      <c r="AB288" s="19"/>
      <c r="AC288" s="20"/>
      <c r="AD288" s="19"/>
      <c r="AE288" s="71" t="str">
        <f t="shared" si="182"/>
        <v/>
      </c>
      <c r="AF288" s="71" t="str">
        <f t="shared" si="183"/>
        <v/>
      </c>
      <c r="AG288" s="71" t="str">
        <f t="shared" si="184"/>
        <v/>
      </c>
      <c r="AH288" s="71" t="str">
        <f t="shared" si="185"/>
        <v/>
      </c>
      <c r="AI288" s="71" t="str">
        <f t="shared" si="186"/>
        <v/>
      </c>
      <c r="AJ288" s="71" t="str">
        <f t="shared" si="187"/>
        <v/>
      </c>
      <c r="AK288" s="71" t="str">
        <f t="shared" si="188"/>
        <v/>
      </c>
      <c r="AL288" s="71" t="str">
        <f t="shared" si="189"/>
        <v/>
      </c>
      <c r="AM288" s="71" t="str">
        <f t="shared" si="190"/>
        <v/>
      </c>
      <c r="AN288" s="72" t="str">
        <f t="shared" si="191"/>
        <v/>
      </c>
      <c r="AO288" s="73" t="str">
        <f t="shared" si="192"/>
        <v/>
      </c>
      <c r="AP288" s="72" t="str">
        <f t="shared" si="193"/>
        <v/>
      </c>
      <c r="AQ288" s="72" t="str">
        <f t="shared" si="194"/>
        <v/>
      </c>
      <c r="AR288" s="72" t="str">
        <f t="shared" si="195"/>
        <v/>
      </c>
      <c r="AS288" s="72" t="str">
        <f t="shared" si="196"/>
        <v/>
      </c>
      <c r="AT288" s="72" t="str">
        <f t="shared" si="197"/>
        <v/>
      </c>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80"/>
      <c r="CA288" s="3"/>
      <c r="CB288" s="3"/>
      <c r="CC288" s="3"/>
      <c r="CD288" s="3"/>
      <c r="CE288" s="3"/>
      <c r="CF288" s="3"/>
      <c r="CG288" s="3"/>
      <c r="CH288" s="3"/>
      <c r="CI288" s="3"/>
      <c r="CJ288" s="3"/>
      <c r="CM288" s="3"/>
      <c r="CN288" s="78" t="str">
        <f t="shared" si="198"/>
        <v/>
      </c>
      <c r="CO288" s="78" t="str">
        <f t="shared" si="199"/>
        <v/>
      </c>
      <c r="CP288" s="78" t="str">
        <f t="shared" si="200"/>
        <v/>
      </c>
      <c r="CQ288" s="78" t="str">
        <f t="shared" si="201"/>
        <v/>
      </c>
      <c r="CR288" s="78" t="str">
        <f t="shared" si="202"/>
        <v/>
      </c>
      <c r="CS288" s="78" t="str">
        <f t="shared" si="203"/>
        <v/>
      </c>
      <c r="CT288" s="78">
        <f t="shared" si="204"/>
        <v>0</v>
      </c>
      <c r="CU288" s="78">
        <f t="shared" si="205"/>
        <v>0</v>
      </c>
      <c r="CV288" s="78">
        <f t="shared" si="206"/>
        <v>0</v>
      </c>
      <c r="CW288" s="78">
        <f t="shared" si="207"/>
        <v>0</v>
      </c>
      <c r="CX288" s="78">
        <f t="shared" si="208"/>
        <v>0</v>
      </c>
      <c r="CY288" s="78">
        <f t="shared" si="209"/>
        <v>0</v>
      </c>
      <c r="CZ288" s="78">
        <f t="shared" si="210"/>
        <v>0</v>
      </c>
      <c r="DA288" s="78">
        <f>IF(COUNTIFS($A$2:$A$601,A288,$B$2:$B$601,B288,$F$2:F$601,F288)&gt;1,1,0)</f>
        <v>0</v>
      </c>
      <c r="DB288" s="78">
        <f t="shared" si="211"/>
        <v>0</v>
      </c>
      <c r="DC288" s="78">
        <f t="shared" si="212"/>
        <v>0</v>
      </c>
      <c r="DD288" s="78">
        <f t="shared" si="213"/>
        <v>0</v>
      </c>
      <c r="DE288" s="78" t="str">
        <f t="shared" si="214"/>
        <v>1</v>
      </c>
      <c r="DF288" s="78" t="str">
        <f t="shared" si="215"/>
        <v>1</v>
      </c>
      <c r="DG288" s="78" t="str">
        <f t="shared" si="216"/>
        <v>1</v>
      </c>
      <c r="DH288" s="78" t="str">
        <f t="shared" si="217"/>
        <v>1</v>
      </c>
      <c r="DI288" s="79" t="str">
        <f>IFERROR(IF(J288="","",VLOOKUP(J288,Lists!$D$3:$E$13,2,FALSE)),1)</f>
        <v/>
      </c>
      <c r="DJ288" s="79" t="str">
        <f>IFERROR(IF(K288="","",VLOOKUP(K288,Lists!$F$3:$G$14,2,FALSE)),1)</f>
        <v/>
      </c>
      <c r="DK288" s="79" t="str">
        <f>IFERROR(IF(M288="","",VLOOKUP(M288,Lists!$AA$3:$AB$18,2,FALSE)),1)</f>
        <v/>
      </c>
      <c r="DL288" s="79" t="str">
        <f>IFERROR(IF(N288="","",VLOOKUP(N288,Lists!$AC$3:$AD$13,2,FALSE)),1)</f>
        <v/>
      </c>
    </row>
    <row r="289" spans="1:116" ht="15" customHeight="1" x14ac:dyDescent="0.2">
      <c r="A289" s="20"/>
      <c r="B289" s="19"/>
      <c r="C289" s="64"/>
      <c r="D289" s="64"/>
      <c r="E289" s="19"/>
      <c r="F289" s="20"/>
      <c r="G289" s="18"/>
      <c r="H289" s="65"/>
      <c r="I289" s="18"/>
      <c r="J289" s="66"/>
      <c r="K289" s="66"/>
      <c r="L289" s="67"/>
      <c r="M289" s="68"/>
      <c r="N289" s="68"/>
      <c r="O289" s="69"/>
      <c r="P289" s="134"/>
      <c r="Q289" s="70"/>
      <c r="R289" s="134"/>
      <c r="S289" s="70"/>
      <c r="T289" s="134"/>
      <c r="U289" s="70"/>
      <c r="V289" s="134"/>
      <c r="W289" s="70"/>
      <c r="X289" s="134"/>
      <c r="Y289" s="70"/>
      <c r="Z289" s="134"/>
      <c r="AA289" s="70"/>
      <c r="AB289" s="19"/>
      <c r="AC289" s="20"/>
      <c r="AD289" s="19"/>
      <c r="AE289" s="71" t="str">
        <f t="shared" si="182"/>
        <v/>
      </c>
      <c r="AF289" s="71" t="str">
        <f t="shared" si="183"/>
        <v/>
      </c>
      <c r="AG289" s="71" t="str">
        <f t="shared" si="184"/>
        <v/>
      </c>
      <c r="AH289" s="71" t="str">
        <f t="shared" si="185"/>
        <v/>
      </c>
      <c r="AI289" s="71" t="str">
        <f t="shared" si="186"/>
        <v/>
      </c>
      <c r="AJ289" s="71" t="str">
        <f t="shared" si="187"/>
        <v/>
      </c>
      <c r="AK289" s="71" t="str">
        <f t="shared" si="188"/>
        <v/>
      </c>
      <c r="AL289" s="71" t="str">
        <f t="shared" si="189"/>
        <v/>
      </c>
      <c r="AM289" s="71" t="str">
        <f t="shared" si="190"/>
        <v/>
      </c>
      <c r="AN289" s="72" t="str">
        <f t="shared" si="191"/>
        <v/>
      </c>
      <c r="AO289" s="73" t="str">
        <f t="shared" si="192"/>
        <v/>
      </c>
      <c r="AP289" s="72" t="str">
        <f t="shared" si="193"/>
        <v/>
      </c>
      <c r="AQ289" s="72" t="str">
        <f t="shared" si="194"/>
        <v/>
      </c>
      <c r="AR289" s="72" t="str">
        <f t="shared" si="195"/>
        <v/>
      </c>
      <c r="AS289" s="72" t="str">
        <f t="shared" si="196"/>
        <v/>
      </c>
      <c r="AT289" s="72" t="str">
        <f t="shared" si="197"/>
        <v/>
      </c>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80"/>
      <c r="CA289" s="3"/>
      <c r="CB289" s="3"/>
      <c r="CC289" s="3"/>
      <c r="CD289" s="3"/>
      <c r="CE289" s="3"/>
      <c r="CF289" s="3"/>
      <c r="CG289" s="3"/>
      <c r="CH289" s="3"/>
      <c r="CI289" s="3"/>
      <c r="CJ289" s="3"/>
      <c r="CM289" s="3"/>
      <c r="CN289" s="78" t="str">
        <f t="shared" si="198"/>
        <v/>
      </c>
      <c r="CO289" s="78" t="str">
        <f t="shared" si="199"/>
        <v/>
      </c>
      <c r="CP289" s="78" t="str">
        <f t="shared" si="200"/>
        <v/>
      </c>
      <c r="CQ289" s="78" t="str">
        <f t="shared" si="201"/>
        <v/>
      </c>
      <c r="CR289" s="78" t="str">
        <f t="shared" si="202"/>
        <v/>
      </c>
      <c r="CS289" s="78" t="str">
        <f t="shared" si="203"/>
        <v/>
      </c>
      <c r="CT289" s="78">
        <f t="shared" si="204"/>
        <v>0</v>
      </c>
      <c r="CU289" s="78">
        <f t="shared" si="205"/>
        <v>0</v>
      </c>
      <c r="CV289" s="78">
        <f t="shared" si="206"/>
        <v>0</v>
      </c>
      <c r="CW289" s="78">
        <f t="shared" si="207"/>
        <v>0</v>
      </c>
      <c r="CX289" s="78">
        <f t="shared" si="208"/>
        <v>0</v>
      </c>
      <c r="CY289" s="78">
        <f t="shared" si="209"/>
        <v>0</v>
      </c>
      <c r="CZ289" s="78">
        <f t="shared" si="210"/>
        <v>0</v>
      </c>
      <c r="DA289" s="78">
        <f>IF(COUNTIFS($A$2:$A$601,A289,$B$2:$B$601,B289,$F$2:F$601,F289)&gt;1,1,0)</f>
        <v>0</v>
      </c>
      <c r="DB289" s="78">
        <f t="shared" si="211"/>
        <v>0</v>
      </c>
      <c r="DC289" s="78">
        <f t="shared" si="212"/>
        <v>0</v>
      </c>
      <c r="DD289" s="78">
        <f t="shared" si="213"/>
        <v>0</v>
      </c>
      <c r="DE289" s="78" t="str">
        <f t="shared" si="214"/>
        <v>1</v>
      </c>
      <c r="DF289" s="78" t="str">
        <f t="shared" si="215"/>
        <v>1</v>
      </c>
      <c r="DG289" s="78" t="str">
        <f t="shared" si="216"/>
        <v>1</v>
      </c>
      <c r="DH289" s="78" t="str">
        <f t="shared" si="217"/>
        <v>1</v>
      </c>
      <c r="DI289" s="79" t="str">
        <f>IFERROR(IF(J289="","",VLOOKUP(J289,Lists!$D$3:$E$13,2,FALSE)),1)</f>
        <v/>
      </c>
      <c r="DJ289" s="79" t="str">
        <f>IFERROR(IF(K289="","",VLOOKUP(K289,Lists!$F$3:$G$14,2,FALSE)),1)</f>
        <v/>
      </c>
      <c r="DK289" s="79" t="str">
        <f>IFERROR(IF(M289="","",VLOOKUP(M289,Lists!$AA$3:$AB$18,2,FALSE)),1)</f>
        <v/>
      </c>
      <c r="DL289" s="79" t="str">
        <f>IFERROR(IF(N289="","",VLOOKUP(N289,Lists!$AC$3:$AD$13,2,FALSE)),1)</f>
        <v/>
      </c>
    </row>
    <row r="290" spans="1:116" ht="15" customHeight="1" x14ac:dyDescent="0.2">
      <c r="A290" s="20"/>
      <c r="B290" s="19"/>
      <c r="C290" s="64"/>
      <c r="D290" s="64"/>
      <c r="E290" s="19"/>
      <c r="F290" s="20"/>
      <c r="G290" s="18"/>
      <c r="H290" s="65"/>
      <c r="I290" s="18"/>
      <c r="J290" s="66"/>
      <c r="K290" s="66"/>
      <c r="L290" s="67"/>
      <c r="M290" s="68"/>
      <c r="N290" s="68"/>
      <c r="O290" s="69"/>
      <c r="P290" s="134"/>
      <c r="Q290" s="70"/>
      <c r="R290" s="134"/>
      <c r="S290" s="70"/>
      <c r="T290" s="134"/>
      <c r="U290" s="70"/>
      <c r="V290" s="134"/>
      <c r="W290" s="70"/>
      <c r="X290" s="134"/>
      <c r="Y290" s="70"/>
      <c r="Z290" s="134"/>
      <c r="AA290" s="70"/>
      <c r="AB290" s="19"/>
      <c r="AC290" s="20"/>
      <c r="AD290" s="19"/>
      <c r="AE290" s="71" t="str">
        <f t="shared" si="182"/>
        <v/>
      </c>
      <c r="AF290" s="71" t="str">
        <f t="shared" si="183"/>
        <v/>
      </c>
      <c r="AG290" s="71" t="str">
        <f t="shared" si="184"/>
        <v/>
      </c>
      <c r="AH290" s="71" t="str">
        <f t="shared" si="185"/>
        <v/>
      </c>
      <c r="AI290" s="71" t="str">
        <f t="shared" si="186"/>
        <v/>
      </c>
      <c r="AJ290" s="71" t="str">
        <f t="shared" si="187"/>
        <v/>
      </c>
      <c r="AK290" s="71" t="str">
        <f t="shared" si="188"/>
        <v/>
      </c>
      <c r="AL290" s="71" t="str">
        <f t="shared" si="189"/>
        <v/>
      </c>
      <c r="AM290" s="71" t="str">
        <f t="shared" si="190"/>
        <v/>
      </c>
      <c r="AN290" s="72" t="str">
        <f t="shared" si="191"/>
        <v/>
      </c>
      <c r="AO290" s="73" t="str">
        <f t="shared" si="192"/>
        <v/>
      </c>
      <c r="AP290" s="72" t="str">
        <f t="shared" si="193"/>
        <v/>
      </c>
      <c r="AQ290" s="72" t="str">
        <f t="shared" si="194"/>
        <v/>
      </c>
      <c r="AR290" s="72" t="str">
        <f t="shared" si="195"/>
        <v/>
      </c>
      <c r="AS290" s="72" t="str">
        <f t="shared" si="196"/>
        <v/>
      </c>
      <c r="AT290" s="72" t="str">
        <f t="shared" si="197"/>
        <v/>
      </c>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80"/>
      <c r="CA290" s="3"/>
      <c r="CB290" s="3"/>
      <c r="CC290" s="3"/>
      <c r="CD290" s="3"/>
      <c r="CE290" s="3"/>
      <c r="CF290" s="3"/>
      <c r="CG290" s="3"/>
      <c r="CH290" s="3"/>
      <c r="CI290" s="3"/>
      <c r="CJ290" s="3"/>
      <c r="CM290" s="3"/>
      <c r="CN290" s="78" t="str">
        <f t="shared" si="198"/>
        <v/>
      </c>
      <c r="CO290" s="78" t="str">
        <f t="shared" si="199"/>
        <v/>
      </c>
      <c r="CP290" s="78" t="str">
        <f t="shared" si="200"/>
        <v/>
      </c>
      <c r="CQ290" s="78" t="str">
        <f t="shared" si="201"/>
        <v/>
      </c>
      <c r="CR290" s="78" t="str">
        <f t="shared" si="202"/>
        <v/>
      </c>
      <c r="CS290" s="78" t="str">
        <f t="shared" si="203"/>
        <v/>
      </c>
      <c r="CT290" s="78">
        <f t="shared" si="204"/>
        <v>0</v>
      </c>
      <c r="CU290" s="78">
        <f t="shared" si="205"/>
        <v>0</v>
      </c>
      <c r="CV290" s="78">
        <f t="shared" si="206"/>
        <v>0</v>
      </c>
      <c r="CW290" s="78">
        <f t="shared" si="207"/>
        <v>0</v>
      </c>
      <c r="CX290" s="78">
        <f t="shared" si="208"/>
        <v>0</v>
      </c>
      <c r="CY290" s="78">
        <f t="shared" si="209"/>
        <v>0</v>
      </c>
      <c r="CZ290" s="78">
        <f t="shared" si="210"/>
        <v>0</v>
      </c>
      <c r="DA290" s="78">
        <f>IF(COUNTIFS($A$2:$A$601,A290,$B$2:$B$601,B290,$F$2:F$601,F290)&gt;1,1,0)</f>
        <v>0</v>
      </c>
      <c r="DB290" s="78">
        <f t="shared" si="211"/>
        <v>0</v>
      </c>
      <c r="DC290" s="78">
        <f t="shared" si="212"/>
        <v>0</v>
      </c>
      <c r="DD290" s="78">
        <f t="shared" si="213"/>
        <v>0</v>
      </c>
      <c r="DE290" s="78" t="str">
        <f t="shared" si="214"/>
        <v>1</v>
      </c>
      <c r="DF290" s="78" t="str">
        <f t="shared" si="215"/>
        <v>1</v>
      </c>
      <c r="DG290" s="78" t="str">
        <f t="shared" si="216"/>
        <v>1</v>
      </c>
      <c r="DH290" s="78" t="str">
        <f t="shared" si="217"/>
        <v>1</v>
      </c>
      <c r="DI290" s="79" t="str">
        <f>IFERROR(IF(J290="","",VLOOKUP(J290,Lists!$D$3:$E$13,2,FALSE)),1)</f>
        <v/>
      </c>
      <c r="DJ290" s="79" t="str">
        <f>IFERROR(IF(K290="","",VLOOKUP(K290,Lists!$F$3:$G$14,2,FALSE)),1)</f>
        <v/>
      </c>
      <c r="DK290" s="79" t="str">
        <f>IFERROR(IF(M290="","",VLOOKUP(M290,Lists!$AA$3:$AB$18,2,FALSE)),1)</f>
        <v/>
      </c>
      <c r="DL290" s="79" t="str">
        <f>IFERROR(IF(N290="","",VLOOKUP(N290,Lists!$AC$3:$AD$13,2,FALSE)),1)</f>
        <v/>
      </c>
    </row>
    <row r="291" spans="1:116" ht="15" customHeight="1" x14ac:dyDescent="0.2">
      <c r="A291" s="20"/>
      <c r="B291" s="19"/>
      <c r="C291" s="64"/>
      <c r="D291" s="64"/>
      <c r="E291" s="19"/>
      <c r="F291" s="20"/>
      <c r="G291" s="18"/>
      <c r="H291" s="65"/>
      <c r="I291" s="18"/>
      <c r="J291" s="66"/>
      <c r="K291" s="66"/>
      <c r="L291" s="67"/>
      <c r="M291" s="68"/>
      <c r="N291" s="68"/>
      <c r="O291" s="69"/>
      <c r="P291" s="134"/>
      <c r="Q291" s="70"/>
      <c r="R291" s="134"/>
      <c r="S291" s="70"/>
      <c r="T291" s="134"/>
      <c r="U291" s="70"/>
      <c r="V291" s="134"/>
      <c r="W291" s="70"/>
      <c r="X291" s="134"/>
      <c r="Y291" s="70"/>
      <c r="Z291" s="134"/>
      <c r="AA291" s="70"/>
      <c r="AB291" s="19"/>
      <c r="AC291" s="20"/>
      <c r="AD291" s="19"/>
      <c r="AE291" s="71" t="str">
        <f t="shared" si="182"/>
        <v/>
      </c>
      <c r="AF291" s="71" t="str">
        <f t="shared" si="183"/>
        <v/>
      </c>
      <c r="AG291" s="71" t="str">
        <f t="shared" si="184"/>
        <v/>
      </c>
      <c r="AH291" s="71" t="str">
        <f t="shared" si="185"/>
        <v/>
      </c>
      <c r="AI291" s="71" t="str">
        <f t="shared" si="186"/>
        <v/>
      </c>
      <c r="AJ291" s="71" t="str">
        <f t="shared" si="187"/>
        <v/>
      </c>
      <c r="AK291" s="71" t="str">
        <f t="shared" si="188"/>
        <v/>
      </c>
      <c r="AL291" s="71" t="str">
        <f t="shared" si="189"/>
        <v/>
      </c>
      <c r="AM291" s="71" t="str">
        <f t="shared" si="190"/>
        <v/>
      </c>
      <c r="AN291" s="72" t="str">
        <f t="shared" si="191"/>
        <v/>
      </c>
      <c r="AO291" s="73" t="str">
        <f t="shared" si="192"/>
        <v/>
      </c>
      <c r="AP291" s="72" t="str">
        <f t="shared" si="193"/>
        <v/>
      </c>
      <c r="AQ291" s="72" t="str">
        <f t="shared" si="194"/>
        <v/>
      </c>
      <c r="AR291" s="72" t="str">
        <f t="shared" si="195"/>
        <v/>
      </c>
      <c r="AS291" s="72" t="str">
        <f t="shared" si="196"/>
        <v/>
      </c>
      <c r="AT291" s="72" t="str">
        <f t="shared" si="197"/>
        <v/>
      </c>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80"/>
      <c r="CA291" s="3"/>
      <c r="CB291" s="3"/>
      <c r="CC291" s="3"/>
      <c r="CD291" s="3"/>
      <c r="CE291" s="3"/>
      <c r="CF291" s="3"/>
      <c r="CG291" s="3"/>
      <c r="CH291" s="3"/>
      <c r="CI291" s="3"/>
      <c r="CJ291" s="3"/>
      <c r="CM291" s="3"/>
      <c r="CN291" s="78" t="str">
        <f t="shared" si="198"/>
        <v/>
      </c>
      <c r="CO291" s="78" t="str">
        <f t="shared" si="199"/>
        <v/>
      </c>
      <c r="CP291" s="78" t="str">
        <f t="shared" si="200"/>
        <v/>
      </c>
      <c r="CQ291" s="78" t="str">
        <f t="shared" si="201"/>
        <v/>
      </c>
      <c r="CR291" s="78" t="str">
        <f t="shared" si="202"/>
        <v/>
      </c>
      <c r="CS291" s="78" t="str">
        <f t="shared" si="203"/>
        <v/>
      </c>
      <c r="CT291" s="78">
        <f t="shared" si="204"/>
        <v>0</v>
      </c>
      <c r="CU291" s="78">
        <f t="shared" si="205"/>
        <v>0</v>
      </c>
      <c r="CV291" s="78">
        <f t="shared" si="206"/>
        <v>0</v>
      </c>
      <c r="CW291" s="78">
        <f t="shared" si="207"/>
        <v>0</v>
      </c>
      <c r="CX291" s="78">
        <f t="shared" si="208"/>
        <v>0</v>
      </c>
      <c r="CY291" s="78">
        <f t="shared" si="209"/>
        <v>0</v>
      </c>
      <c r="CZ291" s="78">
        <f t="shared" si="210"/>
        <v>0</v>
      </c>
      <c r="DA291" s="78">
        <f>IF(COUNTIFS($A$2:$A$601,A291,$B$2:$B$601,B291,$F$2:F$601,F291)&gt;1,1,0)</f>
        <v>0</v>
      </c>
      <c r="DB291" s="78">
        <f t="shared" si="211"/>
        <v>0</v>
      </c>
      <c r="DC291" s="78">
        <f t="shared" si="212"/>
        <v>0</v>
      </c>
      <c r="DD291" s="78">
        <f t="shared" si="213"/>
        <v>0</v>
      </c>
      <c r="DE291" s="78" t="str">
        <f t="shared" si="214"/>
        <v>1</v>
      </c>
      <c r="DF291" s="78" t="str">
        <f t="shared" si="215"/>
        <v>1</v>
      </c>
      <c r="DG291" s="78" t="str">
        <f t="shared" si="216"/>
        <v>1</v>
      </c>
      <c r="DH291" s="78" t="str">
        <f t="shared" si="217"/>
        <v>1</v>
      </c>
      <c r="DI291" s="79" t="str">
        <f>IFERROR(IF(J291="","",VLOOKUP(J291,Lists!$D$3:$E$13,2,FALSE)),1)</f>
        <v/>
      </c>
      <c r="DJ291" s="79" t="str">
        <f>IFERROR(IF(K291="","",VLOOKUP(K291,Lists!$F$3:$G$14,2,FALSE)),1)</f>
        <v/>
      </c>
      <c r="DK291" s="79" t="str">
        <f>IFERROR(IF(M291="","",VLOOKUP(M291,Lists!$AA$3:$AB$18,2,FALSE)),1)</f>
        <v/>
      </c>
      <c r="DL291" s="79" t="str">
        <f>IFERROR(IF(N291="","",VLOOKUP(N291,Lists!$AC$3:$AD$13,2,FALSE)),1)</f>
        <v/>
      </c>
    </row>
    <row r="292" spans="1:116" ht="15" customHeight="1" x14ac:dyDescent="0.2">
      <c r="A292" s="20"/>
      <c r="B292" s="19"/>
      <c r="C292" s="64"/>
      <c r="D292" s="64"/>
      <c r="E292" s="19"/>
      <c r="F292" s="20"/>
      <c r="G292" s="18"/>
      <c r="H292" s="65"/>
      <c r="I292" s="18"/>
      <c r="J292" s="66"/>
      <c r="K292" s="66"/>
      <c r="L292" s="67"/>
      <c r="M292" s="68"/>
      <c r="N292" s="68"/>
      <c r="O292" s="69"/>
      <c r="P292" s="134"/>
      <c r="Q292" s="70"/>
      <c r="R292" s="134"/>
      <c r="S292" s="70"/>
      <c r="T292" s="134"/>
      <c r="U292" s="70"/>
      <c r="V292" s="134"/>
      <c r="W292" s="70"/>
      <c r="X292" s="134"/>
      <c r="Y292" s="70"/>
      <c r="Z292" s="134"/>
      <c r="AA292" s="70"/>
      <c r="AB292" s="19"/>
      <c r="AC292" s="20"/>
      <c r="AD292" s="19"/>
      <c r="AE292" s="71" t="str">
        <f t="shared" si="182"/>
        <v/>
      </c>
      <c r="AF292" s="71" t="str">
        <f t="shared" si="183"/>
        <v/>
      </c>
      <c r="AG292" s="71" t="str">
        <f t="shared" si="184"/>
        <v/>
      </c>
      <c r="AH292" s="71" t="str">
        <f t="shared" si="185"/>
        <v/>
      </c>
      <c r="AI292" s="71" t="str">
        <f t="shared" si="186"/>
        <v/>
      </c>
      <c r="AJ292" s="71" t="str">
        <f t="shared" si="187"/>
        <v/>
      </c>
      <c r="AK292" s="71" t="str">
        <f t="shared" si="188"/>
        <v/>
      </c>
      <c r="AL292" s="71" t="str">
        <f t="shared" si="189"/>
        <v/>
      </c>
      <c r="AM292" s="71" t="str">
        <f t="shared" si="190"/>
        <v/>
      </c>
      <c r="AN292" s="72" t="str">
        <f t="shared" si="191"/>
        <v/>
      </c>
      <c r="AO292" s="73" t="str">
        <f t="shared" si="192"/>
        <v/>
      </c>
      <c r="AP292" s="72" t="str">
        <f t="shared" si="193"/>
        <v/>
      </c>
      <c r="AQ292" s="72" t="str">
        <f t="shared" si="194"/>
        <v/>
      </c>
      <c r="AR292" s="72" t="str">
        <f t="shared" si="195"/>
        <v/>
      </c>
      <c r="AS292" s="72" t="str">
        <f t="shared" si="196"/>
        <v/>
      </c>
      <c r="AT292" s="72" t="str">
        <f t="shared" si="197"/>
        <v/>
      </c>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80"/>
      <c r="CA292" s="3"/>
      <c r="CB292" s="3"/>
      <c r="CC292" s="3"/>
      <c r="CD292" s="3"/>
      <c r="CE292" s="3"/>
      <c r="CF292" s="3"/>
      <c r="CG292" s="3"/>
      <c r="CH292" s="3"/>
      <c r="CI292" s="3"/>
      <c r="CJ292" s="3"/>
      <c r="CM292" s="3"/>
      <c r="CN292" s="78" t="str">
        <f t="shared" si="198"/>
        <v/>
      </c>
      <c r="CO292" s="78" t="str">
        <f t="shared" si="199"/>
        <v/>
      </c>
      <c r="CP292" s="78" t="str">
        <f t="shared" si="200"/>
        <v/>
      </c>
      <c r="CQ292" s="78" t="str">
        <f t="shared" si="201"/>
        <v/>
      </c>
      <c r="CR292" s="78" t="str">
        <f t="shared" si="202"/>
        <v/>
      </c>
      <c r="CS292" s="78" t="str">
        <f t="shared" si="203"/>
        <v/>
      </c>
      <c r="CT292" s="78">
        <f t="shared" si="204"/>
        <v>0</v>
      </c>
      <c r="CU292" s="78">
        <f t="shared" si="205"/>
        <v>0</v>
      </c>
      <c r="CV292" s="78">
        <f t="shared" si="206"/>
        <v>0</v>
      </c>
      <c r="CW292" s="78">
        <f t="shared" si="207"/>
        <v>0</v>
      </c>
      <c r="CX292" s="78">
        <f t="shared" si="208"/>
        <v>0</v>
      </c>
      <c r="CY292" s="78">
        <f t="shared" si="209"/>
        <v>0</v>
      </c>
      <c r="CZ292" s="78">
        <f t="shared" si="210"/>
        <v>0</v>
      </c>
      <c r="DA292" s="78">
        <f>IF(COUNTIFS($A$2:$A$601,A292,$B$2:$B$601,B292,$F$2:F$601,F292)&gt;1,1,0)</f>
        <v>0</v>
      </c>
      <c r="DB292" s="78">
        <f t="shared" si="211"/>
        <v>0</v>
      </c>
      <c r="DC292" s="78">
        <f t="shared" si="212"/>
        <v>0</v>
      </c>
      <c r="DD292" s="78">
        <f t="shared" si="213"/>
        <v>0</v>
      </c>
      <c r="DE292" s="78" t="str">
        <f t="shared" si="214"/>
        <v>1</v>
      </c>
      <c r="DF292" s="78" t="str">
        <f t="shared" si="215"/>
        <v>1</v>
      </c>
      <c r="DG292" s="78" t="str">
        <f t="shared" si="216"/>
        <v>1</v>
      </c>
      <c r="DH292" s="78" t="str">
        <f t="shared" si="217"/>
        <v>1</v>
      </c>
      <c r="DI292" s="79" t="str">
        <f>IFERROR(IF(J292="","",VLOOKUP(J292,Lists!$D$3:$E$13,2,FALSE)),1)</f>
        <v/>
      </c>
      <c r="DJ292" s="79" t="str">
        <f>IFERROR(IF(K292="","",VLOOKUP(K292,Lists!$F$3:$G$14,2,FALSE)),1)</f>
        <v/>
      </c>
      <c r="DK292" s="79" t="str">
        <f>IFERROR(IF(M292="","",VLOOKUP(M292,Lists!$AA$3:$AB$18,2,FALSE)),1)</f>
        <v/>
      </c>
      <c r="DL292" s="79" t="str">
        <f>IFERROR(IF(N292="","",VLOOKUP(N292,Lists!$AC$3:$AD$13,2,FALSE)),1)</f>
        <v/>
      </c>
    </row>
    <row r="293" spans="1:116" ht="15" customHeight="1" x14ac:dyDescent="0.2">
      <c r="A293" s="20"/>
      <c r="B293" s="19"/>
      <c r="C293" s="64"/>
      <c r="D293" s="64"/>
      <c r="E293" s="19"/>
      <c r="F293" s="20"/>
      <c r="G293" s="18"/>
      <c r="H293" s="65"/>
      <c r="I293" s="18"/>
      <c r="J293" s="66"/>
      <c r="K293" s="66"/>
      <c r="L293" s="67"/>
      <c r="M293" s="68"/>
      <c r="N293" s="68"/>
      <c r="O293" s="69"/>
      <c r="P293" s="134"/>
      <c r="Q293" s="70"/>
      <c r="R293" s="134"/>
      <c r="S293" s="70"/>
      <c r="T293" s="134"/>
      <c r="U293" s="70"/>
      <c r="V293" s="134"/>
      <c r="W293" s="70"/>
      <c r="X293" s="134"/>
      <c r="Y293" s="70"/>
      <c r="Z293" s="134"/>
      <c r="AA293" s="70"/>
      <c r="AB293" s="19"/>
      <c r="AC293" s="20"/>
      <c r="AD293" s="19"/>
      <c r="AE293" s="71" t="str">
        <f t="shared" si="182"/>
        <v/>
      </c>
      <c r="AF293" s="71" t="str">
        <f t="shared" si="183"/>
        <v/>
      </c>
      <c r="AG293" s="71" t="str">
        <f t="shared" si="184"/>
        <v/>
      </c>
      <c r="AH293" s="71" t="str">
        <f t="shared" si="185"/>
        <v/>
      </c>
      <c r="AI293" s="71" t="str">
        <f t="shared" si="186"/>
        <v/>
      </c>
      <c r="AJ293" s="71" t="str">
        <f t="shared" si="187"/>
        <v/>
      </c>
      <c r="AK293" s="71" t="str">
        <f t="shared" si="188"/>
        <v/>
      </c>
      <c r="AL293" s="71" t="str">
        <f t="shared" si="189"/>
        <v/>
      </c>
      <c r="AM293" s="71" t="str">
        <f t="shared" si="190"/>
        <v/>
      </c>
      <c r="AN293" s="72" t="str">
        <f t="shared" si="191"/>
        <v/>
      </c>
      <c r="AO293" s="73" t="str">
        <f t="shared" si="192"/>
        <v/>
      </c>
      <c r="AP293" s="72" t="str">
        <f t="shared" si="193"/>
        <v/>
      </c>
      <c r="AQ293" s="72" t="str">
        <f t="shared" si="194"/>
        <v/>
      </c>
      <c r="AR293" s="72" t="str">
        <f t="shared" si="195"/>
        <v/>
      </c>
      <c r="AS293" s="72" t="str">
        <f t="shared" si="196"/>
        <v/>
      </c>
      <c r="AT293" s="72" t="str">
        <f t="shared" si="197"/>
        <v/>
      </c>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80"/>
      <c r="CA293" s="3"/>
      <c r="CB293" s="3"/>
      <c r="CC293" s="3"/>
      <c r="CD293" s="3"/>
      <c r="CE293" s="3"/>
      <c r="CF293" s="3"/>
      <c r="CG293" s="3"/>
      <c r="CH293" s="3"/>
      <c r="CI293" s="3"/>
      <c r="CJ293" s="3"/>
      <c r="CM293" s="3"/>
      <c r="CN293" s="78" t="str">
        <f t="shared" si="198"/>
        <v/>
      </c>
      <c r="CO293" s="78" t="str">
        <f t="shared" si="199"/>
        <v/>
      </c>
      <c r="CP293" s="78" t="str">
        <f t="shared" si="200"/>
        <v/>
      </c>
      <c r="CQ293" s="78" t="str">
        <f t="shared" si="201"/>
        <v/>
      </c>
      <c r="CR293" s="78" t="str">
        <f t="shared" si="202"/>
        <v/>
      </c>
      <c r="CS293" s="78" t="str">
        <f t="shared" si="203"/>
        <v/>
      </c>
      <c r="CT293" s="78">
        <f t="shared" si="204"/>
        <v>0</v>
      </c>
      <c r="CU293" s="78">
        <f t="shared" si="205"/>
        <v>0</v>
      </c>
      <c r="CV293" s="78">
        <f t="shared" si="206"/>
        <v>0</v>
      </c>
      <c r="CW293" s="78">
        <f t="shared" si="207"/>
        <v>0</v>
      </c>
      <c r="CX293" s="78">
        <f t="shared" si="208"/>
        <v>0</v>
      </c>
      <c r="CY293" s="78">
        <f t="shared" si="209"/>
        <v>0</v>
      </c>
      <c r="CZ293" s="78">
        <f t="shared" si="210"/>
        <v>0</v>
      </c>
      <c r="DA293" s="78">
        <f>IF(COUNTIFS($A$2:$A$601,A293,$B$2:$B$601,B293,$F$2:F$601,F293)&gt;1,1,0)</f>
        <v>0</v>
      </c>
      <c r="DB293" s="78">
        <f t="shared" si="211"/>
        <v>0</v>
      </c>
      <c r="DC293" s="78">
        <f t="shared" si="212"/>
        <v>0</v>
      </c>
      <c r="DD293" s="78">
        <f t="shared" si="213"/>
        <v>0</v>
      </c>
      <c r="DE293" s="78" t="str">
        <f t="shared" si="214"/>
        <v>1</v>
      </c>
      <c r="DF293" s="78" t="str">
        <f t="shared" si="215"/>
        <v>1</v>
      </c>
      <c r="DG293" s="78" t="str">
        <f t="shared" si="216"/>
        <v>1</v>
      </c>
      <c r="DH293" s="78" t="str">
        <f t="shared" si="217"/>
        <v>1</v>
      </c>
      <c r="DI293" s="79" t="str">
        <f>IFERROR(IF(J293="","",VLOOKUP(J293,Lists!$D$3:$E$13,2,FALSE)),1)</f>
        <v/>
      </c>
      <c r="DJ293" s="79" t="str">
        <f>IFERROR(IF(K293="","",VLOOKUP(K293,Lists!$F$3:$G$14,2,FALSE)),1)</f>
        <v/>
      </c>
      <c r="DK293" s="79" t="str">
        <f>IFERROR(IF(M293="","",VLOOKUP(M293,Lists!$AA$3:$AB$18,2,FALSE)),1)</f>
        <v/>
      </c>
      <c r="DL293" s="79" t="str">
        <f>IFERROR(IF(N293="","",VLOOKUP(N293,Lists!$AC$3:$AD$13,2,FALSE)),1)</f>
        <v/>
      </c>
    </row>
    <row r="294" spans="1:116" ht="15" customHeight="1" x14ac:dyDescent="0.2">
      <c r="A294" s="20"/>
      <c r="B294" s="19"/>
      <c r="C294" s="64"/>
      <c r="D294" s="64"/>
      <c r="E294" s="19"/>
      <c r="F294" s="20"/>
      <c r="G294" s="18"/>
      <c r="H294" s="65"/>
      <c r="I294" s="18"/>
      <c r="J294" s="66"/>
      <c r="K294" s="66"/>
      <c r="L294" s="67"/>
      <c r="M294" s="68"/>
      <c r="N294" s="68"/>
      <c r="O294" s="69"/>
      <c r="P294" s="134"/>
      <c r="Q294" s="70"/>
      <c r="R294" s="134"/>
      <c r="S294" s="70"/>
      <c r="T294" s="134"/>
      <c r="U294" s="70"/>
      <c r="V294" s="134"/>
      <c r="W294" s="70"/>
      <c r="X294" s="134"/>
      <c r="Y294" s="70"/>
      <c r="Z294" s="134"/>
      <c r="AA294" s="70"/>
      <c r="AB294" s="19"/>
      <c r="AC294" s="20"/>
      <c r="AD294" s="19"/>
      <c r="AE294" s="71" t="str">
        <f t="shared" si="182"/>
        <v/>
      </c>
      <c r="AF294" s="71" t="str">
        <f t="shared" si="183"/>
        <v/>
      </c>
      <c r="AG294" s="71" t="str">
        <f t="shared" si="184"/>
        <v/>
      </c>
      <c r="AH294" s="71" t="str">
        <f t="shared" si="185"/>
        <v/>
      </c>
      <c r="AI294" s="71" t="str">
        <f t="shared" si="186"/>
        <v/>
      </c>
      <c r="AJ294" s="71" t="str">
        <f t="shared" si="187"/>
        <v/>
      </c>
      <c r="AK294" s="71" t="str">
        <f t="shared" si="188"/>
        <v/>
      </c>
      <c r="AL294" s="71" t="str">
        <f t="shared" si="189"/>
        <v/>
      </c>
      <c r="AM294" s="71" t="str">
        <f t="shared" si="190"/>
        <v/>
      </c>
      <c r="AN294" s="72" t="str">
        <f t="shared" si="191"/>
        <v/>
      </c>
      <c r="AO294" s="73" t="str">
        <f t="shared" si="192"/>
        <v/>
      </c>
      <c r="AP294" s="72" t="str">
        <f t="shared" si="193"/>
        <v/>
      </c>
      <c r="AQ294" s="72" t="str">
        <f t="shared" si="194"/>
        <v/>
      </c>
      <c r="AR294" s="72" t="str">
        <f t="shared" si="195"/>
        <v/>
      </c>
      <c r="AS294" s="72" t="str">
        <f t="shared" si="196"/>
        <v/>
      </c>
      <c r="AT294" s="72" t="str">
        <f t="shared" si="197"/>
        <v/>
      </c>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80"/>
      <c r="CA294" s="3"/>
      <c r="CB294" s="3"/>
      <c r="CC294" s="3"/>
      <c r="CD294" s="3"/>
      <c r="CE294" s="3"/>
      <c r="CF294" s="3"/>
      <c r="CG294" s="3"/>
      <c r="CH294" s="3"/>
      <c r="CI294" s="3"/>
      <c r="CJ294" s="3"/>
      <c r="CM294" s="3"/>
      <c r="CN294" s="78" t="str">
        <f t="shared" si="198"/>
        <v/>
      </c>
      <c r="CO294" s="78" t="str">
        <f t="shared" si="199"/>
        <v/>
      </c>
      <c r="CP294" s="78" t="str">
        <f t="shared" si="200"/>
        <v/>
      </c>
      <c r="CQ294" s="78" t="str">
        <f t="shared" si="201"/>
        <v/>
      </c>
      <c r="CR294" s="78" t="str">
        <f t="shared" si="202"/>
        <v/>
      </c>
      <c r="CS294" s="78" t="str">
        <f t="shared" si="203"/>
        <v/>
      </c>
      <c r="CT294" s="78">
        <f t="shared" si="204"/>
        <v>0</v>
      </c>
      <c r="CU294" s="78">
        <f t="shared" si="205"/>
        <v>0</v>
      </c>
      <c r="CV294" s="78">
        <f t="shared" si="206"/>
        <v>0</v>
      </c>
      <c r="CW294" s="78">
        <f t="shared" si="207"/>
        <v>0</v>
      </c>
      <c r="CX294" s="78">
        <f t="shared" si="208"/>
        <v>0</v>
      </c>
      <c r="CY294" s="78">
        <f t="shared" si="209"/>
        <v>0</v>
      </c>
      <c r="CZ294" s="78">
        <f t="shared" si="210"/>
        <v>0</v>
      </c>
      <c r="DA294" s="78">
        <f>IF(COUNTIFS($A$2:$A$601,A294,$B$2:$B$601,B294,$F$2:F$601,F294)&gt;1,1,0)</f>
        <v>0</v>
      </c>
      <c r="DB294" s="78">
        <f t="shared" si="211"/>
        <v>0</v>
      </c>
      <c r="DC294" s="78">
        <f t="shared" si="212"/>
        <v>0</v>
      </c>
      <c r="DD294" s="78">
        <f t="shared" si="213"/>
        <v>0</v>
      </c>
      <c r="DE294" s="78" t="str">
        <f t="shared" si="214"/>
        <v>1</v>
      </c>
      <c r="DF294" s="78" t="str">
        <f t="shared" si="215"/>
        <v>1</v>
      </c>
      <c r="DG294" s="78" t="str">
        <f t="shared" si="216"/>
        <v>1</v>
      </c>
      <c r="DH294" s="78" t="str">
        <f t="shared" si="217"/>
        <v>1</v>
      </c>
      <c r="DI294" s="79" t="str">
        <f>IFERROR(IF(J294="","",VLOOKUP(J294,Lists!$D$3:$E$13,2,FALSE)),1)</f>
        <v/>
      </c>
      <c r="DJ294" s="79" t="str">
        <f>IFERROR(IF(K294="","",VLOOKUP(K294,Lists!$F$3:$G$14,2,FALSE)),1)</f>
        <v/>
      </c>
      <c r="DK294" s="79" t="str">
        <f>IFERROR(IF(M294="","",VLOOKUP(M294,Lists!$AA$3:$AB$18,2,FALSE)),1)</f>
        <v/>
      </c>
      <c r="DL294" s="79" t="str">
        <f>IFERROR(IF(N294="","",VLOOKUP(N294,Lists!$AC$3:$AD$13,2,FALSE)),1)</f>
        <v/>
      </c>
    </row>
    <row r="295" spans="1:116" ht="15" customHeight="1" x14ac:dyDescent="0.2">
      <c r="A295" s="20"/>
      <c r="B295" s="19"/>
      <c r="C295" s="64"/>
      <c r="D295" s="64"/>
      <c r="E295" s="19"/>
      <c r="F295" s="20"/>
      <c r="G295" s="18"/>
      <c r="H295" s="65"/>
      <c r="I295" s="18"/>
      <c r="J295" s="66"/>
      <c r="K295" s="66"/>
      <c r="L295" s="67"/>
      <c r="M295" s="68"/>
      <c r="N295" s="68"/>
      <c r="O295" s="69"/>
      <c r="P295" s="134"/>
      <c r="Q295" s="70"/>
      <c r="R295" s="134"/>
      <c r="S295" s="70"/>
      <c r="T295" s="134"/>
      <c r="U295" s="70"/>
      <c r="V295" s="134"/>
      <c r="W295" s="70"/>
      <c r="X295" s="134"/>
      <c r="Y295" s="70"/>
      <c r="Z295" s="134"/>
      <c r="AA295" s="70"/>
      <c r="AB295" s="19"/>
      <c r="AC295" s="20"/>
      <c r="AD295" s="19"/>
      <c r="AE295" s="71" t="str">
        <f t="shared" si="182"/>
        <v/>
      </c>
      <c r="AF295" s="71" t="str">
        <f t="shared" si="183"/>
        <v/>
      </c>
      <c r="AG295" s="71" t="str">
        <f t="shared" si="184"/>
        <v/>
      </c>
      <c r="AH295" s="71" t="str">
        <f t="shared" si="185"/>
        <v/>
      </c>
      <c r="AI295" s="71" t="str">
        <f t="shared" si="186"/>
        <v/>
      </c>
      <c r="AJ295" s="71" t="str">
        <f t="shared" si="187"/>
        <v/>
      </c>
      <c r="AK295" s="71" t="str">
        <f t="shared" si="188"/>
        <v/>
      </c>
      <c r="AL295" s="71" t="str">
        <f t="shared" si="189"/>
        <v/>
      </c>
      <c r="AM295" s="71" t="str">
        <f t="shared" si="190"/>
        <v/>
      </c>
      <c r="AN295" s="72" t="str">
        <f t="shared" si="191"/>
        <v/>
      </c>
      <c r="AO295" s="73" t="str">
        <f t="shared" si="192"/>
        <v/>
      </c>
      <c r="AP295" s="72" t="str">
        <f t="shared" si="193"/>
        <v/>
      </c>
      <c r="AQ295" s="72" t="str">
        <f t="shared" si="194"/>
        <v/>
      </c>
      <c r="AR295" s="72" t="str">
        <f t="shared" si="195"/>
        <v/>
      </c>
      <c r="AS295" s="72" t="str">
        <f t="shared" si="196"/>
        <v/>
      </c>
      <c r="AT295" s="72" t="str">
        <f t="shared" si="197"/>
        <v/>
      </c>
      <c r="AU295" s="3"/>
      <c r="AV295" s="3"/>
      <c r="AW295" s="3"/>
      <c r="AX295" s="3"/>
      <c r="AY295" s="3"/>
      <c r="AZ295" s="3"/>
      <c r="BA295" s="20"/>
      <c r="BB295" s="20"/>
      <c r="BC295" s="20"/>
      <c r="BD295" s="20"/>
      <c r="BE295" s="20"/>
      <c r="BF295" s="20"/>
      <c r="BG295" s="3"/>
      <c r="BH295" s="3"/>
      <c r="BI295" s="3"/>
      <c r="BJ295" s="3"/>
      <c r="BK295" s="3"/>
      <c r="BL295" s="3"/>
      <c r="BM295" s="3"/>
      <c r="BN295" s="3"/>
      <c r="BO295" s="3"/>
      <c r="BP295" s="3"/>
      <c r="BQ295" s="3"/>
      <c r="BR295" s="3"/>
      <c r="BS295" s="3"/>
      <c r="BT295" s="3"/>
      <c r="BU295" s="3"/>
      <c r="BV295" s="3"/>
      <c r="BW295" s="3"/>
      <c r="BX295" s="3"/>
      <c r="BY295" s="3"/>
      <c r="BZ295" s="80"/>
      <c r="CA295" s="3"/>
      <c r="CB295" s="3"/>
      <c r="CC295" s="3"/>
      <c r="CD295" s="3"/>
      <c r="CE295" s="3"/>
      <c r="CF295" s="3"/>
      <c r="CG295" s="3"/>
      <c r="CH295" s="3"/>
      <c r="CI295" s="3"/>
      <c r="CJ295" s="3"/>
      <c r="CM295" s="3"/>
      <c r="CN295" s="78" t="str">
        <f t="shared" si="198"/>
        <v/>
      </c>
      <c r="CO295" s="78" t="str">
        <f t="shared" si="199"/>
        <v/>
      </c>
      <c r="CP295" s="78" t="str">
        <f t="shared" si="200"/>
        <v/>
      </c>
      <c r="CQ295" s="78" t="str">
        <f t="shared" si="201"/>
        <v/>
      </c>
      <c r="CR295" s="78" t="str">
        <f t="shared" si="202"/>
        <v/>
      </c>
      <c r="CS295" s="78" t="str">
        <f t="shared" si="203"/>
        <v/>
      </c>
      <c r="CT295" s="78">
        <f t="shared" si="204"/>
        <v>0</v>
      </c>
      <c r="CU295" s="78">
        <f t="shared" si="205"/>
        <v>0</v>
      </c>
      <c r="CV295" s="78">
        <f t="shared" si="206"/>
        <v>0</v>
      </c>
      <c r="CW295" s="78">
        <f t="shared" si="207"/>
        <v>0</v>
      </c>
      <c r="CX295" s="78">
        <f t="shared" si="208"/>
        <v>0</v>
      </c>
      <c r="CY295" s="78">
        <f t="shared" si="209"/>
        <v>0</v>
      </c>
      <c r="CZ295" s="78">
        <f t="shared" si="210"/>
        <v>0</v>
      </c>
      <c r="DA295" s="78">
        <f>IF(COUNTIFS($A$2:$A$601,A295,$B$2:$B$601,B295,$F$2:F$601,F295)&gt;1,1,0)</f>
        <v>0</v>
      </c>
      <c r="DB295" s="78">
        <f t="shared" si="211"/>
        <v>0</v>
      </c>
      <c r="DC295" s="78">
        <f t="shared" si="212"/>
        <v>0</v>
      </c>
      <c r="DD295" s="78">
        <f t="shared" si="213"/>
        <v>0</v>
      </c>
      <c r="DE295" s="78" t="str">
        <f t="shared" si="214"/>
        <v>1</v>
      </c>
      <c r="DF295" s="78" t="str">
        <f t="shared" si="215"/>
        <v>1</v>
      </c>
      <c r="DG295" s="78" t="str">
        <f t="shared" si="216"/>
        <v>1</v>
      </c>
      <c r="DH295" s="78" t="str">
        <f t="shared" si="217"/>
        <v>1</v>
      </c>
      <c r="DI295" s="79" t="str">
        <f>IFERROR(IF(J295="","",VLOOKUP(J295,Lists!$D$3:$E$13,2,FALSE)),1)</f>
        <v/>
      </c>
      <c r="DJ295" s="79" t="str">
        <f>IFERROR(IF(K295="","",VLOOKUP(K295,Lists!$F$3:$G$14,2,FALSE)),1)</f>
        <v/>
      </c>
      <c r="DK295" s="79" t="str">
        <f>IFERROR(IF(M295="","",VLOOKUP(M295,Lists!$AA$3:$AB$18,2,FALSE)),1)</f>
        <v/>
      </c>
      <c r="DL295" s="79" t="str">
        <f>IFERROR(IF(N295="","",VLOOKUP(N295,Lists!$AC$3:$AD$13,2,FALSE)),1)</f>
        <v/>
      </c>
    </row>
    <row r="296" spans="1:116" ht="15" customHeight="1" x14ac:dyDescent="0.2">
      <c r="A296" s="20"/>
      <c r="B296" s="19"/>
      <c r="C296" s="64"/>
      <c r="D296" s="64"/>
      <c r="E296" s="19"/>
      <c r="F296" s="20"/>
      <c r="G296" s="18"/>
      <c r="H296" s="65"/>
      <c r="I296" s="18"/>
      <c r="J296" s="66"/>
      <c r="K296" s="66"/>
      <c r="L296" s="67"/>
      <c r="M296" s="68"/>
      <c r="N296" s="68"/>
      <c r="O296" s="69"/>
      <c r="P296" s="134"/>
      <c r="Q296" s="70"/>
      <c r="R296" s="134"/>
      <c r="S296" s="70"/>
      <c r="T296" s="134"/>
      <c r="U296" s="70"/>
      <c r="V296" s="134"/>
      <c r="W296" s="70"/>
      <c r="X296" s="134"/>
      <c r="Y296" s="70"/>
      <c r="Z296" s="134"/>
      <c r="AA296" s="70"/>
      <c r="AB296" s="19"/>
      <c r="AC296" s="20"/>
      <c r="AD296" s="19"/>
      <c r="AE296" s="71" t="str">
        <f t="shared" si="182"/>
        <v/>
      </c>
      <c r="AF296" s="71" t="str">
        <f t="shared" si="183"/>
        <v/>
      </c>
      <c r="AG296" s="71" t="str">
        <f t="shared" si="184"/>
        <v/>
      </c>
      <c r="AH296" s="71" t="str">
        <f t="shared" si="185"/>
        <v/>
      </c>
      <c r="AI296" s="71" t="str">
        <f t="shared" si="186"/>
        <v/>
      </c>
      <c r="AJ296" s="71" t="str">
        <f t="shared" si="187"/>
        <v/>
      </c>
      <c r="AK296" s="71" t="str">
        <f t="shared" si="188"/>
        <v/>
      </c>
      <c r="AL296" s="71" t="str">
        <f t="shared" si="189"/>
        <v/>
      </c>
      <c r="AM296" s="71" t="str">
        <f t="shared" si="190"/>
        <v/>
      </c>
      <c r="AN296" s="72" t="str">
        <f t="shared" si="191"/>
        <v/>
      </c>
      <c r="AO296" s="73" t="str">
        <f t="shared" si="192"/>
        <v/>
      </c>
      <c r="AP296" s="72" t="str">
        <f t="shared" si="193"/>
        <v/>
      </c>
      <c r="AQ296" s="72" t="str">
        <f t="shared" si="194"/>
        <v/>
      </c>
      <c r="AR296" s="72" t="str">
        <f t="shared" si="195"/>
        <v/>
      </c>
      <c r="AS296" s="72" t="str">
        <f t="shared" si="196"/>
        <v/>
      </c>
      <c r="AT296" s="72" t="str">
        <f t="shared" si="197"/>
        <v/>
      </c>
      <c r="AU296" s="3"/>
      <c r="AV296" s="3"/>
      <c r="AW296" s="3"/>
      <c r="AX296" s="3"/>
      <c r="AY296" s="3"/>
      <c r="AZ296" s="3"/>
      <c r="BA296" s="20"/>
      <c r="BB296" s="20"/>
      <c r="BC296" s="20"/>
      <c r="BD296" s="20"/>
      <c r="BE296" s="20"/>
      <c r="BF296" s="20"/>
      <c r="BG296" s="3"/>
      <c r="BH296" s="3"/>
      <c r="BI296" s="3"/>
      <c r="BJ296" s="3"/>
      <c r="BK296" s="3"/>
      <c r="BL296" s="3"/>
      <c r="BM296" s="3"/>
      <c r="BN296" s="3"/>
      <c r="BO296" s="3"/>
      <c r="BP296" s="3"/>
      <c r="BQ296" s="3"/>
      <c r="BR296" s="3"/>
      <c r="BS296" s="3"/>
      <c r="BT296" s="3"/>
      <c r="BU296" s="3"/>
      <c r="BV296" s="3"/>
      <c r="BW296" s="3"/>
      <c r="BX296" s="3"/>
      <c r="BY296" s="3"/>
      <c r="BZ296" s="80"/>
      <c r="CA296" s="3"/>
      <c r="CB296" s="3"/>
      <c r="CC296" s="3"/>
      <c r="CD296" s="3"/>
      <c r="CE296" s="3"/>
      <c r="CF296" s="3"/>
      <c r="CG296" s="3"/>
      <c r="CH296" s="3"/>
      <c r="CI296" s="3"/>
      <c r="CJ296" s="3"/>
      <c r="CM296" s="3"/>
      <c r="CN296" s="78" t="str">
        <f t="shared" si="198"/>
        <v/>
      </c>
      <c r="CO296" s="78" t="str">
        <f t="shared" si="199"/>
        <v/>
      </c>
      <c r="CP296" s="78" t="str">
        <f t="shared" si="200"/>
        <v/>
      </c>
      <c r="CQ296" s="78" t="str">
        <f t="shared" si="201"/>
        <v/>
      </c>
      <c r="CR296" s="78" t="str">
        <f t="shared" si="202"/>
        <v/>
      </c>
      <c r="CS296" s="78" t="str">
        <f t="shared" si="203"/>
        <v/>
      </c>
      <c r="CT296" s="78">
        <f t="shared" si="204"/>
        <v>0</v>
      </c>
      <c r="CU296" s="78">
        <f t="shared" si="205"/>
        <v>0</v>
      </c>
      <c r="CV296" s="78">
        <f t="shared" si="206"/>
        <v>0</v>
      </c>
      <c r="CW296" s="78">
        <f t="shared" si="207"/>
        <v>0</v>
      </c>
      <c r="CX296" s="78">
        <f t="shared" si="208"/>
        <v>0</v>
      </c>
      <c r="CY296" s="78">
        <f t="shared" si="209"/>
        <v>0</v>
      </c>
      <c r="CZ296" s="78">
        <f t="shared" si="210"/>
        <v>0</v>
      </c>
      <c r="DA296" s="78">
        <f>IF(COUNTIFS($A$2:$A$601,A296,$B$2:$B$601,B296,$F$2:F$601,F296)&gt;1,1,0)</f>
        <v>0</v>
      </c>
      <c r="DB296" s="78">
        <f t="shared" si="211"/>
        <v>0</v>
      </c>
      <c r="DC296" s="78">
        <f t="shared" si="212"/>
        <v>0</v>
      </c>
      <c r="DD296" s="78">
        <f t="shared" si="213"/>
        <v>0</v>
      </c>
      <c r="DE296" s="78" t="str">
        <f t="shared" si="214"/>
        <v>1</v>
      </c>
      <c r="DF296" s="78" t="str">
        <f t="shared" si="215"/>
        <v>1</v>
      </c>
      <c r="DG296" s="78" t="str">
        <f t="shared" si="216"/>
        <v>1</v>
      </c>
      <c r="DH296" s="78" t="str">
        <f t="shared" si="217"/>
        <v>1</v>
      </c>
      <c r="DI296" s="79" t="str">
        <f>IFERROR(IF(J296="","",VLOOKUP(J296,Lists!$D$3:$E$13,2,FALSE)),1)</f>
        <v/>
      </c>
      <c r="DJ296" s="79" t="str">
        <f>IFERROR(IF(K296="","",VLOOKUP(K296,Lists!$F$3:$G$14,2,FALSE)),1)</f>
        <v/>
      </c>
      <c r="DK296" s="79" t="str">
        <f>IFERROR(IF(M296="","",VLOOKUP(M296,Lists!$AA$3:$AB$18,2,FALSE)),1)</f>
        <v/>
      </c>
      <c r="DL296" s="79" t="str">
        <f>IFERROR(IF(N296="","",VLOOKUP(N296,Lists!$AC$3:$AD$13,2,FALSE)),1)</f>
        <v/>
      </c>
    </row>
    <row r="297" spans="1:116" ht="15" customHeight="1" x14ac:dyDescent="0.2">
      <c r="A297" s="20"/>
      <c r="B297" s="19"/>
      <c r="C297" s="64"/>
      <c r="D297" s="64"/>
      <c r="E297" s="19"/>
      <c r="F297" s="20"/>
      <c r="G297" s="18"/>
      <c r="H297" s="65"/>
      <c r="I297" s="18"/>
      <c r="J297" s="66"/>
      <c r="K297" s="66"/>
      <c r="L297" s="67"/>
      <c r="M297" s="68"/>
      <c r="N297" s="68"/>
      <c r="O297" s="69"/>
      <c r="P297" s="134"/>
      <c r="Q297" s="70"/>
      <c r="R297" s="134"/>
      <c r="S297" s="70"/>
      <c r="T297" s="134"/>
      <c r="U297" s="70"/>
      <c r="V297" s="134"/>
      <c r="W297" s="70"/>
      <c r="X297" s="134"/>
      <c r="Y297" s="70"/>
      <c r="Z297" s="134"/>
      <c r="AA297" s="70"/>
      <c r="AB297" s="19"/>
      <c r="AC297" s="20"/>
      <c r="AD297" s="19"/>
      <c r="AE297" s="71" t="str">
        <f t="shared" si="182"/>
        <v/>
      </c>
      <c r="AF297" s="71" t="str">
        <f t="shared" si="183"/>
        <v/>
      </c>
      <c r="AG297" s="71" t="str">
        <f t="shared" si="184"/>
        <v/>
      </c>
      <c r="AH297" s="71" t="str">
        <f t="shared" si="185"/>
        <v/>
      </c>
      <c r="AI297" s="71" t="str">
        <f t="shared" si="186"/>
        <v/>
      </c>
      <c r="AJ297" s="71" t="str">
        <f t="shared" si="187"/>
        <v/>
      </c>
      <c r="AK297" s="71" t="str">
        <f t="shared" si="188"/>
        <v/>
      </c>
      <c r="AL297" s="71" t="str">
        <f t="shared" si="189"/>
        <v/>
      </c>
      <c r="AM297" s="71" t="str">
        <f t="shared" si="190"/>
        <v/>
      </c>
      <c r="AN297" s="72" t="str">
        <f t="shared" si="191"/>
        <v/>
      </c>
      <c r="AO297" s="73" t="str">
        <f t="shared" si="192"/>
        <v/>
      </c>
      <c r="AP297" s="72" t="str">
        <f t="shared" si="193"/>
        <v/>
      </c>
      <c r="AQ297" s="72" t="str">
        <f t="shared" si="194"/>
        <v/>
      </c>
      <c r="AR297" s="72" t="str">
        <f t="shared" si="195"/>
        <v/>
      </c>
      <c r="AS297" s="72" t="str">
        <f t="shared" si="196"/>
        <v/>
      </c>
      <c r="AT297" s="72" t="str">
        <f t="shared" si="197"/>
        <v/>
      </c>
      <c r="AU297" s="3"/>
      <c r="AV297" s="20"/>
      <c r="AW297" s="20"/>
      <c r="AX297" s="83"/>
      <c r="AY297" s="3"/>
      <c r="AZ297" s="3"/>
      <c r="BA297" s="20"/>
      <c r="BB297" s="20"/>
      <c r="BC297" s="20"/>
      <c r="BD297" s="20"/>
      <c r="BE297" s="20"/>
      <c r="BF297" s="20"/>
      <c r="BG297" s="3"/>
      <c r="BH297" s="3"/>
      <c r="BI297" s="3"/>
      <c r="BJ297" s="3"/>
      <c r="BK297" s="3"/>
      <c r="BL297" s="3"/>
      <c r="BM297" s="3"/>
      <c r="BN297" s="3"/>
      <c r="BO297" s="3"/>
      <c r="BP297" s="3"/>
      <c r="BQ297" s="3"/>
      <c r="BR297" s="3"/>
      <c r="BS297" s="3"/>
      <c r="BT297" s="3"/>
      <c r="BU297" s="3"/>
      <c r="BV297" s="3"/>
      <c r="BW297" s="3"/>
      <c r="BX297" s="3"/>
      <c r="BY297" s="3"/>
      <c r="BZ297" s="80"/>
      <c r="CA297" s="3"/>
      <c r="CB297" s="3"/>
      <c r="CC297" s="3"/>
      <c r="CD297" s="3"/>
      <c r="CE297" s="3"/>
      <c r="CF297" s="3"/>
      <c r="CG297" s="3"/>
      <c r="CH297" s="3"/>
      <c r="CI297" s="3"/>
      <c r="CJ297" s="3"/>
      <c r="CM297" s="3"/>
      <c r="CN297" s="78" t="str">
        <f t="shared" si="198"/>
        <v/>
      </c>
      <c r="CO297" s="78" t="str">
        <f t="shared" si="199"/>
        <v/>
      </c>
      <c r="CP297" s="78" t="str">
        <f t="shared" si="200"/>
        <v/>
      </c>
      <c r="CQ297" s="78" t="str">
        <f t="shared" si="201"/>
        <v/>
      </c>
      <c r="CR297" s="78" t="str">
        <f t="shared" si="202"/>
        <v/>
      </c>
      <c r="CS297" s="78" t="str">
        <f t="shared" si="203"/>
        <v/>
      </c>
      <c r="CT297" s="78">
        <f t="shared" si="204"/>
        <v>0</v>
      </c>
      <c r="CU297" s="78">
        <f t="shared" si="205"/>
        <v>0</v>
      </c>
      <c r="CV297" s="78">
        <f t="shared" si="206"/>
        <v>0</v>
      </c>
      <c r="CW297" s="78">
        <f t="shared" si="207"/>
        <v>0</v>
      </c>
      <c r="CX297" s="78">
        <f t="shared" si="208"/>
        <v>0</v>
      </c>
      <c r="CY297" s="78">
        <f t="shared" si="209"/>
        <v>0</v>
      </c>
      <c r="CZ297" s="78">
        <f t="shared" si="210"/>
        <v>0</v>
      </c>
      <c r="DA297" s="78">
        <f>IF(COUNTIFS($A$2:$A$601,A297,$B$2:$B$601,B297,$F$2:F$601,F297)&gt;1,1,0)</f>
        <v>0</v>
      </c>
      <c r="DB297" s="78">
        <f t="shared" si="211"/>
        <v>0</v>
      </c>
      <c r="DC297" s="78">
        <f t="shared" si="212"/>
        <v>0</v>
      </c>
      <c r="DD297" s="78">
        <f t="shared" si="213"/>
        <v>0</v>
      </c>
      <c r="DE297" s="78" t="str">
        <f t="shared" si="214"/>
        <v>1</v>
      </c>
      <c r="DF297" s="78" t="str">
        <f t="shared" si="215"/>
        <v>1</v>
      </c>
      <c r="DG297" s="78" t="str">
        <f t="shared" si="216"/>
        <v>1</v>
      </c>
      <c r="DH297" s="78" t="str">
        <f t="shared" si="217"/>
        <v>1</v>
      </c>
      <c r="DI297" s="79" t="str">
        <f>IFERROR(IF(J297="","",VLOOKUP(J297,Lists!$D$3:$E$13,2,FALSE)),1)</f>
        <v/>
      </c>
      <c r="DJ297" s="79" t="str">
        <f>IFERROR(IF(K297="","",VLOOKUP(K297,Lists!$F$3:$G$14,2,FALSE)),1)</f>
        <v/>
      </c>
      <c r="DK297" s="79" t="str">
        <f>IFERROR(IF(M297="","",VLOOKUP(M297,Lists!$AA$3:$AB$18,2,FALSE)),1)</f>
        <v/>
      </c>
      <c r="DL297" s="79" t="str">
        <f>IFERROR(IF(N297="","",VLOOKUP(N297,Lists!$AC$3:$AD$13,2,FALSE)),1)</f>
        <v/>
      </c>
    </row>
    <row r="298" spans="1:116" ht="15" customHeight="1" x14ac:dyDescent="0.2">
      <c r="A298" s="20"/>
      <c r="B298" s="19"/>
      <c r="C298" s="64"/>
      <c r="D298" s="64"/>
      <c r="E298" s="19"/>
      <c r="F298" s="20"/>
      <c r="G298" s="18"/>
      <c r="H298" s="65"/>
      <c r="I298" s="18"/>
      <c r="J298" s="66"/>
      <c r="K298" s="66"/>
      <c r="L298" s="67"/>
      <c r="M298" s="68"/>
      <c r="N298" s="68"/>
      <c r="O298" s="69"/>
      <c r="P298" s="134"/>
      <c r="Q298" s="70"/>
      <c r="R298" s="134"/>
      <c r="S298" s="70"/>
      <c r="T298" s="134"/>
      <c r="U298" s="70"/>
      <c r="V298" s="134"/>
      <c r="W298" s="70"/>
      <c r="X298" s="134"/>
      <c r="Y298" s="70"/>
      <c r="Z298" s="134"/>
      <c r="AA298" s="70"/>
      <c r="AB298" s="19"/>
      <c r="AC298" s="20"/>
      <c r="AD298" s="19"/>
      <c r="AE298" s="71" t="str">
        <f t="shared" si="182"/>
        <v/>
      </c>
      <c r="AF298" s="71" t="str">
        <f t="shared" si="183"/>
        <v/>
      </c>
      <c r="AG298" s="71" t="str">
        <f t="shared" si="184"/>
        <v/>
      </c>
      <c r="AH298" s="71" t="str">
        <f t="shared" si="185"/>
        <v/>
      </c>
      <c r="AI298" s="71" t="str">
        <f t="shared" si="186"/>
        <v/>
      </c>
      <c r="AJ298" s="71" t="str">
        <f t="shared" si="187"/>
        <v/>
      </c>
      <c r="AK298" s="71" t="str">
        <f t="shared" si="188"/>
        <v/>
      </c>
      <c r="AL298" s="71" t="str">
        <f t="shared" si="189"/>
        <v/>
      </c>
      <c r="AM298" s="71" t="str">
        <f t="shared" si="190"/>
        <v/>
      </c>
      <c r="AN298" s="72" t="str">
        <f t="shared" si="191"/>
        <v/>
      </c>
      <c r="AO298" s="73" t="str">
        <f t="shared" si="192"/>
        <v/>
      </c>
      <c r="AP298" s="72" t="str">
        <f t="shared" si="193"/>
        <v/>
      </c>
      <c r="AQ298" s="72" t="str">
        <f t="shared" si="194"/>
        <v/>
      </c>
      <c r="AR298" s="72" t="str">
        <f t="shared" si="195"/>
        <v/>
      </c>
      <c r="AS298" s="72" t="str">
        <f t="shared" si="196"/>
        <v/>
      </c>
      <c r="AT298" s="72" t="str">
        <f t="shared" si="197"/>
        <v/>
      </c>
      <c r="AU298" s="3"/>
      <c r="AV298" s="20"/>
      <c r="AW298" s="20"/>
      <c r="AX298" s="83"/>
      <c r="AY298" s="3"/>
      <c r="AZ298" s="3"/>
      <c r="BA298" s="20"/>
      <c r="BB298" s="20"/>
      <c r="BC298" s="20"/>
      <c r="BD298" s="20"/>
      <c r="BE298" s="20"/>
      <c r="BF298" s="20"/>
      <c r="BG298" s="3"/>
      <c r="BH298" s="3"/>
      <c r="BI298" s="3"/>
      <c r="BJ298" s="3"/>
      <c r="BK298" s="3"/>
      <c r="BL298" s="3"/>
      <c r="BM298" s="3"/>
      <c r="BN298" s="3"/>
      <c r="BO298" s="3"/>
      <c r="BP298" s="3"/>
      <c r="BQ298" s="3"/>
      <c r="BR298" s="3"/>
      <c r="BS298" s="3"/>
      <c r="BT298" s="3"/>
      <c r="BU298" s="3"/>
      <c r="BV298" s="3"/>
      <c r="BW298" s="3"/>
      <c r="BX298" s="3"/>
      <c r="BY298" s="3"/>
      <c r="BZ298" s="80"/>
      <c r="CA298" s="3"/>
      <c r="CB298" s="3"/>
      <c r="CC298" s="3"/>
      <c r="CD298" s="3"/>
      <c r="CE298" s="3"/>
      <c r="CF298" s="3"/>
      <c r="CG298" s="3"/>
      <c r="CH298" s="3"/>
      <c r="CI298" s="3"/>
      <c r="CJ298" s="3"/>
      <c r="CM298" s="3"/>
      <c r="CN298" s="78" t="str">
        <f t="shared" si="198"/>
        <v/>
      </c>
      <c r="CO298" s="78" t="str">
        <f t="shared" si="199"/>
        <v/>
      </c>
      <c r="CP298" s="78" t="str">
        <f t="shared" si="200"/>
        <v/>
      </c>
      <c r="CQ298" s="78" t="str">
        <f t="shared" si="201"/>
        <v/>
      </c>
      <c r="CR298" s="78" t="str">
        <f t="shared" si="202"/>
        <v/>
      </c>
      <c r="CS298" s="78" t="str">
        <f t="shared" si="203"/>
        <v/>
      </c>
      <c r="CT298" s="78">
        <f t="shared" si="204"/>
        <v>0</v>
      </c>
      <c r="CU298" s="78">
        <f t="shared" si="205"/>
        <v>0</v>
      </c>
      <c r="CV298" s="78">
        <f t="shared" si="206"/>
        <v>0</v>
      </c>
      <c r="CW298" s="78">
        <f t="shared" si="207"/>
        <v>0</v>
      </c>
      <c r="CX298" s="78">
        <f t="shared" si="208"/>
        <v>0</v>
      </c>
      <c r="CY298" s="78">
        <f t="shared" si="209"/>
        <v>0</v>
      </c>
      <c r="CZ298" s="78">
        <f t="shared" si="210"/>
        <v>0</v>
      </c>
      <c r="DA298" s="78">
        <f>IF(COUNTIFS($A$2:$A$601,A298,$B$2:$B$601,B298,$F$2:F$601,F298)&gt;1,1,0)</f>
        <v>0</v>
      </c>
      <c r="DB298" s="78">
        <f t="shared" si="211"/>
        <v>0</v>
      </c>
      <c r="DC298" s="78">
        <f t="shared" si="212"/>
        <v>0</v>
      </c>
      <c r="DD298" s="78">
        <f t="shared" si="213"/>
        <v>0</v>
      </c>
      <c r="DE298" s="78" t="str">
        <f t="shared" si="214"/>
        <v>1</v>
      </c>
      <c r="DF298" s="78" t="str">
        <f t="shared" si="215"/>
        <v>1</v>
      </c>
      <c r="DG298" s="78" t="str">
        <f t="shared" si="216"/>
        <v>1</v>
      </c>
      <c r="DH298" s="78" t="str">
        <f t="shared" si="217"/>
        <v>1</v>
      </c>
      <c r="DI298" s="79" t="str">
        <f>IFERROR(IF(J298="","",VLOOKUP(J298,Lists!$D$3:$E$13,2,FALSE)),1)</f>
        <v/>
      </c>
      <c r="DJ298" s="79" t="str">
        <f>IFERROR(IF(K298="","",VLOOKUP(K298,Lists!$F$3:$G$14,2,FALSE)),1)</f>
        <v/>
      </c>
      <c r="DK298" s="79" t="str">
        <f>IFERROR(IF(M298="","",VLOOKUP(M298,Lists!$AA$3:$AB$18,2,FALSE)),1)</f>
        <v/>
      </c>
      <c r="DL298" s="79" t="str">
        <f>IFERROR(IF(N298="","",VLOOKUP(N298,Lists!$AC$3:$AD$13,2,FALSE)),1)</f>
        <v/>
      </c>
    </row>
    <row r="299" spans="1:116" ht="15" customHeight="1" x14ac:dyDescent="0.2">
      <c r="A299" s="20"/>
      <c r="B299" s="19"/>
      <c r="C299" s="64"/>
      <c r="D299" s="64"/>
      <c r="E299" s="19"/>
      <c r="F299" s="20"/>
      <c r="G299" s="18"/>
      <c r="H299" s="65"/>
      <c r="I299" s="18"/>
      <c r="J299" s="66"/>
      <c r="K299" s="66"/>
      <c r="L299" s="67"/>
      <c r="M299" s="68"/>
      <c r="N299" s="68"/>
      <c r="O299" s="69"/>
      <c r="P299" s="134"/>
      <c r="Q299" s="70"/>
      <c r="R299" s="134"/>
      <c r="S299" s="70"/>
      <c r="T299" s="134"/>
      <c r="U299" s="70"/>
      <c r="V299" s="134"/>
      <c r="W299" s="70"/>
      <c r="X299" s="134"/>
      <c r="Y299" s="70"/>
      <c r="Z299" s="134"/>
      <c r="AA299" s="70"/>
      <c r="AB299" s="19"/>
      <c r="AC299" s="20"/>
      <c r="AD299" s="19"/>
      <c r="AE299" s="71" t="str">
        <f t="shared" si="182"/>
        <v/>
      </c>
      <c r="AF299" s="71" t="str">
        <f t="shared" si="183"/>
        <v/>
      </c>
      <c r="AG299" s="71" t="str">
        <f t="shared" si="184"/>
        <v/>
      </c>
      <c r="AH299" s="71" t="str">
        <f t="shared" si="185"/>
        <v/>
      </c>
      <c r="AI299" s="71" t="str">
        <f t="shared" si="186"/>
        <v/>
      </c>
      <c r="AJ299" s="71" t="str">
        <f t="shared" si="187"/>
        <v/>
      </c>
      <c r="AK299" s="71" t="str">
        <f t="shared" si="188"/>
        <v/>
      </c>
      <c r="AL299" s="71" t="str">
        <f t="shared" si="189"/>
        <v/>
      </c>
      <c r="AM299" s="71" t="str">
        <f t="shared" si="190"/>
        <v/>
      </c>
      <c r="AN299" s="72" t="str">
        <f t="shared" si="191"/>
        <v/>
      </c>
      <c r="AO299" s="73" t="str">
        <f t="shared" si="192"/>
        <v/>
      </c>
      <c r="AP299" s="72" t="str">
        <f t="shared" si="193"/>
        <v/>
      </c>
      <c r="AQ299" s="72" t="str">
        <f t="shared" si="194"/>
        <v/>
      </c>
      <c r="AR299" s="72" t="str">
        <f t="shared" si="195"/>
        <v/>
      </c>
      <c r="AS299" s="72" t="str">
        <f t="shared" si="196"/>
        <v/>
      </c>
      <c r="AT299" s="72" t="str">
        <f t="shared" si="197"/>
        <v/>
      </c>
      <c r="AU299" s="3"/>
      <c r="AV299" s="20"/>
      <c r="AW299" s="20"/>
      <c r="AX299" s="83"/>
      <c r="AY299" s="3"/>
      <c r="AZ299" s="3"/>
      <c r="BA299" s="20"/>
      <c r="BB299" s="20"/>
      <c r="BC299" s="20"/>
      <c r="BD299" s="20"/>
      <c r="BE299" s="20"/>
      <c r="BF299" s="20"/>
      <c r="BG299" s="3"/>
      <c r="BH299" s="3"/>
      <c r="BI299" s="3"/>
      <c r="BJ299" s="3"/>
      <c r="BK299" s="3"/>
      <c r="BL299" s="3"/>
      <c r="BM299" s="3"/>
      <c r="BN299" s="3"/>
      <c r="BO299" s="3"/>
      <c r="BP299" s="3"/>
      <c r="BQ299" s="3"/>
      <c r="BR299" s="3"/>
      <c r="BS299" s="3"/>
      <c r="BT299" s="3"/>
      <c r="BU299" s="3"/>
      <c r="BV299" s="3"/>
      <c r="BW299" s="3"/>
      <c r="BX299" s="3"/>
      <c r="BY299" s="3"/>
      <c r="BZ299" s="80"/>
      <c r="CA299" s="3"/>
      <c r="CB299" s="3"/>
      <c r="CC299" s="3"/>
      <c r="CD299" s="3"/>
      <c r="CE299" s="3"/>
      <c r="CF299" s="3"/>
      <c r="CG299" s="3"/>
      <c r="CH299" s="3"/>
      <c r="CI299" s="3"/>
      <c r="CJ299" s="3"/>
      <c r="CM299" s="3"/>
      <c r="CN299" s="78" t="str">
        <f t="shared" si="198"/>
        <v/>
      </c>
      <c r="CO299" s="78" t="str">
        <f t="shared" si="199"/>
        <v/>
      </c>
      <c r="CP299" s="78" t="str">
        <f t="shared" si="200"/>
        <v/>
      </c>
      <c r="CQ299" s="78" t="str">
        <f t="shared" si="201"/>
        <v/>
      </c>
      <c r="CR299" s="78" t="str">
        <f t="shared" si="202"/>
        <v/>
      </c>
      <c r="CS299" s="78" t="str">
        <f t="shared" si="203"/>
        <v/>
      </c>
      <c r="CT299" s="78">
        <f t="shared" si="204"/>
        <v>0</v>
      </c>
      <c r="CU299" s="78">
        <f t="shared" si="205"/>
        <v>0</v>
      </c>
      <c r="CV299" s="78">
        <f t="shared" si="206"/>
        <v>0</v>
      </c>
      <c r="CW299" s="78">
        <f t="shared" si="207"/>
        <v>0</v>
      </c>
      <c r="CX299" s="78">
        <f t="shared" si="208"/>
        <v>0</v>
      </c>
      <c r="CY299" s="78">
        <f t="shared" si="209"/>
        <v>0</v>
      </c>
      <c r="CZ299" s="78">
        <f t="shared" si="210"/>
        <v>0</v>
      </c>
      <c r="DA299" s="78">
        <f>IF(COUNTIFS($A$2:$A$601,A299,$B$2:$B$601,B299,$F$2:F$601,F299)&gt;1,1,0)</f>
        <v>0</v>
      </c>
      <c r="DB299" s="78">
        <f t="shared" si="211"/>
        <v>0</v>
      </c>
      <c r="DC299" s="78">
        <f t="shared" si="212"/>
        <v>0</v>
      </c>
      <c r="DD299" s="78">
        <f t="shared" si="213"/>
        <v>0</v>
      </c>
      <c r="DE299" s="78" t="str">
        <f t="shared" si="214"/>
        <v>1</v>
      </c>
      <c r="DF299" s="78" t="str">
        <f t="shared" si="215"/>
        <v>1</v>
      </c>
      <c r="DG299" s="78" t="str">
        <f t="shared" si="216"/>
        <v>1</v>
      </c>
      <c r="DH299" s="78" t="str">
        <f t="shared" si="217"/>
        <v>1</v>
      </c>
      <c r="DI299" s="79" t="str">
        <f>IFERROR(IF(J299="","",VLOOKUP(J299,Lists!$D$3:$E$13,2,FALSE)),1)</f>
        <v/>
      </c>
      <c r="DJ299" s="79" t="str">
        <f>IFERROR(IF(K299="","",VLOOKUP(K299,Lists!$F$3:$G$14,2,FALSE)),1)</f>
        <v/>
      </c>
      <c r="DK299" s="79" t="str">
        <f>IFERROR(IF(M299="","",VLOOKUP(M299,Lists!$AA$3:$AB$18,2,FALSE)),1)</f>
        <v/>
      </c>
      <c r="DL299" s="79" t="str">
        <f>IFERROR(IF(N299="","",VLOOKUP(N299,Lists!$AC$3:$AD$13,2,FALSE)),1)</f>
        <v/>
      </c>
    </row>
    <row r="300" spans="1:116" ht="15" customHeight="1" x14ac:dyDescent="0.2">
      <c r="A300" s="20"/>
      <c r="B300" s="19"/>
      <c r="C300" s="64"/>
      <c r="D300" s="64"/>
      <c r="E300" s="19"/>
      <c r="F300" s="20"/>
      <c r="G300" s="18"/>
      <c r="H300" s="65"/>
      <c r="I300" s="18"/>
      <c r="J300" s="66"/>
      <c r="K300" s="66"/>
      <c r="L300" s="67"/>
      <c r="M300" s="68"/>
      <c r="N300" s="68"/>
      <c r="O300" s="69"/>
      <c r="P300" s="134"/>
      <c r="Q300" s="70"/>
      <c r="R300" s="134"/>
      <c r="S300" s="70"/>
      <c r="T300" s="134"/>
      <c r="U300" s="70"/>
      <c r="V300" s="134"/>
      <c r="W300" s="70"/>
      <c r="X300" s="134"/>
      <c r="Y300" s="70"/>
      <c r="Z300" s="134"/>
      <c r="AA300" s="70"/>
      <c r="AB300" s="19"/>
      <c r="AC300" s="20"/>
      <c r="AD300" s="19"/>
      <c r="AE300" s="71" t="str">
        <f t="shared" si="182"/>
        <v/>
      </c>
      <c r="AF300" s="71" t="str">
        <f t="shared" si="183"/>
        <v/>
      </c>
      <c r="AG300" s="71" t="str">
        <f t="shared" si="184"/>
        <v/>
      </c>
      <c r="AH300" s="71" t="str">
        <f t="shared" si="185"/>
        <v/>
      </c>
      <c r="AI300" s="71" t="str">
        <f t="shared" si="186"/>
        <v/>
      </c>
      <c r="AJ300" s="71" t="str">
        <f t="shared" si="187"/>
        <v/>
      </c>
      <c r="AK300" s="71" t="str">
        <f t="shared" si="188"/>
        <v/>
      </c>
      <c r="AL300" s="71" t="str">
        <f t="shared" si="189"/>
        <v/>
      </c>
      <c r="AM300" s="71" t="str">
        <f t="shared" si="190"/>
        <v/>
      </c>
      <c r="AN300" s="72" t="str">
        <f t="shared" si="191"/>
        <v/>
      </c>
      <c r="AO300" s="73" t="str">
        <f t="shared" si="192"/>
        <v/>
      </c>
      <c r="AP300" s="72" t="str">
        <f t="shared" si="193"/>
        <v/>
      </c>
      <c r="AQ300" s="72" t="str">
        <f t="shared" si="194"/>
        <v/>
      </c>
      <c r="AR300" s="72" t="str">
        <f t="shared" si="195"/>
        <v/>
      </c>
      <c r="AS300" s="72" t="str">
        <f t="shared" si="196"/>
        <v/>
      </c>
      <c r="AT300" s="72" t="str">
        <f t="shared" si="197"/>
        <v/>
      </c>
      <c r="AU300" s="3"/>
      <c r="AV300" s="20"/>
      <c r="AW300" s="20"/>
      <c r="AX300" s="83"/>
      <c r="AY300" s="48" t="s">
        <v>466</v>
      </c>
      <c r="AZ300" s="48"/>
      <c r="BA300" s="20"/>
      <c r="BB300" s="20"/>
      <c r="BC300" s="20"/>
      <c r="BD300" s="20"/>
      <c r="BE300" s="20"/>
      <c r="BF300" s="20"/>
      <c r="BG300" s="48"/>
      <c r="BH300" s="3"/>
      <c r="BI300" s="3"/>
      <c r="BJ300" s="3"/>
      <c r="BK300" s="3"/>
      <c r="BL300" s="3"/>
      <c r="BM300" s="3"/>
      <c r="BN300" s="3"/>
      <c r="BO300" s="3"/>
      <c r="BP300" s="3"/>
      <c r="BQ300" s="3"/>
      <c r="BR300" s="3"/>
      <c r="BS300" s="3"/>
      <c r="BT300" s="3"/>
      <c r="BU300" s="3"/>
      <c r="BV300" s="3"/>
      <c r="BW300" s="3"/>
      <c r="BX300" s="3"/>
      <c r="BY300" s="3"/>
      <c r="BZ300" s="80"/>
      <c r="CA300" s="3"/>
      <c r="CB300" s="3"/>
      <c r="CC300" s="3"/>
      <c r="CD300" s="3"/>
      <c r="CE300" s="3"/>
      <c r="CF300" s="3"/>
      <c r="CG300" s="3"/>
      <c r="CH300" s="3"/>
      <c r="CI300" s="3"/>
      <c r="CJ300" s="3"/>
      <c r="CM300" s="3"/>
      <c r="CN300" s="78" t="str">
        <f t="shared" si="198"/>
        <v/>
      </c>
      <c r="CO300" s="78" t="str">
        <f t="shared" si="199"/>
        <v/>
      </c>
      <c r="CP300" s="78" t="str">
        <f t="shared" si="200"/>
        <v/>
      </c>
      <c r="CQ300" s="78" t="str">
        <f t="shared" si="201"/>
        <v/>
      </c>
      <c r="CR300" s="78" t="str">
        <f t="shared" si="202"/>
        <v/>
      </c>
      <c r="CS300" s="78" t="str">
        <f t="shared" si="203"/>
        <v/>
      </c>
      <c r="CT300" s="78">
        <f t="shared" si="204"/>
        <v>0</v>
      </c>
      <c r="CU300" s="78">
        <f t="shared" si="205"/>
        <v>0</v>
      </c>
      <c r="CV300" s="78">
        <f t="shared" si="206"/>
        <v>0</v>
      </c>
      <c r="CW300" s="78">
        <f t="shared" si="207"/>
        <v>0</v>
      </c>
      <c r="CX300" s="78">
        <f t="shared" si="208"/>
        <v>0</v>
      </c>
      <c r="CY300" s="78">
        <f t="shared" si="209"/>
        <v>0</v>
      </c>
      <c r="CZ300" s="78">
        <f t="shared" si="210"/>
        <v>0</v>
      </c>
      <c r="DA300" s="78">
        <f>IF(COUNTIFS($A$2:$A$601,A300,$B$2:$B$601,B300,$F$2:F$601,F300)&gt;1,1,0)</f>
        <v>0</v>
      </c>
      <c r="DB300" s="78">
        <f t="shared" si="211"/>
        <v>0</v>
      </c>
      <c r="DC300" s="78">
        <f t="shared" si="212"/>
        <v>0</v>
      </c>
      <c r="DD300" s="78">
        <f t="shared" si="213"/>
        <v>0</v>
      </c>
      <c r="DE300" s="78" t="str">
        <f t="shared" si="214"/>
        <v>1</v>
      </c>
      <c r="DF300" s="78" t="str">
        <f t="shared" si="215"/>
        <v>1</v>
      </c>
      <c r="DG300" s="78" t="str">
        <f t="shared" si="216"/>
        <v>1</v>
      </c>
      <c r="DH300" s="78" t="str">
        <f t="shared" si="217"/>
        <v>1</v>
      </c>
      <c r="DI300" s="79" t="str">
        <f>IFERROR(IF(J300="","",VLOOKUP(J300,Lists!$D$3:$E$13,2,FALSE)),1)</f>
        <v/>
      </c>
      <c r="DJ300" s="79" t="str">
        <f>IFERROR(IF(K300="","",VLOOKUP(K300,Lists!$F$3:$G$14,2,FALSE)),1)</f>
        <v/>
      </c>
      <c r="DK300" s="79" t="str">
        <f>IFERROR(IF(M300="","",VLOOKUP(M300,Lists!$AA$3:$AB$18,2,FALSE)),1)</f>
        <v/>
      </c>
      <c r="DL300" s="79" t="str">
        <f>IFERROR(IF(N300="","",VLOOKUP(N300,Lists!$AC$3:$AD$13,2,FALSE)),1)</f>
        <v/>
      </c>
    </row>
    <row r="301" spans="1:116" ht="15" customHeight="1" x14ac:dyDescent="0.2">
      <c r="A301" s="20"/>
      <c r="B301" s="19"/>
      <c r="C301" s="64"/>
      <c r="D301" s="64"/>
      <c r="E301" s="19"/>
      <c r="F301" s="20"/>
      <c r="G301" s="18"/>
      <c r="H301" s="65"/>
      <c r="I301" s="18"/>
      <c r="J301" s="66"/>
      <c r="K301" s="66"/>
      <c r="L301" s="67"/>
      <c r="M301" s="68"/>
      <c r="N301" s="68"/>
      <c r="O301" s="69"/>
      <c r="P301" s="134"/>
      <c r="Q301" s="70"/>
      <c r="R301" s="134"/>
      <c r="S301" s="70"/>
      <c r="T301" s="134"/>
      <c r="U301" s="70"/>
      <c r="V301" s="134"/>
      <c r="W301" s="70"/>
      <c r="X301" s="134"/>
      <c r="Y301" s="70"/>
      <c r="Z301" s="134"/>
      <c r="AA301" s="70"/>
      <c r="AB301" s="19"/>
      <c r="AC301" s="20"/>
      <c r="AD301" s="19"/>
      <c r="AE301" s="71" t="str">
        <f t="shared" si="182"/>
        <v/>
      </c>
      <c r="AF301" s="71" t="str">
        <f t="shared" si="183"/>
        <v/>
      </c>
      <c r="AG301" s="71" t="str">
        <f t="shared" si="184"/>
        <v/>
      </c>
      <c r="AH301" s="71" t="str">
        <f t="shared" si="185"/>
        <v/>
      </c>
      <c r="AI301" s="71" t="str">
        <f t="shared" si="186"/>
        <v/>
      </c>
      <c r="AJ301" s="71" t="str">
        <f t="shared" si="187"/>
        <v/>
      </c>
      <c r="AK301" s="71" t="str">
        <f t="shared" si="188"/>
        <v/>
      </c>
      <c r="AL301" s="71" t="str">
        <f t="shared" si="189"/>
        <v/>
      </c>
      <c r="AM301" s="71" t="str">
        <f t="shared" si="190"/>
        <v/>
      </c>
      <c r="AN301" s="72" t="str">
        <f t="shared" si="191"/>
        <v/>
      </c>
      <c r="AO301" s="73" t="str">
        <f t="shared" si="192"/>
        <v/>
      </c>
      <c r="AP301" s="72" t="str">
        <f t="shared" si="193"/>
        <v/>
      </c>
      <c r="AQ301" s="72" t="str">
        <f t="shared" si="194"/>
        <v/>
      </c>
      <c r="AR301" s="72" t="str">
        <f t="shared" si="195"/>
        <v/>
      </c>
      <c r="AS301" s="72" t="str">
        <f t="shared" si="196"/>
        <v/>
      </c>
      <c r="AT301" s="72" t="str">
        <f t="shared" si="197"/>
        <v/>
      </c>
      <c r="AU301" s="3"/>
      <c r="AV301" s="20"/>
      <c r="AW301" s="20"/>
      <c r="AX301" s="83"/>
      <c r="AY301" s="48" t="s">
        <v>467</v>
      </c>
      <c r="AZ301" s="48"/>
      <c r="BA301" s="20"/>
      <c r="BB301" s="20"/>
      <c r="BC301" s="20"/>
      <c r="BD301" s="20"/>
      <c r="BE301" s="20"/>
      <c r="BF301" s="20"/>
      <c r="BG301" s="48"/>
      <c r="BH301" s="3"/>
      <c r="BI301" s="3"/>
      <c r="BJ301" s="3"/>
      <c r="BK301" s="3"/>
      <c r="BL301" s="3"/>
      <c r="BM301" s="3"/>
      <c r="BN301" s="3"/>
      <c r="BO301" s="3"/>
      <c r="BP301" s="3"/>
      <c r="BQ301" s="3"/>
      <c r="BR301" s="3"/>
      <c r="BS301" s="3"/>
      <c r="BT301" s="3"/>
      <c r="BU301" s="3"/>
      <c r="BV301" s="3"/>
      <c r="BW301" s="3"/>
      <c r="BX301" s="3"/>
      <c r="BY301" s="3"/>
      <c r="BZ301" s="80"/>
      <c r="CA301" s="3"/>
      <c r="CB301" s="3"/>
      <c r="CC301" s="3"/>
      <c r="CD301" s="3"/>
      <c r="CE301" s="3"/>
      <c r="CF301" s="3"/>
      <c r="CG301" s="3"/>
      <c r="CH301" s="3"/>
      <c r="CI301" s="3"/>
      <c r="CJ301" s="3"/>
      <c r="CM301" s="3"/>
      <c r="CN301" s="78" t="str">
        <f t="shared" si="198"/>
        <v/>
      </c>
      <c r="CO301" s="78" t="str">
        <f t="shared" si="199"/>
        <v/>
      </c>
      <c r="CP301" s="78" t="str">
        <f t="shared" si="200"/>
        <v/>
      </c>
      <c r="CQ301" s="78" t="str">
        <f t="shared" si="201"/>
        <v/>
      </c>
      <c r="CR301" s="78" t="str">
        <f t="shared" si="202"/>
        <v/>
      </c>
      <c r="CS301" s="78" t="str">
        <f t="shared" si="203"/>
        <v/>
      </c>
      <c r="CT301" s="78">
        <f t="shared" si="204"/>
        <v>0</v>
      </c>
      <c r="CU301" s="78">
        <f t="shared" si="205"/>
        <v>0</v>
      </c>
      <c r="CV301" s="78">
        <f t="shared" si="206"/>
        <v>0</v>
      </c>
      <c r="CW301" s="78">
        <f t="shared" si="207"/>
        <v>0</v>
      </c>
      <c r="CX301" s="78">
        <f t="shared" si="208"/>
        <v>0</v>
      </c>
      <c r="CY301" s="78">
        <f t="shared" si="209"/>
        <v>0</v>
      </c>
      <c r="CZ301" s="78">
        <f t="shared" si="210"/>
        <v>0</v>
      </c>
      <c r="DA301" s="78">
        <f>IF(COUNTIFS($A$2:$A$601,A301,$B$2:$B$601,B301,$F$2:F$601,F301)&gt;1,1,0)</f>
        <v>0</v>
      </c>
      <c r="DB301" s="78">
        <f t="shared" si="211"/>
        <v>0</v>
      </c>
      <c r="DC301" s="78">
        <f t="shared" si="212"/>
        <v>0</v>
      </c>
      <c r="DD301" s="78">
        <f t="shared" si="213"/>
        <v>0</v>
      </c>
      <c r="DE301" s="78" t="str">
        <f t="shared" si="214"/>
        <v>1</v>
      </c>
      <c r="DF301" s="78" t="str">
        <f t="shared" si="215"/>
        <v>1</v>
      </c>
      <c r="DG301" s="78" t="str">
        <f t="shared" si="216"/>
        <v>1</v>
      </c>
      <c r="DH301" s="78" t="str">
        <f t="shared" si="217"/>
        <v>1</v>
      </c>
      <c r="DI301" s="79" t="str">
        <f>IFERROR(IF(J301="","",VLOOKUP(J301,Lists!$D$3:$E$13,2,FALSE)),1)</f>
        <v/>
      </c>
      <c r="DJ301" s="79" t="str">
        <f>IFERROR(IF(K301="","",VLOOKUP(K301,Lists!$F$3:$G$14,2,FALSE)),1)</f>
        <v/>
      </c>
      <c r="DK301" s="79" t="str">
        <f>IFERROR(IF(M301="","",VLOOKUP(M301,Lists!$AA$3:$AB$18,2,FALSE)),1)</f>
        <v/>
      </c>
      <c r="DL301" s="79" t="str">
        <f>IFERROR(IF(N301="","",VLOOKUP(N301,Lists!$AC$3:$AD$13,2,FALSE)),1)</f>
        <v/>
      </c>
    </row>
    <row r="302" spans="1:116" ht="15" customHeight="1" x14ac:dyDescent="0.2">
      <c r="A302" s="20"/>
      <c r="B302" s="19"/>
      <c r="C302" s="64"/>
      <c r="D302" s="64"/>
      <c r="E302" s="19"/>
      <c r="F302" s="20"/>
      <c r="G302" s="18"/>
      <c r="H302" s="65"/>
      <c r="I302" s="18"/>
      <c r="J302" s="66"/>
      <c r="K302" s="66"/>
      <c r="L302" s="67"/>
      <c r="M302" s="68"/>
      <c r="N302" s="68"/>
      <c r="O302" s="69"/>
      <c r="P302" s="134"/>
      <c r="Q302" s="70"/>
      <c r="R302" s="134"/>
      <c r="S302" s="70"/>
      <c r="T302" s="134"/>
      <c r="U302" s="70"/>
      <c r="V302" s="134"/>
      <c r="W302" s="70"/>
      <c r="X302" s="134"/>
      <c r="Y302" s="70"/>
      <c r="Z302" s="134"/>
      <c r="AA302" s="70"/>
      <c r="AB302" s="19"/>
      <c r="AC302" s="20"/>
      <c r="AD302" s="19"/>
      <c r="AE302" s="71" t="str">
        <f t="shared" si="182"/>
        <v/>
      </c>
      <c r="AF302" s="71" t="str">
        <f t="shared" si="183"/>
        <v/>
      </c>
      <c r="AG302" s="71" t="str">
        <f t="shared" si="184"/>
        <v/>
      </c>
      <c r="AH302" s="71" t="str">
        <f t="shared" si="185"/>
        <v/>
      </c>
      <c r="AI302" s="71" t="str">
        <f t="shared" si="186"/>
        <v/>
      </c>
      <c r="AJ302" s="71" t="str">
        <f t="shared" si="187"/>
        <v/>
      </c>
      <c r="AK302" s="71" t="str">
        <f t="shared" si="188"/>
        <v/>
      </c>
      <c r="AL302" s="71" t="str">
        <f t="shared" si="189"/>
        <v/>
      </c>
      <c r="AM302" s="71" t="str">
        <f t="shared" si="190"/>
        <v/>
      </c>
      <c r="AN302" s="72" t="str">
        <f t="shared" si="191"/>
        <v/>
      </c>
      <c r="AO302" s="73" t="str">
        <f t="shared" si="192"/>
        <v/>
      </c>
      <c r="AP302" s="72" t="str">
        <f t="shared" si="193"/>
        <v/>
      </c>
      <c r="AQ302" s="72" t="str">
        <f t="shared" si="194"/>
        <v/>
      </c>
      <c r="AR302" s="72" t="str">
        <f t="shared" si="195"/>
        <v/>
      </c>
      <c r="AS302" s="72" t="str">
        <f t="shared" si="196"/>
        <v/>
      </c>
      <c r="AT302" s="72" t="str">
        <f t="shared" si="197"/>
        <v/>
      </c>
      <c r="AU302" s="3"/>
      <c r="AV302" s="20"/>
      <c r="AW302" s="20"/>
      <c r="AX302" s="83"/>
      <c r="AY302" s="48" t="s">
        <v>468</v>
      </c>
      <c r="AZ302" s="48"/>
      <c r="BA302" s="20"/>
      <c r="BB302" s="20"/>
      <c r="BC302" s="20"/>
      <c r="BD302" s="20"/>
      <c r="BE302" s="20"/>
      <c r="BF302" s="20"/>
      <c r="BG302" s="48"/>
      <c r="BH302" s="3"/>
      <c r="BI302" s="3"/>
      <c r="BJ302" s="3"/>
      <c r="BK302" s="3"/>
      <c r="BL302" s="3"/>
      <c r="BM302" s="3"/>
      <c r="BN302" s="3"/>
      <c r="BO302" s="3"/>
      <c r="BP302" s="3"/>
      <c r="BQ302" s="3"/>
      <c r="BR302" s="3"/>
      <c r="BS302" s="3"/>
      <c r="BT302" s="3"/>
      <c r="BU302" s="3"/>
      <c r="BV302" s="3"/>
      <c r="BW302" s="3"/>
      <c r="BX302" s="3"/>
      <c r="BY302" s="3"/>
      <c r="BZ302" s="80"/>
      <c r="CA302" s="3"/>
      <c r="CB302" s="3"/>
      <c r="CC302" s="3"/>
      <c r="CD302" s="3"/>
      <c r="CE302" s="3"/>
      <c r="CF302" s="3"/>
      <c r="CG302" s="3"/>
      <c r="CH302" s="3"/>
      <c r="CI302" s="3"/>
      <c r="CJ302" s="3"/>
      <c r="CM302" s="3"/>
      <c r="CN302" s="78" t="str">
        <f t="shared" si="198"/>
        <v/>
      </c>
      <c r="CO302" s="78" t="str">
        <f t="shared" si="199"/>
        <v/>
      </c>
      <c r="CP302" s="78" t="str">
        <f t="shared" si="200"/>
        <v/>
      </c>
      <c r="CQ302" s="78" t="str">
        <f t="shared" si="201"/>
        <v/>
      </c>
      <c r="CR302" s="78" t="str">
        <f t="shared" si="202"/>
        <v/>
      </c>
      <c r="CS302" s="78" t="str">
        <f t="shared" si="203"/>
        <v/>
      </c>
      <c r="CT302" s="78">
        <f t="shared" si="204"/>
        <v>0</v>
      </c>
      <c r="CU302" s="78">
        <f t="shared" si="205"/>
        <v>0</v>
      </c>
      <c r="CV302" s="78">
        <f t="shared" si="206"/>
        <v>0</v>
      </c>
      <c r="CW302" s="78">
        <f t="shared" si="207"/>
        <v>0</v>
      </c>
      <c r="CX302" s="78">
        <f t="shared" si="208"/>
        <v>0</v>
      </c>
      <c r="CY302" s="78">
        <f t="shared" si="209"/>
        <v>0</v>
      </c>
      <c r="CZ302" s="78">
        <f t="shared" si="210"/>
        <v>0</v>
      </c>
      <c r="DA302" s="78">
        <f>IF(COUNTIFS($A$2:$A$601,A302,$B$2:$B$601,B302,$F$2:F$601,F302)&gt;1,1,0)</f>
        <v>0</v>
      </c>
      <c r="DB302" s="78">
        <f t="shared" si="211"/>
        <v>0</v>
      </c>
      <c r="DC302" s="78">
        <f t="shared" si="212"/>
        <v>0</v>
      </c>
      <c r="DD302" s="78">
        <f t="shared" si="213"/>
        <v>0</v>
      </c>
      <c r="DE302" s="78" t="str">
        <f t="shared" si="214"/>
        <v>1</v>
      </c>
      <c r="DF302" s="78" t="str">
        <f t="shared" si="215"/>
        <v>1</v>
      </c>
      <c r="DG302" s="78" t="str">
        <f t="shared" si="216"/>
        <v>1</v>
      </c>
      <c r="DH302" s="78" t="str">
        <f t="shared" si="217"/>
        <v>1</v>
      </c>
      <c r="DI302" s="79" t="str">
        <f>IFERROR(IF(J302="","",VLOOKUP(J302,Lists!$D$3:$E$13,2,FALSE)),1)</f>
        <v/>
      </c>
      <c r="DJ302" s="79" t="str">
        <f>IFERROR(IF(K302="","",VLOOKUP(K302,Lists!$F$3:$G$14,2,FALSE)),1)</f>
        <v/>
      </c>
      <c r="DK302" s="79" t="str">
        <f>IFERROR(IF(M302="","",VLOOKUP(M302,Lists!$AA$3:$AB$18,2,FALSE)),1)</f>
        <v/>
      </c>
      <c r="DL302" s="79" t="str">
        <f>IFERROR(IF(N302="","",VLOOKUP(N302,Lists!$AC$3:$AD$13,2,FALSE)),1)</f>
        <v/>
      </c>
    </row>
    <row r="303" spans="1:116" ht="15" customHeight="1" x14ac:dyDescent="0.2">
      <c r="A303" s="20"/>
      <c r="B303" s="19"/>
      <c r="C303" s="64"/>
      <c r="D303" s="64"/>
      <c r="E303" s="19"/>
      <c r="F303" s="20"/>
      <c r="G303" s="18"/>
      <c r="H303" s="65"/>
      <c r="I303" s="18"/>
      <c r="J303" s="66"/>
      <c r="K303" s="66"/>
      <c r="L303" s="67"/>
      <c r="M303" s="68"/>
      <c r="N303" s="68"/>
      <c r="O303" s="69"/>
      <c r="P303" s="134"/>
      <c r="Q303" s="70"/>
      <c r="R303" s="134"/>
      <c r="S303" s="70"/>
      <c r="T303" s="134"/>
      <c r="U303" s="70"/>
      <c r="V303" s="134"/>
      <c r="W303" s="70"/>
      <c r="X303" s="134"/>
      <c r="Y303" s="70"/>
      <c r="Z303" s="134"/>
      <c r="AA303" s="70"/>
      <c r="AB303" s="19"/>
      <c r="AC303" s="20"/>
      <c r="AD303" s="19"/>
      <c r="AE303" s="71" t="str">
        <f t="shared" si="182"/>
        <v/>
      </c>
      <c r="AF303" s="71" t="str">
        <f t="shared" si="183"/>
        <v/>
      </c>
      <c r="AG303" s="71" t="str">
        <f t="shared" si="184"/>
        <v/>
      </c>
      <c r="AH303" s="71" t="str">
        <f t="shared" si="185"/>
        <v/>
      </c>
      <c r="AI303" s="71" t="str">
        <f t="shared" si="186"/>
        <v/>
      </c>
      <c r="AJ303" s="71" t="str">
        <f t="shared" si="187"/>
        <v/>
      </c>
      <c r="AK303" s="71" t="str">
        <f t="shared" si="188"/>
        <v/>
      </c>
      <c r="AL303" s="71" t="str">
        <f t="shared" si="189"/>
        <v/>
      </c>
      <c r="AM303" s="71" t="str">
        <f t="shared" si="190"/>
        <v/>
      </c>
      <c r="AN303" s="72" t="str">
        <f t="shared" si="191"/>
        <v/>
      </c>
      <c r="AO303" s="73" t="str">
        <f t="shared" si="192"/>
        <v/>
      </c>
      <c r="AP303" s="72" t="str">
        <f t="shared" si="193"/>
        <v/>
      </c>
      <c r="AQ303" s="72" t="str">
        <f t="shared" si="194"/>
        <v/>
      </c>
      <c r="AR303" s="72" t="str">
        <f t="shared" si="195"/>
        <v/>
      </c>
      <c r="AS303" s="72" t="str">
        <f t="shared" si="196"/>
        <v/>
      </c>
      <c r="AT303" s="72" t="str">
        <f t="shared" si="197"/>
        <v/>
      </c>
      <c r="AU303" s="3"/>
      <c r="AV303" s="20"/>
      <c r="AW303" s="20"/>
      <c r="AX303" s="83"/>
      <c r="AY303" s="48" t="s">
        <v>469</v>
      </c>
      <c r="AZ303" s="48"/>
      <c r="BA303" s="20"/>
      <c r="BB303" s="20"/>
      <c r="BC303" s="20"/>
      <c r="BD303" s="20"/>
      <c r="BE303" s="20"/>
      <c r="BF303" s="20"/>
      <c r="BG303" s="48"/>
      <c r="BH303" s="3"/>
      <c r="BI303" s="3"/>
      <c r="BJ303" s="3"/>
      <c r="BK303" s="3"/>
      <c r="BL303" s="3"/>
      <c r="BM303" s="3"/>
      <c r="BN303" s="3"/>
      <c r="BO303" s="3"/>
      <c r="BP303" s="3"/>
      <c r="BQ303" s="3"/>
      <c r="BR303" s="3"/>
      <c r="BS303" s="3"/>
      <c r="BT303" s="3"/>
      <c r="BU303" s="3"/>
      <c r="BV303" s="3"/>
      <c r="BW303" s="3"/>
      <c r="BX303" s="3"/>
      <c r="BY303" s="3"/>
      <c r="BZ303" s="80"/>
      <c r="CA303" s="3"/>
      <c r="CB303" s="3"/>
      <c r="CC303" s="3"/>
      <c r="CD303" s="3"/>
      <c r="CE303" s="3"/>
      <c r="CF303" s="3"/>
      <c r="CG303" s="3"/>
      <c r="CH303" s="3"/>
      <c r="CI303" s="3"/>
      <c r="CJ303" s="3"/>
      <c r="CM303" s="3"/>
      <c r="CN303" s="78" t="str">
        <f t="shared" si="198"/>
        <v/>
      </c>
      <c r="CO303" s="78" t="str">
        <f t="shared" si="199"/>
        <v/>
      </c>
      <c r="CP303" s="78" t="str">
        <f t="shared" si="200"/>
        <v/>
      </c>
      <c r="CQ303" s="78" t="str">
        <f t="shared" si="201"/>
        <v/>
      </c>
      <c r="CR303" s="78" t="str">
        <f t="shared" si="202"/>
        <v/>
      </c>
      <c r="CS303" s="78" t="str">
        <f t="shared" si="203"/>
        <v/>
      </c>
      <c r="CT303" s="78">
        <f t="shared" si="204"/>
        <v>0</v>
      </c>
      <c r="CU303" s="78">
        <f t="shared" si="205"/>
        <v>0</v>
      </c>
      <c r="CV303" s="78">
        <f t="shared" si="206"/>
        <v>0</v>
      </c>
      <c r="CW303" s="78">
        <f t="shared" si="207"/>
        <v>0</v>
      </c>
      <c r="CX303" s="78">
        <f t="shared" si="208"/>
        <v>0</v>
      </c>
      <c r="CY303" s="78">
        <f t="shared" si="209"/>
        <v>0</v>
      </c>
      <c r="CZ303" s="78">
        <f t="shared" si="210"/>
        <v>0</v>
      </c>
      <c r="DA303" s="78">
        <f>IF(COUNTIFS($A$2:$A$601,A303,$B$2:$B$601,B303,$F$2:F$601,F303)&gt;1,1,0)</f>
        <v>0</v>
      </c>
      <c r="DB303" s="78">
        <f t="shared" si="211"/>
        <v>0</v>
      </c>
      <c r="DC303" s="78">
        <f t="shared" si="212"/>
        <v>0</v>
      </c>
      <c r="DD303" s="78">
        <f t="shared" si="213"/>
        <v>0</v>
      </c>
      <c r="DE303" s="78" t="str">
        <f t="shared" si="214"/>
        <v>1</v>
      </c>
      <c r="DF303" s="78" t="str">
        <f t="shared" si="215"/>
        <v>1</v>
      </c>
      <c r="DG303" s="78" t="str">
        <f t="shared" si="216"/>
        <v>1</v>
      </c>
      <c r="DH303" s="78" t="str">
        <f t="shared" si="217"/>
        <v>1</v>
      </c>
      <c r="DI303" s="79" t="str">
        <f>IFERROR(IF(J303="","",VLOOKUP(J303,Lists!$D$3:$E$13,2,FALSE)),1)</f>
        <v/>
      </c>
      <c r="DJ303" s="79" t="str">
        <f>IFERROR(IF(K303="","",VLOOKUP(K303,Lists!$F$3:$G$14,2,FALSE)),1)</f>
        <v/>
      </c>
      <c r="DK303" s="79" t="str">
        <f>IFERROR(IF(M303="","",VLOOKUP(M303,Lists!$AA$3:$AB$18,2,FALSE)),1)</f>
        <v/>
      </c>
      <c r="DL303" s="79" t="str">
        <f>IFERROR(IF(N303="","",VLOOKUP(N303,Lists!$AC$3:$AD$13,2,FALSE)),1)</f>
        <v/>
      </c>
    </row>
    <row r="304" spans="1:116" ht="15" customHeight="1" x14ac:dyDescent="0.2">
      <c r="A304" s="20"/>
      <c r="B304" s="19"/>
      <c r="C304" s="64"/>
      <c r="D304" s="64"/>
      <c r="E304" s="19"/>
      <c r="F304" s="20"/>
      <c r="G304" s="18"/>
      <c r="H304" s="65"/>
      <c r="I304" s="18"/>
      <c r="J304" s="66"/>
      <c r="K304" s="66"/>
      <c r="L304" s="67"/>
      <c r="M304" s="68"/>
      <c r="N304" s="68"/>
      <c r="O304" s="69"/>
      <c r="P304" s="134"/>
      <c r="Q304" s="70"/>
      <c r="R304" s="134"/>
      <c r="S304" s="70"/>
      <c r="T304" s="134"/>
      <c r="U304" s="70"/>
      <c r="V304" s="134"/>
      <c r="W304" s="70"/>
      <c r="X304" s="134"/>
      <c r="Y304" s="70"/>
      <c r="Z304" s="134"/>
      <c r="AA304" s="70"/>
      <c r="AB304" s="19"/>
      <c r="AC304" s="20"/>
      <c r="AD304" s="19"/>
      <c r="AE304" s="71" t="str">
        <f t="shared" si="182"/>
        <v/>
      </c>
      <c r="AF304" s="71" t="str">
        <f t="shared" si="183"/>
        <v/>
      </c>
      <c r="AG304" s="71" t="str">
        <f t="shared" si="184"/>
        <v/>
      </c>
      <c r="AH304" s="71" t="str">
        <f t="shared" si="185"/>
        <v/>
      </c>
      <c r="AI304" s="71" t="str">
        <f t="shared" si="186"/>
        <v/>
      </c>
      <c r="AJ304" s="71" t="str">
        <f t="shared" si="187"/>
        <v/>
      </c>
      <c r="AK304" s="71" t="str">
        <f t="shared" si="188"/>
        <v/>
      </c>
      <c r="AL304" s="71" t="str">
        <f t="shared" si="189"/>
        <v/>
      </c>
      <c r="AM304" s="71" t="str">
        <f t="shared" si="190"/>
        <v/>
      </c>
      <c r="AN304" s="72" t="str">
        <f t="shared" si="191"/>
        <v/>
      </c>
      <c r="AO304" s="73" t="str">
        <f t="shared" si="192"/>
        <v/>
      </c>
      <c r="AP304" s="72" t="str">
        <f t="shared" si="193"/>
        <v/>
      </c>
      <c r="AQ304" s="72" t="str">
        <f t="shared" si="194"/>
        <v/>
      </c>
      <c r="AR304" s="72" t="str">
        <f t="shared" si="195"/>
        <v/>
      </c>
      <c r="AS304" s="72" t="str">
        <f t="shared" si="196"/>
        <v/>
      </c>
      <c r="AT304" s="72" t="str">
        <f t="shared" si="197"/>
        <v/>
      </c>
      <c r="AU304" s="3"/>
      <c r="AV304" s="20"/>
      <c r="AW304" s="20"/>
      <c r="AX304" s="83"/>
      <c r="AY304" s="48" t="s">
        <v>470</v>
      </c>
      <c r="AZ304" s="48"/>
      <c r="BA304" s="20"/>
      <c r="BB304" s="20"/>
      <c r="BC304" s="20"/>
      <c r="BD304" s="20"/>
      <c r="BE304" s="20"/>
      <c r="BF304" s="20"/>
      <c r="BG304" s="48"/>
      <c r="BH304" s="3"/>
      <c r="BI304" s="3"/>
      <c r="BJ304" s="3"/>
      <c r="BK304" s="3"/>
      <c r="BL304" s="3"/>
      <c r="BM304" s="3"/>
      <c r="BN304" s="3"/>
      <c r="BO304" s="3"/>
      <c r="BP304" s="3"/>
      <c r="BQ304" s="3"/>
      <c r="BR304" s="3"/>
      <c r="BS304" s="3"/>
      <c r="BT304" s="3"/>
      <c r="BU304" s="3"/>
      <c r="BV304" s="3"/>
      <c r="BW304" s="3"/>
      <c r="BX304" s="3"/>
      <c r="BY304" s="3"/>
      <c r="BZ304" s="80"/>
      <c r="CA304" s="3"/>
      <c r="CB304" s="3"/>
      <c r="CC304" s="3"/>
      <c r="CD304" s="3"/>
      <c r="CE304" s="3"/>
      <c r="CF304" s="3"/>
      <c r="CG304" s="3"/>
      <c r="CH304" s="3"/>
      <c r="CI304" s="3"/>
      <c r="CJ304" s="3"/>
      <c r="CM304" s="3"/>
      <c r="CN304" s="78" t="str">
        <f t="shared" si="198"/>
        <v/>
      </c>
      <c r="CO304" s="78" t="str">
        <f t="shared" si="199"/>
        <v/>
      </c>
      <c r="CP304" s="78" t="str">
        <f t="shared" si="200"/>
        <v/>
      </c>
      <c r="CQ304" s="78" t="str">
        <f t="shared" si="201"/>
        <v/>
      </c>
      <c r="CR304" s="78" t="str">
        <f t="shared" si="202"/>
        <v/>
      </c>
      <c r="CS304" s="78" t="str">
        <f t="shared" si="203"/>
        <v/>
      </c>
      <c r="CT304" s="78">
        <f t="shared" si="204"/>
        <v>0</v>
      </c>
      <c r="CU304" s="78">
        <f t="shared" si="205"/>
        <v>0</v>
      </c>
      <c r="CV304" s="78">
        <f t="shared" si="206"/>
        <v>0</v>
      </c>
      <c r="CW304" s="78">
        <f t="shared" si="207"/>
        <v>0</v>
      </c>
      <c r="CX304" s="78">
        <f t="shared" si="208"/>
        <v>0</v>
      </c>
      <c r="CY304" s="78">
        <f t="shared" si="209"/>
        <v>0</v>
      </c>
      <c r="CZ304" s="78">
        <f t="shared" si="210"/>
        <v>0</v>
      </c>
      <c r="DA304" s="78">
        <f>IF(COUNTIFS($A$2:$A$601,A304,$B$2:$B$601,B304,$F$2:F$601,F304)&gt;1,1,0)</f>
        <v>0</v>
      </c>
      <c r="DB304" s="78">
        <f t="shared" si="211"/>
        <v>0</v>
      </c>
      <c r="DC304" s="78">
        <f t="shared" si="212"/>
        <v>0</v>
      </c>
      <c r="DD304" s="78">
        <f t="shared" si="213"/>
        <v>0</v>
      </c>
      <c r="DE304" s="78" t="str">
        <f t="shared" si="214"/>
        <v>1</v>
      </c>
      <c r="DF304" s="78" t="str">
        <f t="shared" si="215"/>
        <v>1</v>
      </c>
      <c r="DG304" s="78" t="str">
        <f t="shared" si="216"/>
        <v>1</v>
      </c>
      <c r="DH304" s="78" t="str">
        <f t="shared" si="217"/>
        <v>1</v>
      </c>
      <c r="DI304" s="79" t="str">
        <f>IFERROR(IF(J304="","",VLOOKUP(J304,Lists!$D$3:$E$13,2,FALSE)),1)</f>
        <v/>
      </c>
      <c r="DJ304" s="79" t="str">
        <f>IFERROR(IF(K304="","",VLOOKUP(K304,Lists!$F$3:$G$14,2,FALSE)),1)</f>
        <v/>
      </c>
      <c r="DK304" s="79" t="str">
        <f>IFERROR(IF(M304="","",VLOOKUP(M304,Lists!$AA$3:$AB$18,2,FALSE)),1)</f>
        <v/>
      </c>
      <c r="DL304" s="79" t="str">
        <f>IFERROR(IF(N304="","",VLOOKUP(N304,Lists!$AC$3:$AD$13,2,FALSE)),1)</f>
        <v/>
      </c>
    </row>
    <row r="305" spans="1:116" ht="15" customHeight="1" x14ac:dyDescent="0.2">
      <c r="A305" s="20"/>
      <c r="B305" s="19"/>
      <c r="C305" s="64"/>
      <c r="D305" s="64"/>
      <c r="E305" s="19"/>
      <c r="F305" s="20"/>
      <c r="G305" s="18"/>
      <c r="H305" s="65"/>
      <c r="I305" s="18"/>
      <c r="J305" s="66"/>
      <c r="K305" s="66"/>
      <c r="L305" s="67"/>
      <c r="M305" s="68"/>
      <c r="N305" s="68"/>
      <c r="O305" s="69"/>
      <c r="P305" s="134"/>
      <c r="Q305" s="70"/>
      <c r="R305" s="134"/>
      <c r="S305" s="70"/>
      <c r="T305" s="134"/>
      <c r="U305" s="70"/>
      <c r="V305" s="134"/>
      <c r="W305" s="70"/>
      <c r="X305" s="134"/>
      <c r="Y305" s="70"/>
      <c r="Z305" s="134"/>
      <c r="AA305" s="70"/>
      <c r="AB305" s="19"/>
      <c r="AC305" s="20"/>
      <c r="AD305" s="19"/>
      <c r="AE305" s="71" t="str">
        <f t="shared" si="182"/>
        <v/>
      </c>
      <c r="AF305" s="71" t="str">
        <f t="shared" si="183"/>
        <v/>
      </c>
      <c r="AG305" s="71" t="str">
        <f t="shared" si="184"/>
        <v/>
      </c>
      <c r="AH305" s="71" t="str">
        <f t="shared" si="185"/>
        <v/>
      </c>
      <c r="AI305" s="71" t="str">
        <f t="shared" si="186"/>
        <v/>
      </c>
      <c r="AJ305" s="71" t="str">
        <f t="shared" si="187"/>
        <v/>
      </c>
      <c r="AK305" s="71" t="str">
        <f t="shared" si="188"/>
        <v/>
      </c>
      <c r="AL305" s="71" t="str">
        <f t="shared" si="189"/>
        <v/>
      </c>
      <c r="AM305" s="71" t="str">
        <f t="shared" si="190"/>
        <v/>
      </c>
      <c r="AN305" s="72" t="str">
        <f t="shared" si="191"/>
        <v/>
      </c>
      <c r="AO305" s="73" t="str">
        <f t="shared" si="192"/>
        <v/>
      </c>
      <c r="AP305" s="72" t="str">
        <f t="shared" si="193"/>
        <v/>
      </c>
      <c r="AQ305" s="72" t="str">
        <f t="shared" si="194"/>
        <v/>
      </c>
      <c r="AR305" s="72" t="str">
        <f t="shared" si="195"/>
        <v/>
      </c>
      <c r="AS305" s="72" t="str">
        <f t="shared" si="196"/>
        <v/>
      </c>
      <c r="AT305" s="72" t="str">
        <f t="shared" si="197"/>
        <v/>
      </c>
      <c r="AU305" s="3"/>
      <c r="AV305" s="20"/>
      <c r="AW305" s="20"/>
      <c r="AX305" s="83"/>
      <c r="AY305" s="3"/>
      <c r="AZ305" s="3"/>
      <c r="BA305" s="20"/>
      <c r="BB305" s="20"/>
      <c r="BC305" s="20"/>
      <c r="BD305" s="20"/>
      <c r="BE305" s="20"/>
      <c r="BF305" s="20"/>
      <c r="BG305" s="3"/>
      <c r="BH305" s="3"/>
      <c r="BI305" s="3"/>
      <c r="BJ305" s="3"/>
      <c r="BK305" s="3"/>
      <c r="BL305" s="3"/>
      <c r="BM305" s="3"/>
      <c r="BN305" s="3"/>
      <c r="BO305" s="3"/>
      <c r="BP305" s="3"/>
      <c r="BQ305" s="3"/>
      <c r="BR305" s="3"/>
      <c r="BS305" s="3"/>
      <c r="BT305" s="3"/>
      <c r="BU305" s="3"/>
      <c r="BV305" s="3"/>
      <c r="BW305" s="3"/>
      <c r="BX305" s="3"/>
      <c r="BY305" s="3"/>
      <c r="BZ305" s="80"/>
      <c r="CA305" s="3"/>
      <c r="CB305" s="3"/>
      <c r="CC305" s="3"/>
      <c r="CD305" s="3"/>
      <c r="CE305" s="3"/>
      <c r="CF305" s="3"/>
      <c r="CG305" s="3"/>
      <c r="CH305" s="3"/>
      <c r="CI305" s="3"/>
      <c r="CJ305" s="3"/>
      <c r="CM305" s="3"/>
      <c r="CN305" s="78" t="str">
        <f t="shared" si="198"/>
        <v/>
      </c>
      <c r="CO305" s="78" t="str">
        <f t="shared" si="199"/>
        <v/>
      </c>
      <c r="CP305" s="78" t="str">
        <f t="shared" si="200"/>
        <v/>
      </c>
      <c r="CQ305" s="78" t="str">
        <f t="shared" si="201"/>
        <v/>
      </c>
      <c r="CR305" s="78" t="str">
        <f t="shared" si="202"/>
        <v/>
      </c>
      <c r="CS305" s="78" t="str">
        <f t="shared" si="203"/>
        <v/>
      </c>
      <c r="CT305" s="78">
        <f t="shared" si="204"/>
        <v>0</v>
      </c>
      <c r="CU305" s="78">
        <f t="shared" si="205"/>
        <v>0</v>
      </c>
      <c r="CV305" s="78">
        <f t="shared" si="206"/>
        <v>0</v>
      </c>
      <c r="CW305" s="78">
        <f t="shared" si="207"/>
        <v>0</v>
      </c>
      <c r="CX305" s="78">
        <f t="shared" si="208"/>
        <v>0</v>
      </c>
      <c r="CY305" s="78">
        <f t="shared" si="209"/>
        <v>0</v>
      </c>
      <c r="CZ305" s="78">
        <f t="shared" si="210"/>
        <v>0</v>
      </c>
      <c r="DA305" s="78">
        <f>IF(COUNTIFS($A$2:$A$601,A305,$B$2:$B$601,B305,$F$2:F$601,F305)&gt;1,1,0)</f>
        <v>0</v>
      </c>
      <c r="DB305" s="78">
        <f t="shared" si="211"/>
        <v>0</v>
      </c>
      <c r="DC305" s="78">
        <f t="shared" si="212"/>
        <v>0</v>
      </c>
      <c r="DD305" s="78">
        <f t="shared" si="213"/>
        <v>0</v>
      </c>
      <c r="DE305" s="78" t="str">
        <f t="shared" si="214"/>
        <v>1</v>
      </c>
      <c r="DF305" s="78" t="str">
        <f t="shared" si="215"/>
        <v>1</v>
      </c>
      <c r="DG305" s="78" t="str">
        <f t="shared" si="216"/>
        <v>1</v>
      </c>
      <c r="DH305" s="78" t="str">
        <f t="shared" si="217"/>
        <v>1</v>
      </c>
      <c r="DI305" s="79" t="str">
        <f>IFERROR(IF(J305="","",VLOOKUP(J305,Lists!$D$3:$E$13,2,FALSE)),1)</f>
        <v/>
      </c>
      <c r="DJ305" s="79" t="str">
        <f>IFERROR(IF(K305="","",VLOOKUP(K305,Lists!$F$3:$G$14,2,FALSE)),1)</f>
        <v/>
      </c>
      <c r="DK305" s="79" t="str">
        <f>IFERROR(IF(M305="","",VLOOKUP(M305,Lists!$AA$3:$AB$18,2,FALSE)),1)</f>
        <v/>
      </c>
      <c r="DL305" s="79" t="str">
        <f>IFERROR(IF(N305="","",VLOOKUP(N305,Lists!$AC$3:$AD$13,2,FALSE)),1)</f>
        <v/>
      </c>
    </row>
    <row r="306" spans="1:116" ht="15" customHeight="1" x14ac:dyDescent="0.2">
      <c r="A306" s="20"/>
      <c r="B306" s="19"/>
      <c r="C306" s="64"/>
      <c r="D306" s="64"/>
      <c r="E306" s="19"/>
      <c r="F306" s="20"/>
      <c r="G306" s="18"/>
      <c r="H306" s="65"/>
      <c r="I306" s="18"/>
      <c r="J306" s="66"/>
      <c r="K306" s="66"/>
      <c r="L306" s="67"/>
      <c r="M306" s="68"/>
      <c r="N306" s="68"/>
      <c r="O306" s="69"/>
      <c r="P306" s="134"/>
      <c r="Q306" s="70"/>
      <c r="R306" s="134"/>
      <c r="S306" s="70"/>
      <c r="T306" s="134"/>
      <c r="U306" s="70"/>
      <c r="V306" s="134"/>
      <c r="W306" s="70"/>
      <c r="X306" s="134"/>
      <c r="Y306" s="70"/>
      <c r="Z306" s="134"/>
      <c r="AA306" s="70"/>
      <c r="AB306" s="19"/>
      <c r="AC306" s="20"/>
      <c r="AD306" s="19"/>
      <c r="AE306" s="71" t="str">
        <f t="shared" si="182"/>
        <v/>
      </c>
      <c r="AF306" s="71" t="str">
        <f t="shared" si="183"/>
        <v/>
      </c>
      <c r="AG306" s="71" t="str">
        <f t="shared" si="184"/>
        <v/>
      </c>
      <c r="AH306" s="71" t="str">
        <f t="shared" si="185"/>
        <v/>
      </c>
      <c r="AI306" s="71" t="str">
        <f t="shared" si="186"/>
        <v/>
      </c>
      <c r="AJ306" s="71" t="str">
        <f t="shared" si="187"/>
        <v/>
      </c>
      <c r="AK306" s="71" t="str">
        <f t="shared" si="188"/>
        <v/>
      </c>
      <c r="AL306" s="71" t="str">
        <f t="shared" si="189"/>
        <v/>
      </c>
      <c r="AM306" s="71" t="str">
        <f t="shared" si="190"/>
        <v/>
      </c>
      <c r="AN306" s="72" t="str">
        <f t="shared" si="191"/>
        <v/>
      </c>
      <c r="AO306" s="73" t="str">
        <f t="shared" si="192"/>
        <v/>
      </c>
      <c r="AP306" s="72" t="str">
        <f t="shared" si="193"/>
        <v/>
      </c>
      <c r="AQ306" s="72" t="str">
        <f t="shared" si="194"/>
        <v/>
      </c>
      <c r="AR306" s="72" t="str">
        <f t="shared" si="195"/>
        <v/>
      </c>
      <c r="AS306" s="72" t="str">
        <f t="shared" si="196"/>
        <v/>
      </c>
      <c r="AT306" s="72" t="str">
        <f t="shared" si="197"/>
        <v/>
      </c>
      <c r="AU306" s="3"/>
      <c r="AV306" s="20"/>
      <c r="AW306" s="20"/>
      <c r="AX306" s="83"/>
      <c r="AY306" s="3"/>
      <c r="AZ306" s="3"/>
      <c r="BA306" s="20"/>
      <c r="BB306" s="20"/>
      <c r="BC306" s="20"/>
      <c r="BD306" s="20"/>
      <c r="BE306" s="20"/>
      <c r="BF306" s="20"/>
      <c r="BG306" s="3"/>
      <c r="BH306" s="3"/>
      <c r="BI306" s="3"/>
      <c r="BJ306" s="3"/>
      <c r="BK306" s="3"/>
      <c r="BL306" s="3"/>
      <c r="BM306" s="3"/>
      <c r="BN306" s="3"/>
      <c r="BO306" s="3"/>
      <c r="BP306" s="3"/>
      <c r="BQ306" s="3"/>
      <c r="BR306" s="3"/>
      <c r="BS306" s="3"/>
      <c r="BT306" s="3"/>
      <c r="BU306" s="3"/>
      <c r="BV306" s="3"/>
      <c r="BW306" s="3"/>
      <c r="BX306" s="3"/>
      <c r="BY306" s="3"/>
      <c r="BZ306" s="80"/>
      <c r="CA306" s="3"/>
      <c r="CB306" s="3"/>
      <c r="CC306" s="3"/>
      <c r="CD306" s="3"/>
      <c r="CE306" s="3"/>
      <c r="CF306" s="3"/>
      <c r="CG306" s="3"/>
      <c r="CH306" s="3"/>
      <c r="CI306" s="3"/>
      <c r="CJ306" s="3"/>
      <c r="CM306" s="3"/>
      <c r="CN306" s="78" t="str">
        <f t="shared" si="198"/>
        <v/>
      </c>
      <c r="CO306" s="78" t="str">
        <f t="shared" si="199"/>
        <v/>
      </c>
      <c r="CP306" s="78" t="str">
        <f t="shared" si="200"/>
        <v/>
      </c>
      <c r="CQ306" s="78" t="str">
        <f t="shared" si="201"/>
        <v/>
      </c>
      <c r="CR306" s="78" t="str">
        <f t="shared" si="202"/>
        <v/>
      </c>
      <c r="CS306" s="78" t="str">
        <f t="shared" si="203"/>
        <v/>
      </c>
      <c r="CT306" s="78">
        <f t="shared" si="204"/>
        <v>0</v>
      </c>
      <c r="CU306" s="78">
        <f t="shared" si="205"/>
        <v>0</v>
      </c>
      <c r="CV306" s="78">
        <f t="shared" si="206"/>
        <v>0</v>
      </c>
      <c r="CW306" s="78">
        <f t="shared" si="207"/>
        <v>0</v>
      </c>
      <c r="CX306" s="78">
        <f t="shared" si="208"/>
        <v>0</v>
      </c>
      <c r="CY306" s="78">
        <f t="shared" si="209"/>
        <v>0</v>
      </c>
      <c r="CZ306" s="78">
        <f t="shared" si="210"/>
        <v>0</v>
      </c>
      <c r="DA306" s="78">
        <f>IF(COUNTIFS($A$2:$A$601,A306,$B$2:$B$601,B306,$F$2:F$601,F306)&gt;1,1,0)</f>
        <v>0</v>
      </c>
      <c r="DB306" s="78">
        <f t="shared" si="211"/>
        <v>0</v>
      </c>
      <c r="DC306" s="78">
        <f t="shared" si="212"/>
        <v>0</v>
      </c>
      <c r="DD306" s="78">
        <f t="shared" si="213"/>
        <v>0</v>
      </c>
      <c r="DE306" s="78" t="str">
        <f t="shared" si="214"/>
        <v>1</v>
      </c>
      <c r="DF306" s="78" t="str">
        <f t="shared" si="215"/>
        <v>1</v>
      </c>
      <c r="DG306" s="78" t="str">
        <f t="shared" si="216"/>
        <v>1</v>
      </c>
      <c r="DH306" s="78" t="str">
        <f t="shared" si="217"/>
        <v>1</v>
      </c>
      <c r="DI306" s="79" t="str">
        <f>IFERROR(IF(J306="","",VLOOKUP(J306,Lists!$D$3:$E$13,2,FALSE)),1)</f>
        <v/>
      </c>
      <c r="DJ306" s="79" t="str">
        <f>IFERROR(IF(K306="","",VLOOKUP(K306,Lists!$F$3:$G$14,2,FALSE)),1)</f>
        <v/>
      </c>
      <c r="DK306" s="79" t="str">
        <f>IFERROR(IF(M306="","",VLOOKUP(M306,Lists!$AA$3:$AB$18,2,FALSE)),1)</f>
        <v/>
      </c>
      <c r="DL306" s="79" t="str">
        <f>IFERROR(IF(N306="","",VLOOKUP(N306,Lists!$AC$3:$AD$13,2,FALSE)),1)</f>
        <v/>
      </c>
    </row>
    <row r="307" spans="1:116" ht="15" customHeight="1" x14ac:dyDescent="0.2">
      <c r="A307" s="20"/>
      <c r="B307" s="19"/>
      <c r="C307" s="64"/>
      <c r="D307" s="64"/>
      <c r="E307" s="19"/>
      <c r="F307" s="20"/>
      <c r="G307" s="18"/>
      <c r="H307" s="65"/>
      <c r="I307" s="18"/>
      <c r="J307" s="66"/>
      <c r="K307" s="66"/>
      <c r="L307" s="67"/>
      <c r="M307" s="68"/>
      <c r="N307" s="68"/>
      <c r="O307" s="69"/>
      <c r="P307" s="134"/>
      <c r="Q307" s="70"/>
      <c r="R307" s="134"/>
      <c r="S307" s="70"/>
      <c r="T307" s="134"/>
      <c r="U307" s="70"/>
      <c r="V307" s="134"/>
      <c r="W307" s="70"/>
      <c r="X307" s="134"/>
      <c r="Y307" s="70"/>
      <c r="Z307" s="134"/>
      <c r="AA307" s="70"/>
      <c r="AB307" s="19"/>
      <c r="AC307" s="20"/>
      <c r="AD307" s="19"/>
      <c r="AE307" s="71" t="str">
        <f t="shared" si="182"/>
        <v/>
      </c>
      <c r="AF307" s="71" t="str">
        <f t="shared" si="183"/>
        <v/>
      </c>
      <c r="AG307" s="71" t="str">
        <f t="shared" si="184"/>
        <v/>
      </c>
      <c r="AH307" s="71" t="str">
        <f t="shared" si="185"/>
        <v/>
      </c>
      <c r="AI307" s="71" t="str">
        <f t="shared" si="186"/>
        <v/>
      </c>
      <c r="AJ307" s="71" t="str">
        <f t="shared" si="187"/>
        <v/>
      </c>
      <c r="AK307" s="71" t="str">
        <f t="shared" si="188"/>
        <v/>
      </c>
      <c r="AL307" s="71" t="str">
        <f t="shared" si="189"/>
        <v/>
      </c>
      <c r="AM307" s="71" t="str">
        <f t="shared" si="190"/>
        <v/>
      </c>
      <c r="AN307" s="72" t="str">
        <f t="shared" si="191"/>
        <v/>
      </c>
      <c r="AO307" s="73" t="str">
        <f t="shared" si="192"/>
        <v/>
      </c>
      <c r="AP307" s="72" t="str">
        <f t="shared" si="193"/>
        <v/>
      </c>
      <c r="AQ307" s="72" t="str">
        <f t="shared" si="194"/>
        <v/>
      </c>
      <c r="AR307" s="72" t="str">
        <f t="shared" si="195"/>
        <v/>
      </c>
      <c r="AS307" s="72" t="str">
        <f t="shared" si="196"/>
        <v/>
      </c>
      <c r="AT307" s="72" t="str">
        <f t="shared" si="197"/>
        <v/>
      </c>
      <c r="AU307" s="3"/>
      <c r="AV307" s="20"/>
      <c r="AW307" s="20"/>
      <c r="AX307" s="83"/>
      <c r="AY307" s="3"/>
      <c r="AZ307" s="3"/>
      <c r="BA307" s="20"/>
      <c r="BB307" s="20"/>
      <c r="BC307" s="20"/>
      <c r="BD307" s="20"/>
      <c r="BE307" s="20"/>
      <c r="BF307" s="20"/>
      <c r="BG307" s="3"/>
      <c r="BH307" s="3"/>
      <c r="BI307" s="3"/>
      <c r="BJ307" s="3"/>
      <c r="BK307" s="3"/>
      <c r="BL307" s="3"/>
      <c r="BM307" s="3"/>
      <c r="BN307" s="3"/>
      <c r="BO307" s="3"/>
      <c r="BP307" s="3"/>
      <c r="BQ307" s="3"/>
      <c r="BR307" s="3"/>
      <c r="BS307" s="3"/>
      <c r="BT307" s="3"/>
      <c r="BU307" s="3"/>
      <c r="BV307" s="3"/>
      <c r="BW307" s="3"/>
      <c r="BX307" s="3"/>
      <c r="BY307" s="3"/>
      <c r="BZ307" s="80"/>
      <c r="CA307" s="3"/>
      <c r="CB307" s="3"/>
      <c r="CC307" s="3"/>
      <c r="CD307" s="3"/>
      <c r="CE307" s="3"/>
      <c r="CF307" s="3"/>
      <c r="CG307" s="3"/>
      <c r="CH307" s="3"/>
      <c r="CI307" s="3"/>
      <c r="CJ307" s="3"/>
      <c r="CM307" s="3"/>
      <c r="CN307" s="78" t="str">
        <f t="shared" si="198"/>
        <v/>
      </c>
      <c r="CO307" s="78" t="str">
        <f t="shared" si="199"/>
        <v/>
      </c>
      <c r="CP307" s="78" t="str">
        <f t="shared" si="200"/>
        <v/>
      </c>
      <c r="CQ307" s="78" t="str">
        <f t="shared" si="201"/>
        <v/>
      </c>
      <c r="CR307" s="78" t="str">
        <f t="shared" si="202"/>
        <v/>
      </c>
      <c r="CS307" s="78" t="str">
        <f t="shared" si="203"/>
        <v/>
      </c>
      <c r="CT307" s="78">
        <f t="shared" si="204"/>
        <v>0</v>
      </c>
      <c r="CU307" s="78">
        <f t="shared" si="205"/>
        <v>0</v>
      </c>
      <c r="CV307" s="78">
        <f t="shared" si="206"/>
        <v>0</v>
      </c>
      <c r="CW307" s="78">
        <f t="shared" si="207"/>
        <v>0</v>
      </c>
      <c r="CX307" s="78">
        <f t="shared" si="208"/>
        <v>0</v>
      </c>
      <c r="CY307" s="78">
        <f t="shared" si="209"/>
        <v>0</v>
      </c>
      <c r="CZ307" s="78">
        <f t="shared" si="210"/>
        <v>0</v>
      </c>
      <c r="DA307" s="78">
        <f>IF(COUNTIFS($A$2:$A$601,A307,$B$2:$B$601,B307,$F$2:F$601,F307)&gt;1,1,0)</f>
        <v>0</v>
      </c>
      <c r="DB307" s="78">
        <f t="shared" si="211"/>
        <v>0</v>
      </c>
      <c r="DC307" s="78">
        <f t="shared" si="212"/>
        <v>0</v>
      </c>
      <c r="DD307" s="78">
        <f t="shared" si="213"/>
        <v>0</v>
      </c>
      <c r="DE307" s="78" t="str">
        <f t="shared" si="214"/>
        <v>1</v>
      </c>
      <c r="DF307" s="78" t="str">
        <f t="shared" si="215"/>
        <v>1</v>
      </c>
      <c r="DG307" s="78" t="str">
        <f t="shared" si="216"/>
        <v>1</v>
      </c>
      <c r="DH307" s="78" t="str">
        <f t="shared" si="217"/>
        <v>1</v>
      </c>
      <c r="DI307" s="79" t="str">
        <f>IFERROR(IF(J307="","",VLOOKUP(J307,Lists!$D$3:$E$13,2,FALSE)),1)</f>
        <v/>
      </c>
      <c r="DJ307" s="79" t="str">
        <f>IFERROR(IF(K307="","",VLOOKUP(K307,Lists!$F$3:$G$14,2,FALSE)),1)</f>
        <v/>
      </c>
      <c r="DK307" s="79" t="str">
        <f>IFERROR(IF(M307="","",VLOOKUP(M307,Lists!$AA$3:$AB$18,2,FALSE)),1)</f>
        <v/>
      </c>
      <c r="DL307" s="79" t="str">
        <f>IFERROR(IF(N307="","",VLOOKUP(N307,Lists!$AC$3:$AD$13,2,FALSE)),1)</f>
        <v/>
      </c>
    </row>
    <row r="308" spans="1:116" ht="15" customHeight="1" x14ac:dyDescent="0.2">
      <c r="A308" s="20"/>
      <c r="B308" s="19"/>
      <c r="C308" s="64"/>
      <c r="D308" s="64"/>
      <c r="E308" s="19"/>
      <c r="F308" s="20"/>
      <c r="G308" s="18"/>
      <c r="H308" s="65"/>
      <c r="I308" s="18"/>
      <c r="J308" s="66"/>
      <c r="K308" s="66"/>
      <c r="L308" s="67"/>
      <c r="M308" s="68"/>
      <c r="N308" s="68"/>
      <c r="O308" s="69"/>
      <c r="P308" s="134"/>
      <c r="Q308" s="70"/>
      <c r="R308" s="134"/>
      <c r="S308" s="70"/>
      <c r="T308" s="134"/>
      <c r="U308" s="70"/>
      <c r="V308" s="134"/>
      <c r="W308" s="70"/>
      <c r="X308" s="134"/>
      <c r="Y308" s="70"/>
      <c r="Z308" s="134"/>
      <c r="AA308" s="70"/>
      <c r="AB308" s="19"/>
      <c r="AC308" s="20"/>
      <c r="AD308" s="19"/>
      <c r="AE308" s="71" t="str">
        <f t="shared" si="182"/>
        <v/>
      </c>
      <c r="AF308" s="71" t="str">
        <f t="shared" si="183"/>
        <v/>
      </c>
      <c r="AG308" s="71" t="str">
        <f t="shared" si="184"/>
        <v/>
      </c>
      <c r="AH308" s="71" t="str">
        <f t="shared" si="185"/>
        <v/>
      </c>
      <c r="AI308" s="71" t="str">
        <f t="shared" si="186"/>
        <v/>
      </c>
      <c r="AJ308" s="71" t="str">
        <f t="shared" si="187"/>
        <v/>
      </c>
      <c r="AK308" s="71" t="str">
        <f t="shared" si="188"/>
        <v/>
      </c>
      <c r="AL308" s="71" t="str">
        <f t="shared" si="189"/>
        <v/>
      </c>
      <c r="AM308" s="71" t="str">
        <f t="shared" si="190"/>
        <v/>
      </c>
      <c r="AN308" s="72" t="str">
        <f t="shared" si="191"/>
        <v/>
      </c>
      <c r="AO308" s="73" t="str">
        <f t="shared" si="192"/>
        <v/>
      </c>
      <c r="AP308" s="72" t="str">
        <f t="shared" si="193"/>
        <v/>
      </c>
      <c r="AQ308" s="72" t="str">
        <f t="shared" si="194"/>
        <v/>
      </c>
      <c r="AR308" s="72" t="str">
        <f t="shared" si="195"/>
        <v/>
      </c>
      <c r="AS308" s="72" t="str">
        <f t="shared" si="196"/>
        <v/>
      </c>
      <c r="AT308" s="72" t="str">
        <f t="shared" si="197"/>
        <v/>
      </c>
      <c r="AU308" s="3"/>
      <c r="AV308" s="20"/>
      <c r="AW308" s="20"/>
      <c r="AX308" s="83"/>
      <c r="AY308" s="3"/>
      <c r="AZ308" s="3"/>
      <c r="BA308" s="20"/>
      <c r="BB308" s="20"/>
      <c r="BC308" s="20"/>
      <c r="BD308" s="20"/>
      <c r="BE308" s="20"/>
      <c r="BF308" s="20"/>
      <c r="BG308" s="3"/>
      <c r="BH308" s="3"/>
      <c r="BI308" s="3"/>
      <c r="BJ308" s="3"/>
      <c r="BK308" s="3"/>
      <c r="BL308" s="3"/>
      <c r="BM308" s="3"/>
      <c r="BN308" s="3"/>
      <c r="BO308" s="3"/>
      <c r="BP308" s="3"/>
      <c r="BQ308" s="3"/>
      <c r="BR308" s="3"/>
      <c r="BS308" s="3"/>
      <c r="BT308" s="3"/>
      <c r="BU308" s="3"/>
      <c r="BV308" s="3"/>
      <c r="BW308" s="3"/>
      <c r="BX308" s="3"/>
      <c r="BY308" s="3"/>
      <c r="BZ308" s="80"/>
      <c r="CA308" s="3"/>
      <c r="CB308" s="3"/>
      <c r="CC308" s="3"/>
      <c r="CD308" s="3"/>
      <c r="CE308" s="3"/>
      <c r="CF308" s="3"/>
      <c r="CG308" s="3"/>
      <c r="CH308" s="3"/>
      <c r="CI308" s="3"/>
      <c r="CJ308" s="3"/>
      <c r="CM308" s="3"/>
      <c r="CN308" s="78" t="str">
        <f t="shared" si="198"/>
        <v/>
      </c>
      <c r="CO308" s="78" t="str">
        <f t="shared" si="199"/>
        <v/>
      </c>
      <c r="CP308" s="78" t="str">
        <f t="shared" si="200"/>
        <v/>
      </c>
      <c r="CQ308" s="78" t="str">
        <f t="shared" si="201"/>
        <v/>
      </c>
      <c r="CR308" s="78" t="str">
        <f t="shared" si="202"/>
        <v/>
      </c>
      <c r="CS308" s="78" t="str">
        <f t="shared" si="203"/>
        <v/>
      </c>
      <c r="CT308" s="78">
        <f t="shared" si="204"/>
        <v>0</v>
      </c>
      <c r="CU308" s="78">
        <f t="shared" si="205"/>
        <v>0</v>
      </c>
      <c r="CV308" s="78">
        <f t="shared" si="206"/>
        <v>0</v>
      </c>
      <c r="CW308" s="78">
        <f t="shared" si="207"/>
        <v>0</v>
      </c>
      <c r="CX308" s="78">
        <f t="shared" si="208"/>
        <v>0</v>
      </c>
      <c r="CY308" s="78">
        <f t="shared" si="209"/>
        <v>0</v>
      </c>
      <c r="CZ308" s="78">
        <f t="shared" si="210"/>
        <v>0</v>
      </c>
      <c r="DA308" s="78">
        <f>IF(COUNTIFS($A$2:$A$601,A308,$B$2:$B$601,B308,$F$2:F$601,F308)&gt;1,1,0)</f>
        <v>0</v>
      </c>
      <c r="DB308" s="78">
        <f t="shared" si="211"/>
        <v>0</v>
      </c>
      <c r="DC308" s="78">
        <f t="shared" si="212"/>
        <v>0</v>
      </c>
      <c r="DD308" s="78">
        <f t="shared" si="213"/>
        <v>0</v>
      </c>
      <c r="DE308" s="78" t="str">
        <f t="shared" si="214"/>
        <v>1</v>
      </c>
      <c r="DF308" s="78" t="str">
        <f t="shared" si="215"/>
        <v>1</v>
      </c>
      <c r="DG308" s="78" t="str">
        <f t="shared" si="216"/>
        <v>1</v>
      </c>
      <c r="DH308" s="78" t="str">
        <f t="shared" si="217"/>
        <v>1</v>
      </c>
      <c r="DI308" s="79" t="str">
        <f>IFERROR(IF(J308="","",VLOOKUP(J308,Lists!$D$3:$E$13,2,FALSE)),1)</f>
        <v/>
      </c>
      <c r="DJ308" s="79" t="str">
        <f>IFERROR(IF(K308="","",VLOOKUP(K308,Lists!$F$3:$G$14,2,FALSE)),1)</f>
        <v/>
      </c>
      <c r="DK308" s="79" t="str">
        <f>IFERROR(IF(M308="","",VLOOKUP(M308,Lists!$AA$3:$AB$18,2,FALSE)),1)</f>
        <v/>
      </c>
      <c r="DL308" s="79" t="str">
        <f>IFERROR(IF(N308="","",VLOOKUP(N308,Lists!$AC$3:$AD$13,2,FALSE)),1)</f>
        <v/>
      </c>
    </row>
    <row r="309" spans="1:116" ht="15" customHeight="1" x14ac:dyDescent="0.2">
      <c r="A309" s="20"/>
      <c r="B309" s="19"/>
      <c r="C309" s="64"/>
      <c r="D309" s="64"/>
      <c r="E309" s="19"/>
      <c r="F309" s="20"/>
      <c r="G309" s="18"/>
      <c r="H309" s="65"/>
      <c r="I309" s="18"/>
      <c r="J309" s="66"/>
      <c r="K309" s="66"/>
      <c r="L309" s="67"/>
      <c r="M309" s="68"/>
      <c r="N309" s="68"/>
      <c r="O309" s="69"/>
      <c r="P309" s="134"/>
      <c r="Q309" s="70"/>
      <c r="R309" s="134"/>
      <c r="S309" s="70"/>
      <c r="T309" s="134"/>
      <c r="U309" s="70"/>
      <c r="V309" s="134"/>
      <c r="W309" s="70"/>
      <c r="X309" s="134"/>
      <c r="Y309" s="70"/>
      <c r="Z309" s="134"/>
      <c r="AA309" s="70"/>
      <c r="AB309" s="19"/>
      <c r="AC309" s="20"/>
      <c r="AD309" s="19"/>
      <c r="AE309" s="71" t="str">
        <f t="shared" si="182"/>
        <v/>
      </c>
      <c r="AF309" s="71" t="str">
        <f t="shared" si="183"/>
        <v/>
      </c>
      <c r="AG309" s="71" t="str">
        <f t="shared" si="184"/>
        <v/>
      </c>
      <c r="AH309" s="71" t="str">
        <f t="shared" si="185"/>
        <v/>
      </c>
      <c r="AI309" s="71" t="str">
        <f t="shared" si="186"/>
        <v/>
      </c>
      <c r="AJ309" s="71" t="str">
        <f t="shared" si="187"/>
        <v/>
      </c>
      <c r="AK309" s="71" t="str">
        <f t="shared" si="188"/>
        <v/>
      </c>
      <c r="AL309" s="71" t="str">
        <f t="shared" si="189"/>
        <v/>
      </c>
      <c r="AM309" s="71" t="str">
        <f t="shared" si="190"/>
        <v/>
      </c>
      <c r="AN309" s="72" t="str">
        <f t="shared" si="191"/>
        <v/>
      </c>
      <c r="AO309" s="73" t="str">
        <f t="shared" si="192"/>
        <v/>
      </c>
      <c r="AP309" s="72" t="str">
        <f t="shared" si="193"/>
        <v/>
      </c>
      <c r="AQ309" s="72" t="str">
        <f t="shared" si="194"/>
        <v/>
      </c>
      <c r="AR309" s="72" t="str">
        <f t="shared" si="195"/>
        <v/>
      </c>
      <c r="AS309" s="72" t="str">
        <f t="shared" si="196"/>
        <v/>
      </c>
      <c r="AT309" s="72" t="str">
        <f t="shared" si="197"/>
        <v/>
      </c>
      <c r="AU309" s="3"/>
      <c r="AV309" s="20"/>
      <c r="AW309" s="20"/>
      <c r="AX309" s="83"/>
      <c r="AY309" s="3"/>
      <c r="AZ309" s="3"/>
      <c r="BA309" s="20"/>
      <c r="BB309" s="20"/>
      <c r="BC309" s="20"/>
      <c r="BD309" s="20"/>
      <c r="BE309" s="20"/>
      <c r="BF309" s="20"/>
      <c r="BG309" s="3"/>
      <c r="BH309" s="3"/>
      <c r="BI309" s="3"/>
      <c r="BJ309" s="3"/>
      <c r="BK309" s="3"/>
      <c r="BL309" s="3"/>
      <c r="BM309" s="3"/>
      <c r="BN309" s="3"/>
      <c r="BO309" s="3"/>
      <c r="BP309" s="3"/>
      <c r="BQ309" s="3"/>
      <c r="BR309" s="3"/>
      <c r="BS309" s="3"/>
      <c r="BT309" s="3"/>
      <c r="BU309" s="3"/>
      <c r="BV309" s="3"/>
      <c r="BW309" s="3"/>
      <c r="BX309" s="3"/>
      <c r="BY309" s="3"/>
      <c r="BZ309" s="80"/>
      <c r="CA309" s="3"/>
      <c r="CB309" s="3"/>
      <c r="CC309" s="3"/>
      <c r="CD309" s="3"/>
      <c r="CE309" s="3"/>
      <c r="CF309" s="3"/>
      <c r="CG309" s="3"/>
      <c r="CH309" s="3"/>
      <c r="CI309" s="3"/>
      <c r="CJ309" s="3"/>
      <c r="CM309" s="3"/>
      <c r="CN309" s="78" t="str">
        <f t="shared" si="198"/>
        <v/>
      </c>
      <c r="CO309" s="78" t="str">
        <f t="shared" si="199"/>
        <v/>
      </c>
      <c r="CP309" s="78" t="str">
        <f t="shared" si="200"/>
        <v/>
      </c>
      <c r="CQ309" s="78" t="str">
        <f t="shared" si="201"/>
        <v/>
      </c>
      <c r="CR309" s="78" t="str">
        <f t="shared" si="202"/>
        <v/>
      </c>
      <c r="CS309" s="78" t="str">
        <f t="shared" si="203"/>
        <v/>
      </c>
      <c r="CT309" s="78">
        <f t="shared" si="204"/>
        <v>0</v>
      </c>
      <c r="CU309" s="78">
        <f t="shared" si="205"/>
        <v>0</v>
      </c>
      <c r="CV309" s="78">
        <f t="shared" si="206"/>
        <v>0</v>
      </c>
      <c r="CW309" s="78">
        <f t="shared" si="207"/>
        <v>0</v>
      </c>
      <c r="CX309" s="78">
        <f t="shared" si="208"/>
        <v>0</v>
      </c>
      <c r="CY309" s="78">
        <f t="shared" si="209"/>
        <v>0</v>
      </c>
      <c r="CZ309" s="78">
        <f t="shared" si="210"/>
        <v>0</v>
      </c>
      <c r="DA309" s="78">
        <f>IF(COUNTIFS($A$2:$A$601,A309,$B$2:$B$601,B309,$F$2:F$601,F309)&gt;1,1,0)</f>
        <v>0</v>
      </c>
      <c r="DB309" s="78">
        <f t="shared" si="211"/>
        <v>0</v>
      </c>
      <c r="DC309" s="78">
        <f t="shared" si="212"/>
        <v>0</v>
      </c>
      <c r="DD309" s="78">
        <f t="shared" si="213"/>
        <v>0</v>
      </c>
      <c r="DE309" s="78" t="str">
        <f t="shared" si="214"/>
        <v>1</v>
      </c>
      <c r="DF309" s="78" t="str">
        <f t="shared" si="215"/>
        <v>1</v>
      </c>
      <c r="DG309" s="78" t="str">
        <f t="shared" si="216"/>
        <v>1</v>
      </c>
      <c r="DH309" s="78" t="str">
        <f t="shared" si="217"/>
        <v>1</v>
      </c>
      <c r="DI309" s="79" t="str">
        <f>IFERROR(IF(J309="","",VLOOKUP(J309,Lists!$D$3:$E$13,2,FALSE)),1)</f>
        <v/>
      </c>
      <c r="DJ309" s="79" t="str">
        <f>IFERROR(IF(K309="","",VLOOKUP(K309,Lists!$F$3:$G$14,2,FALSE)),1)</f>
        <v/>
      </c>
      <c r="DK309" s="79" t="str">
        <f>IFERROR(IF(M309="","",VLOOKUP(M309,Lists!$AA$3:$AB$18,2,FALSE)),1)</f>
        <v/>
      </c>
      <c r="DL309" s="79" t="str">
        <f>IFERROR(IF(N309="","",VLOOKUP(N309,Lists!$AC$3:$AD$13,2,FALSE)),1)</f>
        <v/>
      </c>
    </row>
    <row r="310" spans="1:116" ht="15" customHeight="1" x14ac:dyDescent="0.2">
      <c r="A310" s="20"/>
      <c r="B310" s="19"/>
      <c r="C310" s="64"/>
      <c r="D310" s="64"/>
      <c r="E310" s="19"/>
      <c r="F310" s="20"/>
      <c r="G310" s="18"/>
      <c r="H310" s="65"/>
      <c r="I310" s="18"/>
      <c r="J310" s="66"/>
      <c r="K310" s="66"/>
      <c r="L310" s="67"/>
      <c r="M310" s="68"/>
      <c r="N310" s="68"/>
      <c r="O310" s="69"/>
      <c r="P310" s="134"/>
      <c r="Q310" s="70"/>
      <c r="R310" s="134"/>
      <c r="S310" s="70"/>
      <c r="T310" s="134"/>
      <c r="U310" s="70"/>
      <c r="V310" s="134"/>
      <c r="W310" s="70"/>
      <c r="X310" s="134"/>
      <c r="Y310" s="70"/>
      <c r="Z310" s="134"/>
      <c r="AA310" s="70"/>
      <c r="AB310" s="19"/>
      <c r="AC310" s="20"/>
      <c r="AD310" s="19"/>
      <c r="AE310" s="71" t="str">
        <f t="shared" si="182"/>
        <v/>
      </c>
      <c r="AF310" s="71" t="str">
        <f t="shared" si="183"/>
        <v/>
      </c>
      <c r="AG310" s="71" t="str">
        <f t="shared" si="184"/>
        <v/>
      </c>
      <c r="AH310" s="71" t="str">
        <f t="shared" si="185"/>
        <v/>
      </c>
      <c r="AI310" s="71" t="str">
        <f t="shared" si="186"/>
        <v/>
      </c>
      <c r="AJ310" s="71" t="str">
        <f t="shared" si="187"/>
        <v/>
      </c>
      <c r="AK310" s="71" t="str">
        <f t="shared" si="188"/>
        <v/>
      </c>
      <c r="AL310" s="71" t="str">
        <f t="shared" si="189"/>
        <v/>
      </c>
      <c r="AM310" s="71" t="str">
        <f t="shared" si="190"/>
        <v/>
      </c>
      <c r="AN310" s="72" t="str">
        <f t="shared" si="191"/>
        <v/>
      </c>
      <c r="AO310" s="73" t="str">
        <f t="shared" si="192"/>
        <v/>
      </c>
      <c r="AP310" s="72" t="str">
        <f t="shared" si="193"/>
        <v/>
      </c>
      <c r="AQ310" s="72" t="str">
        <f t="shared" si="194"/>
        <v/>
      </c>
      <c r="AR310" s="72" t="str">
        <f t="shared" si="195"/>
        <v/>
      </c>
      <c r="AS310" s="72" t="str">
        <f t="shared" si="196"/>
        <v/>
      </c>
      <c r="AT310" s="72" t="str">
        <f t="shared" si="197"/>
        <v/>
      </c>
      <c r="AU310" s="3"/>
      <c r="AV310" s="20"/>
      <c r="AW310" s="20"/>
      <c r="AX310" s="83"/>
      <c r="AY310" s="3"/>
      <c r="AZ310" s="3"/>
      <c r="BA310" s="20"/>
      <c r="BB310" s="20"/>
      <c r="BC310" s="20"/>
      <c r="BD310" s="20"/>
      <c r="BE310" s="20"/>
      <c r="BF310" s="20"/>
      <c r="BG310" s="3"/>
      <c r="BH310" s="3"/>
      <c r="BI310" s="3"/>
      <c r="BJ310" s="3"/>
      <c r="BK310" s="3"/>
      <c r="BL310" s="3"/>
      <c r="BM310" s="3"/>
      <c r="BN310" s="3"/>
      <c r="BO310" s="3"/>
      <c r="BP310" s="3"/>
      <c r="BQ310" s="3"/>
      <c r="BR310" s="3"/>
      <c r="BS310" s="3"/>
      <c r="BT310" s="3"/>
      <c r="BU310" s="3"/>
      <c r="BV310" s="3"/>
      <c r="BW310" s="3"/>
      <c r="BX310" s="3"/>
      <c r="BY310" s="3"/>
      <c r="BZ310" s="80"/>
      <c r="CA310" s="3"/>
      <c r="CB310" s="3"/>
      <c r="CC310" s="3"/>
      <c r="CD310" s="3"/>
      <c r="CE310" s="3"/>
      <c r="CF310" s="3"/>
      <c r="CG310" s="3"/>
      <c r="CH310" s="3"/>
      <c r="CI310" s="3"/>
      <c r="CJ310" s="3"/>
      <c r="CM310" s="3"/>
      <c r="CN310" s="78" t="str">
        <f t="shared" si="198"/>
        <v/>
      </c>
      <c r="CO310" s="78" t="str">
        <f t="shared" si="199"/>
        <v/>
      </c>
      <c r="CP310" s="78" t="str">
        <f t="shared" si="200"/>
        <v/>
      </c>
      <c r="CQ310" s="78" t="str">
        <f t="shared" si="201"/>
        <v/>
      </c>
      <c r="CR310" s="78" t="str">
        <f t="shared" si="202"/>
        <v/>
      </c>
      <c r="CS310" s="78" t="str">
        <f t="shared" si="203"/>
        <v/>
      </c>
      <c r="CT310" s="78">
        <f t="shared" si="204"/>
        <v>0</v>
      </c>
      <c r="CU310" s="78">
        <f t="shared" si="205"/>
        <v>0</v>
      </c>
      <c r="CV310" s="78">
        <f t="shared" si="206"/>
        <v>0</v>
      </c>
      <c r="CW310" s="78">
        <f t="shared" si="207"/>
        <v>0</v>
      </c>
      <c r="CX310" s="78">
        <f t="shared" si="208"/>
        <v>0</v>
      </c>
      <c r="CY310" s="78">
        <f t="shared" si="209"/>
        <v>0</v>
      </c>
      <c r="CZ310" s="78">
        <f t="shared" si="210"/>
        <v>0</v>
      </c>
      <c r="DA310" s="78">
        <f>IF(COUNTIFS($A$2:$A$601,A310,$B$2:$B$601,B310,$F$2:F$601,F310)&gt;1,1,0)</f>
        <v>0</v>
      </c>
      <c r="DB310" s="78">
        <f t="shared" si="211"/>
        <v>0</v>
      </c>
      <c r="DC310" s="78">
        <f t="shared" si="212"/>
        <v>0</v>
      </c>
      <c r="DD310" s="78">
        <f t="shared" si="213"/>
        <v>0</v>
      </c>
      <c r="DE310" s="78" t="str">
        <f t="shared" si="214"/>
        <v>1</v>
      </c>
      <c r="DF310" s="78" t="str">
        <f t="shared" si="215"/>
        <v>1</v>
      </c>
      <c r="DG310" s="78" t="str">
        <f t="shared" si="216"/>
        <v>1</v>
      </c>
      <c r="DH310" s="78" t="str">
        <f t="shared" si="217"/>
        <v>1</v>
      </c>
      <c r="DI310" s="79" t="str">
        <f>IFERROR(IF(J310="","",VLOOKUP(J310,Lists!$D$3:$E$13,2,FALSE)),1)</f>
        <v/>
      </c>
      <c r="DJ310" s="79" t="str">
        <f>IFERROR(IF(K310="","",VLOOKUP(K310,Lists!$F$3:$G$14,2,FALSE)),1)</f>
        <v/>
      </c>
      <c r="DK310" s="79" t="str">
        <f>IFERROR(IF(M310="","",VLOOKUP(M310,Lists!$AA$3:$AB$18,2,FALSE)),1)</f>
        <v/>
      </c>
      <c r="DL310" s="79" t="str">
        <f>IFERROR(IF(N310="","",VLOOKUP(N310,Lists!$AC$3:$AD$13,2,FALSE)),1)</f>
        <v/>
      </c>
    </row>
    <row r="311" spans="1:116" ht="15" customHeight="1" x14ac:dyDescent="0.2">
      <c r="A311" s="20"/>
      <c r="B311" s="19"/>
      <c r="C311" s="64"/>
      <c r="D311" s="64"/>
      <c r="E311" s="19"/>
      <c r="F311" s="20"/>
      <c r="G311" s="18"/>
      <c r="H311" s="65"/>
      <c r="I311" s="18"/>
      <c r="J311" s="66"/>
      <c r="K311" s="66"/>
      <c r="L311" s="67"/>
      <c r="M311" s="68"/>
      <c r="N311" s="68"/>
      <c r="O311" s="69"/>
      <c r="P311" s="134"/>
      <c r="Q311" s="70"/>
      <c r="R311" s="134"/>
      <c r="S311" s="70"/>
      <c r="T311" s="134"/>
      <c r="U311" s="70"/>
      <c r="V311" s="134"/>
      <c r="W311" s="70"/>
      <c r="X311" s="134"/>
      <c r="Y311" s="70"/>
      <c r="Z311" s="134"/>
      <c r="AA311" s="70"/>
      <c r="AB311" s="19"/>
      <c r="AC311" s="20"/>
      <c r="AD311" s="19"/>
      <c r="AE311" s="71" t="str">
        <f t="shared" si="182"/>
        <v/>
      </c>
      <c r="AF311" s="71" t="str">
        <f t="shared" si="183"/>
        <v/>
      </c>
      <c r="AG311" s="71" t="str">
        <f t="shared" si="184"/>
        <v/>
      </c>
      <c r="AH311" s="71" t="str">
        <f t="shared" si="185"/>
        <v/>
      </c>
      <c r="AI311" s="71" t="str">
        <f t="shared" si="186"/>
        <v/>
      </c>
      <c r="AJ311" s="71" t="str">
        <f t="shared" si="187"/>
        <v/>
      </c>
      <c r="AK311" s="71" t="str">
        <f t="shared" si="188"/>
        <v/>
      </c>
      <c r="AL311" s="71" t="str">
        <f t="shared" si="189"/>
        <v/>
      </c>
      <c r="AM311" s="71" t="str">
        <f t="shared" si="190"/>
        <v/>
      </c>
      <c r="AN311" s="72" t="str">
        <f t="shared" si="191"/>
        <v/>
      </c>
      <c r="AO311" s="73" t="str">
        <f t="shared" si="192"/>
        <v/>
      </c>
      <c r="AP311" s="72" t="str">
        <f t="shared" si="193"/>
        <v/>
      </c>
      <c r="AQ311" s="72" t="str">
        <f t="shared" si="194"/>
        <v/>
      </c>
      <c r="AR311" s="72" t="str">
        <f t="shared" si="195"/>
        <v/>
      </c>
      <c r="AS311" s="72" t="str">
        <f t="shared" si="196"/>
        <v/>
      </c>
      <c r="AT311" s="72" t="str">
        <f t="shared" si="197"/>
        <v/>
      </c>
      <c r="AU311" s="3"/>
      <c r="AV311" s="20"/>
      <c r="AW311" s="20"/>
      <c r="AX311" s="83"/>
      <c r="AY311" s="3"/>
      <c r="AZ311" s="3"/>
      <c r="BA311" s="20"/>
      <c r="BB311" s="20"/>
      <c r="BC311" s="20"/>
      <c r="BD311" s="20"/>
      <c r="BE311" s="20"/>
      <c r="BF311" s="20"/>
      <c r="BG311" s="3"/>
      <c r="BH311" s="3"/>
      <c r="BI311" s="3"/>
      <c r="BJ311" s="3"/>
      <c r="BK311" s="3"/>
      <c r="BL311" s="3"/>
      <c r="BM311" s="3"/>
      <c r="BN311" s="3"/>
      <c r="BO311" s="3"/>
      <c r="BP311" s="3"/>
      <c r="BQ311" s="3"/>
      <c r="BR311" s="3"/>
      <c r="BS311" s="3"/>
      <c r="BT311" s="3"/>
      <c r="BU311" s="3"/>
      <c r="BV311" s="3"/>
      <c r="BW311" s="3"/>
      <c r="BX311" s="3"/>
      <c r="BY311" s="3"/>
      <c r="BZ311" s="80"/>
      <c r="CA311" s="3"/>
      <c r="CB311" s="3"/>
      <c r="CC311" s="3"/>
      <c r="CD311" s="3"/>
      <c r="CE311" s="3"/>
      <c r="CF311" s="3"/>
      <c r="CG311" s="3"/>
      <c r="CH311" s="3"/>
      <c r="CI311" s="3"/>
      <c r="CJ311" s="3"/>
      <c r="CM311" s="3"/>
      <c r="CN311" s="78" t="str">
        <f t="shared" si="198"/>
        <v/>
      </c>
      <c r="CO311" s="78" t="str">
        <f t="shared" si="199"/>
        <v/>
      </c>
      <c r="CP311" s="78" t="str">
        <f t="shared" si="200"/>
        <v/>
      </c>
      <c r="CQ311" s="78" t="str">
        <f t="shared" si="201"/>
        <v/>
      </c>
      <c r="CR311" s="78" t="str">
        <f t="shared" si="202"/>
        <v/>
      </c>
      <c r="CS311" s="78" t="str">
        <f t="shared" si="203"/>
        <v/>
      </c>
      <c r="CT311" s="78">
        <f t="shared" si="204"/>
        <v>0</v>
      </c>
      <c r="CU311" s="78">
        <f t="shared" si="205"/>
        <v>0</v>
      </c>
      <c r="CV311" s="78">
        <f t="shared" si="206"/>
        <v>0</v>
      </c>
      <c r="CW311" s="78">
        <f t="shared" si="207"/>
        <v>0</v>
      </c>
      <c r="CX311" s="78">
        <f t="shared" si="208"/>
        <v>0</v>
      </c>
      <c r="CY311" s="78">
        <f t="shared" si="209"/>
        <v>0</v>
      </c>
      <c r="CZ311" s="78">
        <f t="shared" si="210"/>
        <v>0</v>
      </c>
      <c r="DA311" s="78">
        <f>IF(COUNTIFS($A$2:$A$601,A311,$B$2:$B$601,B311,$F$2:F$601,F311)&gt;1,1,0)</f>
        <v>0</v>
      </c>
      <c r="DB311" s="78">
        <f t="shared" si="211"/>
        <v>0</v>
      </c>
      <c r="DC311" s="78">
        <f t="shared" si="212"/>
        <v>0</v>
      </c>
      <c r="DD311" s="78">
        <f t="shared" si="213"/>
        <v>0</v>
      </c>
      <c r="DE311" s="78" t="str">
        <f t="shared" si="214"/>
        <v>1</v>
      </c>
      <c r="DF311" s="78" t="str">
        <f t="shared" si="215"/>
        <v>1</v>
      </c>
      <c r="DG311" s="78" t="str">
        <f t="shared" si="216"/>
        <v>1</v>
      </c>
      <c r="DH311" s="78" t="str">
        <f t="shared" si="217"/>
        <v>1</v>
      </c>
      <c r="DI311" s="79" t="str">
        <f>IFERROR(IF(J311="","",VLOOKUP(J311,Lists!$D$3:$E$13,2,FALSE)),1)</f>
        <v/>
      </c>
      <c r="DJ311" s="79" t="str">
        <f>IFERROR(IF(K311="","",VLOOKUP(K311,Lists!$F$3:$G$14,2,FALSE)),1)</f>
        <v/>
      </c>
      <c r="DK311" s="79" t="str">
        <f>IFERROR(IF(M311="","",VLOOKUP(M311,Lists!$AA$3:$AB$18,2,FALSE)),1)</f>
        <v/>
      </c>
      <c r="DL311" s="79" t="str">
        <f>IFERROR(IF(N311="","",VLOOKUP(N311,Lists!$AC$3:$AD$13,2,FALSE)),1)</f>
        <v/>
      </c>
    </row>
    <row r="312" spans="1:116" ht="15" customHeight="1" x14ac:dyDescent="0.2">
      <c r="A312" s="20"/>
      <c r="B312" s="19"/>
      <c r="C312" s="64"/>
      <c r="D312" s="64"/>
      <c r="E312" s="19"/>
      <c r="F312" s="20"/>
      <c r="G312" s="18"/>
      <c r="H312" s="65"/>
      <c r="I312" s="18"/>
      <c r="J312" s="66"/>
      <c r="K312" s="66"/>
      <c r="L312" s="67"/>
      <c r="M312" s="68"/>
      <c r="N312" s="68"/>
      <c r="O312" s="69"/>
      <c r="P312" s="134"/>
      <c r="Q312" s="70"/>
      <c r="R312" s="134"/>
      <c r="S312" s="70"/>
      <c r="T312" s="134"/>
      <c r="U312" s="70"/>
      <c r="V312" s="134"/>
      <c r="W312" s="70"/>
      <c r="X312" s="134"/>
      <c r="Y312" s="70"/>
      <c r="Z312" s="134"/>
      <c r="AA312" s="70"/>
      <c r="AB312" s="19"/>
      <c r="AC312" s="20"/>
      <c r="AD312" s="19"/>
      <c r="AE312" s="71" t="str">
        <f t="shared" si="182"/>
        <v/>
      </c>
      <c r="AF312" s="71" t="str">
        <f t="shared" si="183"/>
        <v/>
      </c>
      <c r="AG312" s="71" t="str">
        <f t="shared" si="184"/>
        <v/>
      </c>
      <c r="AH312" s="71" t="str">
        <f t="shared" si="185"/>
        <v/>
      </c>
      <c r="AI312" s="71" t="str">
        <f t="shared" si="186"/>
        <v/>
      </c>
      <c r="AJ312" s="71" t="str">
        <f t="shared" si="187"/>
        <v/>
      </c>
      <c r="AK312" s="71" t="str">
        <f t="shared" si="188"/>
        <v/>
      </c>
      <c r="AL312" s="71" t="str">
        <f t="shared" si="189"/>
        <v/>
      </c>
      <c r="AM312" s="71" t="str">
        <f t="shared" si="190"/>
        <v/>
      </c>
      <c r="AN312" s="72" t="str">
        <f t="shared" si="191"/>
        <v/>
      </c>
      <c r="AO312" s="73" t="str">
        <f t="shared" si="192"/>
        <v/>
      </c>
      <c r="AP312" s="72" t="str">
        <f t="shared" si="193"/>
        <v/>
      </c>
      <c r="AQ312" s="72" t="str">
        <f t="shared" si="194"/>
        <v/>
      </c>
      <c r="AR312" s="72" t="str">
        <f t="shared" si="195"/>
        <v/>
      </c>
      <c r="AS312" s="72" t="str">
        <f t="shared" si="196"/>
        <v/>
      </c>
      <c r="AT312" s="72" t="str">
        <f t="shared" si="197"/>
        <v/>
      </c>
      <c r="AU312" s="3"/>
      <c r="AV312" s="20"/>
      <c r="AW312" s="20"/>
      <c r="AX312" s="83"/>
      <c r="AY312" s="3"/>
      <c r="AZ312" s="3"/>
      <c r="BA312" s="20"/>
      <c r="BB312" s="20"/>
      <c r="BC312" s="20"/>
      <c r="BD312" s="20"/>
      <c r="BE312" s="20"/>
      <c r="BF312" s="20"/>
      <c r="BG312" s="3"/>
      <c r="BH312" s="3"/>
      <c r="BI312" s="3"/>
      <c r="BJ312" s="3"/>
      <c r="BK312" s="3"/>
      <c r="BL312" s="3"/>
      <c r="BM312" s="3"/>
      <c r="BN312" s="3"/>
      <c r="BO312" s="3"/>
      <c r="BP312" s="3"/>
      <c r="BQ312" s="3"/>
      <c r="BR312" s="3"/>
      <c r="BS312" s="3"/>
      <c r="BT312" s="3"/>
      <c r="BU312" s="3"/>
      <c r="BV312" s="3"/>
      <c r="BW312" s="3"/>
      <c r="BX312" s="3"/>
      <c r="BY312" s="3"/>
      <c r="BZ312" s="80"/>
      <c r="CA312" s="3"/>
      <c r="CB312" s="3"/>
      <c r="CC312" s="3"/>
      <c r="CD312" s="3"/>
      <c r="CE312" s="3"/>
      <c r="CF312" s="3"/>
      <c r="CG312" s="3"/>
      <c r="CH312" s="3"/>
      <c r="CI312" s="3"/>
      <c r="CJ312" s="3"/>
      <c r="CM312" s="3"/>
      <c r="CN312" s="78" t="str">
        <f t="shared" si="198"/>
        <v/>
      </c>
      <c r="CO312" s="78" t="str">
        <f t="shared" si="199"/>
        <v/>
      </c>
      <c r="CP312" s="78" t="str">
        <f t="shared" si="200"/>
        <v/>
      </c>
      <c r="CQ312" s="78" t="str">
        <f t="shared" si="201"/>
        <v/>
      </c>
      <c r="CR312" s="78" t="str">
        <f t="shared" si="202"/>
        <v/>
      </c>
      <c r="CS312" s="78" t="str">
        <f t="shared" si="203"/>
        <v/>
      </c>
      <c r="CT312" s="78">
        <f t="shared" si="204"/>
        <v>0</v>
      </c>
      <c r="CU312" s="78">
        <f t="shared" si="205"/>
        <v>0</v>
      </c>
      <c r="CV312" s="78">
        <f t="shared" si="206"/>
        <v>0</v>
      </c>
      <c r="CW312" s="78">
        <f t="shared" si="207"/>
        <v>0</v>
      </c>
      <c r="CX312" s="78">
        <f t="shared" si="208"/>
        <v>0</v>
      </c>
      <c r="CY312" s="78">
        <f t="shared" si="209"/>
        <v>0</v>
      </c>
      <c r="CZ312" s="78">
        <f t="shared" si="210"/>
        <v>0</v>
      </c>
      <c r="DA312" s="78">
        <f>IF(COUNTIFS($A$2:$A$601,A312,$B$2:$B$601,B312,$F$2:F$601,F312)&gt;1,1,0)</f>
        <v>0</v>
      </c>
      <c r="DB312" s="78">
        <f t="shared" si="211"/>
        <v>0</v>
      </c>
      <c r="DC312" s="78">
        <f t="shared" si="212"/>
        <v>0</v>
      </c>
      <c r="DD312" s="78">
        <f t="shared" si="213"/>
        <v>0</v>
      </c>
      <c r="DE312" s="78" t="str">
        <f t="shared" si="214"/>
        <v>1</v>
      </c>
      <c r="DF312" s="78" t="str">
        <f t="shared" si="215"/>
        <v>1</v>
      </c>
      <c r="DG312" s="78" t="str">
        <f t="shared" si="216"/>
        <v>1</v>
      </c>
      <c r="DH312" s="78" t="str">
        <f t="shared" si="217"/>
        <v>1</v>
      </c>
      <c r="DI312" s="79" t="str">
        <f>IFERROR(IF(J312="","",VLOOKUP(J312,Lists!$D$3:$E$13,2,FALSE)),1)</f>
        <v/>
      </c>
      <c r="DJ312" s="79" t="str">
        <f>IFERROR(IF(K312="","",VLOOKUP(K312,Lists!$F$3:$G$14,2,FALSE)),1)</f>
        <v/>
      </c>
      <c r="DK312" s="79" t="str">
        <f>IFERROR(IF(M312="","",VLOOKUP(M312,Lists!$AA$3:$AB$18,2,FALSE)),1)</f>
        <v/>
      </c>
      <c r="DL312" s="79" t="str">
        <f>IFERROR(IF(N312="","",VLOOKUP(N312,Lists!$AC$3:$AD$13,2,FALSE)),1)</f>
        <v/>
      </c>
    </row>
    <row r="313" spans="1:116" ht="15" customHeight="1" x14ac:dyDescent="0.2">
      <c r="A313" s="20"/>
      <c r="B313" s="19"/>
      <c r="C313" s="64"/>
      <c r="D313" s="64"/>
      <c r="E313" s="19"/>
      <c r="F313" s="20"/>
      <c r="G313" s="18"/>
      <c r="H313" s="65"/>
      <c r="I313" s="18"/>
      <c r="J313" s="66"/>
      <c r="K313" s="66"/>
      <c r="L313" s="67"/>
      <c r="M313" s="68"/>
      <c r="N313" s="68"/>
      <c r="O313" s="69"/>
      <c r="P313" s="134"/>
      <c r="Q313" s="70"/>
      <c r="R313" s="134"/>
      <c r="S313" s="70"/>
      <c r="T313" s="134"/>
      <c r="U313" s="70"/>
      <c r="V313" s="134"/>
      <c r="W313" s="70"/>
      <c r="X313" s="134"/>
      <c r="Y313" s="70"/>
      <c r="Z313" s="134"/>
      <c r="AA313" s="70"/>
      <c r="AB313" s="19"/>
      <c r="AC313" s="20"/>
      <c r="AD313" s="19"/>
      <c r="AE313" s="71" t="str">
        <f t="shared" si="182"/>
        <v/>
      </c>
      <c r="AF313" s="71" t="str">
        <f t="shared" si="183"/>
        <v/>
      </c>
      <c r="AG313" s="71" t="str">
        <f t="shared" si="184"/>
        <v/>
      </c>
      <c r="AH313" s="71" t="str">
        <f t="shared" si="185"/>
        <v/>
      </c>
      <c r="AI313" s="71" t="str">
        <f t="shared" si="186"/>
        <v/>
      </c>
      <c r="AJ313" s="71" t="str">
        <f t="shared" si="187"/>
        <v/>
      </c>
      <c r="AK313" s="71" t="str">
        <f t="shared" si="188"/>
        <v/>
      </c>
      <c r="AL313" s="71" t="str">
        <f t="shared" si="189"/>
        <v/>
      </c>
      <c r="AM313" s="71" t="str">
        <f t="shared" si="190"/>
        <v/>
      </c>
      <c r="AN313" s="72" t="str">
        <f t="shared" si="191"/>
        <v/>
      </c>
      <c r="AO313" s="73" t="str">
        <f t="shared" si="192"/>
        <v/>
      </c>
      <c r="AP313" s="72" t="str">
        <f t="shared" si="193"/>
        <v/>
      </c>
      <c r="AQ313" s="72" t="str">
        <f t="shared" si="194"/>
        <v/>
      </c>
      <c r="AR313" s="72" t="str">
        <f t="shared" si="195"/>
        <v/>
      </c>
      <c r="AS313" s="72" t="str">
        <f t="shared" si="196"/>
        <v/>
      </c>
      <c r="AT313" s="72" t="str">
        <f t="shared" si="197"/>
        <v/>
      </c>
      <c r="AU313" s="3"/>
      <c r="AV313" s="20"/>
      <c r="AW313" s="20"/>
      <c r="AX313" s="83"/>
      <c r="AY313" s="3"/>
      <c r="AZ313" s="3"/>
      <c r="BA313" s="20"/>
      <c r="BB313" s="20"/>
      <c r="BC313" s="20"/>
      <c r="BD313" s="20"/>
      <c r="BE313" s="20"/>
      <c r="BF313" s="20"/>
      <c r="BG313" s="3"/>
      <c r="BH313" s="3"/>
      <c r="BI313" s="3"/>
      <c r="BJ313" s="3"/>
      <c r="BK313" s="3"/>
      <c r="BL313" s="3"/>
      <c r="BM313" s="3"/>
      <c r="BN313" s="3"/>
      <c r="BO313" s="3"/>
      <c r="BP313" s="3"/>
      <c r="BQ313" s="3"/>
      <c r="BR313" s="3"/>
      <c r="BS313" s="3"/>
      <c r="BT313" s="3"/>
      <c r="BU313" s="3"/>
      <c r="BV313" s="3"/>
      <c r="BW313" s="3"/>
      <c r="BX313" s="3"/>
      <c r="BY313" s="3"/>
      <c r="BZ313" s="80"/>
      <c r="CA313" s="3"/>
      <c r="CB313" s="3"/>
      <c r="CC313" s="3"/>
      <c r="CD313" s="3"/>
      <c r="CE313" s="3"/>
      <c r="CF313" s="3"/>
      <c r="CG313" s="3"/>
      <c r="CH313" s="3"/>
      <c r="CI313" s="3"/>
      <c r="CJ313" s="3"/>
      <c r="CM313" s="3"/>
      <c r="CN313" s="78" t="str">
        <f t="shared" si="198"/>
        <v/>
      </c>
      <c r="CO313" s="78" t="str">
        <f t="shared" si="199"/>
        <v/>
      </c>
      <c r="CP313" s="78" t="str">
        <f t="shared" si="200"/>
        <v/>
      </c>
      <c r="CQ313" s="78" t="str">
        <f t="shared" si="201"/>
        <v/>
      </c>
      <c r="CR313" s="78" t="str">
        <f t="shared" si="202"/>
        <v/>
      </c>
      <c r="CS313" s="78" t="str">
        <f t="shared" si="203"/>
        <v/>
      </c>
      <c r="CT313" s="78">
        <f t="shared" si="204"/>
        <v>0</v>
      </c>
      <c r="CU313" s="78">
        <f t="shared" si="205"/>
        <v>0</v>
      </c>
      <c r="CV313" s="78">
        <f t="shared" si="206"/>
        <v>0</v>
      </c>
      <c r="CW313" s="78">
        <f t="shared" si="207"/>
        <v>0</v>
      </c>
      <c r="CX313" s="78">
        <f t="shared" si="208"/>
        <v>0</v>
      </c>
      <c r="CY313" s="78">
        <f t="shared" si="209"/>
        <v>0</v>
      </c>
      <c r="CZ313" s="78">
        <f t="shared" si="210"/>
        <v>0</v>
      </c>
      <c r="DA313" s="78">
        <f>IF(COUNTIFS($A$2:$A$601,A313,$B$2:$B$601,B313,$F$2:F$601,F313)&gt;1,1,0)</f>
        <v>0</v>
      </c>
      <c r="DB313" s="78">
        <f t="shared" si="211"/>
        <v>0</v>
      </c>
      <c r="DC313" s="78">
        <f t="shared" si="212"/>
        <v>0</v>
      </c>
      <c r="DD313" s="78">
        <f t="shared" si="213"/>
        <v>0</v>
      </c>
      <c r="DE313" s="78" t="str">
        <f t="shared" si="214"/>
        <v>1</v>
      </c>
      <c r="DF313" s="78" t="str">
        <f t="shared" si="215"/>
        <v>1</v>
      </c>
      <c r="DG313" s="78" t="str">
        <f t="shared" si="216"/>
        <v>1</v>
      </c>
      <c r="DH313" s="78" t="str">
        <f t="shared" si="217"/>
        <v>1</v>
      </c>
      <c r="DI313" s="79" t="str">
        <f>IFERROR(IF(J313="","",VLOOKUP(J313,Lists!$D$3:$E$13,2,FALSE)),1)</f>
        <v/>
      </c>
      <c r="DJ313" s="79" t="str">
        <f>IFERROR(IF(K313="","",VLOOKUP(K313,Lists!$F$3:$G$14,2,FALSE)),1)</f>
        <v/>
      </c>
      <c r="DK313" s="79" t="str">
        <f>IFERROR(IF(M313="","",VLOOKUP(M313,Lists!$AA$3:$AB$18,2,FALSE)),1)</f>
        <v/>
      </c>
      <c r="DL313" s="79" t="str">
        <f>IFERROR(IF(N313="","",VLOOKUP(N313,Lists!$AC$3:$AD$13,2,FALSE)),1)</f>
        <v/>
      </c>
    </row>
    <row r="314" spans="1:116" ht="15" customHeight="1" x14ac:dyDescent="0.2">
      <c r="A314" s="20"/>
      <c r="B314" s="19"/>
      <c r="C314" s="64"/>
      <c r="D314" s="64"/>
      <c r="E314" s="19"/>
      <c r="F314" s="20"/>
      <c r="G314" s="18"/>
      <c r="H314" s="65"/>
      <c r="I314" s="18"/>
      <c r="J314" s="66"/>
      <c r="K314" s="66"/>
      <c r="L314" s="67"/>
      <c r="M314" s="68"/>
      <c r="N314" s="68"/>
      <c r="O314" s="69"/>
      <c r="P314" s="134"/>
      <c r="Q314" s="70"/>
      <c r="R314" s="134"/>
      <c r="S314" s="70"/>
      <c r="T314" s="134"/>
      <c r="U314" s="70"/>
      <c r="V314" s="134"/>
      <c r="W314" s="70"/>
      <c r="X314" s="134"/>
      <c r="Y314" s="70"/>
      <c r="Z314" s="134"/>
      <c r="AA314" s="70"/>
      <c r="AB314" s="19"/>
      <c r="AC314" s="20"/>
      <c r="AD314" s="19"/>
      <c r="AE314" s="71" t="str">
        <f t="shared" si="182"/>
        <v/>
      </c>
      <c r="AF314" s="71" t="str">
        <f t="shared" si="183"/>
        <v/>
      </c>
      <c r="AG314" s="71" t="str">
        <f t="shared" si="184"/>
        <v/>
      </c>
      <c r="AH314" s="71" t="str">
        <f t="shared" si="185"/>
        <v/>
      </c>
      <c r="AI314" s="71" t="str">
        <f t="shared" si="186"/>
        <v/>
      </c>
      <c r="AJ314" s="71" t="str">
        <f t="shared" si="187"/>
        <v/>
      </c>
      <c r="AK314" s="71" t="str">
        <f t="shared" si="188"/>
        <v/>
      </c>
      <c r="AL314" s="71" t="str">
        <f t="shared" si="189"/>
        <v/>
      </c>
      <c r="AM314" s="71" t="str">
        <f t="shared" si="190"/>
        <v/>
      </c>
      <c r="AN314" s="72" t="str">
        <f t="shared" si="191"/>
        <v/>
      </c>
      <c r="AO314" s="73" t="str">
        <f t="shared" si="192"/>
        <v/>
      </c>
      <c r="AP314" s="72" t="str">
        <f t="shared" si="193"/>
        <v/>
      </c>
      <c r="AQ314" s="72" t="str">
        <f t="shared" si="194"/>
        <v/>
      </c>
      <c r="AR314" s="72" t="str">
        <f t="shared" si="195"/>
        <v/>
      </c>
      <c r="AS314" s="72" t="str">
        <f t="shared" si="196"/>
        <v/>
      </c>
      <c r="AT314" s="72" t="str">
        <f t="shared" si="197"/>
        <v/>
      </c>
      <c r="AU314" s="3"/>
      <c r="AV314" s="20"/>
      <c r="AW314" s="20"/>
      <c r="AX314" s="83"/>
      <c r="AY314" s="3"/>
      <c r="AZ314" s="3"/>
      <c r="BA314" s="20"/>
      <c r="BB314" s="20"/>
      <c r="BC314" s="20"/>
      <c r="BD314" s="20"/>
      <c r="BE314" s="20"/>
      <c r="BF314" s="20"/>
      <c r="BG314" s="3"/>
      <c r="BH314" s="3"/>
      <c r="BI314" s="3"/>
      <c r="BJ314" s="3"/>
      <c r="BK314" s="3"/>
      <c r="BL314" s="3"/>
      <c r="BM314" s="3"/>
      <c r="BN314" s="3"/>
      <c r="BO314" s="3"/>
      <c r="BP314" s="3"/>
      <c r="BQ314" s="3"/>
      <c r="BR314" s="3"/>
      <c r="BS314" s="3"/>
      <c r="BT314" s="3"/>
      <c r="BU314" s="3"/>
      <c r="BV314" s="3"/>
      <c r="BW314" s="3"/>
      <c r="BX314" s="3"/>
      <c r="BY314" s="3"/>
      <c r="BZ314" s="80"/>
      <c r="CA314" s="3"/>
      <c r="CB314" s="3"/>
      <c r="CC314" s="3"/>
      <c r="CD314" s="3"/>
      <c r="CE314" s="3"/>
      <c r="CF314" s="3"/>
      <c r="CG314" s="3"/>
      <c r="CH314" s="3"/>
      <c r="CI314" s="3"/>
      <c r="CJ314" s="3"/>
      <c r="CM314" s="3"/>
      <c r="CN314" s="78" t="str">
        <f t="shared" si="198"/>
        <v/>
      </c>
      <c r="CO314" s="78" t="str">
        <f t="shared" si="199"/>
        <v/>
      </c>
      <c r="CP314" s="78" t="str">
        <f t="shared" si="200"/>
        <v/>
      </c>
      <c r="CQ314" s="78" t="str">
        <f t="shared" si="201"/>
        <v/>
      </c>
      <c r="CR314" s="78" t="str">
        <f t="shared" si="202"/>
        <v/>
      </c>
      <c r="CS314" s="78" t="str">
        <f t="shared" si="203"/>
        <v/>
      </c>
      <c r="CT314" s="78">
        <f t="shared" si="204"/>
        <v>0</v>
      </c>
      <c r="CU314" s="78">
        <f t="shared" si="205"/>
        <v>0</v>
      </c>
      <c r="CV314" s="78">
        <f t="shared" si="206"/>
        <v>0</v>
      </c>
      <c r="CW314" s="78">
        <f t="shared" si="207"/>
        <v>0</v>
      </c>
      <c r="CX314" s="78">
        <f t="shared" si="208"/>
        <v>0</v>
      </c>
      <c r="CY314" s="78">
        <f t="shared" si="209"/>
        <v>0</v>
      </c>
      <c r="CZ314" s="78">
        <f t="shared" si="210"/>
        <v>0</v>
      </c>
      <c r="DA314" s="78">
        <f>IF(COUNTIFS($A$2:$A$601,A314,$B$2:$B$601,B314,$F$2:F$601,F314)&gt;1,1,0)</f>
        <v>0</v>
      </c>
      <c r="DB314" s="78">
        <f t="shared" si="211"/>
        <v>0</v>
      </c>
      <c r="DC314" s="78">
        <f t="shared" si="212"/>
        <v>0</v>
      </c>
      <c r="DD314" s="78">
        <f t="shared" si="213"/>
        <v>0</v>
      </c>
      <c r="DE314" s="78" t="str">
        <f t="shared" si="214"/>
        <v>1</v>
      </c>
      <c r="DF314" s="78" t="str">
        <f t="shared" si="215"/>
        <v>1</v>
      </c>
      <c r="DG314" s="78" t="str">
        <f t="shared" si="216"/>
        <v>1</v>
      </c>
      <c r="DH314" s="78" t="str">
        <f t="shared" si="217"/>
        <v>1</v>
      </c>
      <c r="DI314" s="79" t="str">
        <f>IFERROR(IF(J314="","",VLOOKUP(J314,Lists!$D$3:$E$13,2,FALSE)),1)</f>
        <v/>
      </c>
      <c r="DJ314" s="79" t="str">
        <f>IFERROR(IF(K314="","",VLOOKUP(K314,Lists!$F$3:$G$14,2,FALSE)),1)</f>
        <v/>
      </c>
      <c r="DK314" s="79" t="str">
        <f>IFERROR(IF(M314="","",VLOOKUP(M314,Lists!$AA$3:$AB$18,2,FALSE)),1)</f>
        <v/>
      </c>
      <c r="DL314" s="79" t="str">
        <f>IFERROR(IF(N314="","",VLOOKUP(N314,Lists!$AC$3:$AD$13,2,FALSE)),1)</f>
        <v/>
      </c>
    </row>
    <row r="315" spans="1:116" ht="15" customHeight="1" x14ac:dyDescent="0.2">
      <c r="A315" s="20"/>
      <c r="B315" s="19"/>
      <c r="C315" s="64"/>
      <c r="D315" s="64"/>
      <c r="E315" s="19"/>
      <c r="F315" s="20"/>
      <c r="G315" s="18"/>
      <c r="H315" s="65"/>
      <c r="I315" s="18"/>
      <c r="J315" s="66"/>
      <c r="K315" s="66"/>
      <c r="L315" s="67"/>
      <c r="M315" s="68"/>
      <c r="N315" s="68"/>
      <c r="O315" s="69"/>
      <c r="P315" s="134"/>
      <c r="Q315" s="70"/>
      <c r="R315" s="134"/>
      <c r="S315" s="70"/>
      <c r="T315" s="134"/>
      <c r="U315" s="70"/>
      <c r="V315" s="134"/>
      <c r="W315" s="70"/>
      <c r="X315" s="134"/>
      <c r="Y315" s="70"/>
      <c r="Z315" s="134"/>
      <c r="AA315" s="70"/>
      <c r="AB315" s="19"/>
      <c r="AC315" s="20"/>
      <c r="AD315" s="19"/>
      <c r="AE315" s="71" t="str">
        <f t="shared" si="182"/>
        <v/>
      </c>
      <c r="AF315" s="71" t="str">
        <f t="shared" si="183"/>
        <v/>
      </c>
      <c r="AG315" s="71" t="str">
        <f t="shared" si="184"/>
        <v/>
      </c>
      <c r="AH315" s="71" t="str">
        <f t="shared" si="185"/>
        <v/>
      </c>
      <c r="AI315" s="71" t="str">
        <f t="shared" si="186"/>
        <v/>
      </c>
      <c r="AJ315" s="71" t="str">
        <f t="shared" si="187"/>
        <v/>
      </c>
      <c r="AK315" s="71" t="str">
        <f t="shared" si="188"/>
        <v/>
      </c>
      <c r="AL315" s="71" t="str">
        <f t="shared" si="189"/>
        <v/>
      </c>
      <c r="AM315" s="71" t="str">
        <f t="shared" si="190"/>
        <v/>
      </c>
      <c r="AN315" s="72" t="str">
        <f t="shared" si="191"/>
        <v/>
      </c>
      <c r="AO315" s="73" t="str">
        <f t="shared" si="192"/>
        <v/>
      </c>
      <c r="AP315" s="72" t="str">
        <f t="shared" si="193"/>
        <v/>
      </c>
      <c r="AQ315" s="72" t="str">
        <f t="shared" si="194"/>
        <v/>
      </c>
      <c r="AR315" s="72" t="str">
        <f t="shared" si="195"/>
        <v/>
      </c>
      <c r="AS315" s="72" t="str">
        <f t="shared" si="196"/>
        <v/>
      </c>
      <c r="AT315" s="72" t="str">
        <f t="shared" si="197"/>
        <v/>
      </c>
      <c r="AU315" s="3"/>
      <c r="AV315" s="20"/>
      <c r="AW315" s="20"/>
      <c r="AX315" s="83"/>
      <c r="AY315" s="3"/>
      <c r="AZ315" s="3"/>
      <c r="BA315" s="20"/>
      <c r="BB315" s="20"/>
      <c r="BC315" s="20"/>
      <c r="BD315" s="20"/>
      <c r="BE315" s="20"/>
      <c r="BF315" s="20"/>
      <c r="BG315" s="3"/>
      <c r="BH315" s="3"/>
      <c r="BI315" s="3"/>
      <c r="BJ315" s="3"/>
      <c r="BK315" s="3"/>
      <c r="BL315" s="3"/>
      <c r="BM315" s="3"/>
      <c r="BN315" s="3"/>
      <c r="BO315" s="3"/>
      <c r="BP315" s="3"/>
      <c r="BQ315" s="3"/>
      <c r="BR315" s="3"/>
      <c r="BS315" s="3"/>
      <c r="BT315" s="3"/>
      <c r="BU315" s="3"/>
      <c r="BV315" s="3"/>
      <c r="BW315" s="3"/>
      <c r="BX315" s="3"/>
      <c r="BY315" s="3"/>
      <c r="BZ315" s="80"/>
      <c r="CA315" s="3"/>
      <c r="CB315" s="3"/>
      <c r="CC315" s="3"/>
      <c r="CD315" s="3"/>
      <c r="CE315" s="3"/>
      <c r="CF315" s="3"/>
      <c r="CG315" s="3"/>
      <c r="CH315" s="3"/>
      <c r="CI315" s="3"/>
      <c r="CJ315" s="3"/>
      <c r="CM315" s="3"/>
      <c r="CN315" s="78" t="str">
        <f t="shared" si="198"/>
        <v/>
      </c>
      <c r="CO315" s="78" t="str">
        <f t="shared" si="199"/>
        <v/>
      </c>
      <c r="CP315" s="78" t="str">
        <f t="shared" si="200"/>
        <v/>
      </c>
      <c r="CQ315" s="78" t="str">
        <f t="shared" si="201"/>
        <v/>
      </c>
      <c r="CR315" s="78" t="str">
        <f t="shared" si="202"/>
        <v/>
      </c>
      <c r="CS315" s="78" t="str">
        <f t="shared" si="203"/>
        <v/>
      </c>
      <c r="CT315" s="78">
        <f t="shared" si="204"/>
        <v>0</v>
      </c>
      <c r="CU315" s="78">
        <f t="shared" si="205"/>
        <v>0</v>
      </c>
      <c r="CV315" s="78">
        <f t="shared" si="206"/>
        <v>0</v>
      </c>
      <c r="CW315" s="78">
        <f t="shared" si="207"/>
        <v>0</v>
      </c>
      <c r="CX315" s="78">
        <f t="shared" si="208"/>
        <v>0</v>
      </c>
      <c r="CY315" s="78">
        <f t="shared" si="209"/>
        <v>0</v>
      </c>
      <c r="CZ315" s="78">
        <f t="shared" si="210"/>
        <v>0</v>
      </c>
      <c r="DA315" s="78">
        <f>IF(COUNTIFS($A$2:$A$601,A315,$B$2:$B$601,B315,$F$2:F$601,F315)&gt;1,1,0)</f>
        <v>0</v>
      </c>
      <c r="DB315" s="78">
        <f t="shared" si="211"/>
        <v>0</v>
      </c>
      <c r="DC315" s="78">
        <f t="shared" si="212"/>
        <v>0</v>
      </c>
      <c r="DD315" s="78">
        <f t="shared" si="213"/>
        <v>0</v>
      </c>
      <c r="DE315" s="78" t="str">
        <f t="shared" si="214"/>
        <v>1</v>
      </c>
      <c r="DF315" s="78" t="str">
        <f t="shared" si="215"/>
        <v>1</v>
      </c>
      <c r="DG315" s="78" t="str">
        <f t="shared" si="216"/>
        <v>1</v>
      </c>
      <c r="DH315" s="78" t="str">
        <f t="shared" si="217"/>
        <v>1</v>
      </c>
      <c r="DI315" s="79" t="str">
        <f>IFERROR(IF(J315="","",VLOOKUP(J315,Lists!$D$3:$E$13,2,FALSE)),1)</f>
        <v/>
      </c>
      <c r="DJ315" s="79" t="str">
        <f>IFERROR(IF(K315="","",VLOOKUP(K315,Lists!$F$3:$G$14,2,FALSE)),1)</f>
        <v/>
      </c>
      <c r="DK315" s="79" t="str">
        <f>IFERROR(IF(M315="","",VLOOKUP(M315,Lists!$AA$3:$AB$18,2,FALSE)),1)</f>
        <v/>
      </c>
      <c r="DL315" s="79" t="str">
        <f>IFERROR(IF(N315="","",VLOOKUP(N315,Lists!$AC$3:$AD$13,2,FALSE)),1)</f>
        <v/>
      </c>
    </row>
    <row r="316" spans="1:116" ht="15" customHeight="1" x14ac:dyDescent="0.2">
      <c r="A316" s="20"/>
      <c r="B316" s="19"/>
      <c r="C316" s="64"/>
      <c r="D316" s="64"/>
      <c r="E316" s="19"/>
      <c r="F316" s="20"/>
      <c r="G316" s="18"/>
      <c r="H316" s="65"/>
      <c r="I316" s="18"/>
      <c r="J316" s="66"/>
      <c r="K316" s="66"/>
      <c r="L316" s="67"/>
      <c r="M316" s="68"/>
      <c r="N316" s="68"/>
      <c r="O316" s="69"/>
      <c r="P316" s="134"/>
      <c r="Q316" s="70"/>
      <c r="R316" s="134"/>
      <c r="S316" s="70"/>
      <c r="T316" s="134"/>
      <c r="U316" s="70"/>
      <c r="V316" s="134"/>
      <c r="W316" s="70"/>
      <c r="X316" s="134"/>
      <c r="Y316" s="70"/>
      <c r="Z316" s="134"/>
      <c r="AA316" s="70"/>
      <c r="AB316" s="19"/>
      <c r="AC316" s="20"/>
      <c r="AD316" s="19"/>
      <c r="AE316" s="71" t="str">
        <f t="shared" si="182"/>
        <v/>
      </c>
      <c r="AF316" s="71" t="str">
        <f t="shared" si="183"/>
        <v/>
      </c>
      <c r="AG316" s="71" t="str">
        <f t="shared" si="184"/>
        <v/>
      </c>
      <c r="AH316" s="71" t="str">
        <f t="shared" si="185"/>
        <v/>
      </c>
      <c r="AI316" s="71" t="str">
        <f t="shared" si="186"/>
        <v/>
      </c>
      <c r="AJ316" s="71" t="str">
        <f t="shared" si="187"/>
        <v/>
      </c>
      <c r="AK316" s="71" t="str">
        <f t="shared" si="188"/>
        <v/>
      </c>
      <c r="AL316" s="71" t="str">
        <f t="shared" si="189"/>
        <v/>
      </c>
      <c r="AM316" s="71" t="str">
        <f t="shared" si="190"/>
        <v/>
      </c>
      <c r="AN316" s="72" t="str">
        <f t="shared" si="191"/>
        <v/>
      </c>
      <c r="AO316" s="73" t="str">
        <f t="shared" si="192"/>
        <v/>
      </c>
      <c r="AP316" s="72" t="str">
        <f t="shared" si="193"/>
        <v/>
      </c>
      <c r="AQ316" s="72" t="str">
        <f t="shared" si="194"/>
        <v/>
      </c>
      <c r="AR316" s="72" t="str">
        <f t="shared" si="195"/>
        <v/>
      </c>
      <c r="AS316" s="72" t="str">
        <f t="shared" si="196"/>
        <v/>
      </c>
      <c r="AT316" s="72" t="str">
        <f t="shared" si="197"/>
        <v/>
      </c>
      <c r="AU316" s="3"/>
      <c r="AV316" s="20"/>
      <c r="AW316" s="20"/>
      <c r="AX316" s="83"/>
      <c r="AY316" s="3"/>
      <c r="AZ316" s="3"/>
      <c r="BA316" s="20"/>
      <c r="BB316" s="20"/>
      <c r="BC316" s="20"/>
      <c r="BD316" s="20"/>
      <c r="BE316" s="20"/>
      <c r="BF316" s="20"/>
      <c r="BG316" s="3"/>
      <c r="BH316" s="3"/>
      <c r="BI316" s="3"/>
      <c r="BJ316" s="3"/>
      <c r="BK316" s="3"/>
      <c r="BL316" s="3"/>
      <c r="BM316" s="3"/>
      <c r="BN316" s="3"/>
      <c r="BO316" s="3"/>
      <c r="BP316" s="3"/>
      <c r="BQ316" s="3"/>
      <c r="BR316" s="3"/>
      <c r="BS316" s="3"/>
      <c r="BT316" s="3"/>
      <c r="BU316" s="3"/>
      <c r="BV316" s="3"/>
      <c r="BW316" s="3"/>
      <c r="BX316" s="3"/>
      <c r="BY316" s="3"/>
      <c r="BZ316" s="80"/>
      <c r="CA316" s="3"/>
      <c r="CB316" s="3"/>
      <c r="CC316" s="3"/>
      <c r="CD316" s="3"/>
      <c r="CE316" s="3"/>
      <c r="CF316" s="3"/>
      <c r="CG316" s="3"/>
      <c r="CH316" s="3"/>
      <c r="CI316" s="3"/>
      <c r="CJ316" s="3"/>
      <c r="CM316" s="3"/>
      <c r="CN316" s="78" t="str">
        <f t="shared" si="198"/>
        <v/>
      </c>
      <c r="CO316" s="78" t="str">
        <f t="shared" si="199"/>
        <v/>
      </c>
      <c r="CP316" s="78" t="str">
        <f t="shared" si="200"/>
        <v/>
      </c>
      <c r="CQ316" s="78" t="str">
        <f t="shared" si="201"/>
        <v/>
      </c>
      <c r="CR316" s="78" t="str">
        <f t="shared" si="202"/>
        <v/>
      </c>
      <c r="CS316" s="78" t="str">
        <f t="shared" si="203"/>
        <v/>
      </c>
      <c r="CT316" s="78">
        <f t="shared" si="204"/>
        <v>0</v>
      </c>
      <c r="CU316" s="78">
        <f t="shared" si="205"/>
        <v>0</v>
      </c>
      <c r="CV316" s="78">
        <f t="shared" si="206"/>
        <v>0</v>
      </c>
      <c r="CW316" s="78">
        <f t="shared" si="207"/>
        <v>0</v>
      </c>
      <c r="CX316" s="78">
        <f t="shared" si="208"/>
        <v>0</v>
      </c>
      <c r="CY316" s="78">
        <f t="shared" si="209"/>
        <v>0</v>
      </c>
      <c r="CZ316" s="78">
        <f t="shared" si="210"/>
        <v>0</v>
      </c>
      <c r="DA316" s="78">
        <f>IF(COUNTIFS($A$2:$A$601,A316,$B$2:$B$601,B316,$F$2:F$601,F316)&gt;1,1,0)</f>
        <v>0</v>
      </c>
      <c r="DB316" s="78">
        <f t="shared" si="211"/>
        <v>0</v>
      </c>
      <c r="DC316" s="78">
        <f t="shared" si="212"/>
        <v>0</v>
      </c>
      <c r="DD316" s="78">
        <f t="shared" si="213"/>
        <v>0</v>
      </c>
      <c r="DE316" s="78" t="str">
        <f t="shared" si="214"/>
        <v>1</v>
      </c>
      <c r="DF316" s="78" t="str">
        <f t="shared" si="215"/>
        <v>1</v>
      </c>
      <c r="DG316" s="78" t="str">
        <f t="shared" si="216"/>
        <v>1</v>
      </c>
      <c r="DH316" s="78" t="str">
        <f t="shared" si="217"/>
        <v>1</v>
      </c>
      <c r="DI316" s="79" t="str">
        <f>IFERROR(IF(J316="","",VLOOKUP(J316,Lists!$D$3:$E$13,2,FALSE)),1)</f>
        <v/>
      </c>
      <c r="DJ316" s="79" t="str">
        <f>IFERROR(IF(K316="","",VLOOKUP(K316,Lists!$F$3:$G$14,2,FALSE)),1)</f>
        <v/>
      </c>
      <c r="DK316" s="79" t="str">
        <f>IFERROR(IF(M316="","",VLOOKUP(M316,Lists!$AA$3:$AB$18,2,FALSE)),1)</f>
        <v/>
      </c>
      <c r="DL316" s="79" t="str">
        <f>IFERROR(IF(N316="","",VLOOKUP(N316,Lists!$AC$3:$AD$13,2,FALSE)),1)</f>
        <v/>
      </c>
    </row>
    <row r="317" spans="1:116" ht="15" customHeight="1" x14ac:dyDescent="0.2">
      <c r="A317" s="20"/>
      <c r="B317" s="19"/>
      <c r="C317" s="64"/>
      <c r="D317" s="64"/>
      <c r="E317" s="19"/>
      <c r="F317" s="20"/>
      <c r="G317" s="18"/>
      <c r="H317" s="65"/>
      <c r="I317" s="18"/>
      <c r="J317" s="66"/>
      <c r="K317" s="66"/>
      <c r="L317" s="67"/>
      <c r="M317" s="68"/>
      <c r="N317" s="68"/>
      <c r="O317" s="69"/>
      <c r="P317" s="134"/>
      <c r="Q317" s="70"/>
      <c r="R317" s="134"/>
      <c r="S317" s="70"/>
      <c r="T317" s="134"/>
      <c r="U317" s="70"/>
      <c r="V317" s="134"/>
      <c r="W317" s="70"/>
      <c r="X317" s="134"/>
      <c r="Y317" s="70"/>
      <c r="Z317" s="134"/>
      <c r="AA317" s="70"/>
      <c r="AB317" s="19"/>
      <c r="AC317" s="20"/>
      <c r="AD317" s="19"/>
      <c r="AE317" s="71" t="str">
        <f t="shared" si="182"/>
        <v/>
      </c>
      <c r="AF317" s="71" t="str">
        <f t="shared" si="183"/>
        <v/>
      </c>
      <c r="AG317" s="71" t="str">
        <f t="shared" si="184"/>
        <v/>
      </c>
      <c r="AH317" s="71" t="str">
        <f t="shared" si="185"/>
        <v/>
      </c>
      <c r="AI317" s="71" t="str">
        <f t="shared" si="186"/>
        <v/>
      </c>
      <c r="AJ317" s="71" t="str">
        <f t="shared" si="187"/>
        <v/>
      </c>
      <c r="AK317" s="71" t="str">
        <f t="shared" si="188"/>
        <v/>
      </c>
      <c r="AL317" s="71" t="str">
        <f t="shared" si="189"/>
        <v/>
      </c>
      <c r="AM317" s="71" t="str">
        <f t="shared" si="190"/>
        <v/>
      </c>
      <c r="AN317" s="72" t="str">
        <f t="shared" si="191"/>
        <v/>
      </c>
      <c r="AO317" s="73" t="str">
        <f t="shared" si="192"/>
        <v/>
      </c>
      <c r="AP317" s="72" t="str">
        <f t="shared" si="193"/>
        <v/>
      </c>
      <c r="AQ317" s="72" t="str">
        <f t="shared" si="194"/>
        <v/>
      </c>
      <c r="AR317" s="72" t="str">
        <f t="shared" si="195"/>
        <v/>
      </c>
      <c r="AS317" s="72" t="str">
        <f t="shared" si="196"/>
        <v/>
      </c>
      <c r="AT317" s="72" t="str">
        <f t="shared" si="197"/>
        <v/>
      </c>
      <c r="AU317" s="3"/>
      <c r="AV317" s="20"/>
      <c r="AW317" s="20"/>
      <c r="AX317" s="83"/>
      <c r="AY317" s="3"/>
      <c r="AZ317" s="3"/>
      <c r="BA317" s="20"/>
      <c r="BB317" s="20"/>
      <c r="BC317" s="20"/>
      <c r="BD317" s="20"/>
      <c r="BE317" s="20"/>
      <c r="BF317" s="20"/>
      <c r="BG317" s="3"/>
      <c r="BH317" s="3"/>
      <c r="BI317" s="3"/>
      <c r="BJ317" s="3"/>
      <c r="BK317" s="3"/>
      <c r="BL317" s="3"/>
      <c r="BM317" s="3"/>
      <c r="BN317" s="3"/>
      <c r="BO317" s="3"/>
      <c r="BP317" s="3"/>
      <c r="BQ317" s="3"/>
      <c r="BR317" s="3"/>
      <c r="BS317" s="3"/>
      <c r="BT317" s="3"/>
      <c r="BU317" s="3"/>
      <c r="BV317" s="3"/>
      <c r="BW317" s="3"/>
      <c r="BX317" s="3"/>
      <c r="BY317" s="3"/>
      <c r="BZ317" s="80"/>
      <c r="CA317" s="3"/>
      <c r="CB317" s="3"/>
      <c r="CC317" s="3"/>
      <c r="CD317" s="3"/>
      <c r="CE317" s="3"/>
      <c r="CF317" s="3"/>
      <c r="CG317" s="3"/>
      <c r="CH317" s="3"/>
      <c r="CI317" s="3"/>
      <c r="CJ317" s="3"/>
      <c r="CM317" s="3"/>
      <c r="CN317" s="78" t="str">
        <f t="shared" si="198"/>
        <v/>
      </c>
      <c r="CO317" s="78" t="str">
        <f t="shared" si="199"/>
        <v/>
      </c>
      <c r="CP317" s="78" t="str">
        <f t="shared" si="200"/>
        <v/>
      </c>
      <c r="CQ317" s="78" t="str">
        <f t="shared" si="201"/>
        <v/>
      </c>
      <c r="CR317" s="78" t="str">
        <f t="shared" si="202"/>
        <v/>
      </c>
      <c r="CS317" s="78" t="str">
        <f t="shared" si="203"/>
        <v/>
      </c>
      <c r="CT317" s="78">
        <f t="shared" si="204"/>
        <v>0</v>
      </c>
      <c r="CU317" s="78">
        <f t="shared" si="205"/>
        <v>0</v>
      </c>
      <c r="CV317" s="78">
        <f t="shared" si="206"/>
        <v>0</v>
      </c>
      <c r="CW317" s="78">
        <f t="shared" si="207"/>
        <v>0</v>
      </c>
      <c r="CX317" s="78">
        <f t="shared" si="208"/>
        <v>0</v>
      </c>
      <c r="CY317" s="78">
        <f t="shared" si="209"/>
        <v>0</v>
      </c>
      <c r="CZ317" s="78">
        <f t="shared" si="210"/>
        <v>0</v>
      </c>
      <c r="DA317" s="78">
        <f>IF(COUNTIFS($A$2:$A$601,A317,$B$2:$B$601,B317,$F$2:F$601,F317)&gt;1,1,0)</f>
        <v>0</v>
      </c>
      <c r="DB317" s="78">
        <f t="shared" si="211"/>
        <v>0</v>
      </c>
      <c r="DC317" s="78">
        <f t="shared" si="212"/>
        <v>0</v>
      </c>
      <c r="DD317" s="78">
        <f t="shared" si="213"/>
        <v>0</v>
      </c>
      <c r="DE317" s="78" t="str">
        <f t="shared" si="214"/>
        <v>1</v>
      </c>
      <c r="DF317" s="78" t="str">
        <f t="shared" si="215"/>
        <v>1</v>
      </c>
      <c r="DG317" s="78" t="str">
        <f t="shared" si="216"/>
        <v>1</v>
      </c>
      <c r="DH317" s="78" t="str">
        <f t="shared" si="217"/>
        <v>1</v>
      </c>
      <c r="DI317" s="79" t="str">
        <f>IFERROR(IF(J317="","",VLOOKUP(J317,Lists!$D$3:$E$13,2,FALSE)),1)</f>
        <v/>
      </c>
      <c r="DJ317" s="79" t="str">
        <f>IFERROR(IF(K317="","",VLOOKUP(K317,Lists!$F$3:$G$14,2,FALSE)),1)</f>
        <v/>
      </c>
      <c r="DK317" s="79" t="str">
        <f>IFERROR(IF(M317="","",VLOOKUP(M317,Lists!$AA$3:$AB$18,2,FALSE)),1)</f>
        <v/>
      </c>
      <c r="DL317" s="79" t="str">
        <f>IFERROR(IF(N317="","",VLOOKUP(N317,Lists!$AC$3:$AD$13,2,FALSE)),1)</f>
        <v/>
      </c>
    </row>
    <row r="318" spans="1:116" ht="15" customHeight="1" x14ac:dyDescent="0.2">
      <c r="A318" s="20"/>
      <c r="B318" s="19"/>
      <c r="C318" s="64"/>
      <c r="D318" s="64"/>
      <c r="E318" s="19"/>
      <c r="F318" s="20"/>
      <c r="G318" s="18"/>
      <c r="H318" s="65"/>
      <c r="I318" s="18"/>
      <c r="J318" s="66"/>
      <c r="K318" s="66"/>
      <c r="L318" s="67"/>
      <c r="M318" s="68"/>
      <c r="N318" s="68"/>
      <c r="O318" s="69"/>
      <c r="P318" s="134"/>
      <c r="Q318" s="70"/>
      <c r="R318" s="134"/>
      <c r="S318" s="70"/>
      <c r="T318" s="134"/>
      <c r="U318" s="70"/>
      <c r="V318" s="134"/>
      <c r="W318" s="70"/>
      <c r="X318" s="134"/>
      <c r="Y318" s="70"/>
      <c r="Z318" s="134"/>
      <c r="AA318" s="70"/>
      <c r="AB318" s="19"/>
      <c r="AC318" s="20"/>
      <c r="AD318" s="19"/>
      <c r="AE318" s="71" t="str">
        <f t="shared" si="182"/>
        <v/>
      </c>
      <c r="AF318" s="71" t="str">
        <f t="shared" si="183"/>
        <v/>
      </c>
      <c r="AG318" s="71" t="str">
        <f t="shared" si="184"/>
        <v/>
      </c>
      <c r="AH318" s="71" t="str">
        <f t="shared" si="185"/>
        <v/>
      </c>
      <c r="AI318" s="71" t="str">
        <f t="shared" si="186"/>
        <v/>
      </c>
      <c r="AJ318" s="71" t="str">
        <f t="shared" si="187"/>
        <v/>
      </c>
      <c r="AK318" s="71" t="str">
        <f t="shared" si="188"/>
        <v/>
      </c>
      <c r="AL318" s="71" t="str">
        <f t="shared" si="189"/>
        <v/>
      </c>
      <c r="AM318" s="71" t="str">
        <f t="shared" si="190"/>
        <v/>
      </c>
      <c r="AN318" s="72" t="str">
        <f t="shared" si="191"/>
        <v/>
      </c>
      <c r="AO318" s="73" t="str">
        <f t="shared" si="192"/>
        <v/>
      </c>
      <c r="AP318" s="72" t="str">
        <f t="shared" si="193"/>
        <v/>
      </c>
      <c r="AQ318" s="72" t="str">
        <f t="shared" si="194"/>
        <v/>
      </c>
      <c r="AR318" s="72" t="str">
        <f t="shared" si="195"/>
        <v/>
      </c>
      <c r="AS318" s="72" t="str">
        <f t="shared" si="196"/>
        <v/>
      </c>
      <c r="AT318" s="72" t="str">
        <f t="shared" si="197"/>
        <v/>
      </c>
      <c r="AU318" s="3"/>
      <c r="AV318" s="20"/>
      <c r="AW318" s="20"/>
      <c r="AX318" s="83"/>
      <c r="AY318" s="3"/>
      <c r="AZ318" s="3"/>
      <c r="BA318" s="20"/>
      <c r="BB318" s="20"/>
      <c r="BC318" s="20"/>
      <c r="BD318" s="20"/>
      <c r="BE318" s="20"/>
      <c r="BF318" s="20"/>
      <c r="BG318" s="3"/>
      <c r="BH318" s="3"/>
      <c r="BI318" s="3"/>
      <c r="BJ318" s="3"/>
      <c r="BK318" s="3"/>
      <c r="BL318" s="3"/>
      <c r="BM318" s="3"/>
      <c r="BN318" s="3"/>
      <c r="BO318" s="3"/>
      <c r="BP318" s="3"/>
      <c r="BQ318" s="3"/>
      <c r="BR318" s="3"/>
      <c r="BS318" s="3"/>
      <c r="BT318" s="3"/>
      <c r="BU318" s="3"/>
      <c r="BV318" s="3"/>
      <c r="BW318" s="3"/>
      <c r="BX318" s="3"/>
      <c r="BY318" s="3"/>
      <c r="BZ318" s="80"/>
      <c r="CA318" s="3"/>
      <c r="CB318" s="3"/>
      <c r="CC318" s="3"/>
      <c r="CD318" s="3"/>
      <c r="CE318" s="3"/>
      <c r="CF318" s="3"/>
      <c r="CG318" s="3"/>
      <c r="CH318" s="3"/>
      <c r="CI318" s="3"/>
      <c r="CJ318" s="3"/>
      <c r="CM318" s="3"/>
      <c r="CN318" s="78" t="str">
        <f t="shared" si="198"/>
        <v/>
      </c>
      <c r="CO318" s="78" t="str">
        <f t="shared" si="199"/>
        <v/>
      </c>
      <c r="CP318" s="78" t="str">
        <f t="shared" si="200"/>
        <v/>
      </c>
      <c r="CQ318" s="78" t="str">
        <f t="shared" si="201"/>
        <v/>
      </c>
      <c r="CR318" s="78" t="str">
        <f t="shared" si="202"/>
        <v/>
      </c>
      <c r="CS318" s="78" t="str">
        <f t="shared" si="203"/>
        <v/>
      </c>
      <c r="CT318" s="78">
        <f t="shared" si="204"/>
        <v>0</v>
      </c>
      <c r="CU318" s="78">
        <f t="shared" si="205"/>
        <v>0</v>
      </c>
      <c r="CV318" s="78">
        <f t="shared" si="206"/>
        <v>0</v>
      </c>
      <c r="CW318" s="78">
        <f t="shared" si="207"/>
        <v>0</v>
      </c>
      <c r="CX318" s="78">
        <f t="shared" si="208"/>
        <v>0</v>
      </c>
      <c r="CY318" s="78">
        <f t="shared" si="209"/>
        <v>0</v>
      </c>
      <c r="CZ318" s="78">
        <f t="shared" si="210"/>
        <v>0</v>
      </c>
      <c r="DA318" s="78">
        <f>IF(COUNTIFS($A$2:$A$601,A318,$B$2:$B$601,B318,$F$2:F$601,F318)&gt;1,1,0)</f>
        <v>0</v>
      </c>
      <c r="DB318" s="78">
        <f t="shared" si="211"/>
        <v>0</v>
      </c>
      <c r="DC318" s="78">
        <f t="shared" si="212"/>
        <v>0</v>
      </c>
      <c r="DD318" s="78">
        <f t="shared" si="213"/>
        <v>0</v>
      </c>
      <c r="DE318" s="78" t="str">
        <f t="shared" si="214"/>
        <v>1</v>
      </c>
      <c r="DF318" s="78" t="str">
        <f t="shared" si="215"/>
        <v>1</v>
      </c>
      <c r="DG318" s="78" t="str">
        <f t="shared" si="216"/>
        <v>1</v>
      </c>
      <c r="DH318" s="78" t="str">
        <f t="shared" si="217"/>
        <v>1</v>
      </c>
      <c r="DI318" s="79" t="str">
        <f>IFERROR(IF(J318="","",VLOOKUP(J318,Lists!$D$3:$E$13,2,FALSE)),1)</f>
        <v/>
      </c>
      <c r="DJ318" s="79" t="str">
        <f>IFERROR(IF(K318="","",VLOOKUP(K318,Lists!$F$3:$G$14,2,FALSE)),1)</f>
        <v/>
      </c>
      <c r="DK318" s="79" t="str">
        <f>IFERROR(IF(M318="","",VLOOKUP(M318,Lists!$AA$3:$AB$18,2,FALSE)),1)</f>
        <v/>
      </c>
      <c r="DL318" s="79" t="str">
        <f>IFERROR(IF(N318="","",VLOOKUP(N318,Lists!$AC$3:$AD$13,2,FALSE)),1)</f>
        <v/>
      </c>
    </row>
    <row r="319" spans="1:116" ht="15" customHeight="1" x14ac:dyDescent="0.2">
      <c r="A319" s="20"/>
      <c r="B319" s="19"/>
      <c r="C319" s="64"/>
      <c r="D319" s="64"/>
      <c r="E319" s="19"/>
      <c r="F319" s="20"/>
      <c r="G319" s="18"/>
      <c r="H319" s="65"/>
      <c r="I319" s="18"/>
      <c r="J319" s="66"/>
      <c r="K319" s="66"/>
      <c r="L319" s="67"/>
      <c r="M319" s="68"/>
      <c r="N319" s="68"/>
      <c r="O319" s="69"/>
      <c r="P319" s="134"/>
      <c r="Q319" s="70"/>
      <c r="R319" s="134"/>
      <c r="S319" s="70"/>
      <c r="T319" s="134"/>
      <c r="U319" s="70"/>
      <c r="V319" s="134"/>
      <c r="W319" s="70"/>
      <c r="X319" s="134"/>
      <c r="Y319" s="70"/>
      <c r="Z319" s="134"/>
      <c r="AA319" s="70"/>
      <c r="AB319" s="19"/>
      <c r="AC319" s="20"/>
      <c r="AD319" s="19"/>
      <c r="AE319" s="71" t="str">
        <f t="shared" si="182"/>
        <v/>
      </c>
      <c r="AF319" s="71" t="str">
        <f t="shared" si="183"/>
        <v/>
      </c>
      <c r="AG319" s="71" t="str">
        <f t="shared" si="184"/>
        <v/>
      </c>
      <c r="AH319" s="71" t="str">
        <f t="shared" si="185"/>
        <v/>
      </c>
      <c r="AI319" s="71" t="str">
        <f t="shared" si="186"/>
        <v/>
      </c>
      <c r="AJ319" s="71" t="str">
        <f t="shared" si="187"/>
        <v/>
      </c>
      <c r="AK319" s="71" t="str">
        <f t="shared" si="188"/>
        <v/>
      </c>
      <c r="AL319" s="71" t="str">
        <f t="shared" si="189"/>
        <v/>
      </c>
      <c r="AM319" s="71" t="str">
        <f t="shared" si="190"/>
        <v/>
      </c>
      <c r="AN319" s="72" t="str">
        <f t="shared" si="191"/>
        <v/>
      </c>
      <c r="AO319" s="73" t="str">
        <f t="shared" si="192"/>
        <v/>
      </c>
      <c r="AP319" s="72" t="str">
        <f t="shared" si="193"/>
        <v/>
      </c>
      <c r="AQ319" s="72" t="str">
        <f t="shared" si="194"/>
        <v/>
      </c>
      <c r="AR319" s="72" t="str">
        <f t="shared" si="195"/>
        <v/>
      </c>
      <c r="AS319" s="72" t="str">
        <f t="shared" si="196"/>
        <v/>
      </c>
      <c r="AT319" s="72" t="str">
        <f t="shared" si="197"/>
        <v/>
      </c>
      <c r="AU319" s="3"/>
      <c r="AV319" s="20"/>
      <c r="AW319" s="20"/>
      <c r="AX319" s="83"/>
      <c r="AY319" s="3"/>
      <c r="AZ319" s="3"/>
      <c r="BA319" s="20"/>
      <c r="BB319" s="20"/>
      <c r="BC319" s="20"/>
      <c r="BD319" s="20"/>
      <c r="BE319" s="20"/>
      <c r="BF319" s="20"/>
      <c r="BG319" s="3"/>
      <c r="BH319" s="3"/>
      <c r="BI319" s="3"/>
      <c r="BJ319" s="3"/>
      <c r="BK319" s="3"/>
      <c r="BL319" s="3"/>
      <c r="BM319" s="3"/>
      <c r="BN319" s="3"/>
      <c r="BO319" s="3"/>
      <c r="BP319" s="3"/>
      <c r="BQ319" s="3"/>
      <c r="BR319" s="3"/>
      <c r="BS319" s="3"/>
      <c r="BT319" s="3"/>
      <c r="BU319" s="3"/>
      <c r="BV319" s="3"/>
      <c r="BW319" s="3"/>
      <c r="BX319" s="3"/>
      <c r="BY319" s="3"/>
      <c r="BZ319" s="80"/>
      <c r="CA319" s="3"/>
      <c r="CB319" s="3"/>
      <c r="CC319" s="3"/>
      <c r="CD319" s="3"/>
      <c r="CE319" s="3"/>
      <c r="CF319" s="3"/>
      <c r="CG319" s="3"/>
      <c r="CH319" s="3"/>
      <c r="CI319" s="3"/>
      <c r="CJ319" s="3"/>
      <c r="CM319" s="3"/>
      <c r="CN319" s="78" t="str">
        <f t="shared" si="198"/>
        <v/>
      </c>
      <c r="CO319" s="78" t="str">
        <f t="shared" si="199"/>
        <v/>
      </c>
      <c r="CP319" s="78" t="str">
        <f t="shared" si="200"/>
        <v/>
      </c>
      <c r="CQ319" s="78" t="str">
        <f t="shared" si="201"/>
        <v/>
      </c>
      <c r="CR319" s="78" t="str">
        <f t="shared" si="202"/>
        <v/>
      </c>
      <c r="CS319" s="78" t="str">
        <f t="shared" si="203"/>
        <v/>
      </c>
      <c r="CT319" s="78">
        <f t="shared" si="204"/>
        <v>0</v>
      </c>
      <c r="CU319" s="78">
        <f t="shared" si="205"/>
        <v>0</v>
      </c>
      <c r="CV319" s="78">
        <f t="shared" si="206"/>
        <v>0</v>
      </c>
      <c r="CW319" s="78">
        <f t="shared" si="207"/>
        <v>0</v>
      </c>
      <c r="CX319" s="78">
        <f t="shared" si="208"/>
        <v>0</v>
      </c>
      <c r="CY319" s="78">
        <f t="shared" si="209"/>
        <v>0</v>
      </c>
      <c r="CZ319" s="78">
        <f t="shared" si="210"/>
        <v>0</v>
      </c>
      <c r="DA319" s="78">
        <f>IF(COUNTIFS($A$2:$A$601,A319,$B$2:$B$601,B319,$F$2:F$601,F319)&gt;1,1,0)</f>
        <v>0</v>
      </c>
      <c r="DB319" s="78">
        <f t="shared" si="211"/>
        <v>0</v>
      </c>
      <c r="DC319" s="78">
        <f t="shared" si="212"/>
        <v>0</v>
      </c>
      <c r="DD319" s="78">
        <f t="shared" si="213"/>
        <v>0</v>
      </c>
      <c r="DE319" s="78" t="str">
        <f t="shared" si="214"/>
        <v>1</v>
      </c>
      <c r="DF319" s="78" t="str">
        <f t="shared" si="215"/>
        <v>1</v>
      </c>
      <c r="DG319" s="78" t="str">
        <f t="shared" si="216"/>
        <v>1</v>
      </c>
      <c r="DH319" s="78" t="str">
        <f t="shared" si="217"/>
        <v>1</v>
      </c>
      <c r="DI319" s="79" t="str">
        <f>IFERROR(IF(J319="","",VLOOKUP(J319,Lists!$D$3:$E$13,2,FALSE)),1)</f>
        <v/>
      </c>
      <c r="DJ319" s="79" t="str">
        <f>IFERROR(IF(K319="","",VLOOKUP(K319,Lists!$F$3:$G$14,2,FALSE)),1)</f>
        <v/>
      </c>
      <c r="DK319" s="79" t="str">
        <f>IFERROR(IF(M319="","",VLOOKUP(M319,Lists!$AA$3:$AB$18,2,FALSE)),1)</f>
        <v/>
      </c>
      <c r="DL319" s="79" t="str">
        <f>IFERROR(IF(N319="","",VLOOKUP(N319,Lists!$AC$3:$AD$13,2,FALSE)),1)</f>
        <v/>
      </c>
    </row>
    <row r="320" spans="1:116" ht="15" customHeight="1" x14ac:dyDescent="0.2">
      <c r="A320" s="20"/>
      <c r="B320" s="19"/>
      <c r="C320" s="64"/>
      <c r="D320" s="64"/>
      <c r="E320" s="19"/>
      <c r="F320" s="20"/>
      <c r="G320" s="18"/>
      <c r="H320" s="65"/>
      <c r="I320" s="18"/>
      <c r="J320" s="66"/>
      <c r="K320" s="66"/>
      <c r="L320" s="67"/>
      <c r="M320" s="68"/>
      <c r="N320" s="68"/>
      <c r="O320" s="69"/>
      <c r="P320" s="134"/>
      <c r="Q320" s="70"/>
      <c r="R320" s="134"/>
      <c r="S320" s="70"/>
      <c r="T320" s="134"/>
      <c r="U320" s="70"/>
      <c r="V320" s="134"/>
      <c r="W320" s="70"/>
      <c r="X320" s="134"/>
      <c r="Y320" s="70"/>
      <c r="Z320" s="134"/>
      <c r="AA320" s="70"/>
      <c r="AB320" s="19"/>
      <c r="AC320" s="20"/>
      <c r="AD320" s="19"/>
      <c r="AE320" s="71" t="str">
        <f t="shared" si="182"/>
        <v/>
      </c>
      <c r="AF320" s="71" t="str">
        <f t="shared" si="183"/>
        <v/>
      </c>
      <c r="AG320" s="71" t="str">
        <f t="shared" si="184"/>
        <v/>
      </c>
      <c r="AH320" s="71" t="str">
        <f t="shared" si="185"/>
        <v/>
      </c>
      <c r="AI320" s="71" t="str">
        <f t="shared" si="186"/>
        <v/>
      </c>
      <c r="AJ320" s="71" t="str">
        <f t="shared" si="187"/>
        <v/>
      </c>
      <c r="AK320" s="71" t="str">
        <f t="shared" si="188"/>
        <v/>
      </c>
      <c r="AL320" s="71" t="str">
        <f t="shared" si="189"/>
        <v/>
      </c>
      <c r="AM320" s="71" t="str">
        <f t="shared" si="190"/>
        <v/>
      </c>
      <c r="AN320" s="72" t="str">
        <f t="shared" si="191"/>
        <v/>
      </c>
      <c r="AO320" s="73" t="str">
        <f t="shared" si="192"/>
        <v/>
      </c>
      <c r="AP320" s="72" t="str">
        <f t="shared" si="193"/>
        <v/>
      </c>
      <c r="AQ320" s="72" t="str">
        <f t="shared" si="194"/>
        <v/>
      </c>
      <c r="AR320" s="72" t="str">
        <f t="shared" si="195"/>
        <v/>
      </c>
      <c r="AS320" s="72" t="str">
        <f t="shared" si="196"/>
        <v/>
      </c>
      <c r="AT320" s="72" t="str">
        <f t="shared" si="197"/>
        <v/>
      </c>
      <c r="AU320" s="3"/>
      <c r="AV320" s="20"/>
      <c r="AW320" s="20"/>
      <c r="AX320" s="83"/>
      <c r="AY320" s="3"/>
      <c r="AZ320" s="3"/>
      <c r="BA320" s="20"/>
      <c r="BB320" s="20"/>
      <c r="BC320" s="20"/>
      <c r="BD320" s="20"/>
      <c r="BE320" s="20"/>
      <c r="BF320" s="20"/>
      <c r="BG320" s="3"/>
      <c r="BH320" s="3"/>
      <c r="BI320" s="3"/>
      <c r="BJ320" s="3"/>
      <c r="BK320" s="3"/>
      <c r="BL320" s="3"/>
      <c r="BM320" s="3"/>
      <c r="BN320" s="3"/>
      <c r="BO320" s="3"/>
      <c r="BP320" s="3"/>
      <c r="BQ320" s="3"/>
      <c r="BR320" s="3"/>
      <c r="BS320" s="3"/>
      <c r="BT320" s="3"/>
      <c r="BU320" s="3"/>
      <c r="BV320" s="3"/>
      <c r="BW320" s="3"/>
      <c r="BX320" s="3"/>
      <c r="BY320" s="3"/>
      <c r="BZ320" s="80"/>
      <c r="CA320" s="3"/>
      <c r="CB320" s="3"/>
      <c r="CC320" s="3"/>
      <c r="CD320" s="3"/>
      <c r="CE320" s="3"/>
      <c r="CF320" s="3"/>
      <c r="CG320" s="3"/>
      <c r="CH320" s="3"/>
      <c r="CI320" s="3"/>
      <c r="CJ320" s="3"/>
      <c r="CM320" s="3"/>
      <c r="CN320" s="78" t="str">
        <f t="shared" si="198"/>
        <v/>
      </c>
      <c r="CO320" s="78" t="str">
        <f t="shared" si="199"/>
        <v/>
      </c>
      <c r="CP320" s="78" t="str">
        <f t="shared" si="200"/>
        <v/>
      </c>
      <c r="CQ320" s="78" t="str">
        <f t="shared" si="201"/>
        <v/>
      </c>
      <c r="CR320" s="78" t="str">
        <f t="shared" si="202"/>
        <v/>
      </c>
      <c r="CS320" s="78" t="str">
        <f t="shared" si="203"/>
        <v/>
      </c>
      <c r="CT320" s="78">
        <f t="shared" si="204"/>
        <v>0</v>
      </c>
      <c r="CU320" s="78">
        <f t="shared" si="205"/>
        <v>0</v>
      </c>
      <c r="CV320" s="78">
        <f t="shared" si="206"/>
        <v>0</v>
      </c>
      <c r="CW320" s="78">
        <f t="shared" si="207"/>
        <v>0</v>
      </c>
      <c r="CX320" s="78">
        <f t="shared" si="208"/>
        <v>0</v>
      </c>
      <c r="CY320" s="78">
        <f t="shared" si="209"/>
        <v>0</v>
      </c>
      <c r="CZ320" s="78">
        <f t="shared" si="210"/>
        <v>0</v>
      </c>
      <c r="DA320" s="78">
        <f>IF(COUNTIFS($A$2:$A$601,A320,$B$2:$B$601,B320,$F$2:F$601,F320)&gt;1,1,0)</f>
        <v>0</v>
      </c>
      <c r="DB320" s="78">
        <f t="shared" si="211"/>
        <v>0</v>
      </c>
      <c r="DC320" s="78">
        <f t="shared" si="212"/>
        <v>0</v>
      </c>
      <c r="DD320" s="78">
        <f t="shared" si="213"/>
        <v>0</v>
      </c>
      <c r="DE320" s="78" t="str">
        <f t="shared" si="214"/>
        <v>1</v>
      </c>
      <c r="DF320" s="78" t="str">
        <f t="shared" si="215"/>
        <v>1</v>
      </c>
      <c r="DG320" s="78" t="str">
        <f t="shared" si="216"/>
        <v>1</v>
      </c>
      <c r="DH320" s="78" t="str">
        <f t="shared" si="217"/>
        <v>1</v>
      </c>
      <c r="DI320" s="79" t="str">
        <f>IFERROR(IF(J320="","",VLOOKUP(J320,Lists!$D$3:$E$13,2,FALSE)),1)</f>
        <v/>
      </c>
      <c r="DJ320" s="79" t="str">
        <f>IFERROR(IF(K320="","",VLOOKUP(K320,Lists!$F$3:$G$14,2,FALSE)),1)</f>
        <v/>
      </c>
      <c r="DK320" s="79" t="str">
        <f>IFERROR(IF(M320="","",VLOOKUP(M320,Lists!$AA$3:$AB$18,2,FALSE)),1)</f>
        <v/>
      </c>
      <c r="DL320" s="79" t="str">
        <f>IFERROR(IF(N320="","",VLOOKUP(N320,Lists!$AC$3:$AD$13,2,FALSE)),1)</f>
        <v/>
      </c>
    </row>
    <row r="321" spans="1:116" ht="15" customHeight="1" x14ac:dyDescent="0.2">
      <c r="A321" s="20"/>
      <c r="B321" s="19"/>
      <c r="C321" s="64"/>
      <c r="D321" s="64"/>
      <c r="E321" s="19"/>
      <c r="F321" s="20"/>
      <c r="G321" s="18"/>
      <c r="H321" s="65"/>
      <c r="I321" s="18"/>
      <c r="J321" s="66"/>
      <c r="K321" s="66"/>
      <c r="L321" s="67"/>
      <c r="M321" s="68"/>
      <c r="N321" s="68"/>
      <c r="O321" s="69"/>
      <c r="P321" s="134"/>
      <c r="Q321" s="70"/>
      <c r="R321" s="134"/>
      <c r="S321" s="70"/>
      <c r="T321" s="134"/>
      <c r="U321" s="70"/>
      <c r="V321" s="134"/>
      <c r="W321" s="70"/>
      <c r="X321" s="134"/>
      <c r="Y321" s="70"/>
      <c r="Z321" s="134"/>
      <c r="AA321" s="70"/>
      <c r="AB321" s="19"/>
      <c r="AC321" s="20"/>
      <c r="AD321" s="19"/>
      <c r="AE321" s="71" t="str">
        <f t="shared" si="182"/>
        <v/>
      </c>
      <c r="AF321" s="71" t="str">
        <f t="shared" si="183"/>
        <v/>
      </c>
      <c r="AG321" s="71" t="str">
        <f t="shared" si="184"/>
        <v/>
      </c>
      <c r="AH321" s="71" t="str">
        <f t="shared" si="185"/>
        <v/>
      </c>
      <c r="AI321" s="71" t="str">
        <f t="shared" si="186"/>
        <v/>
      </c>
      <c r="AJ321" s="71" t="str">
        <f t="shared" si="187"/>
        <v/>
      </c>
      <c r="AK321" s="71" t="str">
        <f t="shared" si="188"/>
        <v/>
      </c>
      <c r="AL321" s="71" t="str">
        <f t="shared" si="189"/>
        <v/>
      </c>
      <c r="AM321" s="71" t="str">
        <f t="shared" si="190"/>
        <v/>
      </c>
      <c r="AN321" s="72" t="str">
        <f t="shared" si="191"/>
        <v/>
      </c>
      <c r="AO321" s="73" t="str">
        <f t="shared" si="192"/>
        <v/>
      </c>
      <c r="AP321" s="72" t="str">
        <f t="shared" si="193"/>
        <v/>
      </c>
      <c r="AQ321" s="72" t="str">
        <f t="shared" si="194"/>
        <v/>
      </c>
      <c r="AR321" s="72" t="str">
        <f t="shared" si="195"/>
        <v/>
      </c>
      <c r="AS321" s="72" t="str">
        <f t="shared" si="196"/>
        <v/>
      </c>
      <c r="AT321" s="72" t="str">
        <f t="shared" si="197"/>
        <v/>
      </c>
      <c r="AU321" s="3"/>
      <c r="AV321" s="20"/>
      <c r="AW321" s="20"/>
      <c r="AX321" s="83"/>
      <c r="AY321" s="3"/>
      <c r="AZ321" s="3"/>
      <c r="BA321" s="20"/>
      <c r="BB321" s="20"/>
      <c r="BC321" s="20"/>
      <c r="BD321" s="20"/>
      <c r="BE321" s="20"/>
      <c r="BF321" s="20"/>
      <c r="BG321" s="3"/>
      <c r="BH321" s="3"/>
      <c r="BI321" s="3"/>
      <c r="BJ321" s="3"/>
      <c r="BK321" s="3"/>
      <c r="BL321" s="3"/>
      <c r="BM321" s="3"/>
      <c r="BN321" s="3"/>
      <c r="BO321" s="3"/>
      <c r="BP321" s="3"/>
      <c r="BQ321" s="3"/>
      <c r="BR321" s="3"/>
      <c r="BS321" s="3"/>
      <c r="BT321" s="3"/>
      <c r="BU321" s="3"/>
      <c r="BV321" s="3"/>
      <c r="BW321" s="3"/>
      <c r="BX321" s="3"/>
      <c r="BY321" s="3"/>
      <c r="BZ321" s="80"/>
      <c r="CA321" s="3"/>
      <c r="CB321" s="3"/>
      <c r="CC321" s="3"/>
      <c r="CD321" s="3"/>
      <c r="CE321" s="3"/>
      <c r="CF321" s="3"/>
      <c r="CG321" s="3"/>
      <c r="CH321" s="3"/>
      <c r="CI321" s="3"/>
      <c r="CJ321" s="3"/>
      <c r="CM321" s="3"/>
      <c r="CN321" s="78" t="str">
        <f t="shared" si="198"/>
        <v/>
      </c>
      <c r="CO321" s="78" t="str">
        <f t="shared" si="199"/>
        <v/>
      </c>
      <c r="CP321" s="78" t="str">
        <f t="shared" si="200"/>
        <v/>
      </c>
      <c r="CQ321" s="78" t="str">
        <f t="shared" si="201"/>
        <v/>
      </c>
      <c r="CR321" s="78" t="str">
        <f t="shared" si="202"/>
        <v/>
      </c>
      <c r="CS321" s="78" t="str">
        <f t="shared" si="203"/>
        <v/>
      </c>
      <c r="CT321" s="78">
        <f t="shared" si="204"/>
        <v>0</v>
      </c>
      <c r="CU321" s="78">
        <f t="shared" si="205"/>
        <v>0</v>
      </c>
      <c r="CV321" s="78">
        <f t="shared" si="206"/>
        <v>0</v>
      </c>
      <c r="CW321" s="78">
        <f t="shared" si="207"/>
        <v>0</v>
      </c>
      <c r="CX321" s="78">
        <f t="shared" si="208"/>
        <v>0</v>
      </c>
      <c r="CY321" s="78">
        <f t="shared" si="209"/>
        <v>0</v>
      </c>
      <c r="CZ321" s="78">
        <f t="shared" si="210"/>
        <v>0</v>
      </c>
      <c r="DA321" s="78">
        <f>IF(COUNTIFS($A$2:$A$601,A321,$B$2:$B$601,B321,$F$2:F$601,F321)&gt;1,1,0)</f>
        <v>0</v>
      </c>
      <c r="DB321" s="78">
        <f t="shared" si="211"/>
        <v>0</v>
      </c>
      <c r="DC321" s="78">
        <f t="shared" si="212"/>
        <v>0</v>
      </c>
      <c r="DD321" s="78">
        <f t="shared" si="213"/>
        <v>0</v>
      </c>
      <c r="DE321" s="78" t="str">
        <f t="shared" si="214"/>
        <v>1</v>
      </c>
      <c r="DF321" s="78" t="str">
        <f t="shared" si="215"/>
        <v>1</v>
      </c>
      <c r="DG321" s="78" t="str">
        <f t="shared" si="216"/>
        <v>1</v>
      </c>
      <c r="DH321" s="78" t="str">
        <f t="shared" si="217"/>
        <v>1</v>
      </c>
      <c r="DI321" s="79" t="str">
        <f>IFERROR(IF(J321="","",VLOOKUP(J321,Lists!$D$3:$E$13,2,FALSE)),1)</f>
        <v/>
      </c>
      <c r="DJ321" s="79" t="str">
        <f>IFERROR(IF(K321="","",VLOOKUP(K321,Lists!$F$3:$G$14,2,FALSE)),1)</f>
        <v/>
      </c>
      <c r="DK321" s="79" t="str">
        <f>IFERROR(IF(M321="","",VLOOKUP(M321,Lists!$AA$3:$AB$18,2,FALSE)),1)</f>
        <v/>
      </c>
      <c r="DL321" s="79" t="str">
        <f>IFERROR(IF(N321="","",VLOOKUP(N321,Lists!$AC$3:$AD$13,2,FALSE)),1)</f>
        <v/>
      </c>
    </row>
    <row r="322" spans="1:116" ht="15" customHeight="1" x14ac:dyDescent="0.2">
      <c r="A322" s="20"/>
      <c r="B322" s="19"/>
      <c r="C322" s="64"/>
      <c r="D322" s="64"/>
      <c r="E322" s="19"/>
      <c r="F322" s="20"/>
      <c r="G322" s="18"/>
      <c r="H322" s="65"/>
      <c r="I322" s="18"/>
      <c r="J322" s="66"/>
      <c r="K322" s="66"/>
      <c r="L322" s="67"/>
      <c r="M322" s="68"/>
      <c r="N322" s="68"/>
      <c r="O322" s="69"/>
      <c r="P322" s="134"/>
      <c r="Q322" s="70"/>
      <c r="R322" s="134"/>
      <c r="S322" s="70"/>
      <c r="T322" s="134"/>
      <c r="U322" s="70"/>
      <c r="V322" s="134"/>
      <c r="W322" s="70"/>
      <c r="X322" s="134"/>
      <c r="Y322" s="70"/>
      <c r="Z322" s="134"/>
      <c r="AA322" s="70"/>
      <c r="AB322" s="19"/>
      <c r="AC322" s="20"/>
      <c r="AD322" s="19"/>
      <c r="AE322" s="71" t="str">
        <f t="shared" si="182"/>
        <v/>
      </c>
      <c r="AF322" s="71" t="str">
        <f t="shared" si="183"/>
        <v/>
      </c>
      <c r="AG322" s="71" t="str">
        <f t="shared" si="184"/>
        <v/>
      </c>
      <c r="AH322" s="71" t="str">
        <f t="shared" si="185"/>
        <v/>
      </c>
      <c r="AI322" s="71" t="str">
        <f t="shared" si="186"/>
        <v/>
      </c>
      <c r="AJ322" s="71" t="str">
        <f t="shared" si="187"/>
        <v/>
      </c>
      <c r="AK322" s="71" t="str">
        <f t="shared" si="188"/>
        <v/>
      </c>
      <c r="AL322" s="71" t="str">
        <f t="shared" si="189"/>
        <v/>
      </c>
      <c r="AM322" s="71" t="str">
        <f t="shared" si="190"/>
        <v/>
      </c>
      <c r="AN322" s="72" t="str">
        <f t="shared" si="191"/>
        <v/>
      </c>
      <c r="AO322" s="73" t="str">
        <f t="shared" si="192"/>
        <v/>
      </c>
      <c r="AP322" s="72" t="str">
        <f t="shared" si="193"/>
        <v/>
      </c>
      <c r="AQ322" s="72" t="str">
        <f t="shared" si="194"/>
        <v/>
      </c>
      <c r="AR322" s="72" t="str">
        <f t="shared" si="195"/>
        <v/>
      </c>
      <c r="AS322" s="72" t="str">
        <f t="shared" si="196"/>
        <v/>
      </c>
      <c r="AT322" s="72" t="str">
        <f t="shared" si="197"/>
        <v/>
      </c>
      <c r="AU322" s="3"/>
      <c r="AV322" s="20"/>
      <c r="AW322" s="20"/>
      <c r="AX322" s="8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80"/>
      <c r="CA322" s="3"/>
      <c r="CB322" s="3"/>
      <c r="CC322" s="3"/>
      <c r="CD322" s="3"/>
      <c r="CE322" s="3"/>
      <c r="CF322" s="3"/>
      <c r="CG322" s="3"/>
      <c r="CH322" s="3"/>
      <c r="CI322" s="3"/>
      <c r="CJ322" s="3"/>
      <c r="CM322" s="3"/>
      <c r="CN322" s="78" t="str">
        <f t="shared" si="198"/>
        <v/>
      </c>
      <c r="CO322" s="78" t="str">
        <f t="shared" si="199"/>
        <v/>
      </c>
      <c r="CP322" s="78" t="str">
        <f t="shared" si="200"/>
        <v/>
      </c>
      <c r="CQ322" s="78" t="str">
        <f t="shared" si="201"/>
        <v/>
      </c>
      <c r="CR322" s="78" t="str">
        <f t="shared" si="202"/>
        <v/>
      </c>
      <c r="CS322" s="78" t="str">
        <f t="shared" si="203"/>
        <v/>
      </c>
      <c r="CT322" s="78">
        <f t="shared" si="204"/>
        <v>0</v>
      </c>
      <c r="CU322" s="78">
        <f t="shared" si="205"/>
        <v>0</v>
      </c>
      <c r="CV322" s="78">
        <f t="shared" si="206"/>
        <v>0</v>
      </c>
      <c r="CW322" s="78">
        <f t="shared" si="207"/>
        <v>0</v>
      </c>
      <c r="CX322" s="78">
        <f t="shared" si="208"/>
        <v>0</v>
      </c>
      <c r="CY322" s="78">
        <f t="shared" si="209"/>
        <v>0</v>
      </c>
      <c r="CZ322" s="78">
        <f t="shared" si="210"/>
        <v>0</v>
      </c>
      <c r="DA322" s="78">
        <f>IF(COUNTIFS($A$2:$A$601,A322,$B$2:$B$601,B322,$F$2:F$601,F322)&gt;1,1,0)</f>
        <v>0</v>
      </c>
      <c r="DB322" s="78">
        <f t="shared" si="211"/>
        <v>0</v>
      </c>
      <c r="DC322" s="78">
        <f t="shared" si="212"/>
        <v>0</v>
      </c>
      <c r="DD322" s="78">
        <f t="shared" si="213"/>
        <v>0</v>
      </c>
      <c r="DE322" s="78" t="str">
        <f t="shared" si="214"/>
        <v>1</v>
      </c>
      <c r="DF322" s="78" t="str">
        <f t="shared" si="215"/>
        <v>1</v>
      </c>
      <c r="DG322" s="78" t="str">
        <f t="shared" si="216"/>
        <v>1</v>
      </c>
      <c r="DH322" s="78" t="str">
        <f t="shared" si="217"/>
        <v>1</v>
      </c>
      <c r="DI322" s="79" t="str">
        <f>IFERROR(IF(J322="","",VLOOKUP(J322,Lists!$D$3:$E$13,2,FALSE)),1)</f>
        <v/>
      </c>
      <c r="DJ322" s="79" t="str">
        <f>IFERROR(IF(K322="","",VLOOKUP(K322,Lists!$F$3:$G$14,2,FALSE)),1)</f>
        <v/>
      </c>
      <c r="DK322" s="79" t="str">
        <f>IFERROR(IF(M322="","",VLOOKUP(M322,Lists!$AA$3:$AB$18,2,FALSE)),1)</f>
        <v/>
      </c>
      <c r="DL322" s="79" t="str">
        <f>IFERROR(IF(N322="","",VLOOKUP(N322,Lists!$AC$3:$AD$13,2,FALSE)),1)</f>
        <v/>
      </c>
    </row>
    <row r="323" spans="1:116" ht="15" customHeight="1" x14ac:dyDescent="0.2">
      <c r="A323" s="20"/>
      <c r="B323" s="19"/>
      <c r="C323" s="64"/>
      <c r="D323" s="64"/>
      <c r="E323" s="19"/>
      <c r="F323" s="20"/>
      <c r="G323" s="18"/>
      <c r="H323" s="65"/>
      <c r="I323" s="18"/>
      <c r="J323" s="66"/>
      <c r="K323" s="66"/>
      <c r="L323" s="67"/>
      <c r="M323" s="68"/>
      <c r="N323" s="68"/>
      <c r="O323" s="69"/>
      <c r="P323" s="134"/>
      <c r="Q323" s="70"/>
      <c r="R323" s="134"/>
      <c r="S323" s="70"/>
      <c r="T323" s="134"/>
      <c r="U323" s="70"/>
      <c r="V323" s="134"/>
      <c r="W323" s="70"/>
      <c r="X323" s="134"/>
      <c r="Y323" s="70"/>
      <c r="Z323" s="134"/>
      <c r="AA323" s="70"/>
      <c r="AB323" s="19"/>
      <c r="AC323" s="20"/>
      <c r="AD323" s="19"/>
      <c r="AE323" s="71" t="str">
        <f t="shared" ref="AE323:AE386" si="218">IF(P323&lt;&gt;"",HOUR(P323)*60+MINUTE(P323),"")</f>
        <v/>
      </c>
      <c r="AF323" s="71" t="str">
        <f t="shared" ref="AF323:AF386" si="219">IF(V323&lt;&gt;"",HOUR(V323)*60+MINUTE(V323),"")</f>
        <v/>
      </c>
      <c r="AG323" s="71" t="str">
        <f t="shared" ref="AG323:AG386" si="220">IF(OR(AE323="",AF323=""),"",IF(AE323=AF323,0,IF(AF323&gt;AE323,AF323-AE323,1440-AE323+AF323)))</f>
        <v/>
      </c>
      <c r="AH323" s="71" t="str">
        <f t="shared" ref="AH323:AH386" si="221">IF(OR(AE323="",AF323="",AG323=""),"",IF(AE323&gt;=$BK$4,IF(AF323&gt;$BK$4,IF(AF323&lt;=$BK$5,IF(AE323&gt;=$BK$4,AG323,""),""),""),0))</f>
        <v/>
      </c>
      <c r="AI323" s="71" t="str">
        <f t="shared" ref="AI323:AI386" si="222">IF(OR(AE323="",AF323="",$BK$4="",$BK$5=""),"",IF(AE323&lt;$BK$4,IF(AF323&gt;$BK$4,IF(AF323&lt;$BK$5,AF323-$BK$4,($BK$5-$BK$4)),""),""))</f>
        <v/>
      </c>
      <c r="AJ323" s="71" t="str">
        <f t="shared" ref="AJ323:AJ386" si="223">IF(OR(AE323="",AF323="",$BK$4="",$BK$5=""),"",IF(AE323&gt;$BK$4,IF(AE323&lt;$BK$5,IF(OR(AF323&gt;$BK$5,AF323&lt;$BK$4),$BK$5-AE323,""),""),""))</f>
        <v/>
      </c>
      <c r="AK323" s="71" t="str">
        <f t="shared" ref="AK323:AK386" si="224">IF(OR(AE323="",AF323="",$BK$4="",$BK$5=""),"",IF(AND(AE323&lt;$BK$4,AF323&lt;$BK$4),((AF323-AE323)),""))</f>
        <v/>
      </c>
      <c r="AL323" s="71" t="str">
        <f t="shared" ref="AL323:AL386" si="225">IF(AND(AH323="",AI323="",AJ323="",AK323=""),"",SUM(AH323:AK323))</f>
        <v/>
      </c>
      <c r="AM323" s="71" t="str">
        <f t="shared" ref="AM323:AM386" si="226">IF(OR(AG323="",AL323=""),IF(AL323="",AG323,""),AG323-AL323)</f>
        <v/>
      </c>
      <c r="AN323" s="72" t="str">
        <f t="shared" ref="AN323:AN386" si="227">IF(AL323="","",IF(OR(C323="",R323=""),"",IF(((R323+Q323)-C323)&lt;0,0,((R323+Q323)-C323))))</f>
        <v/>
      </c>
      <c r="AO323" s="73" t="str">
        <f t="shared" ref="AO323:AO386" si="228">IF(AL323="","",IF(OR(E323="",B323="",G323="yes"),"",B323-E323))</f>
        <v/>
      </c>
      <c r="AP323" s="72" t="str">
        <f t="shared" ref="AP323:AP386" si="229">IF(AN323="","",IF(AN323&gt;$AY$6,"No","Yes"))</f>
        <v/>
      </c>
      <c r="AQ323" s="72" t="str">
        <f t="shared" ref="AQ323:AQ386" si="230">IF(AL323="","",IF(OR(X323="",Z323=""),"",Z323+Y323-X323))</f>
        <v/>
      </c>
      <c r="AR323" s="72" t="str">
        <f t="shared" ref="AR323:AR386" si="231">IF(AL323="","",IF(OR(I323="",I323="No",,G323="yes"),"",IF(AB323=E323,"Yes","No")))</f>
        <v/>
      </c>
      <c r="AS323" s="72" t="str">
        <f t="shared" ref="AS323:AS386" si="232">IF(G323="YES","",(IF(OR(A323="",AB323="",E323=""),"",(IF(OR(I323="",I323="No",,G323="Yes"),"",IF(OR(B323&lt;&gt;AB323,B323&lt;&gt;E323),IF(AB323&lt;E323,"Validate","Yes"),"No"))))))</f>
        <v/>
      </c>
      <c r="AT323" s="72" t="str">
        <f t="shared" ref="AT323:AT386" si="233">IF(OR(AL323="",AB323="",I323="No"),"",IF(OR(AD323=AB323,AD323=AB323+1),"Yes","No"))</f>
        <v/>
      </c>
      <c r="AU323" s="3"/>
      <c r="AV323" s="20"/>
      <c r="AW323" s="20"/>
      <c r="AX323" s="8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80"/>
      <c r="CA323" s="3"/>
      <c r="CB323" s="3"/>
      <c r="CC323" s="3"/>
      <c r="CD323" s="3"/>
      <c r="CE323" s="3"/>
      <c r="CF323" s="3"/>
      <c r="CG323" s="3"/>
      <c r="CH323" s="3"/>
      <c r="CI323" s="3"/>
      <c r="CJ323" s="3"/>
      <c r="CM323" s="3"/>
      <c r="CN323" s="78" t="str">
        <f t="shared" ref="CN323:CN386" si="234">IF(OR(P323="",R323=""),"",IF(P323+Q323=R323,1,0))</f>
        <v/>
      </c>
      <c r="CO323" s="78" t="str">
        <f t="shared" ref="CO323:CO386" si="235">IF(OR(R323="",T323=""),"",IF(R323+S323=T323,1,0))</f>
        <v/>
      </c>
      <c r="CP323" s="78" t="str">
        <f t="shared" ref="CP323:CP386" si="236">IF(OR(T323="",V323=""),"",IF(T323+U323=V323,1,0))</f>
        <v/>
      </c>
      <c r="CQ323" s="78" t="str">
        <f t="shared" ref="CQ323:CQ386" si="237">IF(OR(V323="",X323=""),"",IF(V323+W323=X323,1,0))</f>
        <v/>
      </c>
      <c r="CR323" s="78" t="str">
        <f t="shared" ref="CR323:CR386" si="238">IF(OR(X323="",Z323=""),"",IF(X323+Y323=Z323,1,0))</f>
        <v/>
      </c>
      <c r="CS323" s="78" t="str">
        <f t="shared" ref="CS323:CS386" si="239">IF(OR(P323="",R323="",T323="",X323="",Z323="",V323=""),"",IF(P323=R323,1,IF(P323=T323,1,IF(P323=V323,1,IF(P323=X323,1,IF(P323=Z323,1,IF(R323=T323,1,IF(R323=V323,1,IF(R323=X323,1,IF(R323=Z323,1,IF(T323=V323,1,IF(T323=X323,1,IF(T323=Z323,1,IF(V323=X323,1,IF(V323=Z323,1,IF(X323=Z323,1,0))))))))))))))))</f>
        <v/>
      </c>
      <c r="CT323" s="78">
        <f t="shared" ref="CT323:CT386" si="240">IF(R323+Q323&lt;P323,1,0)</f>
        <v>0</v>
      </c>
      <c r="CU323" s="78">
        <f t="shared" ref="CU323:CU386" si="241">IF(T323+S323&lt;R323,1,0)</f>
        <v>0</v>
      </c>
      <c r="CV323" s="78">
        <f t="shared" ref="CV323:CV386" si="242">IF(V323+U323&lt;T323,1,0)</f>
        <v>0</v>
      </c>
      <c r="CW323" s="78">
        <f t="shared" ref="CW323:CW386" si="243">IF(X323+W323&lt;V323,1,0)</f>
        <v>0</v>
      </c>
      <c r="CX323" s="78">
        <f t="shared" ref="CX323:CX386" si="244">IF(Z323+Y323&lt;X323,1,0)</f>
        <v>0</v>
      </c>
      <c r="CY323" s="78">
        <f t="shared" ref="CY323:CY386" si="245">IF(P323&gt;R323,1,IF(P323&gt;T323,1,IF(P323&gt;V323,1,IF(P323&gt;X323,1,IF(P323&gt;Z323,1,IF(R323&gt;T323,1,IF(R323&gt;V323,1,IF(R323&gt;X323,1,IF(R323&gt;Z323,1,IF(T323&gt;V323,1,IF(T323&gt;X323,1,IF(T323&gt;Z323,1,IF(V323&gt;X323,1,IF(V323&gt;Z323,1,IF(X323&gt;Z323,1,0)))))))))))))))</f>
        <v>0</v>
      </c>
      <c r="CZ323" s="78">
        <f t="shared" ref="CZ323:CZ386" si="246">IF(COUNTIFS($A$2:$A$1288,A323,$B$2:$B$1288,B323,$K$2:$K$1288,K323,$N$2:$N$1288,N323)&gt;1,1,0)</f>
        <v>0</v>
      </c>
      <c r="DA323" s="78">
        <f>IF(COUNTIFS($A$2:$A$601,A323,$B$2:$B$601,B323,$F$2:F$601,F323)&gt;1,1,0)</f>
        <v>0</v>
      </c>
      <c r="DB323" s="78">
        <f t="shared" ref="DB323:DB386" si="247">IF(COUNTIFS($P$2:$P$601,P323,$R$2:$R$601,R323)&gt;1,1,0)</f>
        <v>0</v>
      </c>
      <c r="DC323" s="78">
        <f t="shared" ref="DC323:DC386" si="248">IF(COUNTIFS($P$2:$P$1288,P323,$T$2:$T$1288,T323,$R$2:$R$1288,R323,$V$2:$V$1288,V323)&gt;1,1,0)</f>
        <v>0</v>
      </c>
      <c r="DD323" s="78">
        <f t="shared" ref="DD323:DD386" si="249">IF(COUNTIFS($T$2:$T$601,T323,$V$2:$V$601,V323,$P$2:$P$601,P323,$X$2:$X$601,X323)&gt;1,1,0)</f>
        <v>0</v>
      </c>
      <c r="DE323" s="78" t="str">
        <f t="shared" ref="DE323:DE386" si="250">IF(ISERROR(DATEVALUE(TEXT(B323,"mm/dd/yyyy"))),"1",IF(B323 &gt;=DATEVALUE(TEXT("06/01/2000","mm/dd/yyyy")),1,"0"))</f>
        <v>1</v>
      </c>
      <c r="DF323" s="78" t="str">
        <f t="shared" ref="DF323:DF386" si="251">IF(ISERROR(DATEVALUE(TEXT(E323,"mm/dd/yyyy"))),"1",IF(E323 &gt;=DATEVALUE(TEXT("06/01/2000","mm/dd/yyyy")),1,"0"))</f>
        <v>1</v>
      </c>
      <c r="DG323" s="78" t="str">
        <f t="shared" ref="DG323:DG386" si="252">IF(ISERROR(DATEVALUE(TEXT(AB323,"mm/dd/yyyy"))),"1",IF(AB323 &gt;=DATEVALUE(TEXT("06/01/2000","mm/dd/yyyy")),1,"0"))</f>
        <v>1</v>
      </c>
      <c r="DH323" s="78" t="str">
        <f t="shared" ref="DH323:DH386" si="253">IF(ISERROR(DATEVALUE(TEXT(AD323,"mm/dd/yyyy"))),"1",IF(AD323 &gt;=DATEVALUE(TEXT("06/01/2000","mm/dd/yyyy")),1,"0"))</f>
        <v>1</v>
      </c>
      <c r="DI323" s="79" t="str">
        <f>IFERROR(IF(J323="","",VLOOKUP(J323,Lists!$D$3:$E$13,2,FALSE)),1)</f>
        <v/>
      </c>
      <c r="DJ323" s="79" t="str">
        <f>IFERROR(IF(K323="","",VLOOKUP(K323,Lists!$F$3:$G$14,2,FALSE)),1)</f>
        <v/>
      </c>
      <c r="DK323" s="79" t="str">
        <f>IFERROR(IF(M323="","",VLOOKUP(M323,Lists!$AA$3:$AB$18,2,FALSE)),1)</f>
        <v/>
      </c>
      <c r="DL323" s="79" t="str">
        <f>IFERROR(IF(N323="","",VLOOKUP(N323,Lists!$AC$3:$AD$13,2,FALSE)),1)</f>
        <v/>
      </c>
    </row>
    <row r="324" spans="1:116" ht="15" customHeight="1" x14ac:dyDescent="0.2">
      <c r="A324" s="20"/>
      <c r="B324" s="19"/>
      <c r="C324" s="64"/>
      <c r="D324" s="64"/>
      <c r="E324" s="19"/>
      <c r="F324" s="20"/>
      <c r="G324" s="18"/>
      <c r="H324" s="65"/>
      <c r="I324" s="18"/>
      <c r="J324" s="66"/>
      <c r="K324" s="66"/>
      <c r="L324" s="67"/>
      <c r="M324" s="68"/>
      <c r="N324" s="68"/>
      <c r="O324" s="69"/>
      <c r="P324" s="134"/>
      <c r="Q324" s="70"/>
      <c r="R324" s="134"/>
      <c r="S324" s="70"/>
      <c r="T324" s="134"/>
      <c r="U324" s="70"/>
      <c r="V324" s="134"/>
      <c r="W324" s="70"/>
      <c r="X324" s="134"/>
      <c r="Y324" s="70"/>
      <c r="Z324" s="134"/>
      <c r="AA324" s="70"/>
      <c r="AB324" s="19"/>
      <c r="AC324" s="20"/>
      <c r="AD324" s="19"/>
      <c r="AE324" s="71" t="str">
        <f t="shared" si="218"/>
        <v/>
      </c>
      <c r="AF324" s="71" t="str">
        <f t="shared" si="219"/>
        <v/>
      </c>
      <c r="AG324" s="71" t="str">
        <f t="shared" si="220"/>
        <v/>
      </c>
      <c r="AH324" s="71" t="str">
        <f t="shared" si="221"/>
        <v/>
      </c>
      <c r="AI324" s="71" t="str">
        <f t="shared" si="222"/>
        <v/>
      </c>
      <c r="AJ324" s="71" t="str">
        <f t="shared" si="223"/>
        <v/>
      </c>
      <c r="AK324" s="71" t="str">
        <f t="shared" si="224"/>
        <v/>
      </c>
      <c r="AL324" s="71" t="str">
        <f t="shared" si="225"/>
        <v/>
      </c>
      <c r="AM324" s="71" t="str">
        <f t="shared" si="226"/>
        <v/>
      </c>
      <c r="AN324" s="72" t="str">
        <f t="shared" si="227"/>
        <v/>
      </c>
      <c r="AO324" s="73" t="str">
        <f t="shared" si="228"/>
        <v/>
      </c>
      <c r="AP324" s="72" t="str">
        <f t="shared" si="229"/>
        <v/>
      </c>
      <c r="AQ324" s="72" t="str">
        <f t="shared" si="230"/>
        <v/>
      </c>
      <c r="AR324" s="72" t="str">
        <f t="shared" si="231"/>
        <v/>
      </c>
      <c r="AS324" s="72" t="str">
        <f t="shared" si="232"/>
        <v/>
      </c>
      <c r="AT324" s="72" t="str">
        <f t="shared" si="233"/>
        <v/>
      </c>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80"/>
      <c r="CA324" s="3"/>
      <c r="CB324" s="3"/>
      <c r="CC324" s="3"/>
      <c r="CD324" s="3"/>
      <c r="CE324" s="3"/>
      <c r="CF324" s="3"/>
      <c r="CG324" s="3"/>
      <c r="CH324" s="3"/>
      <c r="CI324" s="3"/>
      <c r="CJ324" s="3"/>
      <c r="CM324" s="3"/>
      <c r="CN324" s="78" t="str">
        <f t="shared" si="234"/>
        <v/>
      </c>
      <c r="CO324" s="78" t="str">
        <f t="shared" si="235"/>
        <v/>
      </c>
      <c r="CP324" s="78" t="str">
        <f t="shared" si="236"/>
        <v/>
      </c>
      <c r="CQ324" s="78" t="str">
        <f t="shared" si="237"/>
        <v/>
      </c>
      <c r="CR324" s="78" t="str">
        <f t="shared" si="238"/>
        <v/>
      </c>
      <c r="CS324" s="78" t="str">
        <f t="shared" si="239"/>
        <v/>
      </c>
      <c r="CT324" s="78">
        <f t="shared" si="240"/>
        <v>0</v>
      </c>
      <c r="CU324" s="78">
        <f t="shared" si="241"/>
        <v>0</v>
      </c>
      <c r="CV324" s="78">
        <f t="shared" si="242"/>
        <v>0</v>
      </c>
      <c r="CW324" s="78">
        <f t="shared" si="243"/>
        <v>0</v>
      </c>
      <c r="CX324" s="78">
        <f t="shared" si="244"/>
        <v>0</v>
      </c>
      <c r="CY324" s="78">
        <f t="shared" si="245"/>
        <v>0</v>
      </c>
      <c r="CZ324" s="78">
        <f t="shared" si="246"/>
        <v>0</v>
      </c>
      <c r="DA324" s="78">
        <f>IF(COUNTIFS($A$2:$A$601,A324,$B$2:$B$601,B324,$F$2:F$601,F324)&gt;1,1,0)</f>
        <v>0</v>
      </c>
      <c r="DB324" s="78">
        <f t="shared" si="247"/>
        <v>0</v>
      </c>
      <c r="DC324" s="78">
        <f t="shared" si="248"/>
        <v>0</v>
      </c>
      <c r="DD324" s="78">
        <f t="shared" si="249"/>
        <v>0</v>
      </c>
      <c r="DE324" s="78" t="str">
        <f t="shared" si="250"/>
        <v>1</v>
      </c>
      <c r="DF324" s="78" t="str">
        <f t="shared" si="251"/>
        <v>1</v>
      </c>
      <c r="DG324" s="78" t="str">
        <f t="shared" si="252"/>
        <v>1</v>
      </c>
      <c r="DH324" s="78" t="str">
        <f t="shared" si="253"/>
        <v>1</v>
      </c>
      <c r="DI324" s="79" t="str">
        <f>IFERROR(IF(J324="","",VLOOKUP(J324,Lists!$D$3:$E$13,2,FALSE)),1)</f>
        <v/>
      </c>
      <c r="DJ324" s="79" t="str">
        <f>IFERROR(IF(K324="","",VLOOKUP(K324,Lists!$F$3:$G$14,2,FALSE)),1)</f>
        <v/>
      </c>
      <c r="DK324" s="79" t="str">
        <f>IFERROR(IF(M324="","",VLOOKUP(M324,Lists!$AA$3:$AB$18,2,FALSE)),1)</f>
        <v/>
      </c>
      <c r="DL324" s="79" t="str">
        <f>IFERROR(IF(N324="","",VLOOKUP(N324,Lists!$AC$3:$AD$13,2,FALSE)),1)</f>
        <v/>
      </c>
    </row>
    <row r="325" spans="1:116" ht="15" customHeight="1" x14ac:dyDescent="0.2">
      <c r="A325" s="20"/>
      <c r="B325" s="19"/>
      <c r="C325" s="64"/>
      <c r="D325" s="64"/>
      <c r="E325" s="19"/>
      <c r="F325" s="20"/>
      <c r="G325" s="18"/>
      <c r="H325" s="65"/>
      <c r="I325" s="18"/>
      <c r="J325" s="66"/>
      <c r="K325" s="66"/>
      <c r="L325" s="67"/>
      <c r="M325" s="68"/>
      <c r="N325" s="68"/>
      <c r="O325" s="69"/>
      <c r="P325" s="134"/>
      <c r="Q325" s="70"/>
      <c r="R325" s="134"/>
      <c r="S325" s="70"/>
      <c r="T325" s="134"/>
      <c r="U325" s="70"/>
      <c r="V325" s="134"/>
      <c r="W325" s="70"/>
      <c r="X325" s="134"/>
      <c r="Y325" s="70"/>
      <c r="Z325" s="134"/>
      <c r="AA325" s="70"/>
      <c r="AB325" s="19"/>
      <c r="AC325" s="20"/>
      <c r="AD325" s="19"/>
      <c r="AE325" s="71" t="str">
        <f t="shared" si="218"/>
        <v/>
      </c>
      <c r="AF325" s="71" t="str">
        <f t="shared" si="219"/>
        <v/>
      </c>
      <c r="AG325" s="71" t="str">
        <f t="shared" si="220"/>
        <v/>
      </c>
      <c r="AH325" s="71" t="str">
        <f t="shared" si="221"/>
        <v/>
      </c>
      <c r="AI325" s="71" t="str">
        <f t="shared" si="222"/>
        <v/>
      </c>
      <c r="AJ325" s="71" t="str">
        <f t="shared" si="223"/>
        <v/>
      </c>
      <c r="AK325" s="71" t="str">
        <f t="shared" si="224"/>
        <v/>
      </c>
      <c r="AL325" s="71" t="str">
        <f t="shared" si="225"/>
        <v/>
      </c>
      <c r="AM325" s="71" t="str">
        <f t="shared" si="226"/>
        <v/>
      </c>
      <c r="AN325" s="72" t="str">
        <f t="shared" si="227"/>
        <v/>
      </c>
      <c r="AO325" s="73" t="str">
        <f t="shared" si="228"/>
        <v/>
      </c>
      <c r="AP325" s="72" t="str">
        <f t="shared" si="229"/>
        <v/>
      </c>
      <c r="AQ325" s="72" t="str">
        <f t="shared" si="230"/>
        <v/>
      </c>
      <c r="AR325" s="72" t="str">
        <f t="shared" si="231"/>
        <v/>
      </c>
      <c r="AS325" s="72" t="str">
        <f t="shared" si="232"/>
        <v/>
      </c>
      <c r="AT325" s="72" t="str">
        <f t="shared" si="233"/>
        <v/>
      </c>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80"/>
      <c r="CA325" s="3"/>
      <c r="CB325" s="3"/>
      <c r="CC325" s="3"/>
      <c r="CD325" s="3"/>
      <c r="CE325" s="3"/>
      <c r="CF325" s="3"/>
      <c r="CG325" s="3"/>
      <c r="CH325" s="3"/>
      <c r="CI325" s="3"/>
      <c r="CJ325" s="3"/>
      <c r="CM325" s="3"/>
      <c r="CN325" s="78" t="str">
        <f t="shared" si="234"/>
        <v/>
      </c>
      <c r="CO325" s="78" t="str">
        <f t="shared" si="235"/>
        <v/>
      </c>
      <c r="CP325" s="78" t="str">
        <f t="shared" si="236"/>
        <v/>
      </c>
      <c r="CQ325" s="78" t="str">
        <f t="shared" si="237"/>
        <v/>
      </c>
      <c r="CR325" s="78" t="str">
        <f t="shared" si="238"/>
        <v/>
      </c>
      <c r="CS325" s="78" t="str">
        <f t="shared" si="239"/>
        <v/>
      </c>
      <c r="CT325" s="78">
        <f t="shared" si="240"/>
        <v>0</v>
      </c>
      <c r="CU325" s="78">
        <f t="shared" si="241"/>
        <v>0</v>
      </c>
      <c r="CV325" s="78">
        <f t="shared" si="242"/>
        <v>0</v>
      </c>
      <c r="CW325" s="78">
        <f t="shared" si="243"/>
        <v>0</v>
      </c>
      <c r="CX325" s="78">
        <f t="shared" si="244"/>
        <v>0</v>
      </c>
      <c r="CY325" s="78">
        <f t="shared" si="245"/>
        <v>0</v>
      </c>
      <c r="CZ325" s="78">
        <f t="shared" si="246"/>
        <v>0</v>
      </c>
      <c r="DA325" s="78">
        <f>IF(COUNTIFS($A$2:$A$601,A325,$B$2:$B$601,B325,$F$2:F$601,F325)&gt;1,1,0)</f>
        <v>0</v>
      </c>
      <c r="DB325" s="78">
        <f t="shared" si="247"/>
        <v>0</v>
      </c>
      <c r="DC325" s="78">
        <f t="shared" si="248"/>
        <v>0</v>
      </c>
      <c r="DD325" s="78">
        <f t="shared" si="249"/>
        <v>0</v>
      </c>
      <c r="DE325" s="78" t="str">
        <f t="shared" si="250"/>
        <v>1</v>
      </c>
      <c r="DF325" s="78" t="str">
        <f t="shared" si="251"/>
        <v>1</v>
      </c>
      <c r="DG325" s="78" t="str">
        <f t="shared" si="252"/>
        <v>1</v>
      </c>
      <c r="DH325" s="78" t="str">
        <f t="shared" si="253"/>
        <v>1</v>
      </c>
      <c r="DI325" s="79" t="str">
        <f>IFERROR(IF(J325="","",VLOOKUP(J325,Lists!$D$3:$E$13,2,FALSE)),1)</f>
        <v/>
      </c>
      <c r="DJ325" s="79" t="str">
        <f>IFERROR(IF(K325="","",VLOOKUP(K325,Lists!$F$3:$G$14,2,FALSE)),1)</f>
        <v/>
      </c>
      <c r="DK325" s="79" t="str">
        <f>IFERROR(IF(M325="","",VLOOKUP(M325,Lists!$AA$3:$AB$18,2,FALSE)),1)</f>
        <v/>
      </c>
      <c r="DL325" s="79" t="str">
        <f>IFERROR(IF(N325="","",VLOOKUP(N325,Lists!$AC$3:$AD$13,2,FALSE)),1)</f>
        <v/>
      </c>
    </row>
    <row r="326" spans="1:116" ht="15" customHeight="1" x14ac:dyDescent="0.2">
      <c r="A326" s="20"/>
      <c r="B326" s="19"/>
      <c r="C326" s="64"/>
      <c r="D326" s="64"/>
      <c r="E326" s="19"/>
      <c r="F326" s="20"/>
      <c r="G326" s="18"/>
      <c r="H326" s="65"/>
      <c r="I326" s="18"/>
      <c r="J326" s="66"/>
      <c r="K326" s="66"/>
      <c r="L326" s="67"/>
      <c r="M326" s="68"/>
      <c r="N326" s="68"/>
      <c r="O326" s="69"/>
      <c r="P326" s="134"/>
      <c r="Q326" s="70"/>
      <c r="R326" s="134"/>
      <c r="S326" s="70"/>
      <c r="T326" s="134"/>
      <c r="U326" s="70"/>
      <c r="V326" s="134"/>
      <c r="W326" s="70"/>
      <c r="X326" s="134"/>
      <c r="Y326" s="70"/>
      <c r="Z326" s="134"/>
      <c r="AA326" s="70"/>
      <c r="AB326" s="19"/>
      <c r="AC326" s="20"/>
      <c r="AD326" s="19"/>
      <c r="AE326" s="71" t="str">
        <f t="shared" si="218"/>
        <v/>
      </c>
      <c r="AF326" s="71" t="str">
        <f t="shared" si="219"/>
        <v/>
      </c>
      <c r="AG326" s="71" t="str">
        <f t="shared" si="220"/>
        <v/>
      </c>
      <c r="AH326" s="71" t="str">
        <f t="shared" si="221"/>
        <v/>
      </c>
      <c r="AI326" s="71" t="str">
        <f t="shared" si="222"/>
        <v/>
      </c>
      <c r="AJ326" s="71" t="str">
        <f t="shared" si="223"/>
        <v/>
      </c>
      <c r="AK326" s="71" t="str">
        <f t="shared" si="224"/>
        <v/>
      </c>
      <c r="AL326" s="71" t="str">
        <f t="shared" si="225"/>
        <v/>
      </c>
      <c r="AM326" s="71" t="str">
        <f t="shared" si="226"/>
        <v/>
      </c>
      <c r="AN326" s="72" t="str">
        <f t="shared" si="227"/>
        <v/>
      </c>
      <c r="AO326" s="73" t="str">
        <f t="shared" si="228"/>
        <v/>
      </c>
      <c r="AP326" s="72" t="str">
        <f t="shared" si="229"/>
        <v/>
      </c>
      <c r="AQ326" s="72" t="str">
        <f t="shared" si="230"/>
        <v/>
      </c>
      <c r="AR326" s="72" t="str">
        <f t="shared" si="231"/>
        <v/>
      </c>
      <c r="AS326" s="72" t="str">
        <f t="shared" si="232"/>
        <v/>
      </c>
      <c r="AT326" s="72" t="str">
        <f t="shared" si="233"/>
        <v/>
      </c>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80"/>
      <c r="CA326" s="3"/>
      <c r="CB326" s="3"/>
      <c r="CC326" s="3"/>
      <c r="CD326" s="3"/>
      <c r="CE326" s="3"/>
      <c r="CF326" s="3"/>
      <c r="CG326" s="3"/>
      <c r="CH326" s="3"/>
      <c r="CI326" s="3"/>
      <c r="CJ326" s="3"/>
      <c r="CM326" s="3"/>
      <c r="CN326" s="78" t="str">
        <f t="shared" si="234"/>
        <v/>
      </c>
      <c r="CO326" s="78" t="str">
        <f t="shared" si="235"/>
        <v/>
      </c>
      <c r="CP326" s="78" t="str">
        <f t="shared" si="236"/>
        <v/>
      </c>
      <c r="CQ326" s="78" t="str">
        <f t="shared" si="237"/>
        <v/>
      </c>
      <c r="CR326" s="78" t="str">
        <f t="shared" si="238"/>
        <v/>
      </c>
      <c r="CS326" s="78" t="str">
        <f t="shared" si="239"/>
        <v/>
      </c>
      <c r="CT326" s="78">
        <f t="shared" si="240"/>
        <v>0</v>
      </c>
      <c r="CU326" s="78">
        <f t="shared" si="241"/>
        <v>0</v>
      </c>
      <c r="CV326" s="78">
        <f t="shared" si="242"/>
        <v>0</v>
      </c>
      <c r="CW326" s="78">
        <f t="shared" si="243"/>
        <v>0</v>
      </c>
      <c r="CX326" s="78">
        <f t="shared" si="244"/>
        <v>0</v>
      </c>
      <c r="CY326" s="78">
        <f t="shared" si="245"/>
        <v>0</v>
      </c>
      <c r="CZ326" s="78">
        <f t="shared" si="246"/>
        <v>0</v>
      </c>
      <c r="DA326" s="78">
        <f>IF(COUNTIFS($A$2:$A$601,A326,$B$2:$B$601,B326,$F$2:F$601,F326)&gt;1,1,0)</f>
        <v>0</v>
      </c>
      <c r="DB326" s="78">
        <f t="shared" si="247"/>
        <v>0</v>
      </c>
      <c r="DC326" s="78">
        <f t="shared" si="248"/>
        <v>0</v>
      </c>
      <c r="DD326" s="78">
        <f t="shared" si="249"/>
        <v>0</v>
      </c>
      <c r="DE326" s="78" t="str">
        <f t="shared" si="250"/>
        <v>1</v>
      </c>
      <c r="DF326" s="78" t="str">
        <f t="shared" si="251"/>
        <v>1</v>
      </c>
      <c r="DG326" s="78" t="str">
        <f t="shared" si="252"/>
        <v>1</v>
      </c>
      <c r="DH326" s="78" t="str">
        <f t="shared" si="253"/>
        <v>1</v>
      </c>
      <c r="DI326" s="79" t="str">
        <f>IFERROR(IF(J326="","",VLOOKUP(J326,Lists!$D$3:$E$13,2,FALSE)),1)</f>
        <v/>
      </c>
      <c r="DJ326" s="79" t="str">
        <f>IFERROR(IF(K326="","",VLOOKUP(K326,Lists!$F$3:$G$14,2,FALSE)),1)</f>
        <v/>
      </c>
      <c r="DK326" s="79" t="str">
        <f>IFERROR(IF(M326="","",VLOOKUP(M326,Lists!$AA$3:$AB$18,2,FALSE)),1)</f>
        <v/>
      </c>
      <c r="DL326" s="79" t="str">
        <f>IFERROR(IF(N326="","",VLOOKUP(N326,Lists!$AC$3:$AD$13,2,FALSE)),1)</f>
        <v/>
      </c>
    </row>
    <row r="327" spans="1:116" ht="15" customHeight="1" x14ac:dyDescent="0.2">
      <c r="A327" s="20"/>
      <c r="B327" s="19"/>
      <c r="C327" s="64"/>
      <c r="D327" s="64"/>
      <c r="E327" s="19"/>
      <c r="F327" s="20"/>
      <c r="G327" s="18"/>
      <c r="H327" s="65"/>
      <c r="I327" s="18"/>
      <c r="J327" s="66"/>
      <c r="K327" s="66"/>
      <c r="L327" s="67"/>
      <c r="M327" s="68"/>
      <c r="N327" s="68"/>
      <c r="O327" s="69"/>
      <c r="P327" s="134"/>
      <c r="Q327" s="70"/>
      <c r="R327" s="134"/>
      <c r="S327" s="70"/>
      <c r="T327" s="134"/>
      <c r="U327" s="70"/>
      <c r="V327" s="134"/>
      <c r="W327" s="70"/>
      <c r="X327" s="134"/>
      <c r="Y327" s="70"/>
      <c r="Z327" s="134"/>
      <c r="AA327" s="70"/>
      <c r="AB327" s="19"/>
      <c r="AC327" s="20"/>
      <c r="AD327" s="19"/>
      <c r="AE327" s="71" t="str">
        <f t="shared" si="218"/>
        <v/>
      </c>
      <c r="AF327" s="71" t="str">
        <f t="shared" si="219"/>
        <v/>
      </c>
      <c r="AG327" s="71" t="str">
        <f t="shared" si="220"/>
        <v/>
      </c>
      <c r="AH327" s="71" t="str">
        <f t="shared" si="221"/>
        <v/>
      </c>
      <c r="AI327" s="71" t="str">
        <f t="shared" si="222"/>
        <v/>
      </c>
      <c r="AJ327" s="71" t="str">
        <f t="shared" si="223"/>
        <v/>
      </c>
      <c r="AK327" s="71" t="str">
        <f t="shared" si="224"/>
        <v/>
      </c>
      <c r="AL327" s="71" t="str">
        <f t="shared" si="225"/>
        <v/>
      </c>
      <c r="AM327" s="71" t="str">
        <f t="shared" si="226"/>
        <v/>
      </c>
      <c r="AN327" s="72" t="str">
        <f t="shared" si="227"/>
        <v/>
      </c>
      <c r="AO327" s="73" t="str">
        <f t="shared" si="228"/>
        <v/>
      </c>
      <c r="AP327" s="72" t="str">
        <f t="shared" si="229"/>
        <v/>
      </c>
      <c r="AQ327" s="72" t="str">
        <f t="shared" si="230"/>
        <v/>
      </c>
      <c r="AR327" s="72" t="str">
        <f t="shared" si="231"/>
        <v/>
      </c>
      <c r="AS327" s="72" t="str">
        <f t="shared" si="232"/>
        <v/>
      </c>
      <c r="AT327" s="72" t="str">
        <f t="shared" si="233"/>
        <v/>
      </c>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80"/>
      <c r="CA327" s="3"/>
      <c r="CB327" s="3"/>
      <c r="CC327" s="3"/>
      <c r="CD327" s="3"/>
      <c r="CE327" s="3"/>
      <c r="CF327" s="3"/>
      <c r="CG327" s="3"/>
      <c r="CH327" s="3"/>
      <c r="CI327" s="3"/>
      <c r="CJ327" s="3"/>
      <c r="CM327" s="3"/>
      <c r="CN327" s="78" t="str">
        <f t="shared" si="234"/>
        <v/>
      </c>
      <c r="CO327" s="78" t="str">
        <f t="shared" si="235"/>
        <v/>
      </c>
      <c r="CP327" s="78" t="str">
        <f t="shared" si="236"/>
        <v/>
      </c>
      <c r="CQ327" s="78" t="str">
        <f t="shared" si="237"/>
        <v/>
      </c>
      <c r="CR327" s="78" t="str">
        <f t="shared" si="238"/>
        <v/>
      </c>
      <c r="CS327" s="78" t="str">
        <f t="shared" si="239"/>
        <v/>
      </c>
      <c r="CT327" s="78">
        <f t="shared" si="240"/>
        <v>0</v>
      </c>
      <c r="CU327" s="78">
        <f t="shared" si="241"/>
        <v>0</v>
      </c>
      <c r="CV327" s="78">
        <f t="shared" si="242"/>
        <v>0</v>
      </c>
      <c r="CW327" s="78">
        <f t="shared" si="243"/>
        <v>0</v>
      </c>
      <c r="CX327" s="78">
        <f t="shared" si="244"/>
        <v>0</v>
      </c>
      <c r="CY327" s="78">
        <f t="shared" si="245"/>
        <v>0</v>
      </c>
      <c r="CZ327" s="78">
        <f t="shared" si="246"/>
        <v>0</v>
      </c>
      <c r="DA327" s="78">
        <f>IF(COUNTIFS($A$2:$A$601,A327,$B$2:$B$601,B327,$F$2:F$601,F327)&gt;1,1,0)</f>
        <v>0</v>
      </c>
      <c r="DB327" s="78">
        <f t="shared" si="247"/>
        <v>0</v>
      </c>
      <c r="DC327" s="78">
        <f t="shared" si="248"/>
        <v>0</v>
      </c>
      <c r="DD327" s="78">
        <f t="shared" si="249"/>
        <v>0</v>
      </c>
      <c r="DE327" s="78" t="str">
        <f t="shared" si="250"/>
        <v>1</v>
      </c>
      <c r="DF327" s="78" t="str">
        <f t="shared" si="251"/>
        <v>1</v>
      </c>
      <c r="DG327" s="78" t="str">
        <f t="shared" si="252"/>
        <v>1</v>
      </c>
      <c r="DH327" s="78" t="str">
        <f t="shared" si="253"/>
        <v>1</v>
      </c>
      <c r="DI327" s="79" t="str">
        <f>IFERROR(IF(J327="","",VLOOKUP(J327,Lists!$D$3:$E$13,2,FALSE)),1)</f>
        <v/>
      </c>
      <c r="DJ327" s="79" t="str">
        <f>IFERROR(IF(K327="","",VLOOKUP(K327,Lists!$F$3:$G$14,2,FALSE)),1)</f>
        <v/>
      </c>
      <c r="DK327" s="79" t="str">
        <f>IFERROR(IF(M327="","",VLOOKUP(M327,Lists!$AA$3:$AB$18,2,FALSE)),1)</f>
        <v/>
      </c>
      <c r="DL327" s="79" t="str">
        <f>IFERROR(IF(N327="","",VLOOKUP(N327,Lists!$AC$3:$AD$13,2,FALSE)),1)</f>
        <v/>
      </c>
    </row>
    <row r="328" spans="1:116" ht="15" customHeight="1" x14ac:dyDescent="0.2">
      <c r="A328" s="20"/>
      <c r="B328" s="19"/>
      <c r="C328" s="64"/>
      <c r="D328" s="64"/>
      <c r="E328" s="19"/>
      <c r="F328" s="20"/>
      <c r="G328" s="18"/>
      <c r="H328" s="65"/>
      <c r="I328" s="18"/>
      <c r="J328" s="66"/>
      <c r="K328" s="66"/>
      <c r="L328" s="67"/>
      <c r="M328" s="68"/>
      <c r="N328" s="68"/>
      <c r="O328" s="69"/>
      <c r="P328" s="134"/>
      <c r="Q328" s="70"/>
      <c r="R328" s="134"/>
      <c r="S328" s="70"/>
      <c r="T328" s="134"/>
      <c r="U328" s="70"/>
      <c r="V328" s="134"/>
      <c r="W328" s="70"/>
      <c r="X328" s="134"/>
      <c r="Y328" s="70"/>
      <c r="Z328" s="134"/>
      <c r="AA328" s="70"/>
      <c r="AB328" s="19"/>
      <c r="AC328" s="20"/>
      <c r="AD328" s="19"/>
      <c r="AE328" s="71" t="str">
        <f t="shared" si="218"/>
        <v/>
      </c>
      <c r="AF328" s="71" t="str">
        <f t="shared" si="219"/>
        <v/>
      </c>
      <c r="AG328" s="71" t="str">
        <f t="shared" si="220"/>
        <v/>
      </c>
      <c r="AH328" s="71" t="str">
        <f t="shared" si="221"/>
        <v/>
      </c>
      <c r="AI328" s="71" t="str">
        <f t="shared" si="222"/>
        <v/>
      </c>
      <c r="AJ328" s="71" t="str">
        <f t="shared" si="223"/>
        <v/>
      </c>
      <c r="AK328" s="71" t="str">
        <f t="shared" si="224"/>
        <v/>
      </c>
      <c r="AL328" s="71" t="str">
        <f t="shared" si="225"/>
        <v/>
      </c>
      <c r="AM328" s="71" t="str">
        <f t="shared" si="226"/>
        <v/>
      </c>
      <c r="AN328" s="72" t="str">
        <f t="shared" si="227"/>
        <v/>
      </c>
      <c r="AO328" s="73" t="str">
        <f t="shared" si="228"/>
        <v/>
      </c>
      <c r="AP328" s="72" t="str">
        <f t="shared" si="229"/>
        <v/>
      </c>
      <c r="AQ328" s="72" t="str">
        <f t="shared" si="230"/>
        <v/>
      </c>
      <c r="AR328" s="72" t="str">
        <f t="shared" si="231"/>
        <v/>
      </c>
      <c r="AS328" s="72" t="str">
        <f t="shared" si="232"/>
        <v/>
      </c>
      <c r="AT328" s="72" t="str">
        <f t="shared" si="233"/>
        <v/>
      </c>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80"/>
      <c r="CA328" s="3"/>
      <c r="CB328" s="3"/>
      <c r="CC328" s="3"/>
      <c r="CD328" s="3"/>
      <c r="CE328" s="3"/>
      <c r="CF328" s="3"/>
      <c r="CG328" s="3"/>
      <c r="CH328" s="3"/>
      <c r="CI328" s="3"/>
      <c r="CJ328" s="3"/>
      <c r="CM328" s="3"/>
      <c r="CN328" s="78" t="str">
        <f t="shared" si="234"/>
        <v/>
      </c>
      <c r="CO328" s="78" t="str">
        <f t="shared" si="235"/>
        <v/>
      </c>
      <c r="CP328" s="78" t="str">
        <f t="shared" si="236"/>
        <v/>
      </c>
      <c r="CQ328" s="78" t="str">
        <f t="shared" si="237"/>
        <v/>
      </c>
      <c r="CR328" s="78" t="str">
        <f t="shared" si="238"/>
        <v/>
      </c>
      <c r="CS328" s="78" t="str">
        <f t="shared" si="239"/>
        <v/>
      </c>
      <c r="CT328" s="78">
        <f t="shared" si="240"/>
        <v>0</v>
      </c>
      <c r="CU328" s="78">
        <f t="shared" si="241"/>
        <v>0</v>
      </c>
      <c r="CV328" s="78">
        <f t="shared" si="242"/>
        <v>0</v>
      </c>
      <c r="CW328" s="78">
        <f t="shared" si="243"/>
        <v>0</v>
      </c>
      <c r="CX328" s="78">
        <f t="shared" si="244"/>
        <v>0</v>
      </c>
      <c r="CY328" s="78">
        <f t="shared" si="245"/>
        <v>0</v>
      </c>
      <c r="CZ328" s="78">
        <f t="shared" si="246"/>
        <v>0</v>
      </c>
      <c r="DA328" s="78">
        <f>IF(COUNTIFS($A$2:$A$601,A328,$B$2:$B$601,B328,$F$2:F$601,F328)&gt;1,1,0)</f>
        <v>0</v>
      </c>
      <c r="DB328" s="78">
        <f t="shared" si="247"/>
        <v>0</v>
      </c>
      <c r="DC328" s="78">
        <f t="shared" si="248"/>
        <v>0</v>
      </c>
      <c r="DD328" s="78">
        <f t="shared" si="249"/>
        <v>0</v>
      </c>
      <c r="DE328" s="78" t="str">
        <f t="shared" si="250"/>
        <v>1</v>
      </c>
      <c r="DF328" s="78" t="str">
        <f t="shared" si="251"/>
        <v>1</v>
      </c>
      <c r="DG328" s="78" t="str">
        <f t="shared" si="252"/>
        <v>1</v>
      </c>
      <c r="DH328" s="78" t="str">
        <f t="shared" si="253"/>
        <v>1</v>
      </c>
      <c r="DI328" s="79" t="str">
        <f>IFERROR(IF(J328="","",VLOOKUP(J328,Lists!$D$3:$E$13,2,FALSE)),1)</f>
        <v/>
      </c>
      <c r="DJ328" s="79" t="str">
        <f>IFERROR(IF(K328="","",VLOOKUP(K328,Lists!$F$3:$G$14,2,FALSE)),1)</f>
        <v/>
      </c>
      <c r="DK328" s="79" t="str">
        <f>IFERROR(IF(M328="","",VLOOKUP(M328,Lists!$AA$3:$AB$18,2,FALSE)),1)</f>
        <v/>
      </c>
      <c r="DL328" s="79" t="str">
        <f>IFERROR(IF(N328="","",VLOOKUP(N328,Lists!$AC$3:$AD$13,2,FALSE)),1)</f>
        <v/>
      </c>
    </row>
    <row r="329" spans="1:116" ht="15" customHeight="1" x14ac:dyDescent="0.2">
      <c r="A329" s="20"/>
      <c r="B329" s="19"/>
      <c r="C329" s="64"/>
      <c r="D329" s="64"/>
      <c r="E329" s="19"/>
      <c r="F329" s="20"/>
      <c r="G329" s="18"/>
      <c r="H329" s="65"/>
      <c r="I329" s="18"/>
      <c r="J329" s="66"/>
      <c r="K329" s="66"/>
      <c r="L329" s="67"/>
      <c r="M329" s="68"/>
      <c r="N329" s="68"/>
      <c r="O329" s="69"/>
      <c r="P329" s="134"/>
      <c r="Q329" s="70"/>
      <c r="R329" s="134"/>
      <c r="S329" s="70"/>
      <c r="T329" s="134"/>
      <c r="U329" s="70"/>
      <c r="V329" s="134"/>
      <c r="W329" s="70"/>
      <c r="X329" s="134"/>
      <c r="Y329" s="70"/>
      <c r="Z329" s="134"/>
      <c r="AA329" s="70"/>
      <c r="AB329" s="19"/>
      <c r="AC329" s="20"/>
      <c r="AD329" s="19"/>
      <c r="AE329" s="71" t="str">
        <f t="shared" si="218"/>
        <v/>
      </c>
      <c r="AF329" s="71" t="str">
        <f t="shared" si="219"/>
        <v/>
      </c>
      <c r="AG329" s="71" t="str">
        <f t="shared" si="220"/>
        <v/>
      </c>
      <c r="AH329" s="71" t="str">
        <f t="shared" si="221"/>
        <v/>
      </c>
      <c r="AI329" s="71" t="str">
        <f t="shared" si="222"/>
        <v/>
      </c>
      <c r="AJ329" s="71" t="str">
        <f t="shared" si="223"/>
        <v/>
      </c>
      <c r="AK329" s="71" t="str">
        <f t="shared" si="224"/>
        <v/>
      </c>
      <c r="AL329" s="71" t="str">
        <f t="shared" si="225"/>
        <v/>
      </c>
      <c r="AM329" s="71" t="str">
        <f t="shared" si="226"/>
        <v/>
      </c>
      <c r="AN329" s="72" t="str">
        <f t="shared" si="227"/>
        <v/>
      </c>
      <c r="AO329" s="73" t="str">
        <f t="shared" si="228"/>
        <v/>
      </c>
      <c r="AP329" s="72" t="str">
        <f t="shared" si="229"/>
        <v/>
      </c>
      <c r="AQ329" s="72" t="str">
        <f t="shared" si="230"/>
        <v/>
      </c>
      <c r="AR329" s="72" t="str">
        <f t="shared" si="231"/>
        <v/>
      </c>
      <c r="AS329" s="72" t="str">
        <f t="shared" si="232"/>
        <v/>
      </c>
      <c r="AT329" s="72" t="str">
        <f t="shared" si="233"/>
        <v/>
      </c>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80"/>
      <c r="CA329" s="3"/>
      <c r="CB329" s="3"/>
      <c r="CC329" s="3"/>
      <c r="CD329" s="3"/>
      <c r="CE329" s="3"/>
      <c r="CF329" s="3"/>
      <c r="CG329" s="3"/>
      <c r="CH329" s="3"/>
      <c r="CI329" s="3"/>
      <c r="CJ329" s="3"/>
      <c r="CM329" s="3"/>
      <c r="CN329" s="78" t="str">
        <f t="shared" si="234"/>
        <v/>
      </c>
      <c r="CO329" s="78" t="str">
        <f t="shared" si="235"/>
        <v/>
      </c>
      <c r="CP329" s="78" t="str">
        <f t="shared" si="236"/>
        <v/>
      </c>
      <c r="CQ329" s="78" t="str">
        <f t="shared" si="237"/>
        <v/>
      </c>
      <c r="CR329" s="78" t="str">
        <f t="shared" si="238"/>
        <v/>
      </c>
      <c r="CS329" s="78" t="str">
        <f t="shared" si="239"/>
        <v/>
      </c>
      <c r="CT329" s="78">
        <f t="shared" si="240"/>
        <v>0</v>
      </c>
      <c r="CU329" s="78">
        <f t="shared" si="241"/>
        <v>0</v>
      </c>
      <c r="CV329" s="78">
        <f t="shared" si="242"/>
        <v>0</v>
      </c>
      <c r="CW329" s="78">
        <f t="shared" si="243"/>
        <v>0</v>
      </c>
      <c r="CX329" s="78">
        <f t="shared" si="244"/>
        <v>0</v>
      </c>
      <c r="CY329" s="78">
        <f t="shared" si="245"/>
        <v>0</v>
      </c>
      <c r="CZ329" s="78">
        <f t="shared" si="246"/>
        <v>0</v>
      </c>
      <c r="DA329" s="78">
        <f>IF(COUNTIFS($A$2:$A$601,A329,$B$2:$B$601,B329,$F$2:F$601,F329)&gt;1,1,0)</f>
        <v>0</v>
      </c>
      <c r="DB329" s="78">
        <f t="shared" si="247"/>
        <v>0</v>
      </c>
      <c r="DC329" s="78">
        <f t="shared" si="248"/>
        <v>0</v>
      </c>
      <c r="DD329" s="78">
        <f t="shared" si="249"/>
        <v>0</v>
      </c>
      <c r="DE329" s="78" t="str">
        <f t="shared" si="250"/>
        <v>1</v>
      </c>
      <c r="DF329" s="78" t="str">
        <f t="shared" si="251"/>
        <v>1</v>
      </c>
      <c r="DG329" s="78" t="str">
        <f t="shared" si="252"/>
        <v>1</v>
      </c>
      <c r="DH329" s="78" t="str">
        <f t="shared" si="253"/>
        <v>1</v>
      </c>
      <c r="DI329" s="79" t="str">
        <f>IFERROR(IF(J329="","",VLOOKUP(J329,Lists!$D$3:$E$13,2,FALSE)),1)</f>
        <v/>
      </c>
      <c r="DJ329" s="79" t="str">
        <f>IFERROR(IF(K329="","",VLOOKUP(K329,Lists!$F$3:$G$14,2,FALSE)),1)</f>
        <v/>
      </c>
      <c r="DK329" s="79" t="str">
        <f>IFERROR(IF(M329="","",VLOOKUP(M329,Lists!$AA$3:$AB$18,2,FALSE)),1)</f>
        <v/>
      </c>
      <c r="DL329" s="79" t="str">
        <f>IFERROR(IF(N329="","",VLOOKUP(N329,Lists!$AC$3:$AD$13,2,FALSE)),1)</f>
        <v/>
      </c>
    </row>
    <row r="330" spans="1:116" ht="15" customHeight="1" x14ac:dyDescent="0.2">
      <c r="A330" s="20"/>
      <c r="B330" s="19"/>
      <c r="C330" s="64"/>
      <c r="D330" s="64"/>
      <c r="E330" s="19"/>
      <c r="F330" s="20"/>
      <c r="G330" s="18"/>
      <c r="H330" s="65"/>
      <c r="I330" s="18"/>
      <c r="J330" s="66"/>
      <c r="K330" s="66"/>
      <c r="L330" s="67"/>
      <c r="M330" s="68"/>
      <c r="N330" s="68"/>
      <c r="O330" s="69"/>
      <c r="P330" s="134"/>
      <c r="Q330" s="70"/>
      <c r="R330" s="134"/>
      <c r="S330" s="70"/>
      <c r="T330" s="134"/>
      <c r="U330" s="70"/>
      <c r="V330" s="134"/>
      <c r="W330" s="70"/>
      <c r="X330" s="134"/>
      <c r="Y330" s="70"/>
      <c r="Z330" s="134"/>
      <c r="AA330" s="70"/>
      <c r="AB330" s="19"/>
      <c r="AC330" s="20"/>
      <c r="AD330" s="19"/>
      <c r="AE330" s="71" t="str">
        <f t="shared" si="218"/>
        <v/>
      </c>
      <c r="AF330" s="71" t="str">
        <f t="shared" si="219"/>
        <v/>
      </c>
      <c r="AG330" s="71" t="str">
        <f t="shared" si="220"/>
        <v/>
      </c>
      <c r="AH330" s="71" t="str">
        <f t="shared" si="221"/>
        <v/>
      </c>
      <c r="AI330" s="71" t="str">
        <f t="shared" si="222"/>
        <v/>
      </c>
      <c r="AJ330" s="71" t="str">
        <f t="shared" si="223"/>
        <v/>
      </c>
      <c r="AK330" s="71" t="str">
        <f t="shared" si="224"/>
        <v/>
      </c>
      <c r="AL330" s="71" t="str">
        <f t="shared" si="225"/>
        <v/>
      </c>
      <c r="AM330" s="71" t="str">
        <f t="shared" si="226"/>
        <v/>
      </c>
      <c r="AN330" s="72" t="str">
        <f t="shared" si="227"/>
        <v/>
      </c>
      <c r="AO330" s="73" t="str">
        <f t="shared" si="228"/>
        <v/>
      </c>
      <c r="AP330" s="72" t="str">
        <f t="shared" si="229"/>
        <v/>
      </c>
      <c r="AQ330" s="72" t="str">
        <f t="shared" si="230"/>
        <v/>
      </c>
      <c r="AR330" s="72" t="str">
        <f t="shared" si="231"/>
        <v/>
      </c>
      <c r="AS330" s="72" t="str">
        <f t="shared" si="232"/>
        <v/>
      </c>
      <c r="AT330" s="72" t="str">
        <f t="shared" si="233"/>
        <v/>
      </c>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80"/>
      <c r="CA330" s="3"/>
      <c r="CB330" s="3"/>
      <c r="CC330" s="3"/>
      <c r="CD330" s="3"/>
      <c r="CE330" s="3"/>
      <c r="CF330" s="3"/>
      <c r="CG330" s="3"/>
      <c r="CH330" s="3"/>
      <c r="CI330" s="3"/>
      <c r="CJ330" s="3"/>
      <c r="CM330" s="3"/>
      <c r="CN330" s="78" t="str">
        <f t="shared" si="234"/>
        <v/>
      </c>
      <c r="CO330" s="78" t="str">
        <f t="shared" si="235"/>
        <v/>
      </c>
      <c r="CP330" s="78" t="str">
        <f t="shared" si="236"/>
        <v/>
      </c>
      <c r="CQ330" s="78" t="str">
        <f t="shared" si="237"/>
        <v/>
      </c>
      <c r="CR330" s="78" t="str">
        <f t="shared" si="238"/>
        <v/>
      </c>
      <c r="CS330" s="78" t="str">
        <f t="shared" si="239"/>
        <v/>
      </c>
      <c r="CT330" s="78">
        <f t="shared" si="240"/>
        <v>0</v>
      </c>
      <c r="CU330" s="78">
        <f t="shared" si="241"/>
        <v>0</v>
      </c>
      <c r="CV330" s="78">
        <f t="shared" si="242"/>
        <v>0</v>
      </c>
      <c r="CW330" s="78">
        <f t="shared" si="243"/>
        <v>0</v>
      </c>
      <c r="CX330" s="78">
        <f t="shared" si="244"/>
        <v>0</v>
      </c>
      <c r="CY330" s="78">
        <f t="shared" si="245"/>
        <v>0</v>
      </c>
      <c r="CZ330" s="78">
        <f t="shared" si="246"/>
        <v>0</v>
      </c>
      <c r="DA330" s="78">
        <f>IF(COUNTIFS($A$2:$A$601,A330,$B$2:$B$601,B330,$F$2:F$601,F330)&gt;1,1,0)</f>
        <v>0</v>
      </c>
      <c r="DB330" s="78">
        <f t="shared" si="247"/>
        <v>0</v>
      </c>
      <c r="DC330" s="78">
        <f t="shared" si="248"/>
        <v>0</v>
      </c>
      <c r="DD330" s="78">
        <f t="shared" si="249"/>
        <v>0</v>
      </c>
      <c r="DE330" s="78" t="str">
        <f t="shared" si="250"/>
        <v>1</v>
      </c>
      <c r="DF330" s="78" t="str">
        <f t="shared" si="251"/>
        <v>1</v>
      </c>
      <c r="DG330" s="78" t="str">
        <f t="shared" si="252"/>
        <v>1</v>
      </c>
      <c r="DH330" s="78" t="str">
        <f t="shared" si="253"/>
        <v>1</v>
      </c>
      <c r="DI330" s="79" t="str">
        <f>IFERROR(IF(J330="","",VLOOKUP(J330,Lists!$D$3:$E$13,2,FALSE)),1)</f>
        <v/>
      </c>
      <c r="DJ330" s="79" t="str">
        <f>IFERROR(IF(K330="","",VLOOKUP(K330,Lists!$F$3:$G$14,2,FALSE)),1)</f>
        <v/>
      </c>
      <c r="DK330" s="79" t="str">
        <f>IFERROR(IF(M330="","",VLOOKUP(M330,Lists!$AA$3:$AB$18,2,FALSE)),1)</f>
        <v/>
      </c>
      <c r="DL330" s="79" t="str">
        <f>IFERROR(IF(N330="","",VLOOKUP(N330,Lists!$AC$3:$AD$13,2,FALSE)),1)</f>
        <v/>
      </c>
    </row>
    <row r="331" spans="1:116" ht="15" customHeight="1" x14ac:dyDescent="0.2">
      <c r="A331" s="20"/>
      <c r="B331" s="19"/>
      <c r="C331" s="64"/>
      <c r="D331" s="64"/>
      <c r="E331" s="19"/>
      <c r="F331" s="20"/>
      <c r="G331" s="18"/>
      <c r="H331" s="65"/>
      <c r="I331" s="18"/>
      <c r="J331" s="66"/>
      <c r="K331" s="66"/>
      <c r="L331" s="67"/>
      <c r="M331" s="68"/>
      <c r="N331" s="68"/>
      <c r="O331" s="69"/>
      <c r="P331" s="134"/>
      <c r="Q331" s="70"/>
      <c r="R331" s="134"/>
      <c r="S331" s="70"/>
      <c r="T331" s="134"/>
      <c r="U331" s="70"/>
      <c r="V331" s="134"/>
      <c r="W331" s="70"/>
      <c r="X331" s="134"/>
      <c r="Y331" s="70"/>
      <c r="Z331" s="134"/>
      <c r="AA331" s="70"/>
      <c r="AB331" s="19"/>
      <c r="AC331" s="20"/>
      <c r="AD331" s="19"/>
      <c r="AE331" s="71" t="str">
        <f t="shared" si="218"/>
        <v/>
      </c>
      <c r="AF331" s="71" t="str">
        <f t="shared" si="219"/>
        <v/>
      </c>
      <c r="AG331" s="71" t="str">
        <f t="shared" si="220"/>
        <v/>
      </c>
      <c r="AH331" s="71" t="str">
        <f t="shared" si="221"/>
        <v/>
      </c>
      <c r="AI331" s="71" t="str">
        <f t="shared" si="222"/>
        <v/>
      </c>
      <c r="AJ331" s="71" t="str">
        <f t="shared" si="223"/>
        <v/>
      </c>
      <c r="AK331" s="71" t="str">
        <f t="shared" si="224"/>
        <v/>
      </c>
      <c r="AL331" s="71" t="str">
        <f t="shared" si="225"/>
        <v/>
      </c>
      <c r="AM331" s="71" t="str">
        <f t="shared" si="226"/>
        <v/>
      </c>
      <c r="AN331" s="72" t="str">
        <f t="shared" si="227"/>
        <v/>
      </c>
      <c r="AO331" s="73" t="str">
        <f t="shared" si="228"/>
        <v/>
      </c>
      <c r="AP331" s="72" t="str">
        <f t="shared" si="229"/>
        <v/>
      </c>
      <c r="AQ331" s="72" t="str">
        <f t="shared" si="230"/>
        <v/>
      </c>
      <c r="AR331" s="72" t="str">
        <f t="shared" si="231"/>
        <v/>
      </c>
      <c r="AS331" s="72" t="str">
        <f t="shared" si="232"/>
        <v/>
      </c>
      <c r="AT331" s="72" t="str">
        <f t="shared" si="233"/>
        <v/>
      </c>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80"/>
      <c r="CA331" s="3"/>
      <c r="CB331" s="3"/>
      <c r="CC331" s="3"/>
      <c r="CD331" s="3"/>
      <c r="CE331" s="3"/>
      <c r="CF331" s="3"/>
      <c r="CG331" s="3"/>
      <c r="CH331" s="3"/>
      <c r="CI331" s="3"/>
      <c r="CJ331" s="3"/>
      <c r="CM331" s="3"/>
      <c r="CN331" s="78" t="str">
        <f t="shared" si="234"/>
        <v/>
      </c>
      <c r="CO331" s="78" t="str">
        <f t="shared" si="235"/>
        <v/>
      </c>
      <c r="CP331" s="78" t="str">
        <f t="shared" si="236"/>
        <v/>
      </c>
      <c r="CQ331" s="78" t="str">
        <f t="shared" si="237"/>
        <v/>
      </c>
      <c r="CR331" s="78" t="str">
        <f t="shared" si="238"/>
        <v/>
      </c>
      <c r="CS331" s="78" t="str">
        <f t="shared" si="239"/>
        <v/>
      </c>
      <c r="CT331" s="78">
        <f t="shared" si="240"/>
        <v>0</v>
      </c>
      <c r="CU331" s="78">
        <f t="shared" si="241"/>
        <v>0</v>
      </c>
      <c r="CV331" s="78">
        <f t="shared" si="242"/>
        <v>0</v>
      </c>
      <c r="CW331" s="78">
        <f t="shared" si="243"/>
        <v>0</v>
      </c>
      <c r="CX331" s="78">
        <f t="shared" si="244"/>
        <v>0</v>
      </c>
      <c r="CY331" s="78">
        <f t="shared" si="245"/>
        <v>0</v>
      </c>
      <c r="CZ331" s="78">
        <f t="shared" si="246"/>
        <v>0</v>
      </c>
      <c r="DA331" s="78">
        <f>IF(COUNTIFS($A$2:$A$601,A331,$B$2:$B$601,B331,$F$2:F$601,F331)&gt;1,1,0)</f>
        <v>0</v>
      </c>
      <c r="DB331" s="78">
        <f t="shared" si="247"/>
        <v>0</v>
      </c>
      <c r="DC331" s="78">
        <f t="shared" si="248"/>
        <v>0</v>
      </c>
      <c r="DD331" s="78">
        <f t="shared" si="249"/>
        <v>0</v>
      </c>
      <c r="DE331" s="78" t="str">
        <f t="shared" si="250"/>
        <v>1</v>
      </c>
      <c r="DF331" s="78" t="str">
        <f t="shared" si="251"/>
        <v>1</v>
      </c>
      <c r="DG331" s="78" t="str">
        <f t="shared" si="252"/>
        <v>1</v>
      </c>
      <c r="DH331" s="78" t="str">
        <f t="shared" si="253"/>
        <v>1</v>
      </c>
      <c r="DI331" s="79" t="str">
        <f>IFERROR(IF(J331="","",VLOOKUP(J331,Lists!$D$3:$E$13,2,FALSE)),1)</f>
        <v/>
      </c>
      <c r="DJ331" s="79" t="str">
        <f>IFERROR(IF(K331="","",VLOOKUP(K331,Lists!$F$3:$G$14,2,FALSE)),1)</f>
        <v/>
      </c>
      <c r="DK331" s="79" t="str">
        <f>IFERROR(IF(M331="","",VLOOKUP(M331,Lists!$AA$3:$AB$18,2,FALSE)),1)</f>
        <v/>
      </c>
      <c r="DL331" s="79" t="str">
        <f>IFERROR(IF(N331="","",VLOOKUP(N331,Lists!$AC$3:$AD$13,2,FALSE)),1)</f>
        <v/>
      </c>
    </row>
    <row r="332" spans="1:116" ht="15" customHeight="1" x14ac:dyDescent="0.2">
      <c r="A332" s="20"/>
      <c r="B332" s="19"/>
      <c r="C332" s="64"/>
      <c r="D332" s="64"/>
      <c r="E332" s="19"/>
      <c r="F332" s="20"/>
      <c r="G332" s="18"/>
      <c r="H332" s="65"/>
      <c r="I332" s="18"/>
      <c r="J332" s="66"/>
      <c r="K332" s="66"/>
      <c r="L332" s="67"/>
      <c r="M332" s="68"/>
      <c r="N332" s="68"/>
      <c r="O332" s="69"/>
      <c r="P332" s="134"/>
      <c r="Q332" s="70"/>
      <c r="R332" s="134"/>
      <c r="S332" s="70"/>
      <c r="T332" s="134"/>
      <c r="U332" s="70"/>
      <c r="V332" s="134"/>
      <c r="W332" s="70"/>
      <c r="X332" s="134"/>
      <c r="Y332" s="70"/>
      <c r="Z332" s="134"/>
      <c r="AA332" s="70"/>
      <c r="AB332" s="19"/>
      <c r="AC332" s="20"/>
      <c r="AD332" s="19"/>
      <c r="AE332" s="71" t="str">
        <f t="shared" si="218"/>
        <v/>
      </c>
      <c r="AF332" s="71" t="str">
        <f t="shared" si="219"/>
        <v/>
      </c>
      <c r="AG332" s="71" t="str">
        <f t="shared" si="220"/>
        <v/>
      </c>
      <c r="AH332" s="71" t="str">
        <f t="shared" si="221"/>
        <v/>
      </c>
      <c r="AI332" s="71" t="str">
        <f t="shared" si="222"/>
        <v/>
      </c>
      <c r="AJ332" s="71" t="str">
        <f t="shared" si="223"/>
        <v/>
      </c>
      <c r="AK332" s="71" t="str">
        <f t="shared" si="224"/>
        <v/>
      </c>
      <c r="AL332" s="71" t="str">
        <f t="shared" si="225"/>
        <v/>
      </c>
      <c r="AM332" s="71" t="str">
        <f t="shared" si="226"/>
        <v/>
      </c>
      <c r="AN332" s="72" t="str">
        <f t="shared" si="227"/>
        <v/>
      </c>
      <c r="AO332" s="73" t="str">
        <f t="shared" si="228"/>
        <v/>
      </c>
      <c r="AP332" s="72" t="str">
        <f t="shared" si="229"/>
        <v/>
      </c>
      <c r="AQ332" s="72" t="str">
        <f t="shared" si="230"/>
        <v/>
      </c>
      <c r="AR332" s="72" t="str">
        <f t="shared" si="231"/>
        <v/>
      </c>
      <c r="AS332" s="72" t="str">
        <f t="shared" si="232"/>
        <v/>
      </c>
      <c r="AT332" s="72" t="str">
        <f t="shared" si="233"/>
        <v/>
      </c>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80"/>
      <c r="CA332" s="3"/>
      <c r="CB332" s="3"/>
      <c r="CC332" s="3"/>
      <c r="CD332" s="3"/>
      <c r="CE332" s="3"/>
      <c r="CF332" s="3"/>
      <c r="CG332" s="3"/>
      <c r="CH332" s="3"/>
      <c r="CI332" s="3"/>
      <c r="CJ332" s="3"/>
      <c r="CM332" s="3"/>
      <c r="CN332" s="78" t="str">
        <f t="shared" si="234"/>
        <v/>
      </c>
      <c r="CO332" s="78" t="str">
        <f t="shared" si="235"/>
        <v/>
      </c>
      <c r="CP332" s="78" t="str">
        <f t="shared" si="236"/>
        <v/>
      </c>
      <c r="CQ332" s="78" t="str">
        <f t="shared" si="237"/>
        <v/>
      </c>
      <c r="CR332" s="78" t="str">
        <f t="shared" si="238"/>
        <v/>
      </c>
      <c r="CS332" s="78" t="str">
        <f t="shared" si="239"/>
        <v/>
      </c>
      <c r="CT332" s="78">
        <f t="shared" si="240"/>
        <v>0</v>
      </c>
      <c r="CU332" s="78">
        <f t="shared" si="241"/>
        <v>0</v>
      </c>
      <c r="CV332" s="78">
        <f t="shared" si="242"/>
        <v>0</v>
      </c>
      <c r="CW332" s="78">
        <f t="shared" si="243"/>
        <v>0</v>
      </c>
      <c r="CX332" s="78">
        <f t="shared" si="244"/>
        <v>0</v>
      </c>
      <c r="CY332" s="78">
        <f t="shared" si="245"/>
        <v>0</v>
      </c>
      <c r="CZ332" s="78">
        <f t="shared" si="246"/>
        <v>0</v>
      </c>
      <c r="DA332" s="78">
        <f>IF(COUNTIFS($A$2:$A$601,A332,$B$2:$B$601,B332,$F$2:F$601,F332)&gt;1,1,0)</f>
        <v>0</v>
      </c>
      <c r="DB332" s="78">
        <f t="shared" si="247"/>
        <v>0</v>
      </c>
      <c r="DC332" s="78">
        <f t="shared" si="248"/>
        <v>0</v>
      </c>
      <c r="DD332" s="78">
        <f t="shared" si="249"/>
        <v>0</v>
      </c>
      <c r="DE332" s="78" t="str">
        <f t="shared" si="250"/>
        <v>1</v>
      </c>
      <c r="DF332" s="78" t="str">
        <f t="shared" si="251"/>
        <v>1</v>
      </c>
      <c r="DG332" s="78" t="str">
        <f t="shared" si="252"/>
        <v>1</v>
      </c>
      <c r="DH332" s="78" t="str">
        <f t="shared" si="253"/>
        <v>1</v>
      </c>
      <c r="DI332" s="79" t="str">
        <f>IFERROR(IF(J332="","",VLOOKUP(J332,Lists!$D$3:$E$13,2,FALSE)),1)</f>
        <v/>
      </c>
      <c r="DJ332" s="79" t="str">
        <f>IFERROR(IF(K332="","",VLOOKUP(K332,Lists!$F$3:$G$14,2,FALSE)),1)</f>
        <v/>
      </c>
      <c r="DK332" s="79" t="str">
        <f>IFERROR(IF(M332="","",VLOOKUP(M332,Lists!$AA$3:$AB$18,2,FALSE)),1)</f>
        <v/>
      </c>
      <c r="DL332" s="79" t="str">
        <f>IFERROR(IF(N332="","",VLOOKUP(N332,Lists!$AC$3:$AD$13,2,FALSE)),1)</f>
        <v/>
      </c>
    </row>
    <row r="333" spans="1:116" ht="15" customHeight="1" x14ac:dyDescent="0.2">
      <c r="A333" s="20"/>
      <c r="B333" s="19"/>
      <c r="C333" s="64"/>
      <c r="D333" s="64"/>
      <c r="E333" s="19"/>
      <c r="F333" s="20"/>
      <c r="G333" s="18"/>
      <c r="H333" s="65"/>
      <c r="I333" s="18"/>
      <c r="J333" s="66"/>
      <c r="K333" s="66"/>
      <c r="L333" s="67"/>
      <c r="M333" s="68"/>
      <c r="N333" s="68"/>
      <c r="O333" s="69"/>
      <c r="P333" s="134"/>
      <c r="Q333" s="70"/>
      <c r="R333" s="134"/>
      <c r="S333" s="70"/>
      <c r="T333" s="134"/>
      <c r="U333" s="70"/>
      <c r="V333" s="134"/>
      <c r="W333" s="70"/>
      <c r="X333" s="134"/>
      <c r="Y333" s="70"/>
      <c r="Z333" s="134"/>
      <c r="AA333" s="70"/>
      <c r="AB333" s="19"/>
      <c r="AC333" s="20"/>
      <c r="AD333" s="19"/>
      <c r="AE333" s="71" t="str">
        <f t="shared" si="218"/>
        <v/>
      </c>
      <c r="AF333" s="71" t="str">
        <f t="shared" si="219"/>
        <v/>
      </c>
      <c r="AG333" s="71" t="str">
        <f t="shared" si="220"/>
        <v/>
      </c>
      <c r="AH333" s="71" t="str">
        <f t="shared" si="221"/>
        <v/>
      </c>
      <c r="AI333" s="71" t="str">
        <f t="shared" si="222"/>
        <v/>
      </c>
      <c r="AJ333" s="71" t="str">
        <f t="shared" si="223"/>
        <v/>
      </c>
      <c r="AK333" s="71" t="str">
        <f t="shared" si="224"/>
        <v/>
      </c>
      <c r="AL333" s="71" t="str">
        <f t="shared" si="225"/>
        <v/>
      </c>
      <c r="AM333" s="71" t="str">
        <f t="shared" si="226"/>
        <v/>
      </c>
      <c r="AN333" s="72" t="str">
        <f t="shared" si="227"/>
        <v/>
      </c>
      <c r="AO333" s="73" t="str">
        <f t="shared" si="228"/>
        <v/>
      </c>
      <c r="AP333" s="72" t="str">
        <f t="shared" si="229"/>
        <v/>
      </c>
      <c r="AQ333" s="72" t="str">
        <f t="shared" si="230"/>
        <v/>
      </c>
      <c r="AR333" s="72" t="str">
        <f t="shared" si="231"/>
        <v/>
      </c>
      <c r="AS333" s="72" t="str">
        <f t="shared" si="232"/>
        <v/>
      </c>
      <c r="AT333" s="72" t="str">
        <f t="shared" si="233"/>
        <v/>
      </c>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80"/>
      <c r="CA333" s="3"/>
      <c r="CB333" s="3"/>
      <c r="CC333" s="3"/>
      <c r="CD333" s="3"/>
      <c r="CE333" s="3"/>
      <c r="CF333" s="3"/>
      <c r="CG333" s="3"/>
      <c r="CH333" s="3"/>
      <c r="CI333" s="3"/>
      <c r="CJ333" s="3"/>
      <c r="CM333" s="3"/>
      <c r="CN333" s="78" t="str">
        <f t="shared" si="234"/>
        <v/>
      </c>
      <c r="CO333" s="78" t="str">
        <f t="shared" si="235"/>
        <v/>
      </c>
      <c r="CP333" s="78" t="str">
        <f t="shared" si="236"/>
        <v/>
      </c>
      <c r="CQ333" s="78" t="str">
        <f t="shared" si="237"/>
        <v/>
      </c>
      <c r="CR333" s="78" t="str">
        <f t="shared" si="238"/>
        <v/>
      </c>
      <c r="CS333" s="78" t="str">
        <f t="shared" si="239"/>
        <v/>
      </c>
      <c r="CT333" s="78">
        <f t="shared" si="240"/>
        <v>0</v>
      </c>
      <c r="CU333" s="78">
        <f t="shared" si="241"/>
        <v>0</v>
      </c>
      <c r="CV333" s="78">
        <f t="shared" si="242"/>
        <v>0</v>
      </c>
      <c r="CW333" s="78">
        <f t="shared" si="243"/>
        <v>0</v>
      </c>
      <c r="CX333" s="78">
        <f t="shared" si="244"/>
        <v>0</v>
      </c>
      <c r="CY333" s="78">
        <f t="shared" si="245"/>
        <v>0</v>
      </c>
      <c r="CZ333" s="78">
        <f t="shared" si="246"/>
        <v>0</v>
      </c>
      <c r="DA333" s="78">
        <f>IF(COUNTIFS($A$2:$A$601,A333,$B$2:$B$601,B333,$F$2:F$601,F333)&gt;1,1,0)</f>
        <v>0</v>
      </c>
      <c r="DB333" s="78">
        <f t="shared" si="247"/>
        <v>0</v>
      </c>
      <c r="DC333" s="78">
        <f t="shared" si="248"/>
        <v>0</v>
      </c>
      <c r="DD333" s="78">
        <f t="shared" si="249"/>
        <v>0</v>
      </c>
      <c r="DE333" s="78" t="str">
        <f t="shared" si="250"/>
        <v>1</v>
      </c>
      <c r="DF333" s="78" t="str">
        <f t="shared" si="251"/>
        <v>1</v>
      </c>
      <c r="DG333" s="78" t="str">
        <f t="shared" si="252"/>
        <v>1</v>
      </c>
      <c r="DH333" s="78" t="str">
        <f t="shared" si="253"/>
        <v>1</v>
      </c>
      <c r="DI333" s="79" t="str">
        <f>IFERROR(IF(J333="","",VLOOKUP(J333,Lists!$D$3:$E$13,2,FALSE)),1)</f>
        <v/>
      </c>
      <c r="DJ333" s="79" t="str">
        <f>IFERROR(IF(K333="","",VLOOKUP(K333,Lists!$F$3:$G$14,2,FALSE)),1)</f>
        <v/>
      </c>
      <c r="DK333" s="79" t="str">
        <f>IFERROR(IF(M333="","",VLOOKUP(M333,Lists!$AA$3:$AB$18,2,FALSE)),1)</f>
        <v/>
      </c>
      <c r="DL333" s="79" t="str">
        <f>IFERROR(IF(N333="","",VLOOKUP(N333,Lists!$AC$3:$AD$13,2,FALSE)),1)</f>
        <v/>
      </c>
    </row>
    <row r="334" spans="1:116" ht="15" customHeight="1" x14ac:dyDescent="0.2">
      <c r="A334" s="20"/>
      <c r="B334" s="19"/>
      <c r="C334" s="64"/>
      <c r="D334" s="64"/>
      <c r="E334" s="19"/>
      <c r="F334" s="20"/>
      <c r="G334" s="18"/>
      <c r="H334" s="65"/>
      <c r="I334" s="18"/>
      <c r="J334" s="66"/>
      <c r="K334" s="66"/>
      <c r="L334" s="67"/>
      <c r="M334" s="68"/>
      <c r="N334" s="68"/>
      <c r="O334" s="69"/>
      <c r="P334" s="134"/>
      <c r="Q334" s="70"/>
      <c r="R334" s="134"/>
      <c r="S334" s="70"/>
      <c r="T334" s="134"/>
      <c r="U334" s="70"/>
      <c r="V334" s="134"/>
      <c r="W334" s="70"/>
      <c r="X334" s="134"/>
      <c r="Y334" s="70"/>
      <c r="Z334" s="134"/>
      <c r="AA334" s="70"/>
      <c r="AB334" s="19"/>
      <c r="AC334" s="20"/>
      <c r="AD334" s="19"/>
      <c r="AE334" s="71" t="str">
        <f t="shared" si="218"/>
        <v/>
      </c>
      <c r="AF334" s="71" t="str">
        <f t="shared" si="219"/>
        <v/>
      </c>
      <c r="AG334" s="71" t="str">
        <f t="shared" si="220"/>
        <v/>
      </c>
      <c r="AH334" s="71" t="str">
        <f t="shared" si="221"/>
        <v/>
      </c>
      <c r="AI334" s="71" t="str">
        <f t="shared" si="222"/>
        <v/>
      </c>
      <c r="AJ334" s="71" t="str">
        <f t="shared" si="223"/>
        <v/>
      </c>
      <c r="AK334" s="71" t="str">
        <f t="shared" si="224"/>
        <v/>
      </c>
      <c r="AL334" s="71" t="str">
        <f t="shared" si="225"/>
        <v/>
      </c>
      <c r="AM334" s="71" t="str">
        <f t="shared" si="226"/>
        <v/>
      </c>
      <c r="AN334" s="72" t="str">
        <f t="shared" si="227"/>
        <v/>
      </c>
      <c r="AO334" s="73" t="str">
        <f t="shared" si="228"/>
        <v/>
      </c>
      <c r="AP334" s="72" t="str">
        <f t="shared" si="229"/>
        <v/>
      </c>
      <c r="AQ334" s="72" t="str">
        <f t="shared" si="230"/>
        <v/>
      </c>
      <c r="AR334" s="72" t="str">
        <f t="shared" si="231"/>
        <v/>
      </c>
      <c r="AS334" s="72" t="str">
        <f t="shared" si="232"/>
        <v/>
      </c>
      <c r="AT334" s="72" t="str">
        <f t="shared" si="233"/>
        <v/>
      </c>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80"/>
      <c r="CA334" s="3"/>
      <c r="CB334" s="3"/>
      <c r="CC334" s="3"/>
      <c r="CD334" s="3"/>
      <c r="CE334" s="3"/>
      <c r="CF334" s="3"/>
      <c r="CG334" s="3"/>
      <c r="CH334" s="3"/>
      <c r="CI334" s="3"/>
      <c r="CJ334" s="3"/>
      <c r="CM334" s="3"/>
      <c r="CN334" s="78" t="str">
        <f t="shared" si="234"/>
        <v/>
      </c>
      <c r="CO334" s="78" t="str">
        <f t="shared" si="235"/>
        <v/>
      </c>
      <c r="CP334" s="78" t="str">
        <f t="shared" si="236"/>
        <v/>
      </c>
      <c r="CQ334" s="78" t="str">
        <f t="shared" si="237"/>
        <v/>
      </c>
      <c r="CR334" s="78" t="str">
        <f t="shared" si="238"/>
        <v/>
      </c>
      <c r="CS334" s="78" t="str">
        <f t="shared" si="239"/>
        <v/>
      </c>
      <c r="CT334" s="78">
        <f t="shared" si="240"/>
        <v>0</v>
      </c>
      <c r="CU334" s="78">
        <f t="shared" si="241"/>
        <v>0</v>
      </c>
      <c r="CV334" s="78">
        <f t="shared" si="242"/>
        <v>0</v>
      </c>
      <c r="CW334" s="78">
        <f t="shared" si="243"/>
        <v>0</v>
      </c>
      <c r="CX334" s="78">
        <f t="shared" si="244"/>
        <v>0</v>
      </c>
      <c r="CY334" s="78">
        <f t="shared" si="245"/>
        <v>0</v>
      </c>
      <c r="CZ334" s="78">
        <f t="shared" si="246"/>
        <v>0</v>
      </c>
      <c r="DA334" s="78">
        <f>IF(COUNTIFS($A$2:$A$601,A334,$B$2:$B$601,B334,$F$2:F$601,F334)&gt;1,1,0)</f>
        <v>0</v>
      </c>
      <c r="DB334" s="78">
        <f t="shared" si="247"/>
        <v>0</v>
      </c>
      <c r="DC334" s="78">
        <f t="shared" si="248"/>
        <v>0</v>
      </c>
      <c r="DD334" s="78">
        <f t="shared" si="249"/>
        <v>0</v>
      </c>
      <c r="DE334" s="78" t="str">
        <f t="shared" si="250"/>
        <v>1</v>
      </c>
      <c r="DF334" s="78" t="str">
        <f t="shared" si="251"/>
        <v>1</v>
      </c>
      <c r="DG334" s="78" t="str">
        <f t="shared" si="252"/>
        <v>1</v>
      </c>
      <c r="DH334" s="78" t="str">
        <f t="shared" si="253"/>
        <v>1</v>
      </c>
      <c r="DI334" s="79" t="str">
        <f>IFERROR(IF(J334="","",VLOOKUP(J334,Lists!$D$3:$E$13,2,FALSE)),1)</f>
        <v/>
      </c>
      <c r="DJ334" s="79" t="str">
        <f>IFERROR(IF(K334="","",VLOOKUP(K334,Lists!$F$3:$G$14,2,FALSE)),1)</f>
        <v/>
      </c>
      <c r="DK334" s="79" t="str">
        <f>IFERROR(IF(M334="","",VLOOKUP(M334,Lists!$AA$3:$AB$18,2,FALSE)),1)</f>
        <v/>
      </c>
      <c r="DL334" s="79" t="str">
        <f>IFERROR(IF(N334="","",VLOOKUP(N334,Lists!$AC$3:$AD$13,2,FALSE)),1)</f>
        <v/>
      </c>
    </row>
    <row r="335" spans="1:116" ht="15" customHeight="1" x14ac:dyDescent="0.2">
      <c r="A335" s="20"/>
      <c r="B335" s="19"/>
      <c r="C335" s="64"/>
      <c r="D335" s="64"/>
      <c r="E335" s="19"/>
      <c r="F335" s="20"/>
      <c r="G335" s="18"/>
      <c r="H335" s="65"/>
      <c r="I335" s="18"/>
      <c r="J335" s="66"/>
      <c r="K335" s="66"/>
      <c r="L335" s="67"/>
      <c r="M335" s="68"/>
      <c r="N335" s="68"/>
      <c r="O335" s="69"/>
      <c r="P335" s="134"/>
      <c r="Q335" s="70"/>
      <c r="R335" s="134"/>
      <c r="S335" s="70"/>
      <c r="T335" s="134"/>
      <c r="U335" s="70"/>
      <c r="V335" s="134"/>
      <c r="W335" s="70"/>
      <c r="X335" s="134"/>
      <c r="Y335" s="70"/>
      <c r="Z335" s="134"/>
      <c r="AA335" s="70"/>
      <c r="AB335" s="19"/>
      <c r="AC335" s="20"/>
      <c r="AD335" s="19"/>
      <c r="AE335" s="71" t="str">
        <f t="shared" si="218"/>
        <v/>
      </c>
      <c r="AF335" s="71" t="str">
        <f t="shared" si="219"/>
        <v/>
      </c>
      <c r="AG335" s="71" t="str">
        <f t="shared" si="220"/>
        <v/>
      </c>
      <c r="AH335" s="71" t="str">
        <f t="shared" si="221"/>
        <v/>
      </c>
      <c r="AI335" s="71" t="str">
        <f t="shared" si="222"/>
        <v/>
      </c>
      <c r="AJ335" s="71" t="str">
        <f t="shared" si="223"/>
        <v/>
      </c>
      <c r="AK335" s="71" t="str">
        <f t="shared" si="224"/>
        <v/>
      </c>
      <c r="AL335" s="71" t="str">
        <f t="shared" si="225"/>
        <v/>
      </c>
      <c r="AM335" s="71" t="str">
        <f t="shared" si="226"/>
        <v/>
      </c>
      <c r="AN335" s="72" t="str">
        <f t="shared" si="227"/>
        <v/>
      </c>
      <c r="AO335" s="73" t="str">
        <f t="shared" si="228"/>
        <v/>
      </c>
      <c r="AP335" s="72" t="str">
        <f t="shared" si="229"/>
        <v/>
      </c>
      <c r="AQ335" s="72" t="str">
        <f t="shared" si="230"/>
        <v/>
      </c>
      <c r="AR335" s="72" t="str">
        <f t="shared" si="231"/>
        <v/>
      </c>
      <c r="AS335" s="72" t="str">
        <f t="shared" si="232"/>
        <v/>
      </c>
      <c r="AT335" s="72" t="str">
        <f t="shared" si="233"/>
        <v/>
      </c>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80"/>
      <c r="CA335" s="3"/>
      <c r="CB335" s="3"/>
      <c r="CC335" s="3"/>
      <c r="CD335" s="3"/>
      <c r="CE335" s="3"/>
      <c r="CF335" s="3"/>
      <c r="CG335" s="3"/>
      <c r="CH335" s="3"/>
      <c r="CI335" s="3"/>
      <c r="CJ335" s="3"/>
      <c r="CM335" s="3"/>
      <c r="CN335" s="78" t="str">
        <f t="shared" si="234"/>
        <v/>
      </c>
      <c r="CO335" s="78" t="str">
        <f t="shared" si="235"/>
        <v/>
      </c>
      <c r="CP335" s="78" t="str">
        <f t="shared" si="236"/>
        <v/>
      </c>
      <c r="CQ335" s="78" t="str">
        <f t="shared" si="237"/>
        <v/>
      </c>
      <c r="CR335" s="78" t="str">
        <f t="shared" si="238"/>
        <v/>
      </c>
      <c r="CS335" s="78" t="str">
        <f t="shared" si="239"/>
        <v/>
      </c>
      <c r="CT335" s="78">
        <f t="shared" si="240"/>
        <v>0</v>
      </c>
      <c r="CU335" s="78">
        <f t="shared" si="241"/>
        <v>0</v>
      </c>
      <c r="CV335" s="78">
        <f t="shared" si="242"/>
        <v>0</v>
      </c>
      <c r="CW335" s="78">
        <f t="shared" si="243"/>
        <v>0</v>
      </c>
      <c r="CX335" s="78">
        <f t="shared" si="244"/>
        <v>0</v>
      </c>
      <c r="CY335" s="78">
        <f t="shared" si="245"/>
        <v>0</v>
      </c>
      <c r="CZ335" s="78">
        <f t="shared" si="246"/>
        <v>0</v>
      </c>
      <c r="DA335" s="78">
        <f>IF(COUNTIFS($A$2:$A$601,A335,$B$2:$B$601,B335,$F$2:F$601,F335)&gt;1,1,0)</f>
        <v>0</v>
      </c>
      <c r="DB335" s="78">
        <f t="shared" si="247"/>
        <v>0</v>
      </c>
      <c r="DC335" s="78">
        <f t="shared" si="248"/>
        <v>0</v>
      </c>
      <c r="DD335" s="78">
        <f t="shared" si="249"/>
        <v>0</v>
      </c>
      <c r="DE335" s="78" t="str">
        <f t="shared" si="250"/>
        <v>1</v>
      </c>
      <c r="DF335" s="78" t="str">
        <f t="shared" si="251"/>
        <v>1</v>
      </c>
      <c r="DG335" s="78" t="str">
        <f t="shared" si="252"/>
        <v>1</v>
      </c>
      <c r="DH335" s="78" t="str">
        <f t="shared" si="253"/>
        <v>1</v>
      </c>
      <c r="DI335" s="79" t="str">
        <f>IFERROR(IF(J335="","",VLOOKUP(J335,Lists!$D$3:$E$13,2,FALSE)),1)</f>
        <v/>
      </c>
      <c r="DJ335" s="79" t="str">
        <f>IFERROR(IF(K335="","",VLOOKUP(K335,Lists!$F$3:$G$14,2,FALSE)),1)</f>
        <v/>
      </c>
      <c r="DK335" s="79" t="str">
        <f>IFERROR(IF(M335="","",VLOOKUP(M335,Lists!$AA$3:$AB$18,2,FALSE)),1)</f>
        <v/>
      </c>
      <c r="DL335" s="79" t="str">
        <f>IFERROR(IF(N335="","",VLOOKUP(N335,Lists!$AC$3:$AD$13,2,FALSE)),1)</f>
        <v/>
      </c>
    </row>
    <row r="336" spans="1:116" ht="15" customHeight="1" x14ac:dyDescent="0.2">
      <c r="A336" s="20"/>
      <c r="B336" s="19"/>
      <c r="C336" s="64"/>
      <c r="D336" s="64"/>
      <c r="E336" s="19"/>
      <c r="F336" s="20"/>
      <c r="G336" s="18"/>
      <c r="H336" s="65"/>
      <c r="I336" s="18"/>
      <c r="J336" s="66"/>
      <c r="K336" s="66"/>
      <c r="L336" s="67"/>
      <c r="M336" s="68"/>
      <c r="N336" s="68"/>
      <c r="O336" s="69"/>
      <c r="P336" s="134"/>
      <c r="Q336" s="70"/>
      <c r="R336" s="134"/>
      <c r="S336" s="70"/>
      <c r="T336" s="134"/>
      <c r="U336" s="70"/>
      <c r="V336" s="134"/>
      <c r="W336" s="70"/>
      <c r="X336" s="134"/>
      <c r="Y336" s="70"/>
      <c r="Z336" s="134"/>
      <c r="AA336" s="70"/>
      <c r="AB336" s="19"/>
      <c r="AC336" s="20"/>
      <c r="AD336" s="19"/>
      <c r="AE336" s="71" t="str">
        <f t="shared" si="218"/>
        <v/>
      </c>
      <c r="AF336" s="71" t="str">
        <f t="shared" si="219"/>
        <v/>
      </c>
      <c r="AG336" s="71" t="str">
        <f t="shared" si="220"/>
        <v/>
      </c>
      <c r="AH336" s="71" t="str">
        <f t="shared" si="221"/>
        <v/>
      </c>
      <c r="AI336" s="71" t="str">
        <f t="shared" si="222"/>
        <v/>
      </c>
      <c r="AJ336" s="71" t="str">
        <f t="shared" si="223"/>
        <v/>
      </c>
      <c r="AK336" s="71" t="str">
        <f t="shared" si="224"/>
        <v/>
      </c>
      <c r="AL336" s="71" t="str">
        <f t="shared" si="225"/>
        <v/>
      </c>
      <c r="AM336" s="71" t="str">
        <f t="shared" si="226"/>
        <v/>
      </c>
      <c r="AN336" s="72" t="str">
        <f t="shared" si="227"/>
        <v/>
      </c>
      <c r="AO336" s="73" t="str">
        <f t="shared" si="228"/>
        <v/>
      </c>
      <c r="AP336" s="72" t="str">
        <f t="shared" si="229"/>
        <v/>
      </c>
      <c r="AQ336" s="72" t="str">
        <f t="shared" si="230"/>
        <v/>
      </c>
      <c r="AR336" s="72" t="str">
        <f t="shared" si="231"/>
        <v/>
      </c>
      <c r="AS336" s="72" t="str">
        <f t="shared" si="232"/>
        <v/>
      </c>
      <c r="AT336" s="72" t="str">
        <f t="shared" si="233"/>
        <v/>
      </c>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80"/>
      <c r="CA336" s="3"/>
      <c r="CB336" s="3"/>
      <c r="CC336" s="3"/>
      <c r="CD336" s="3"/>
      <c r="CE336" s="3"/>
      <c r="CF336" s="3"/>
      <c r="CG336" s="3"/>
      <c r="CH336" s="3"/>
      <c r="CI336" s="3"/>
      <c r="CJ336" s="3"/>
      <c r="CM336" s="3"/>
      <c r="CN336" s="78" t="str">
        <f t="shared" si="234"/>
        <v/>
      </c>
      <c r="CO336" s="78" t="str">
        <f t="shared" si="235"/>
        <v/>
      </c>
      <c r="CP336" s="78" t="str">
        <f t="shared" si="236"/>
        <v/>
      </c>
      <c r="CQ336" s="78" t="str">
        <f t="shared" si="237"/>
        <v/>
      </c>
      <c r="CR336" s="78" t="str">
        <f t="shared" si="238"/>
        <v/>
      </c>
      <c r="CS336" s="78" t="str">
        <f t="shared" si="239"/>
        <v/>
      </c>
      <c r="CT336" s="78">
        <f t="shared" si="240"/>
        <v>0</v>
      </c>
      <c r="CU336" s="78">
        <f t="shared" si="241"/>
        <v>0</v>
      </c>
      <c r="CV336" s="78">
        <f t="shared" si="242"/>
        <v>0</v>
      </c>
      <c r="CW336" s="78">
        <f t="shared" si="243"/>
        <v>0</v>
      </c>
      <c r="CX336" s="78">
        <f t="shared" si="244"/>
        <v>0</v>
      </c>
      <c r="CY336" s="78">
        <f t="shared" si="245"/>
        <v>0</v>
      </c>
      <c r="CZ336" s="78">
        <f t="shared" si="246"/>
        <v>0</v>
      </c>
      <c r="DA336" s="78">
        <f>IF(COUNTIFS($A$2:$A$601,A336,$B$2:$B$601,B336,$F$2:F$601,F336)&gt;1,1,0)</f>
        <v>0</v>
      </c>
      <c r="DB336" s="78">
        <f t="shared" si="247"/>
        <v>0</v>
      </c>
      <c r="DC336" s="78">
        <f t="shared" si="248"/>
        <v>0</v>
      </c>
      <c r="DD336" s="78">
        <f t="shared" si="249"/>
        <v>0</v>
      </c>
      <c r="DE336" s="78" t="str">
        <f t="shared" si="250"/>
        <v>1</v>
      </c>
      <c r="DF336" s="78" t="str">
        <f t="shared" si="251"/>
        <v>1</v>
      </c>
      <c r="DG336" s="78" t="str">
        <f t="shared" si="252"/>
        <v>1</v>
      </c>
      <c r="DH336" s="78" t="str">
        <f t="shared" si="253"/>
        <v>1</v>
      </c>
      <c r="DI336" s="79" t="str">
        <f>IFERROR(IF(J336="","",VLOOKUP(J336,Lists!$D$3:$E$13,2,FALSE)),1)</f>
        <v/>
      </c>
      <c r="DJ336" s="79" t="str">
        <f>IFERROR(IF(K336="","",VLOOKUP(K336,Lists!$F$3:$G$14,2,FALSE)),1)</f>
        <v/>
      </c>
      <c r="DK336" s="79" t="str">
        <f>IFERROR(IF(M336="","",VLOOKUP(M336,Lists!$AA$3:$AB$18,2,FALSE)),1)</f>
        <v/>
      </c>
      <c r="DL336" s="79" t="str">
        <f>IFERROR(IF(N336="","",VLOOKUP(N336,Lists!$AC$3:$AD$13,2,FALSE)),1)</f>
        <v/>
      </c>
    </row>
    <row r="337" spans="1:116" ht="15" customHeight="1" x14ac:dyDescent="0.2">
      <c r="A337" s="20"/>
      <c r="B337" s="19"/>
      <c r="C337" s="64"/>
      <c r="D337" s="64"/>
      <c r="E337" s="19"/>
      <c r="F337" s="20"/>
      <c r="G337" s="18"/>
      <c r="H337" s="65"/>
      <c r="I337" s="18"/>
      <c r="J337" s="66"/>
      <c r="K337" s="66"/>
      <c r="L337" s="67"/>
      <c r="M337" s="68"/>
      <c r="N337" s="68"/>
      <c r="O337" s="69"/>
      <c r="P337" s="134"/>
      <c r="Q337" s="70"/>
      <c r="R337" s="134"/>
      <c r="S337" s="70"/>
      <c r="T337" s="134"/>
      <c r="U337" s="70"/>
      <c r="V337" s="134"/>
      <c r="W337" s="70"/>
      <c r="X337" s="134"/>
      <c r="Y337" s="70"/>
      <c r="Z337" s="134"/>
      <c r="AA337" s="70"/>
      <c r="AB337" s="19"/>
      <c r="AC337" s="20"/>
      <c r="AD337" s="19"/>
      <c r="AE337" s="71" t="str">
        <f t="shared" si="218"/>
        <v/>
      </c>
      <c r="AF337" s="71" t="str">
        <f t="shared" si="219"/>
        <v/>
      </c>
      <c r="AG337" s="71" t="str">
        <f t="shared" si="220"/>
        <v/>
      </c>
      <c r="AH337" s="71" t="str">
        <f t="shared" si="221"/>
        <v/>
      </c>
      <c r="AI337" s="71" t="str">
        <f t="shared" si="222"/>
        <v/>
      </c>
      <c r="AJ337" s="71" t="str">
        <f t="shared" si="223"/>
        <v/>
      </c>
      <c r="AK337" s="71" t="str">
        <f t="shared" si="224"/>
        <v/>
      </c>
      <c r="AL337" s="71" t="str">
        <f t="shared" si="225"/>
        <v/>
      </c>
      <c r="AM337" s="71" t="str">
        <f t="shared" si="226"/>
        <v/>
      </c>
      <c r="AN337" s="72" t="str">
        <f t="shared" si="227"/>
        <v/>
      </c>
      <c r="AO337" s="73" t="str">
        <f t="shared" si="228"/>
        <v/>
      </c>
      <c r="AP337" s="72" t="str">
        <f t="shared" si="229"/>
        <v/>
      </c>
      <c r="AQ337" s="72" t="str">
        <f t="shared" si="230"/>
        <v/>
      </c>
      <c r="AR337" s="72" t="str">
        <f t="shared" si="231"/>
        <v/>
      </c>
      <c r="AS337" s="72" t="str">
        <f t="shared" si="232"/>
        <v/>
      </c>
      <c r="AT337" s="72" t="str">
        <f t="shared" si="233"/>
        <v/>
      </c>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80"/>
      <c r="CA337" s="3"/>
      <c r="CB337" s="3"/>
      <c r="CC337" s="3"/>
      <c r="CD337" s="3"/>
      <c r="CE337" s="3"/>
      <c r="CF337" s="3"/>
      <c r="CG337" s="3"/>
      <c r="CH337" s="3"/>
      <c r="CI337" s="3"/>
      <c r="CJ337" s="3"/>
      <c r="CM337" s="3"/>
      <c r="CN337" s="78" t="str">
        <f t="shared" si="234"/>
        <v/>
      </c>
      <c r="CO337" s="78" t="str">
        <f t="shared" si="235"/>
        <v/>
      </c>
      <c r="CP337" s="78" t="str">
        <f t="shared" si="236"/>
        <v/>
      </c>
      <c r="CQ337" s="78" t="str">
        <f t="shared" si="237"/>
        <v/>
      </c>
      <c r="CR337" s="78" t="str">
        <f t="shared" si="238"/>
        <v/>
      </c>
      <c r="CS337" s="78" t="str">
        <f t="shared" si="239"/>
        <v/>
      </c>
      <c r="CT337" s="78">
        <f t="shared" si="240"/>
        <v>0</v>
      </c>
      <c r="CU337" s="78">
        <f t="shared" si="241"/>
        <v>0</v>
      </c>
      <c r="CV337" s="78">
        <f t="shared" si="242"/>
        <v>0</v>
      </c>
      <c r="CW337" s="78">
        <f t="shared" si="243"/>
        <v>0</v>
      </c>
      <c r="CX337" s="78">
        <f t="shared" si="244"/>
        <v>0</v>
      </c>
      <c r="CY337" s="78">
        <f t="shared" si="245"/>
        <v>0</v>
      </c>
      <c r="CZ337" s="78">
        <f t="shared" si="246"/>
        <v>0</v>
      </c>
      <c r="DA337" s="78">
        <f>IF(COUNTIFS($A$2:$A$601,A337,$B$2:$B$601,B337,$F$2:F$601,F337)&gt;1,1,0)</f>
        <v>0</v>
      </c>
      <c r="DB337" s="78">
        <f t="shared" si="247"/>
        <v>0</v>
      </c>
      <c r="DC337" s="78">
        <f t="shared" si="248"/>
        <v>0</v>
      </c>
      <c r="DD337" s="78">
        <f t="shared" si="249"/>
        <v>0</v>
      </c>
      <c r="DE337" s="78" t="str">
        <f t="shared" si="250"/>
        <v>1</v>
      </c>
      <c r="DF337" s="78" t="str">
        <f t="shared" si="251"/>
        <v>1</v>
      </c>
      <c r="DG337" s="78" t="str">
        <f t="shared" si="252"/>
        <v>1</v>
      </c>
      <c r="DH337" s="78" t="str">
        <f t="shared" si="253"/>
        <v>1</v>
      </c>
      <c r="DI337" s="79" t="str">
        <f>IFERROR(IF(J337="","",VLOOKUP(J337,Lists!$D$3:$E$13,2,FALSE)),1)</f>
        <v/>
      </c>
      <c r="DJ337" s="79" t="str">
        <f>IFERROR(IF(K337="","",VLOOKUP(K337,Lists!$F$3:$G$14,2,FALSE)),1)</f>
        <v/>
      </c>
      <c r="DK337" s="79" t="str">
        <f>IFERROR(IF(M337="","",VLOOKUP(M337,Lists!$AA$3:$AB$18,2,FALSE)),1)</f>
        <v/>
      </c>
      <c r="DL337" s="79" t="str">
        <f>IFERROR(IF(N337="","",VLOOKUP(N337,Lists!$AC$3:$AD$13,2,FALSE)),1)</f>
        <v/>
      </c>
    </row>
    <row r="338" spans="1:116" ht="15" customHeight="1" x14ac:dyDescent="0.2">
      <c r="A338" s="20"/>
      <c r="B338" s="19"/>
      <c r="C338" s="64"/>
      <c r="D338" s="64"/>
      <c r="E338" s="19"/>
      <c r="F338" s="20"/>
      <c r="G338" s="18"/>
      <c r="H338" s="65"/>
      <c r="I338" s="18"/>
      <c r="J338" s="66"/>
      <c r="K338" s="66"/>
      <c r="L338" s="67"/>
      <c r="M338" s="68"/>
      <c r="N338" s="68"/>
      <c r="O338" s="69"/>
      <c r="P338" s="134"/>
      <c r="Q338" s="70"/>
      <c r="R338" s="134"/>
      <c r="S338" s="70"/>
      <c r="T338" s="134"/>
      <c r="U338" s="70"/>
      <c r="V338" s="134"/>
      <c r="W338" s="70"/>
      <c r="X338" s="134"/>
      <c r="Y338" s="70"/>
      <c r="Z338" s="134"/>
      <c r="AA338" s="70"/>
      <c r="AB338" s="19"/>
      <c r="AC338" s="20"/>
      <c r="AD338" s="19"/>
      <c r="AE338" s="71" t="str">
        <f t="shared" si="218"/>
        <v/>
      </c>
      <c r="AF338" s="71" t="str">
        <f t="shared" si="219"/>
        <v/>
      </c>
      <c r="AG338" s="71" t="str">
        <f t="shared" si="220"/>
        <v/>
      </c>
      <c r="AH338" s="71" t="str">
        <f t="shared" si="221"/>
        <v/>
      </c>
      <c r="AI338" s="71" t="str">
        <f t="shared" si="222"/>
        <v/>
      </c>
      <c r="AJ338" s="71" t="str">
        <f t="shared" si="223"/>
        <v/>
      </c>
      <c r="AK338" s="71" t="str">
        <f t="shared" si="224"/>
        <v/>
      </c>
      <c r="AL338" s="71" t="str">
        <f t="shared" si="225"/>
        <v/>
      </c>
      <c r="AM338" s="71" t="str">
        <f t="shared" si="226"/>
        <v/>
      </c>
      <c r="AN338" s="72" t="str">
        <f t="shared" si="227"/>
        <v/>
      </c>
      <c r="AO338" s="73" t="str">
        <f t="shared" si="228"/>
        <v/>
      </c>
      <c r="AP338" s="72" t="str">
        <f t="shared" si="229"/>
        <v/>
      </c>
      <c r="AQ338" s="72" t="str">
        <f t="shared" si="230"/>
        <v/>
      </c>
      <c r="AR338" s="72" t="str">
        <f t="shared" si="231"/>
        <v/>
      </c>
      <c r="AS338" s="72" t="str">
        <f t="shared" si="232"/>
        <v/>
      </c>
      <c r="AT338" s="72" t="str">
        <f t="shared" si="233"/>
        <v/>
      </c>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80"/>
      <c r="CA338" s="3"/>
      <c r="CB338" s="3"/>
      <c r="CC338" s="3"/>
      <c r="CD338" s="3"/>
      <c r="CE338" s="3"/>
      <c r="CF338" s="3"/>
      <c r="CG338" s="3"/>
      <c r="CH338" s="3"/>
      <c r="CI338" s="3"/>
      <c r="CJ338" s="3"/>
      <c r="CM338" s="3"/>
      <c r="CN338" s="78" t="str">
        <f t="shared" si="234"/>
        <v/>
      </c>
      <c r="CO338" s="78" t="str">
        <f t="shared" si="235"/>
        <v/>
      </c>
      <c r="CP338" s="78" t="str">
        <f t="shared" si="236"/>
        <v/>
      </c>
      <c r="CQ338" s="78" t="str">
        <f t="shared" si="237"/>
        <v/>
      </c>
      <c r="CR338" s="78" t="str">
        <f t="shared" si="238"/>
        <v/>
      </c>
      <c r="CS338" s="78" t="str">
        <f t="shared" si="239"/>
        <v/>
      </c>
      <c r="CT338" s="78">
        <f t="shared" si="240"/>
        <v>0</v>
      </c>
      <c r="CU338" s="78">
        <f t="shared" si="241"/>
        <v>0</v>
      </c>
      <c r="CV338" s="78">
        <f t="shared" si="242"/>
        <v>0</v>
      </c>
      <c r="CW338" s="78">
        <f t="shared" si="243"/>
        <v>0</v>
      </c>
      <c r="CX338" s="78">
        <f t="shared" si="244"/>
        <v>0</v>
      </c>
      <c r="CY338" s="78">
        <f t="shared" si="245"/>
        <v>0</v>
      </c>
      <c r="CZ338" s="78">
        <f t="shared" si="246"/>
        <v>0</v>
      </c>
      <c r="DA338" s="78">
        <f>IF(COUNTIFS($A$2:$A$601,A338,$B$2:$B$601,B338,$F$2:F$601,F338)&gt;1,1,0)</f>
        <v>0</v>
      </c>
      <c r="DB338" s="78">
        <f t="shared" si="247"/>
        <v>0</v>
      </c>
      <c r="DC338" s="78">
        <f t="shared" si="248"/>
        <v>0</v>
      </c>
      <c r="DD338" s="78">
        <f t="shared" si="249"/>
        <v>0</v>
      </c>
      <c r="DE338" s="78" t="str">
        <f t="shared" si="250"/>
        <v>1</v>
      </c>
      <c r="DF338" s="78" t="str">
        <f t="shared" si="251"/>
        <v>1</v>
      </c>
      <c r="DG338" s="78" t="str">
        <f t="shared" si="252"/>
        <v>1</v>
      </c>
      <c r="DH338" s="78" t="str">
        <f t="shared" si="253"/>
        <v>1</v>
      </c>
      <c r="DI338" s="79" t="str">
        <f>IFERROR(IF(J338="","",VLOOKUP(J338,Lists!$D$3:$E$13,2,FALSE)),1)</f>
        <v/>
      </c>
      <c r="DJ338" s="79" t="str">
        <f>IFERROR(IF(K338="","",VLOOKUP(K338,Lists!$F$3:$G$14,2,FALSE)),1)</f>
        <v/>
      </c>
      <c r="DK338" s="79" t="str">
        <f>IFERROR(IF(M338="","",VLOOKUP(M338,Lists!$AA$3:$AB$18,2,FALSE)),1)</f>
        <v/>
      </c>
      <c r="DL338" s="79" t="str">
        <f>IFERROR(IF(N338="","",VLOOKUP(N338,Lists!$AC$3:$AD$13,2,FALSE)),1)</f>
        <v/>
      </c>
    </row>
    <row r="339" spans="1:116" ht="15" customHeight="1" x14ac:dyDescent="0.2">
      <c r="A339" s="20"/>
      <c r="B339" s="19"/>
      <c r="C339" s="64"/>
      <c r="D339" s="64"/>
      <c r="E339" s="19"/>
      <c r="F339" s="20"/>
      <c r="G339" s="18"/>
      <c r="H339" s="65"/>
      <c r="I339" s="18"/>
      <c r="J339" s="66"/>
      <c r="K339" s="66"/>
      <c r="L339" s="67"/>
      <c r="M339" s="68"/>
      <c r="N339" s="68"/>
      <c r="O339" s="69"/>
      <c r="P339" s="134"/>
      <c r="Q339" s="70"/>
      <c r="R339" s="134"/>
      <c r="S339" s="70"/>
      <c r="T339" s="134"/>
      <c r="U339" s="70"/>
      <c r="V339" s="134"/>
      <c r="W339" s="70"/>
      <c r="X339" s="134"/>
      <c r="Y339" s="70"/>
      <c r="Z339" s="134"/>
      <c r="AA339" s="70"/>
      <c r="AB339" s="19"/>
      <c r="AC339" s="20"/>
      <c r="AD339" s="19"/>
      <c r="AE339" s="71" t="str">
        <f t="shared" si="218"/>
        <v/>
      </c>
      <c r="AF339" s="71" t="str">
        <f t="shared" si="219"/>
        <v/>
      </c>
      <c r="AG339" s="71" t="str">
        <f t="shared" si="220"/>
        <v/>
      </c>
      <c r="AH339" s="71" t="str">
        <f t="shared" si="221"/>
        <v/>
      </c>
      <c r="AI339" s="71" t="str">
        <f t="shared" si="222"/>
        <v/>
      </c>
      <c r="AJ339" s="71" t="str">
        <f t="shared" si="223"/>
        <v/>
      </c>
      <c r="AK339" s="71" t="str">
        <f t="shared" si="224"/>
        <v/>
      </c>
      <c r="AL339" s="71" t="str">
        <f t="shared" si="225"/>
        <v/>
      </c>
      <c r="AM339" s="71" t="str">
        <f t="shared" si="226"/>
        <v/>
      </c>
      <c r="AN339" s="72" t="str">
        <f t="shared" si="227"/>
        <v/>
      </c>
      <c r="AO339" s="73" t="str">
        <f t="shared" si="228"/>
        <v/>
      </c>
      <c r="AP339" s="72" t="str">
        <f t="shared" si="229"/>
        <v/>
      </c>
      <c r="AQ339" s="72" t="str">
        <f t="shared" si="230"/>
        <v/>
      </c>
      <c r="AR339" s="72" t="str">
        <f t="shared" si="231"/>
        <v/>
      </c>
      <c r="AS339" s="72" t="str">
        <f t="shared" si="232"/>
        <v/>
      </c>
      <c r="AT339" s="72" t="str">
        <f t="shared" si="233"/>
        <v/>
      </c>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80"/>
      <c r="CA339" s="3"/>
      <c r="CB339" s="3"/>
      <c r="CC339" s="3"/>
      <c r="CD339" s="3"/>
      <c r="CE339" s="3"/>
      <c r="CF339" s="3"/>
      <c r="CG339" s="3"/>
      <c r="CH339" s="3"/>
      <c r="CI339" s="3"/>
      <c r="CJ339" s="3"/>
      <c r="CM339" s="3"/>
      <c r="CN339" s="78" t="str">
        <f t="shared" si="234"/>
        <v/>
      </c>
      <c r="CO339" s="78" t="str">
        <f t="shared" si="235"/>
        <v/>
      </c>
      <c r="CP339" s="78" t="str">
        <f t="shared" si="236"/>
        <v/>
      </c>
      <c r="CQ339" s="78" t="str">
        <f t="shared" si="237"/>
        <v/>
      </c>
      <c r="CR339" s="78" t="str">
        <f t="shared" si="238"/>
        <v/>
      </c>
      <c r="CS339" s="78" t="str">
        <f t="shared" si="239"/>
        <v/>
      </c>
      <c r="CT339" s="78">
        <f t="shared" si="240"/>
        <v>0</v>
      </c>
      <c r="CU339" s="78">
        <f t="shared" si="241"/>
        <v>0</v>
      </c>
      <c r="CV339" s="78">
        <f t="shared" si="242"/>
        <v>0</v>
      </c>
      <c r="CW339" s="78">
        <f t="shared" si="243"/>
        <v>0</v>
      </c>
      <c r="CX339" s="78">
        <f t="shared" si="244"/>
        <v>0</v>
      </c>
      <c r="CY339" s="78">
        <f t="shared" si="245"/>
        <v>0</v>
      </c>
      <c r="CZ339" s="78">
        <f t="shared" si="246"/>
        <v>0</v>
      </c>
      <c r="DA339" s="78">
        <f>IF(COUNTIFS($A$2:$A$601,A339,$B$2:$B$601,B339,$F$2:F$601,F339)&gt;1,1,0)</f>
        <v>0</v>
      </c>
      <c r="DB339" s="78">
        <f t="shared" si="247"/>
        <v>0</v>
      </c>
      <c r="DC339" s="78">
        <f t="shared" si="248"/>
        <v>0</v>
      </c>
      <c r="DD339" s="78">
        <f t="shared" si="249"/>
        <v>0</v>
      </c>
      <c r="DE339" s="78" t="str">
        <f t="shared" si="250"/>
        <v>1</v>
      </c>
      <c r="DF339" s="78" t="str">
        <f t="shared" si="251"/>
        <v>1</v>
      </c>
      <c r="DG339" s="78" t="str">
        <f t="shared" si="252"/>
        <v>1</v>
      </c>
      <c r="DH339" s="78" t="str">
        <f t="shared" si="253"/>
        <v>1</v>
      </c>
      <c r="DI339" s="79" t="str">
        <f>IFERROR(IF(J339="","",VLOOKUP(J339,Lists!$D$3:$E$13,2,FALSE)),1)</f>
        <v/>
      </c>
      <c r="DJ339" s="79" t="str">
        <f>IFERROR(IF(K339="","",VLOOKUP(K339,Lists!$F$3:$G$14,2,FALSE)),1)</f>
        <v/>
      </c>
      <c r="DK339" s="79" t="str">
        <f>IFERROR(IF(M339="","",VLOOKUP(M339,Lists!$AA$3:$AB$18,2,FALSE)),1)</f>
        <v/>
      </c>
      <c r="DL339" s="79" t="str">
        <f>IFERROR(IF(N339="","",VLOOKUP(N339,Lists!$AC$3:$AD$13,2,FALSE)),1)</f>
        <v/>
      </c>
    </row>
    <row r="340" spans="1:116" ht="15" customHeight="1" x14ac:dyDescent="0.2">
      <c r="A340" s="20"/>
      <c r="B340" s="19"/>
      <c r="C340" s="64"/>
      <c r="D340" s="64"/>
      <c r="E340" s="19"/>
      <c r="F340" s="20"/>
      <c r="G340" s="18"/>
      <c r="H340" s="65"/>
      <c r="I340" s="18"/>
      <c r="J340" s="66"/>
      <c r="K340" s="66"/>
      <c r="L340" s="67"/>
      <c r="M340" s="68"/>
      <c r="N340" s="68"/>
      <c r="O340" s="69"/>
      <c r="P340" s="134"/>
      <c r="Q340" s="70"/>
      <c r="R340" s="134"/>
      <c r="S340" s="70"/>
      <c r="T340" s="134"/>
      <c r="U340" s="70"/>
      <c r="V340" s="134"/>
      <c r="W340" s="70"/>
      <c r="X340" s="134"/>
      <c r="Y340" s="70"/>
      <c r="Z340" s="134"/>
      <c r="AA340" s="70"/>
      <c r="AB340" s="19"/>
      <c r="AC340" s="20"/>
      <c r="AD340" s="19"/>
      <c r="AE340" s="71" t="str">
        <f t="shared" si="218"/>
        <v/>
      </c>
      <c r="AF340" s="71" t="str">
        <f t="shared" si="219"/>
        <v/>
      </c>
      <c r="AG340" s="71" t="str">
        <f t="shared" si="220"/>
        <v/>
      </c>
      <c r="AH340" s="71" t="str">
        <f t="shared" si="221"/>
        <v/>
      </c>
      <c r="AI340" s="71" t="str">
        <f t="shared" si="222"/>
        <v/>
      </c>
      <c r="AJ340" s="71" t="str">
        <f t="shared" si="223"/>
        <v/>
      </c>
      <c r="AK340" s="71" t="str">
        <f t="shared" si="224"/>
        <v/>
      </c>
      <c r="AL340" s="71" t="str">
        <f t="shared" si="225"/>
        <v/>
      </c>
      <c r="AM340" s="71" t="str">
        <f t="shared" si="226"/>
        <v/>
      </c>
      <c r="AN340" s="72" t="str">
        <f t="shared" si="227"/>
        <v/>
      </c>
      <c r="AO340" s="73" t="str">
        <f t="shared" si="228"/>
        <v/>
      </c>
      <c r="AP340" s="72" t="str">
        <f t="shared" si="229"/>
        <v/>
      </c>
      <c r="AQ340" s="72" t="str">
        <f t="shared" si="230"/>
        <v/>
      </c>
      <c r="AR340" s="72" t="str">
        <f t="shared" si="231"/>
        <v/>
      </c>
      <c r="AS340" s="72" t="str">
        <f t="shared" si="232"/>
        <v/>
      </c>
      <c r="AT340" s="72" t="str">
        <f t="shared" si="233"/>
        <v/>
      </c>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80"/>
      <c r="CA340" s="3"/>
      <c r="CB340" s="3"/>
      <c r="CC340" s="3"/>
      <c r="CD340" s="3"/>
      <c r="CE340" s="3"/>
      <c r="CF340" s="3"/>
      <c r="CG340" s="3"/>
      <c r="CH340" s="3"/>
      <c r="CI340" s="3"/>
      <c r="CJ340" s="3"/>
      <c r="CM340" s="3"/>
      <c r="CN340" s="78" t="str">
        <f t="shared" si="234"/>
        <v/>
      </c>
      <c r="CO340" s="78" t="str">
        <f t="shared" si="235"/>
        <v/>
      </c>
      <c r="CP340" s="78" t="str">
        <f t="shared" si="236"/>
        <v/>
      </c>
      <c r="CQ340" s="78" t="str">
        <f t="shared" si="237"/>
        <v/>
      </c>
      <c r="CR340" s="78" t="str">
        <f t="shared" si="238"/>
        <v/>
      </c>
      <c r="CS340" s="78" t="str">
        <f t="shared" si="239"/>
        <v/>
      </c>
      <c r="CT340" s="78">
        <f t="shared" si="240"/>
        <v>0</v>
      </c>
      <c r="CU340" s="78">
        <f t="shared" si="241"/>
        <v>0</v>
      </c>
      <c r="CV340" s="78">
        <f t="shared" si="242"/>
        <v>0</v>
      </c>
      <c r="CW340" s="78">
        <f t="shared" si="243"/>
        <v>0</v>
      </c>
      <c r="CX340" s="78">
        <f t="shared" si="244"/>
        <v>0</v>
      </c>
      <c r="CY340" s="78">
        <f t="shared" si="245"/>
        <v>0</v>
      </c>
      <c r="CZ340" s="78">
        <f t="shared" si="246"/>
        <v>0</v>
      </c>
      <c r="DA340" s="78">
        <f>IF(COUNTIFS($A$2:$A$601,A340,$B$2:$B$601,B340,$F$2:F$601,F340)&gt;1,1,0)</f>
        <v>0</v>
      </c>
      <c r="DB340" s="78">
        <f t="shared" si="247"/>
        <v>0</v>
      </c>
      <c r="DC340" s="78">
        <f t="shared" si="248"/>
        <v>0</v>
      </c>
      <c r="DD340" s="78">
        <f t="shared" si="249"/>
        <v>0</v>
      </c>
      <c r="DE340" s="78" t="str">
        <f t="shared" si="250"/>
        <v>1</v>
      </c>
      <c r="DF340" s="78" t="str">
        <f t="shared" si="251"/>
        <v>1</v>
      </c>
      <c r="DG340" s="78" t="str">
        <f t="shared" si="252"/>
        <v>1</v>
      </c>
      <c r="DH340" s="78" t="str">
        <f t="shared" si="253"/>
        <v>1</v>
      </c>
      <c r="DI340" s="79" t="str">
        <f>IFERROR(IF(J340="","",VLOOKUP(J340,Lists!$D$3:$E$13,2,FALSE)),1)</f>
        <v/>
      </c>
      <c r="DJ340" s="79" t="str">
        <f>IFERROR(IF(K340="","",VLOOKUP(K340,Lists!$F$3:$G$14,2,FALSE)),1)</f>
        <v/>
      </c>
      <c r="DK340" s="79" t="str">
        <f>IFERROR(IF(M340="","",VLOOKUP(M340,Lists!$AA$3:$AB$18,2,FALSE)),1)</f>
        <v/>
      </c>
      <c r="DL340" s="79" t="str">
        <f>IFERROR(IF(N340="","",VLOOKUP(N340,Lists!$AC$3:$AD$13,2,FALSE)),1)</f>
        <v/>
      </c>
    </row>
    <row r="341" spans="1:116" ht="15" customHeight="1" x14ac:dyDescent="0.2">
      <c r="A341" s="20"/>
      <c r="B341" s="19"/>
      <c r="C341" s="64"/>
      <c r="D341" s="64"/>
      <c r="E341" s="19"/>
      <c r="F341" s="20"/>
      <c r="G341" s="18"/>
      <c r="H341" s="65"/>
      <c r="I341" s="18"/>
      <c r="J341" s="66"/>
      <c r="K341" s="66"/>
      <c r="L341" s="67"/>
      <c r="M341" s="68"/>
      <c r="N341" s="68"/>
      <c r="O341" s="69"/>
      <c r="P341" s="134"/>
      <c r="Q341" s="70"/>
      <c r="R341" s="134"/>
      <c r="S341" s="70"/>
      <c r="T341" s="134"/>
      <c r="U341" s="70"/>
      <c r="V341" s="134"/>
      <c r="W341" s="70"/>
      <c r="X341" s="134"/>
      <c r="Y341" s="70"/>
      <c r="Z341" s="134"/>
      <c r="AA341" s="70"/>
      <c r="AB341" s="19"/>
      <c r="AC341" s="20"/>
      <c r="AD341" s="19"/>
      <c r="AE341" s="71" t="str">
        <f t="shared" si="218"/>
        <v/>
      </c>
      <c r="AF341" s="71" t="str">
        <f t="shared" si="219"/>
        <v/>
      </c>
      <c r="AG341" s="71" t="str">
        <f t="shared" si="220"/>
        <v/>
      </c>
      <c r="AH341" s="71" t="str">
        <f t="shared" si="221"/>
        <v/>
      </c>
      <c r="AI341" s="71" t="str">
        <f t="shared" si="222"/>
        <v/>
      </c>
      <c r="AJ341" s="71" t="str">
        <f t="shared" si="223"/>
        <v/>
      </c>
      <c r="AK341" s="71" t="str">
        <f t="shared" si="224"/>
        <v/>
      </c>
      <c r="AL341" s="71" t="str">
        <f t="shared" si="225"/>
        <v/>
      </c>
      <c r="AM341" s="71" t="str">
        <f t="shared" si="226"/>
        <v/>
      </c>
      <c r="AN341" s="72" t="str">
        <f t="shared" si="227"/>
        <v/>
      </c>
      <c r="AO341" s="73" t="str">
        <f t="shared" si="228"/>
        <v/>
      </c>
      <c r="AP341" s="72" t="str">
        <f t="shared" si="229"/>
        <v/>
      </c>
      <c r="AQ341" s="72" t="str">
        <f t="shared" si="230"/>
        <v/>
      </c>
      <c r="AR341" s="72" t="str">
        <f t="shared" si="231"/>
        <v/>
      </c>
      <c r="AS341" s="72" t="str">
        <f t="shared" si="232"/>
        <v/>
      </c>
      <c r="AT341" s="72" t="str">
        <f t="shared" si="233"/>
        <v/>
      </c>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80"/>
      <c r="CA341" s="3"/>
      <c r="CB341" s="3"/>
      <c r="CC341" s="3"/>
      <c r="CD341" s="3"/>
      <c r="CE341" s="3"/>
      <c r="CF341" s="3"/>
      <c r="CG341" s="3"/>
      <c r="CH341" s="3"/>
      <c r="CI341" s="3"/>
      <c r="CJ341" s="3"/>
      <c r="CM341" s="3"/>
      <c r="CN341" s="78" t="str">
        <f t="shared" si="234"/>
        <v/>
      </c>
      <c r="CO341" s="78" t="str">
        <f t="shared" si="235"/>
        <v/>
      </c>
      <c r="CP341" s="78" t="str">
        <f t="shared" si="236"/>
        <v/>
      </c>
      <c r="CQ341" s="78" t="str">
        <f t="shared" si="237"/>
        <v/>
      </c>
      <c r="CR341" s="78" t="str">
        <f t="shared" si="238"/>
        <v/>
      </c>
      <c r="CS341" s="78" t="str">
        <f t="shared" si="239"/>
        <v/>
      </c>
      <c r="CT341" s="78">
        <f t="shared" si="240"/>
        <v>0</v>
      </c>
      <c r="CU341" s="78">
        <f t="shared" si="241"/>
        <v>0</v>
      </c>
      <c r="CV341" s="78">
        <f t="shared" si="242"/>
        <v>0</v>
      </c>
      <c r="CW341" s="78">
        <f t="shared" si="243"/>
        <v>0</v>
      </c>
      <c r="CX341" s="78">
        <f t="shared" si="244"/>
        <v>0</v>
      </c>
      <c r="CY341" s="78">
        <f t="shared" si="245"/>
        <v>0</v>
      </c>
      <c r="CZ341" s="78">
        <f t="shared" si="246"/>
        <v>0</v>
      </c>
      <c r="DA341" s="78">
        <f>IF(COUNTIFS($A$2:$A$601,A341,$B$2:$B$601,B341,$F$2:F$601,F341)&gt;1,1,0)</f>
        <v>0</v>
      </c>
      <c r="DB341" s="78">
        <f t="shared" si="247"/>
        <v>0</v>
      </c>
      <c r="DC341" s="78">
        <f t="shared" si="248"/>
        <v>0</v>
      </c>
      <c r="DD341" s="78">
        <f t="shared" si="249"/>
        <v>0</v>
      </c>
      <c r="DE341" s="78" t="str">
        <f t="shared" si="250"/>
        <v>1</v>
      </c>
      <c r="DF341" s="78" t="str">
        <f t="shared" si="251"/>
        <v>1</v>
      </c>
      <c r="DG341" s="78" t="str">
        <f t="shared" si="252"/>
        <v>1</v>
      </c>
      <c r="DH341" s="78" t="str">
        <f t="shared" si="253"/>
        <v>1</v>
      </c>
      <c r="DI341" s="79" t="str">
        <f>IFERROR(IF(J341="","",VLOOKUP(J341,Lists!$D$3:$E$13,2,FALSE)),1)</f>
        <v/>
      </c>
      <c r="DJ341" s="79" t="str">
        <f>IFERROR(IF(K341="","",VLOOKUP(K341,Lists!$F$3:$G$14,2,FALSE)),1)</f>
        <v/>
      </c>
      <c r="DK341" s="79" t="str">
        <f>IFERROR(IF(M341="","",VLOOKUP(M341,Lists!$AA$3:$AB$18,2,FALSE)),1)</f>
        <v/>
      </c>
      <c r="DL341" s="79" t="str">
        <f>IFERROR(IF(N341="","",VLOOKUP(N341,Lists!$AC$3:$AD$13,2,FALSE)),1)</f>
        <v/>
      </c>
    </row>
    <row r="342" spans="1:116" ht="15" customHeight="1" x14ac:dyDescent="0.2">
      <c r="A342" s="20"/>
      <c r="B342" s="19"/>
      <c r="C342" s="64"/>
      <c r="D342" s="64"/>
      <c r="E342" s="19"/>
      <c r="F342" s="20"/>
      <c r="G342" s="18"/>
      <c r="H342" s="65"/>
      <c r="I342" s="18"/>
      <c r="J342" s="66"/>
      <c r="K342" s="66"/>
      <c r="L342" s="67"/>
      <c r="M342" s="68"/>
      <c r="N342" s="68"/>
      <c r="O342" s="69"/>
      <c r="P342" s="134"/>
      <c r="Q342" s="70"/>
      <c r="R342" s="134"/>
      <c r="S342" s="70"/>
      <c r="T342" s="134"/>
      <c r="U342" s="70"/>
      <c r="V342" s="134"/>
      <c r="W342" s="70"/>
      <c r="X342" s="134"/>
      <c r="Y342" s="70"/>
      <c r="Z342" s="134"/>
      <c r="AA342" s="70"/>
      <c r="AB342" s="19"/>
      <c r="AC342" s="20"/>
      <c r="AD342" s="19"/>
      <c r="AE342" s="71" t="str">
        <f t="shared" si="218"/>
        <v/>
      </c>
      <c r="AF342" s="71" t="str">
        <f t="shared" si="219"/>
        <v/>
      </c>
      <c r="AG342" s="71" t="str">
        <f t="shared" si="220"/>
        <v/>
      </c>
      <c r="AH342" s="71" t="str">
        <f t="shared" si="221"/>
        <v/>
      </c>
      <c r="AI342" s="71" t="str">
        <f t="shared" si="222"/>
        <v/>
      </c>
      <c r="AJ342" s="71" t="str">
        <f t="shared" si="223"/>
        <v/>
      </c>
      <c r="AK342" s="71" t="str">
        <f t="shared" si="224"/>
        <v/>
      </c>
      <c r="AL342" s="71" t="str">
        <f t="shared" si="225"/>
        <v/>
      </c>
      <c r="AM342" s="71" t="str">
        <f t="shared" si="226"/>
        <v/>
      </c>
      <c r="AN342" s="72" t="str">
        <f t="shared" si="227"/>
        <v/>
      </c>
      <c r="AO342" s="73" t="str">
        <f t="shared" si="228"/>
        <v/>
      </c>
      <c r="AP342" s="72" t="str">
        <f t="shared" si="229"/>
        <v/>
      </c>
      <c r="AQ342" s="72" t="str">
        <f t="shared" si="230"/>
        <v/>
      </c>
      <c r="AR342" s="72" t="str">
        <f t="shared" si="231"/>
        <v/>
      </c>
      <c r="AS342" s="72" t="str">
        <f t="shared" si="232"/>
        <v/>
      </c>
      <c r="AT342" s="72" t="str">
        <f t="shared" si="233"/>
        <v/>
      </c>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80"/>
      <c r="CA342" s="3"/>
      <c r="CB342" s="3"/>
      <c r="CC342" s="3"/>
      <c r="CD342" s="3"/>
      <c r="CE342" s="3"/>
      <c r="CF342" s="3"/>
      <c r="CG342" s="3"/>
      <c r="CH342" s="3"/>
      <c r="CI342" s="3"/>
      <c r="CJ342" s="3"/>
      <c r="CM342" s="3"/>
      <c r="CN342" s="78" t="str">
        <f t="shared" si="234"/>
        <v/>
      </c>
      <c r="CO342" s="78" t="str">
        <f t="shared" si="235"/>
        <v/>
      </c>
      <c r="CP342" s="78" t="str">
        <f t="shared" si="236"/>
        <v/>
      </c>
      <c r="CQ342" s="78" t="str">
        <f t="shared" si="237"/>
        <v/>
      </c>
      <c r="CR342" s="78" t="str">
        <f t="shared" si="238"/>
        <v/>
      </c>
      <c r="CS342" s="78" t="str">
        <f t="shared" si="239"/>
        <v/>
      </c>
      <c r="CT342" s="78">
        <f t="shared" si="240"/>
        <v>0</v>
      </c>
      <c r="CU342" s="78">
        <f t="shared" si="241"/>
        <v>0</v>
      </c>
      <c r="CV342" s="78">
        <f t="shared" si="242"/>
        <v>0</v>
      </c>
      <c r="CW342" s="78">
        <f t="shared" si="243"/>
        <v>0</v>
      </c>
      <c r="CX342" s="78">
        <f t="shared" si="244"/>
        <v>0</v>
      </c>
      <c r="CY342" s="78">
        <f t="shared" si="245"/>
        <v>0</v>
      </c>
      <c r="CZ342" s="78">
        <f t="shared" si="246"/>
        <v>0</v>
      </c>
      <c r="DA342" s="78">
        <f>IF(COUNTIFS($A$2:$A$601,A342,$B$2:$B$601,B342,$F$2:F$601,F342)&gt;1,1,0)</f>
        <v>0</v>
      </c>
      <c r="DB342" s="78">
        <f t="shared" si="247"/>
        <v>0</v>
      </c>
      <c r="DC342" s="78">
        <f t="shared" si="248"/>
        <v>0</v>
      </c>
      <c r="DD342" s="78">
        <f t="shared" si="249"/>
        <v>0</v>
      </c>
      <c r="DE342" s="78" t="str">
        <f t="shared" si="250"/>
        <v>1</v>
      </c>
      <c r="DF342" s="78" t="str">
        <f t="shared" si="251"/>
        <v>1</v>
      </c>
      <c r="DG342" s="78" t="str">
        <f t="shared" si="252"/>
        <v>1</v>
      </c>
      <c r="DH342" s="78" t="str">
        <f t="shared" si="253"/>
        <v>1</v>
      </c>
      <c r="DI342" s="79" t="str">
        <f>IFERROR(IF(J342="","",VLOOKUP(J342,Lists!$D$3:$E$13,2,FALSE)),1)</f>
        <v/>
      </c>
      <c r="DJ342" s="79" t="str">
        <f>IFERROR(IF(K342="","",VLOOKUP(K342,Lists!$F$3:$G$14,2,FALSE)),1)</f>
        <v/>
      </c>
      <c r="DK342" s="79" t="str">
        <f>IFERROR(IF(M342="","",VLOOKUP(M342,Lists!$AA$3:$AB$18,2,FALSE)),1)</f>
        <v/>
      </c>
      <c r="DL342" s="79" t="str">
        <f>IFERROR(IF(N342="","",VLOOKUP(N342,Lists!$AC$3:$AD$13,2,FALSE)),1)</f>
        <v/>
      </c>
    </row>
    <row r="343" spans="1:116" ht="15" customHeight="1" x14ac:dyDescent="0.2">
      <c r="A343" s="20"/>
      <c r="B343" s="19"/>
      <c r="C343" s="64"/>
      <c r="D343" s="64"/>
      <c r="E343" s="19"/>
      <c r="F343" s="20"/>
      <c r="G343" s="18"/>
      <c r="H343" s="65"/>
      <c r="I343" s="18"/>
      <c r="J343" s="66"/>
      <c r="K343" s="66"/>
      <c r="L343" s="67"/>
      <c r="M343" s="68"/>
      <c r="N343" s="68"/>
      <c r="O343" s="69"/>
      <c r="P343" s="134"/>
      <c r="Q343" s="70"/>
      <c r="R343" s="134"/>
      <c r="S343" s="70"/>
      <c r="T343" s="134"/>
      <c r="U343" s="70"/>
      <c r="V343" s="134"/>
      <c r="W343" s="70"/>
      <c r="X343" s="134"/>
      <c r="Y343" s="70"/>
      <c r="Z343" s="134"/>
      <c r="AA343" s="70"/>
      <c r="AB343" s="19"/>
      <c r="AC343" s="20"/>
      <c r="AD343" s="19"/>
      <c r="AE343" s="71" t="str">
        <f t="shared" si="218"/>
        <v/>
      </c>
      <c r="AF343" s="71" t="str">
        <f t="shared" si="219"/>
        <v/>
      </c>
      <c r="AG343" s="71" t="str">
        <f t="shared" si="220"/>
        <v/>
      </c>
      <c r="AH343" s="71" t="str">
        <f t="shared" si="221"/>
        <v/>
      </c>
      <c r="AI343" s="71" t="str">
        <f t="shared" si="222"/>
        <v/>
      </c>
      <c r="AJ343" s="71" t="str">
        <f t="shared" si="223"/>
        <v/>
      </c>
      <c r="AK343" s="71" t="str">
        <f t="shared" si="224"/>
        <v/>
      </c>
      <c r="AL343" s="71" t="str">
        <f t="shared" si="225"/>
        <v/>
      </c>
      <c r="AM343" s="71" t="str">
        <f t="shared" si="226"/>
        <v/>
      </c>
      <c r="AN343" s="72" t="str">
        <f t="shared" si="227"/>
        <v/>
      </c>
      <c r="AO343" s="73" t="str">
        <f t="shared" si="228"/>
        <v/>
      </c>
      <c r="AP343" s="72" t="str">
        <f t="shared" si="229"/>
        <v/>
      </c>
      <c r="AQ343" s="72" t="str">
        <f t="shared" si="230"/>
        <v/>
      </c>
      <c r="AR343" s="72" t="str">
        <f t="shared" si="231"/>
        <v/>
      </c>
      <c r="AS343" s="72" t="str">
        <f t="shared" si="232"/>
        <v/>
      </c>
      <c r="AT343" s="72" t="str">
        <f t="shared" si="233"/>
        <v/>
      </c>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80"/>
      <c r="CA343" s="3"/>
      <c r="CB343" s="3"/>
      <c r="CC343" s="3"/>
      <c r="CD343" s="3"/>
      <c r="CE343" s="3"/>
      <c r="CF343" s="3"/>
      <c r="CG343" s="3"/>
      <c r="CH343" s="3"/>
      <c r="CI343" s="3"/>
      <c r="CJ343" s="3"/>
      <c r="CM343" s="3"/>
      <c r="CN343" s="78" t="str">
        <f t="shared" si="234"/>
        <v/>
      </c>
      <c r="CO343" s="78" t="str">
        <f t="shared" si="235"/>
        <v/>
      </c>
      <c r="CP343" s="78" t="str">
        <f t="shared" si="236"/>
        <v/>
      </c>
      <c r="CQ343" s="78" t="str">
        <f t="shared" si="237"/>
        <v/>
      </c>
      <c r="CR343" s="78" t="str">
        <f t="shared" si="238"/>
        <v/>
      </c>
      <c r="CS343" s="78" t="str">
        <f t="shared" si="239"/>
        <v/>
      </c>
      <c r="CT343" s="78">
        <f t="shared" si="240"/>
        <v>0</v>
      </c>
      <c r="CU343" s="78">
        <f t="shared" si="241"/>
        <v>0</v>
      </c>
      <c r="CV343" s="78">
        <f t="shared" si="242"/>
        <v>0</v>
      </c>
      <c r="CW343" s="78">
        <f t="shared" si="243"/>
        <v>0</v>
      </c>
      <c r="CX343" s="78">
        <f t="shared" si="244"/>
        <v>0</v>
      </c>
      <c r="CY343" s="78">
        <f t="shared" si="245"/>
        <v>0</v>
      </c>
      <c r="CZ343" s="78">
        <f t="shared" si="246"/>
        <v>0</v>
      </c>
      <c r="DA343" s="78">
        <f>IF(COUNTIFS($A$2:$A$601,A343,$B$2:$B$601,B343,$F$2:F$601,F343)&gt;1,1,0)</f>
        <v>0</v>
      </c>
      <c r="DB343" s="78">
        <f t="shared" si="247"/>
        <v>0</v>
      </c>
      <c r="DC343" s="78">
        <f t="shared" si="248"/>
        <v>0</v>
      </c>
      <c r="DD343" s="78">
        <f t="shared" si="249"/>
        <v>0</v>
      </c>
      <c r="DE343" s="78" t="str">
        <f t="shared" si="250"/>
        <v>1</v>
      </c>
      <c r="DF343" s="78" t="str">
        <f t="shared" si="251"/>
        <v>1</v>
      </c>
      <c r="DG343" s="78" t="str">
        <f t="shared" si="252"/>
        <v>1</v>
      </c>
      <c r="DH343" s="78" t="str">
        <f t="shared" si="253"/>
        <v>1</v>
      </c>
      <c r="DI343" s="79" t="str">
        <f>IFERROR(IF(J343="","",VLOOKUP(J343,Lists!$D$3:$E$13,2,FALSE)),1)</f>
        <v/>
      </c>
      <c r="DJ343" s="79" t="str">
        <f>IFERROR(IF(K343="","",VLOOKUP(K343,Lists!$F$3:$G$14,2,FALSE)),1)</f>
        <v/>
      </c>
      <c r="DK343" s="79" t="str">
        <f>IFERROR(IF(M343="","",VLOOKUP(M343,Lists!$AA$3:$AB$18,2,FALSE)),1)</f>
        <v/>
      </c>
      <c r="DL343" s="79" t="str">
        <f>IFERROR(IF(N343="","",VLOOKUP(N343,Lists!$AC$3:$AD$13,2,FALSE)),1)</f>
        <v/>
      </c>
    </row>
    <row r="344" spans="1:116" ht="15" customHeight="1" x14ac:dyDescent="0.2">
      <c r="A344" s="20"/>
      <c r="B344" s="19"/>
      <c r="C344" s="64"/>
      <c r="D344" s="64"/>
      <c r="E344" s="19"/>
      <c r="F344" s="20"/>
      <c r="G344" s="18"/>
      <c r="H344" s="65"/>
      <c r="I344" s="18"/>
      <c r="J344" s="66"/>
      <c r="K344" s="66"/>
      <c r="L344" s="67"/>
      <c r="M344" s="68"/>
      <c r="N344" s="68"/>
      <c r="O344" s="69"/>
      <c r="P344" s="134"/>
      <c r="Q344" s="70"/>
      <c r="R344" s="134"/>
      <c r="S344" s="70"/>
      <c r="T344" s="134"/>
      <c r="U344" s="70"/>
      <c r="V344" s="134"/>
      <c r="W344" s="70"/>
      <c r="X344" s="134"/>
      <c r="Y344" s="70"/>
      <c r="Z344" s="134"/>
      <c r="AA344" s="70"/>
      <c r="AB344" s="19"/>
      <c r="AC344" s="20"/>
      <c r="AD344" s="19"/>
      <c r="AE344" s="71" t="str">
        <f t="shared" si="218"/>
        <v/>
      </c>
      <c r="AF344" s="71" t="str">
        <f t="shared" si="219"/>
        <v/>
      </c>
      <c r="AG344" s="71" t="str">
        <f t="shared" si="220"/>
        <v/>
      </c>
      <c r="AH344" s="71" t="str">
        <f t="shared" si="221"/>
        <v/>
      </c>
      <c r="AI344" s="71" t="str">
        <f t="shared" si="222"/>
        <v/>
      </c>
      <c r="AJ344" s="71" t="str">
        <f t="shared" si="223"/>
        <v/>
      </c>
      <c r="AK344" s="71" t="str">
        <f t="shared" si="224"/>
        <v/>
      </c>
      <c r="AL344" s="71" t="str">
        <f t="shared" si="225"/>
        <v/>
      </c>
      <c r="AM344" s="71" t="str">
        <f t="shared" si="226"/>
        <v/>
      </c>
      <c r="AN344" s="72" t="str">
        <f t="shared" si="227"/>
        <v/>
      </c>
      <c r="AO344" s="73" t="str">
        <f t="shared" si="228"/>
        <v/>
      </c>
      <c r="AP344" s="72" t="str">
        <f t="shared" si="229"/>
        <v/>
      </c>
      <c r="AQ344" s="72" t="str">
        <f t="shared" si="230"/>
        <v/>
      </c>
      <c r="AR344" s="72" t="str">
        <f t="shared" si="231"/>
        <v/>
      </c>
      <c r="AS344" s="72" t="str">
        <f t="shared" si="232"/>
        <v/>
      </c>
      <c r="AT344" s="72" t="str">
        <f t="shared" si="233"/>
        <v/>
      </c>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80"/>
      <c r="CA344" s="3"/>
      <c r="CB344" s="3"/>
      <c r="CC344" s="3"/>
      <c r="CD344" s="3"/>
      <c r="CE344" s="3"/>
      <c r="CF344" s="3"/>
      <c r="CG344" s="3"/>
      <c r="CH344" s="3"/>
      <c r="CI344" s="3"/>
      <c r="CJ344" s="3"/>
      <c r="CM344" s="3"/>
      <c r="CN344" s="78" t="str">
        <f t="shared" si="234"/>
        <v/>
      </c>
      <c r="CO344" s="78" t="str">
        <f t="shared" si="235"/>
        <v/>
      </c>
      <c r="CP344" s="78" t="str">
        <f t="shared" si="236"/>
        <v/>
      </c>
      <c r="CQ344" s="78" t="str">
        <f t="shared" si="237"/>
        <v/>
      </c>
      <c r="CR344" s="78" t="str">
        <f t="shared" si="238"/>
        <v/>
      </c>
      <c r="CS344" s="78" t="str">
        <f t="shared" si="239"/>
        <v/>
      </c>
      <c r="CT344" s="78">
        <f t="shared" si="240"/>
        <v>0</v>
      </c>
      <c r="CU344" s="78">
        <f t="shared" si="241"/>
        <v>0</v>
      </c>
      <c r="CV344" s="78">
        <f t="shared" si="242"/>
        <v>0</v>
      </c>
      <c r="CW344" s="78">
        <f t="shared" si="243"/>
        <v>0</v>
      </c>
      <c r="CX344" s="78">
        <f t="shared" si="244"/>
        <v>0</v>
      </c>
      <c r="CY344" s="78">
        <f t="shared" si="245"/>
        <v>0</v>
      </c>
      <c r="CZ344" s="78">
        <f t="shared" si="246"/>
        <v>0</v>
      </c>
      <c r="DA344" s="78">
        <f>IF(COUNTIFS($A$2:$A$601,A344,$B$2:$B$601,B344,$F$2:F$601,F344)&gt;1,1,0)</f>
        <v>0</v>
      </c>
      <c r="DB344" s="78">
        <f t="shared" si="247"/>
        <v>0</v>
      </c>
      <c r="DC344" s="78">
        <f t="shared" si="248"/>
        <v>0</v>
      </c>
      <c r="DD344" s="78">
        <f t="shared" si="249"/>
        <v>0</v>
      </c>
      <c r="DE344" s="78" t="str">
        <f t="shared" si="250"/>
        <v>1</v>
      </c>
      <c r="DF344" s="78" t="str">
        <f t="shared" si="251"/>
        <v>1</v>
      </c>
      <c r="DG344" s="78" t="str">
        <f t="shared" si="252"/>
        <v>1</v>
      </c>
      <c r="DH344" s="78" t="str">
        <f t="shared" si="253"/>
        <v>1</v>
      </c>
      <c r="DI344" s="79" t="str">
        <f>IFERROR(IF(J344="","",VLOOKUP(J344,Lists!$D$3:$E$13,2,FALSE)),1)</f>
        <v/>
      </c>
      <c r="DJ344" s="79" t="str">
        <f>IFERROR(IF(K344="","",VLOOKUP(K344,Lists!$F$3:$G$14,2,FALSE)),1)</f>
        <v/>
      </c>
      <c r="DK344" s="79" t="str">
        <f>IFERROR(IF(M344="","",VLOOKUP(M344,Lists!$AA$3:$AB$18,2,FALSE)),1)</f>
        <v/>
      </c>
      <c r="DL344" s="79" t="str">
        <f>IFERROR(IF(N344="","",VLOOKUP(N344,Lists!$AC$3:$AD$13,2,FALSE)),1)</f>
        <v/>
      </c>
    </row>
    <row r="345" spans="1:116" ht="15" customHeight="1" x14ac:dyDescent="0.2">
      <c r="A345" s="20"/>
      <c r="B345" s="19"/>
      <c r="C345" s="64"/>
      <c r="D345" s="64"/>
      <c r="E345" s="19"/>
      <c r="F345" s="20"/>
      <c r="G345" s="18"/>
      <c r="H345" s="65"/>
      <c r="I345" s="18"/>
      <c r="J345" s="66"/>
      <c r="K345" s="66"/>
      <c r="L345" s="67"/>
      <c r="M345" s="68"/>
      <c r="N345" s="68"/>
      <c r="O345" s="69"/>
      <c r="P345" s="134"/>
      <c r="Q345" s="70"/>
      <c r="R345" s="134"/>
      <c r="S345" s="70"/>
      <c r="T345" s="134"/>
      <c r="U345" s="70"/>
      <c r="V345" s="134"/>
      <c r="W345" s="70"/>
      <c r="X345" s="134"/>
      <c r="Y345" s="70"/>
      <c r="Z345" s="134"/>
      <c r="AA345" s="70"/>
      <c r="AB345" s="19"/>
      <c r="AC345" s="20"/>
      <c r="AD345" s="19"/>
      <c r="AE345" s="71" t="str">
        <f t="shared" si="218"/>
        <v/>
      </c>
      <c r="AF345" s="71" t="str">
        <f t="shared" si="219"/>
        <v/>
      </c>
      <c r="AG345" s="71" t="str">
        <f t="shared" si="220"/>
        <v/>
      </c>
      <c r="AH345" s="71" t="str">
        <f t="shared" si="221"/>
        <v/>
      </c>
      <c r="AI345" s="71" t="str">
        <f t="shared" si="222"/>
        <v/>
      </c>
      <c r="AJ345" s="71" t="str">
        <f t="shared" si="223"/>
        <v/>
      </c>
      <c r="AK345" s="71" t="str">
        <f t="shared" si="224"/>
        <v/>
      </c>
      <c r="AL345" s="71" t="str">
        <f t="shared" si="225"/>
        <v/>
      </c>
      <c r="AM345" s="71" t="str">
        <f t="shared" si="226"/>
        <v/>
      </c>
      <c r="AN345" s="72" t="str">
        <f t="shared" si="227"/>
        <v/>
      </c>
      <c r="AO345" s="73" t="str">
        <f t="shared" si="228"/>
        <v/>
      </c>
      <c r="AP345" s="72" t="str">
        <f t="shared" si="229"/>
        <v/>
      </c>
      <c r="AQ345" s="72" t="str">
        <f t="shared" si="230"/>
        <v/>
      </c>
      <c r="AR345" s="72" t="str">
        <f t="shared" si="231"/>
        <v/>
      </c>
      <c r="AS345" s="72" t="str">
        <f t="shared" si="232"/>
        <v/>
      </c>
      <c r="AT345" s="72" t="str">
        <f t="shared" si="233"/>
        <v/>
      </c>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80"/>
      <c r="CA345" s="3"/>
      <c r="CB345" s="3"/>
      <c r="CC345" s="3"/>
      <c r="CD345" s="3"/>
      <c r="CE345" s="3"/>
      <c r="CF345" s="3"/>
      <c r="CG345" s="3"/>
      <c r="CH345" s="3"/>
      <c r="CI345" s="3"/>
      <c r="CJ345" s="3"/>
      <c r="CM345" s="3"/>
      <c r="CN345" s="78" t="str">
        <f t="shared" si="234"/>
        <v/>
      </c>
      <c r="CO345" s="78" t="str">
        <f t="shared" si="235"/>
        <v/>
      </c>
      <c r="CP345" s="78" t="str">
        <f t="shared" si="236"/>
        <v/>
      </c>
      <c r="CQ345" s="78" t="str">
        <f t="shared" si="237"/>
        <v/>
      </c>
      <c r="CR345" s="78" t="str">
        <f t="shared" si="238"/>
        <v/>
      </c>
      <c r="CS345" s="78" t="str">
        <f t="shared" si="239"/>
        <v/>
      </c>
      <c r="CT345" s="78">
        <f t="shared" si="240"/>
        <v>0</v>
      </c>
      <c r="CU345" s="78">
        <f t="shared" si="241"/>
        <v>0</v>
      </c>
      <c r="CV345" s="78">
        <f t="shared" si="242"/>
        <v>0</v>
      </c>
      <c r="CW345" s="78">
        <f t="shared" si="243"/>
        <v>0</v>
      </c>
      <c r="CX345" s="78">
        <f t="shared" si="244"/>
        <v>0</v>
      </c>
      <c r="CY345" s="78">
        <f t="shared" si="245"/>
        <v>0</v>
      </c>
      <c r="CZ345" s="78">
        <f t="shared" si="246"/>
        <v>0</v>
      </c>
      <c r="DA345" s="78">
        <f>IF(COUNTIFS($A$2:$A$601,A345,$B$2:$B$601,B345,$F$2:F$601,F345)&gt;1,1,0)</f>
        <v>0</v>
      </c>
      <c r="DB345" s="78">
        <f t="shared" si="247"/>
        <v>0</v>
      </c>
      <c r="DC345" s="78">
        <f t="shared" si="248"/>
        <v>0</v>
      </c>
      <c r="DD345" s="78">
        <f t="shared" si="249"/>
        <v>0</v>
      </c>
      <c r="DE345" s="78" t="str">
        <f t="shared" si="250"/>
        <v>1</v>
      </c>
      <c r="DF345" s="78" t="str">
        <f t="shared" si="251"/>
        <v>1</v>
      </c>
      <c r="DG345" s="78" t="str">
        <f t="shared" si="252"/>
        <v>1</v>
      </c>
      <c r="DH345" s="78" t="str">
        <f t="shared" si="253"/>
        <v>1</v>
      </c>
      <c r="DI345" s="79" t="str">
        <f>IFERROR(IF(J345="","",VLOOKUP(J345,Lists!$D$3:$E$13,2,FALSE)),1)</f>
        <v/>
      </c>
      <c r="DJ345" s="79" t="str">
        <f>IFERROR(IF(K345="","",VLOOKUP(K345,Lists!$F$3:$G$14,2,FALSE)),1)</f>
        <v/>
      </c>
      <c r="DK345" s="79" t="str">
        <f>IFERROR(IF(M345="","",VLOOKUP(M345,Lists!$AA$3:$AB$18,2,FALSE)),1)</f>
        <v/>
      </c>
      <c r="DL345" s="79" t="str">
        <f>IFERROR(IF(N345="","",VLOOKUP(N345,Lists!$AC$3:$AD$13,2,FALSE)),1)</f>
        <v/>
      </c>
    </row>
    <row r="346" spans="1:116" ht="15" customHeight="1" x14ac:dyDescent="0.2">
      <c r="A346" s="20"/>
      <c r="B346" s="19"/>
      <c r="C346" s="64"/>
      <c r="D346" s="64"/>
      <c r="E346" s="19"/>
      <c r="F346" s="20"/>
      <c r="G346" s="18"/>
      <c r="H346" s="65"/>
      <c r="I346" s="18"/>
      <c r="J346" s="66"/>
      <c r="K346" s="66"/>
      <c r="L346" s="67"/>
      <c r="M346" s="68"/>
      <c r="N346" s="68"/>
      <c r="O346" s="69"/>
      <c r="P346" s="134"/>
      <c r="Q346" s="70"/>
      <c r="R346" s="134"/>
      <c r="S346" s="70"/>
      <c r="T346" s="134"/>
      <c r="U346" s="70"/>
      <c r="V346" s="134"/>
      <c r="W346" s="70"/>
      <c r="X346" s="134"/>
      <c r="Y346" s="70"/>
      <c r="Z346" s="134"/>
      <c r="AA346" s="70"/>
      <c r="AB346" s="19"/>
      <c r="AC346" s="20"/>
      <c r="AD346" s="19"/>
      <c r="AE346" s="71" t="str">
        <f t="shared" si="218"/>
        <v/>
      </c>
      <c r="AF346" s="71" t="str">
        <f t="shared" si="219"/>
        <v/>
      </c>
      <c r="AG346" s="71" t="str">
        <f t="shared" si="220"/>
        <v/>
      </c>
      <c r="AH346" s="71" t="str">
        <f t="shared" si="221"/>
        <v/>
      </c>
      <c r="AI346" s="71" t="str">
        <f t="shared" si="222"/>
        <v/>
      </c>
      <c r="AJ346" s="71" t="str">
        <f t="shared" si="223"/>
        <v/>
      </c>
      <c r="AK346" s="71" t="str">
        <f t="shared" si="224"/>
        <v/>
      </c>
      <c r="AL346" s="71" t="str">
        <f t="shared" si="225"/>
        <v/>
      </c>
      <c r="AM346" s="71" t="str">
        <f t="shared" si="226"/>
        <v/>
      </c>
      <c r="AN346" s="72" t="str">
        <f t="shared" si="227"/>
        <v/>
      </c>
      <c r="AO346" s="73" t="str">
        <f t="shared" si="228"/>
        <v/>
      </c>
      <c r="AP346" s="72" t="str">
        <f t="shared" si="229"/>
        <v/>
      </c>
      <c r="AQ346" s="72" t="str">
        <f t="shared" si="230"/>
        <v/>
      </c>
      <c r="AR346" s="72" t="str">
        <f t="shared" si="231"/>
        <v/>
      </c>
      <c r="AS346" s="72" t="str">
        <f t="shared" si="232"/>
        <v/>
      </c>
      <c r="AT346" s="72" t="str">
        <f t="shared" si="233"/>
        <v/>
      </c>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80"/>
      <c r="CA346" s="3"/>
      <c r="CB346" s="3"/>
      <c r="CC346" s="3"/>
      <c r="CD346" s="3"/>
      <c r="CE346" s="3"/>
      <c r="CF346" s="3"/>
      <c r="CG346" s="3"/>
      <c r="CH346" s="3"/>
      <c r="CI346" s="3"/>
      <c r="CJ346" s="3"/>
      <c r="CM346" s="3"/>
      <c r="CN346" s="78" t="str">
        <f t="shared" si="234"/>
        <v/>
      </c>
      <c r="CO346" s="78" t="str">
        <f t="shared" si="235"/>
        <v/>
      </c>
      <c r="CP346" s="78" t="str">
        <f t="shared" si="236"/>
        <v/>
      </c>
      <c r="CQ346" s="78" t="str">
        <f t="shared" si="237"/>
        <v/>
      </c>
      <c r="CR346" s="78" t="str">
        <f t="shared" si="238"/>
        <v/>
      </c>
      <c r="CS346" s="78" t="str">
        <f t="shared" si="239"/>
        <v/>
      </c>
      <c r="CT346" s="78">
        <f t="shared" si="240"/>
        <v>0</v>
      </c>
      <c r="CU346" s="78">
        <f t="shared" si="241"/>
        <v>0</v>
      </c>
      <c r="CV346" s="78">
        <f t="shared" si="242"/>
        <v>0</v>
      </c>
      <c r="CW346" s="78">
        <f t="shared" si="243"/>
        <v>0</v>
      </c>
      <c r="CX346" s="78">
        <f t="shared" si="244"/>
        <v>0</v>
      </c>
      <c r="CY346" s="78">
        <f t="shared" si="245"/>
        <v>0</v>
      </c>
      <c r="CZ346" s="78">
        <f t="shared" si="246"/>
        <v>0</v>
      </c>
      <c r="DA346" s="78">
        <f>IF(COUNTIFS($A$2:$A$601,A346,$B$2:$B$601,B346,$F$2:F$601,F346)&gt;1,1,0)</f>
        <v>0</v>
      </c>
      <c r="DB346" s="78">
        <f t="shared" si="247"/>
        <v>0</v>
      </c>
      <c r="DC346" s="78">
        <f t="shared" si="248"/>
        <v>0</v>
      </c>
      <c r="DD346" s="78">
        <f t="shared" si="249"/>
        <v>0</v>
      </c>
      <c r="DE346" s="78" t="str">
        <f t="shared" si="250"/>
        <v>1</v>
      </c>
      <c r="DF346" s="78" t="str">
        <f t="shared" si="251"/>
        <v>1</v>
      </c>
      <c r="DG346" s="78" t="str">
        <f t="shared" si="252"/>
        <v>1</v>
      </c>
      <c r="DH346" s="78" t="str">
        <f t="shared" si="253"/>
        <v>1</v>
      </c>
      <c r="DI346" s="79" t="str">
        <f>IFERROR(IF(J346="","",VLOOKUP(J346,Lists!$D$3:$E$13,2,FALSE)),1)</f>
        <v/>
      </c>
      <c r="DJ346" s="79" t="str">
        <f>IFERROR(IF(K346="","",VLOOKUP(K346,Lists!$F$3:$G$14,2,FALSE)),1)</f>
        <v/>
      </c>
      <c r="DK346" s="79" t="str">
        <f>IFERROR(IF(M346="","",VLOOKUP(M346,Lists!$AA$3:$AB$18,2,FALSE)),1)</f>
        <v/>
      </c>
      <c r="DL346" s="79" t="str">
        <f>IFERROR(IF(N346="","",VLOOKUP(N346,Lists!$AC$3:$AD$13,2,FALSE)),1)</f>
        <v/>
      </c>
    </row>
    <row r="347" spans="1:116" ht="15" customHeight="1" x14ac:dyDescent="0.2">
      <c r="A347" s="20"/>
      <c r="B347" s="19"/>
      <c r="C347" s="64"/>
      <c r="D347" s="64"/>
      <c r="E347" s="19"/>
      <c r="F347" s="20"/>
      <c r="G347" s="18"/>
      <c r="H347" s="65"/>
      <c r="I347" s="18"/>
      <c r="J347" s="66"/>
      <c r="K347" s="66"/>
      <c r="L347" s="67"/>
      <c r="M347" s="68"/>
      <c r="N347" s="68"/>
      <c r="O347" s="69"/>
      <c r="P347" s="134"/>
      <c r="Q347" s="70"/>
      <c r="R347" s="134"/>
      <c r="S347" s="70"/>
      <c r="T347" s="134"/>
      <c r="U347" s="70"/>
      <c r="V347" s="134"/>
      <c r="W347" s="70"/>
      <c r="X347" s="134"/>
      <c r="Y347" s="70"/>
      <c r="Z347" s="134"/>
      <c r="AA347" s="70"/>
      <c r="AB347" s="19"/>
      <c r="AC347" s="20"/>
      <c r="AD347" s="19"/>
      <c r="AE347" s="71" t="str">
        <f t="shared" si="218"/>
        <v/>
      </c>
      <c r="AF347" s="71" t="str">
        <f t="shared" si="219"/>
        <v/>
      </c>
      <c r="AG347" s="71" t="str">
        <f t="shared" si="220"/>
        <v/>
      </c>
      <c r="AH347" s="71" t="str">
        <f t="shared" si="221"/>
        <v/>
      </c>
      <c r="AI347" s="71" t="str">
        <f t="shared" si="222"/>
        <v/>
      </c>
      <c r="AJ347" s="71" t="str">
        <f t="shared" si="223"/>
        <v/>
      </c>
      <c r="AK347" s="71" t="str">
        <f t="shared" si="224"/>
        <v/>
      </c>
      <c r="AL347" s="71" t="str">
        <f t="shared" si="225"/>
        <v/>
      </c>
      <c r="AM347" s="71" t="str">
        <f t="shared" si="226"/>
        <v/>
      </c>
      <c r="AN347" s="72" t="str">
        <f t="shared" si="227"/>
        <v/>
      </c>
      <c r="AO347" s="73" t="str">
        <f t="shared" si="228"/>
        <v/>
      </c>
      <c r="AP347" s="72" t="str">
        <f t="shared" si="229"/>
        <v/>
      </c>
      <c r="AQ347" s="72" t="str">
        <f t="shared" si="230"/>
        <v/>
      </c>
      <c r="AR347" s="72" t="str">
        <f t="shared" si="231"/>
        <v/>
      </c>
      <c r="AS347" s="72" t="str">
        <f t="shared" si="232"/>
        <v/>
      </c>
      <c r="AT347" s="72" t="str">
        <f t="shared" si="233"/>
        <v/>
      </c>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80"/>
      <c r="CA347" s="3"/>
      <c r="CB347" s="3"/>
      <c r="CC347" s="3"/>
      <c r="CD347" s="3"/>
      <c r="CE347" s="3"/>
      <c r="CF347" s="3"/>
      <c r="CG347" s="3"/>
      <c r="CH347" s="3"/>
      <c r="CI347" s="3"/>
      <c r="CJ347" s="3"/>
      <c r="CM347" s="3"/>
      <c r="CN347" s="78" t="str">
        <f t="shared" si="234"/>
        <v/>
      </c>
      <c r="CO347" s="78" t="str">
        <f t="shared" si="235"/>
        <v/>
      </c>
      <c r="CP347" s="78" t="str">
        <f t="shared" si="236"/>
        <v/>
      </c>
      <c r="CQ347" s="78" t="str">
        <f t="shared" si="237"/>
        <v/>
      </c>
      <c r="CR347" s="78" t="str">
        <f t="shared" si="238"/>
        <v/>
      </c>
      <c r="CS347" s="78" t="str">
        <f t="shared" si="239"/>
        <v/>
      </c>
      <c r="CT347" s="78">
        <f t="shared" si="240"/>
        <v>0</v>
      </c>
      <c r="CU347" s="78">
        <f t="shared" si="241"/>
        <v>0</v>
      </c>
      <c r="CV347" s="78">
        <f t="shared" si="242"/>
        <v>0</v>
      </c>
      <c r="CW347" s="78">
        <f t="shared" si="243"/>
        <v>0</v>
      </c>
      <c r="CX347" s="78">
        <f t="shared" si="244"/>
        <v>0</v>
      </c>
      <c r="CY347" s="78">
        <f t="shared" si="245"/>
        <v>0</v>
      </c>
      <c r="CZ347" s="78">
        <f t="shared" si="246"/>
        <v>0</v>
      </c>
      <c r="DA347" s="78">
        <f>IF(COUNTIFS($A$2:$A$601,A347,$B$2:$B$601,B347,$F$2:F$601,F347)&gt;1,1,0)</f>
        <v>0</v>
      </c>
      <c r="DB347" s="78">
        <f t="shared" si="247"/>
        <v>0</v>
      </c>
      <c r="DC347" s="78">
        <f t="shared" si="248"/>
        <v>0</v>
      </c>
      <c r="DD347" s="78">
        <f t="shared" si="249"/>
        <v>0</v>
      </c>
      <c r="DE347" s="78" t="str">
        <f t="shared" si="250"/>
        <v>1</v>
      </c>
      <c r="DF347" s="78" t="str">
        <f t="shared" si="251"/>
        <v>1</v>
      </c>
      <c r="DG347" s="78" t="str">
        <f t="shared" si="252"/>
        <v>1</v>
      </c>
      <c r="DH347" s="78" t="str">
        <f t="shared" si="253"/>
        <v>1</v>
      </c>
      <c r="DI347" s="79" t="str">
        <f>IFERROR(IF(J347="","",VLOOKUP(J347,Lists!$D$3:$E$13,2,FALSE)),1)</f>
        <v/>
      </c>
      <c r="DJ347" s="79" t="str">
        <f>IFERROR(IF(K347="","",VLOOKUP(K347,Lists!$F$3:$G$14,2,FALSE)),1)</f>
        <v/>
      </c>
      <c r="DK347" s="79" t="str">
        <f>IFERROR(IF(M347="","",VLOOKUP(M347,Lists!$AA$3:$AB$18,2,FALSE)),1)</f>
        <v/>
      </c>
      <c r="DL347" s="79" t="str">
        <f>IFERROR(IF(N347="","",VLOOKUP(N347,Lists!$AC$3:$AD$13,2,FALSE)),1)</f>
        <v/>
      </c>
    </row>
    <row r="348" spans="1:116" ht="15" customHeight="1" x14ac:dyDescent="0.2">
      <c r="A348" s="20"/>
      <c r="B348" s="19"/>
      <c r="C348" s="64"/>
      <c r="D348" s="64"/>
      <c r="E348" s="19"/>
      <c r="F348" s="20"/>
      <c r="G348" s="18"/>
      <c r="H348" s="65"/>
      <c r="I348" s="18"/>
      <c r="J348" s="66"/>
      <c r="K348" s="66"/>
      <c r="L348" s="67"/>
      <c r="M348" s="68"/>
      <c r="N348" s="68"/>
      <c r="O348" s="69"/>
      <c r="P348" s="134"/>
      <c r="Q348" s="70"/>
      <c r="R348" s="134"/>
      <c r="S348" s="70"/>
      <c r="T348" s="134"/>
      <c r="U348" s="70"/>
      <c r="V348" s="134"/>
      <c r="W348" s="70"/>
      <c r="X348" s="134"/>
      <c r="Y348" s="70"/>
      <c r="Z348" s="134"/>
      <c r="AA348" s="70"/>
      <c r="AB348" s="19"/>
      <c r="AC348" s="20"/>
      <c r="AD348" s="19"/>
      <c r="AE348" s="71" t="str">
        <f t="shared" si="218"/>
        <v/>
      </c>
      <c r="AF348" s="71" t="str">
        <f t="shared" si="219"/>
        <v/>
      </c>
      <c r="AG348" s="71" t="str">
        <f t="shared" si="220"/>
        <v/>
      </c>
      <c r="AH348" s="71" t="str">
        <f t="shared" si="221"/>
        <v/>
      </c>
      <c r="AI348" s="71" t="str">
        <f t="shared" si="222"/>
        <v/>
      </c>
      <c r="AJ348" s="71" t="str">
        <f t="shared" si="223"/>
        <v/>
      </c>
      <c r="AK348" s="71" t="str">
        <f t="shared" si="224"/>
        <v/>
      </c>
      <c r="AL348" s="71" t="str">
        <f t="shared" si="225"/>
        <v/>
      </c>
      <c r="AM348" s="71" t="str">
        <f t="shared" si="226"/>
        <v/>
      </c>
      <c r="AN348" s="72" t="str">
        <f t="shared" si="227"/>
        <v/>
      </c>
      <c r="AO348" s="73" t="str">
        <f t="shared" si="228"/>
        <v/>
      </c>
      <c r="AP348" s="72" t="str">
        <f t="shared" si="229"/>
        <v/>
      </c>
      <c r="AQ348" s="72" t="str">
        <f t="shared" si="230"/>
        <v/>
      </c>
      <c r="AR348" s="72" t="str">
        <f t="shared" si="231"/>
        <v/>
      </c>
      <c r="AS348" s="72" t="str">
        <f t="shared" si="232"/>
        <v/>
      </c>
      <c r="AT348" s="72" t="str">
        <f t="shared" si="233"/>
        <v/>
      </c>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80"/>
      <c r="CA348" s="3"/>
      <c r="CB348" s="3"/>
      <c r="CC348" s="3"/>
      <c r="CD348" s="3"/>
      <c r="CE348" s="3"/>
      <c r="CF348" s="3"/>
      <c r="CG348" s="3"/>
      <c r="CH348" s="3"/>
      <c r="CI348" s="3"/>
      <c r="CJ348" s="3"/>
      <c r="CM348" s="3"/>
      <c r="CN348" s="78" t="str">
        <f t="shared" si="234"/>
        <v/>
      </c>
      <c r="CO348" s="78" t="str">
        <f t="shared" si="235"/>
        <v/>
      </c>
      <c r="CP348" s="78" t="str">
        <f t="shared" si="236"/>
        <v/>
      </c>
      <c r="CQ348" s="78" t="str">
        <f t="shared" si="237"/>
        <v/>
      </c>
      <c r="CR348" s="78" t="str">
        <f t="shared" si="238"/>
        <v/>
      </c>
      <c r="CS348" s="78" t="str">
        <f t="shared" si="239"/>
        <v/>
      </c>
      <c r="CT348" s="78">
        <f t="shared" si="240"/>
        <v>0</v>
      </c>
      <c r="CU348" s="78">
        <f t="shared" si="241"/>
        <v>0</v>
      </c>
      <c r="CV348" s="78">
        <f t="shared" si="242"/>
        <v>0</v>
      </c>
      <c r="CW348" s="78">
        <f t="shared" si="243"/>
        <v>0</v>
      </c>
      <c r="CX348" s="78">
        <f t="shared" si="244"/>
        <v>0</v>
      </c>
      <c r="CY348" s="78">
        <f t="shared" si="245"/>
        <v>0</v>
      </c>
      <c r="CZ348" s="78">
        <f t="shared" si="246"/>
        <v>0</v>
      </c>
      <c r="DA348" s="78">
        <f>IF(COUNTIFS($A$2:$A$601,A348,$B$2:$B$601,B348,$F$2:F$601,F348)&gt;1,1,0)</f>
        <v>0</v>
      </c>
      <c r="DB348" s="78">
        <f t="shared" si="247"/>
        <v>0</v>
      </c>
      <c r="DC348" s="78">
        <f t="shared" si="248"/>
        <v>0</v>
      </c>
      <c r="DD348" s="78">
        <f t="shared" si="249"/>
        <v>0</v>
      </c>
      <c r="DE348" s="78" t="str">
        <f t="shared" si="250"/>
        <v>1</v>
      </c>
      <c r="DF348" s="78" t="str">
        <f t="shared" si="251"/>
        <v>1</v>
      </c>
      <c r="DG348" s="78" t="str">
        <f t="shared" si="252"/>
        <v>1</v>
      </c>
      <c r="DH348" s="78" t="str">
        <f t="shared" si="253"/>
        <v>1</v>
      </c>
      <c r="DI348" s="79" t="str">
        <f>IFERROR(IF(J348="","",VLOOKUP(J348,Lists!$D$3:$E$13,2,FALSE)),1)</f>
        <v/>
      </c>
      <c r="DJ348" s="79" t="str">
        <f>IFERROR(IF(K348="","",VLOOKUP(K348,Lists!$F$3:$G$14,2,FALSE)),1)</f>
        <v/>
      </c>
      <c r="DK348" s="79" t="str">
        <f>IFERROR(IF(M348="","",VLOOKUP(M348,Lists!$AA$3:$AB$18,2,FALSE)),1)</f>
        <v/>
      </c>
      <c r="DL348" s="79" t="str">
        <f>IFERROR(IF(N348="","",VLOOKUP(N348,Lists!$AC$3:$AD$13,2,FALSE)),1)</f>
        <v/>
      </c>
    </row>
    <row r="349" spans="1:116" ht="15" customHeight="1" x14ac:dyDescent="0.2">
      <c r="A349" s="20"/>
      <c r="B349" s="19"/>
      <c r="C349" s="64"/>
      <c r="D349" s="64"/>
      <c r="E349" s="19"/>
      <c r="F349" s="20"/>
      <c r="G349" s="18"/>
      <c r="H349" s="65"/>
      <c r="I349" s="18"/>
      <c r="J349" s="66"/>
      <c r="K349" s="66"/>
      <c r="L349" s="67"/>
      <c r="M349" s="68"/>
      <c r="N349" s="68"/>
      <c r="O349" s="69"/>
      <c r="P349" s="134"/>
      <c r="Q349" s="70"/>
      <c r="R349" s="134"/>
      <c r="S349" s="70"/>
      <c r="T349" s="134"/>
      <c r="U349" s="70"/>
      <c r="V349" s="134"/>
      <c r="W349" s="70"/>
      <c r="X349" s="134"/>
      <c r="Y349" s="70"/>
      <c r="Z349" s="134"/>
      <c r="AA349" s="70"/>
      <c r="AB349" s="19"/>
      <c r="AC349" s="20"/>
      <c r="AD349" s="19"/>
      <c r="AE349" s="71" t="str">
        <f t="shared" si="218"/>
        <v/>
      </c>
      <c r="AF349" s="71" t="str">
        <f t="shared" si="219"/>
        <v/>
      </c>
      <c r="AG349" s="71" t="str">
        <f t="shared" si="220"/>
        <v/>
      </c>
      <c r="AH349" s="71" t="str">
        <f t="shared" si="221"/>
        <v/>
      </c>
      <c r="AI349" s="71" t="str">
        <f t="shared" si="222"/>
        <v/>
      </c>
      <c r="AJ349" s="71" t="str">
        <f t="shared" si="223"/>
        <v/>
      </c>
      <c r="AK349" s="71" t="str">
        <f t="shared" si="224"/>
        <v/>
      </c>
      <c r="AL349" s="71" t="str">
        <f t="shared" si="225"/>
        <v/>
      </c>
      <c r="AM349" s="71" t="str">
        <f t="shared" si="226"/>
        <v/>
      </c>
      <c r="AN349" s="72" t="str">
        <f t="shared" si="227"/>
        <v/>
      </c>
      <c r="AO349" s="73" t="str">
        <f t="shared" si="228"/>
        <v/>
      </c>
      <c r="AP349" s="72" t="str">
        <f t="shared" si="229"/>
        <v/>
      </c>
      <c r="AQ349" s="72" t="str">
        <f t="shared" si="230"/>
        <v/>
      </c>
      <c r="AR349" s="72" t="str">
        <f t="shared" si="231"/>
        <v/>
      </c>
      <c r="AS349" s="72" t="str">
        <f t="shared" si="232"/>
        <v/>
      </c>
      <c r="AT349" s="72" t="str">
        <f t="shared" si="233"/>
        <v/>
      </c>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80"/>
      <c r="CA349" s="3"/>
      <c r="CB349" s="3"/>
      <c r="CC349" s="3"/>
      <c r="CD349" s="3"/>
      <c r="CE349" s="3"/>
      <c r="CF349" s="3"/>
      <c r="CG349" s="3"/>
      <c r="CH349" s="3"/>
      <c r="CI349" s="3"/>
      <c r="CJ349" s="3"/>
      <c r="CM349" s="3"/>
      <c r="CN349" s="78" t="str">
        <f t="shared" si="234"/>
        <v/>
      </c>
      <c r="CO349" s="78" t="str">
        <f t="shared" si="235"/>
        <v/>
      </c>
      <c r="CP349" s="78" t="str">
        <f t="shared" si="236"/>
        <v/>
      </c>
      <c r="CQ349" s="78" t="str">
        <f t="shared" si="237"/>
        <v/>
      </c>
      <c r="CR349" s="78" t="str">
        <f t="shared" si="238"/>
        <v/>
      </c>
      <c r="CS349" s="78" t="str">
        <f t="shared" si="239"/>
        <v/>
      </c>
      <c r="CT349" s="78">
        <f t="shared" si="240"/>
        <v>0</v>
      </c>
      <c r="CU349" s="78">
        <f t="shared" si="241"/>
        <v>0</v>
      </c>
      <c r="CV349" s="78">
        <f t="shared" si="242"/>
        <v>0</v>
      </c>
      <c r="CW349" s="78">
        <f t="shared" si="243"/>
        <v>0</v>
      </c>
      <c r="CX349" s="78">
        <f t="shared" si="244"/>
        <v>0</v>
      </c>
      <c r="CY349" s="78">
        <f t="shared" si="245"/>
        <v>0</v>
      </c>
      <c r="CZ349" s="78">
        <f t="shared" si="246"/>
        <v>0</v>
      </c>
      <c r="DA349" s="78">
        <f>IF(COUNTIFS($A$2:$A$601,A349,$B$2:$B$601,B349,$F$2:F$601,F349)&gt;1,1,0)</f>
        <v>0</v>
      </c>
      <c r="DB349" s="78">
        <f t="shared" si="247"/>
        <v>0</v>
      </c>
      <c r="DC349" s="78">
        <f t="shared" si="248"/>
        <v>0</v>
      </c>
      <c r="DD349" s="78">
        <f t="shared" si="249"/>
        <v>0</v>
      </c>
      <c r="DE349" s="78" t="str">
        <f t="shared" si="250"/>
        <v>1</v>
      </c>
      <c r="DF349" s="78" t="str">
        <f t="shared" si="251"/>
        <v>1</v>
      </c>
      <c r="DG349" s="78" t="str">
        <f t="shared" si="252"/>
        <v>1</v>
      </c>
      <c r="DH349" s="78" t="str">
        <f t="shared" si="253"/>
        <v>1</v>
      </c>
      <c r="DI349" s="79" t="str">
        <f>IFERROR(IF(J349="","",VLOOKUP(J349,Lists!$D$3:$E$13,2,FALSE)),1)</f>
        <v/>
      </c>
      <c r="DJ349" s="79" t="str">
        <f>IFERROR(IF(K349="","",VLOOKUP(K349,Lists!$F$3:$G$14,2,FALSE)),1)</f>
        <v/>
      </c>
      <c r="DK349" s="79" t="str">
        <f>IFERROR(IF(M349="","",VLOOKUP(M349,Lists!$AA$3:$AB$18,2,FALSE)),1)</f>
        <v/>
      </c>
      <c r="DL349" s="79" t="str">
        <f>IFERROR(IF(N349="","",VLOOKUP(N349,Lists!$AC$3:$AD$13,2,FALSE)),1)</f>
        <v/>
      </c>
    </row>
    <row r="350" spans="1:116" ht="15" customHeight="1" x14ac:dyDescent="0.2">
      <c r="A350" s="20"/>
      <c r="B350" s="19"/>
      <c r="C350" s="64"/>
      <c r="D350" s="64"/>
      <c r="E350" s="19"/>
      <c r="F350" s="20"/>
      <c r="G350" s="18"/>
      <c r="H350" s="65"/>
      <c r="I350" s="18"/>
      <c r="J350" s="66"/>
      <c r="K350" s="66"/>
      <c r="L350" s="67"/>
      <c r="M350" s="68"/>
      <c r="N350" s="68"/>
      <c r="O350" s="69"/>
      <c r="P350" s="134"/>
      <c r="Q350" s="70"/>
      <c r="R350" s="134"/>
      <c r="S350" s="70"/>
      <c r="T350" s="134"/>
      <c r="U350" s="70"/>
      <c r="V350" s="134"/>
      <c r="W350" s="70"/>
      <c r="X350" s="134"/>
      <c r="Y350" s="70"/>
      <c r="Z350" s="134"/>
      <c r="AA350" s="70"/>
      <c r="AB350" s="19"/>
      <c r="AC350" s="20"/>
      <c r="AD350" s="19"/>
      <c r="AE350" s="71" t="str">
        <f t="shared" si="218"/>
        <v/>
      </c>
      <c r="AF350" s="71" t="str">
        <f t="shared" si="219"/>
        <v/>
      </c>
      <c r="AG350" s="71" t="str">
        <f t="shared" si="220"/>
        <v/>
      </c>
      <c r="AH350" s="71" t="str">
        <f t="shared" si="221"/>
        <v/>
      </c>
      <c r="AI350" s="71" t="str">
        <f t="shared" si="222"/>
        <v/>
      </c>
      <c r="AJ350" s="71" t="str">
        <f t="shared" si="223"/>
        <v/>
      </c>
      <c r="AK350" s="71" t="str">
        <f t="shared" si="224"/>
        <v/>
      </c>
      <c r="AL350" s="71" t="str">
        <f t="shared" si="225"/>
        <v/>
      </c>
      <c r="AM350" s="71" t="str">
        <f t="shared" si="226"/>
        <v/>
      </c>
      <c r="AN350" s="72" t="str">
        <f t="shared" si="227"/>
        <v/>
      </c>
      <c r="AO350" s="73" t="str">
        <f t="shared" si="228"/>
        <v/>
      </c>
      <c r="AP350" s="72" t="str">
        <f t="shared" si="229"/>
        <v/>
      </c>
      <c r="AQ350" s="72" t="str">
        <f t="shared" si="230"/>
        <v/>
      </c>
      <c r="AR350" s="72" t="str">
        <f t="shared" si="231"/>
        <v/>
      </c>
      <c r="AS350" s="72" t="str">
        <f t="shared" si="232"/>
        <v/>
      </c>
      <c r="AT350" s="72" t="str">
        <f t="shared" si="233"/>
        <v/>
      </c>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80"/>
      <c r="CA350" s="3"/>
      <c r="CB350" s="3"/>
      <c r="CC350" s="3"/>
      <c r="CD350" s="3"/>
      <c r="CE350" s="3"/>
      <c r="CF350" s="3"/>
      <c r="CG350" s="3"/>
      <c r="CH350" s="3"/>
      <c r="CI350" s="3"/>
      <c r="CJ350" s="3"/>
      <c r="CM350" s="3"/>
      <c r="CN350" s="78" t="str">
        <f t="shared" si="234"/>
        <v/>
      </c>
      <c r="CO350" s="78" t="str">
        <f t="shared" si="235"/>
        <v/>
      </c>
      <c r="CP350" s="78" t="str">
        <f t="shared" si="236"/>
        <v/>
      </c>
      <c r="CQ350" s="78" t="str">
        <f t="shared" si="237"/>
        <v/>
      </c>
      <c r="CR350" s="78" t="str">
        <f t="shared" si="238"/>
        <v/>
      </c>
      <c r="CS350" s="78" t="str">
        <f t="shared" si="239"/>
        <v/>
      </c>
      <c r="CT350" s="78">
        <f t="shared" si="240"/>
        <v>0</v>
      </c>
      <c r="CU350" s="78">
        <f t="shared" si="241"/>
        <v>0</v>
      </c>
      <c r="CV350" s="78">
        <f t="shared" si="242"/>
        <v>0</v>
      </c>
      <c r="CW350" s="78">
        <f t="shared" si="243"/>
        <v>0</v>
      </c>
      <c r="CX350" s="78">
        <f t="shared" si="244"/>
        <v>0</v>
      </c>
      <c r="CY350" s="78">
        <f t="shared" si="245"/>
        <v>0</v>
      </c>
      <c r="CZ350" s="78">
        <f t="shared" si="246"/>
        <v>0</v>
      </c>
      <c r="DA350" s="78">
        <f>IF(COUNTIFS($A$2:$A$601,A350,$B$2:$B$601,B350,$F$2:F$601,F350)&gt;1,1,0)</f>
        <v>0</v>
      </c>
      <c r="DB350" s="78">
        <f t="shared" si="247"/>
        <v>0</v>
      </c>
      <c r="DC350" s="78">
        <f t="shared" si="248"/>
        <v>0</v>
      </c>
      <c r="DD350" s="78">
        <f t="shared" si="249"/>
        <v>0</v>
      </c>
      <c r="DE350" s="78" t="str">
        <f t="shared" si="250"/>
        <v>1</v>
      </c>
      <c r="DF350" s="78" t="str">
        <f t="shared" si="251"/>
        <v>1</v>
      </c>
      <c r="DG350" s="78" t="str">
        <f t="shared" si="252"/>
        <v>1</v>
      </c>
      <c r="DH350" s="78" t="str">
        <f t="shared" si="253"/>
        <v>1</v>
      </c>
      <c r="DI350" s="79" t="str">
        <f>IFERROR(IF(J350="","",VLOOKUP(J350,Lists!$D$3:$E$13,2,FALSE)),1)</f>
        <v/>
      </c>
      <c r="DJ350" s="79" t="str">
        <f>IFERROR(IF(K350="","",VLOOKUP(K350,Lists!$F$3:$G$14,2,FALSE)),1)</f>
        <v/>
      </c>
      <c r="DK350" s="79" t="str">
        <f>IFERROR(IF(M350="","",VLOOKUP(M350,Lists!$AA$3:$AB$18,2,FALSE)),1)</f>
        <v/>
      </c>
      <c r="DL350" s="79" t="str">
        <f>IFERROR(IF(N350="","",VLOOKUP(N350,Lists!$AC$3:$AD$13,2,FALSE)),1)</f>
        <v/>
      </c>
    </row>
    <row r="351" spans="1:116" ht="15" customHeight="1" x14ac:dyDescent="0.2">
      <c r="A351" s="20"/>
      <c r="B351" s="19"/>
      <c r="C351" s="64"/>
      <c r="D351" s="64"/>
      <c r="E351" s="19"/>
      <c r="F351" s="20"/>
      <c r="G351" s="18"/>
      <c r="H351" s="65"/>
      <c r="I351" s="18"/>
      <c r="J351" s="66"/>
      <c r="K351" s="66"/>
      <c r="L351" s="67"/>
      <c r="M351" s="68"/>
      <c r="N351" s="68"/>
      <c r="O351" s="69"/>
      <c r="P351" s="134"/>
      <c r="Q351" s="70"/>
      <c r="R351" s="134"/>
      <c r="S351" s="70"/>
      <c r="T351" s="134"/>
      <c r="U351" s="70"/>
      <c r="V351" s="134"/>
      <c r="W351" s="70"/>
      <c r="X351" s="134"/>
      <c r="Y351" s="70"/>
      <c r="Z351" s="134"/>
      <c r="AA351" s="70"/>
      <c r="AB351" s="19"/>
      <c r="AC351" s="20"/>
      <c r="AD351" s="19"/>
      <c r="AE351" s="71" t="str">
        <f t="shared" si="218"/>
        <v/>
      </c>
      <c r="AF351" s="71" t="str">
        <f t="shared" si="219"/>
        <v/>
      </c>
      <c r="AG351" s="71" t="str">
        <f t="shared" si="220"/>
        <v/>
      </c>
      <c r="AH351" s="71" t="str">
        <f t="shared" si="221"/>
        <v/>
      </c>
      <c r="AI351" s="71" t="str">
        <f t="shared" si="222"/>
        <v/>
      </c>
      <c r="AJ351" s="71" t="str">
        <f t="shared" si="223"/>
        <v/>
      </c>
      <c r="AK351" s="71" t="str">
        <f t="shared" si="224"/>
        <v/>
      </c>
      <c r="AL351" s="71" t="str">
        <f t="shared" si="225"/>
        <v/>
      </c>
      <c r="AM351" s="71" t="str">
        <f t="shared" si="226"/>
        <v/>
      </c>
      <c r="AN351" s="72" t="str">
        <f t="shared" si="227"/>
        <v/>
      </c>
      <c r="AO351" s="73" t="str">
        <f t="shared" si="228"/>
        <v/>
      </c>
      <c r="AP351" s="72" t="str">
        <f t="shared" si="229"/>
        <v/>
      </c>
      <c r="AQ351" s="72" t="str">
        <f t="shared" si="230"/>
        <v/>
      </c>
      <c r="AR351" s="72" t="str">
        <f t="shared" si="231"/>
        <v/>
      </c>
      <c r="AS351" s="72" t="str">
        <f t="shared" si="232"/>
        <v/>
      </c>
      <c r="AT351" s="72" t="str">
        <f t="shared" si="233"/>
        <v/>
      </c>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80"/>
      <c r="CA351" s="3"/>
      <c r="CB351" s="3"/>
      <c r="CC351" s="3"/>
      <c r="CD351" s="3"/>
      <c r="CE351" s="3"/>
      <c r="CF351" s="3"/>
      <c r="CG351" s="3"/>
      <c r="CH351" s="3"/>
      <c r="CI351" s="3"/>
      <c r="CJ351" s="3"/>
      <c r="CM351" s="3"/>
      <c r="CN351" s="78" t="str">
        <f t="shared" si="234"/>
        <v/>
      </c>
      <c r="CO351" s="78" t="str">
        <f t="shared" si="235"/>
        <v/>
      </c>
      <c r="CP351" s="78" t="str">
        <f t="shared" si="236"/>
        <v/>
      </c>
      <c r="CQ351" s="78" t="str">
        <f t="shared" si="237"/>
        <v/>
      </c>
      <c r="CR351" s="78" t="str">
        <f t="shared" si="238"/>
        <v/>
      </c>
      <c r="CS351" s="78" t="str">
        <f t="shared" si="239"/>
        <v/>
      </c>
      <c r="CT351" s="78">
        <f t="shared" si="240"/>
        <v>0</v>
      </c>
      <c r="CU351" s="78">
        <f t="shared" si="241"/>
        <v>0</v>
      </c>
      <c r="CV351" s="78">
        <f t="shared" si="242"/>
        <v>0</v>
      </c>
      <c r="CW351" s="78">
        <f t="shared" si="243"/>
        <v>0</v>
      </c>
      <c r="CX351" s="78">
        <f t="shared" si="244"/>
        <v>0</v>
      </c>
      <c r="CY351" s="78">
        <f t="shared" si="245"/>
        <v>0</v>
      </c>
      <c r="CZ351" s="78">
        <f t="shared" si="246"/>
        <v>0</v>
      </c>
      <c r="DA351" s="78">
        <f>IF(COUNTIFS($A$2:$A$601,A351,$B$2:$B$601,B351,$F$2:F$601,F351)&gt;1,1,0)</f>
        <v>0</v>
      </c>
      <c r="DB351" s="78">
        <f t="shared" si="247"/>
        <v>0</v>
      </c>
      <c r="DC351" s="78">
        <f t="shared" si="248"/>
        <v>0</v>
      </c>
      <c r="DD351" s="78">
        <f t="shared" si="249"/>
        <v>0</v>
      </c>
      <c r="DE351" s="78" t="str">
        <f t="shared" si="250"/>
        <v>1</v>
      </c>
      <c r="DF351" s="78" t="str">
        <f t="shared" si="251"/>
        <v>1</v>
      </c>
      <c r="DG351" s="78" t="str">
        <f t="shared" si="252"/>
        <v>1</v>
      </c>
      <c r="DH351" s="78" t="str">
        <f t="shared" si="253"/>
        <v>1</v>
      </c>
      <c r="DI351" s="79" t="str">
        <f>IFERROR(IF(J351="","",VLOOKUP(J351,Lists!$D$3:$E$13,2,FALSE)),1)</f>
        <v/>
      </c>
      <c r="DJ351" s="79" t="str">
        <f>IFERROR(IF(K351="","",VLOOKUP(K351,Lists!$F$3:$G$14,2,FALSE)),1)</f>
        <v/>
      </c>
      <c r="DK351" s="79" t="str">
        <f>IFERROR(IF(M351="","",VLOOKUP(M351,Lists!$AA$3:$AB$18,2,FALSE)),1)</f>
        <v/>
      </c>
      <c r="DL351" s="79" t="str">
        <f>IFERROR(IF(N351="","",VLOOKUP(N351,Lists!$AC$3:$AD$13,2,FALSE)),1)</f>
        <v/>
      </c>
    </row>
    <row r="352" spans="1:116" ht="15" customHeight="1" x14ac:dyDescent="0.2">
      <c r="A352" s="20"/>
      <c r="B352" s="19"/>
      <c r="C352" s="64"/>
      <c r="D352" s="64"/>
      <c r="E352" s="19"/>
      <c r="F352" s="20"/>
      <c r="G352" s="18"/>
      <c r="H352" s="65"/>
      <c r="I352" s="18"/>
      <c r="J352" s="66"/>
      <c r="K352" s="66"/>
      <c r="L352" s="67"/>
      <c r="M352" s="68"/>
      <c r="N352" s="68"/>
      <c r="O352" s="69"/>
      <c r="P352" s="134"/>
      <c r="Q352" s="70"/>
      <c r="R352" s="134"/>
      <c r="S352" s="70"/>
      <c r="T352" s="134"/>
      <c r="U352" s="70"/>
      <c r="V352" s="134"/>
      <c r="W352" s="70"/>
      <c r="X352" s="134"/>
      <c r="Y352" s="70"/>
      <c r="Z352" s="134"/>
      <c r="AA352" s="70"/>
      <c r="AB352" s="19"/>
      <c r="AC352" s="20"/>
      <c r="AD352" s="19"/>
      <c r="AE352" s="71" t="str">
        <f t="shared" si="218"/>
        <v/>
      </c>
      <c r="AF352" s="71" t="str">
        <f t="shared" si="219"/>
        <v/>
      </c>
      <c r="AG352" s="71" t="str">
        <f t="shared" si="220"/>
        <v/>
      </c>
      <c r="AH352" s="71" t="str">
        <f t="shared" si="221"/>
        <v/>
      </c>
      <c r="AI352" s="71" t="str">
        <f t="shared" si="222"/>
        <v/>
      </c>
      <c r="AJ352" s="71" t="str">
        <f t="shared" si="223"/>
        <v/>
      </c>
      <c r="AK352" s="71" t="str">
        <f t="shared" si="224"/>
        <v/>
      </c>
      <c r="AL352" s="71" t="str">
        <f t="shared" si="225"/>
        <v/>
      </c>
      <c r="AM352" s="71" t="str">
        <f t="shared" si="226"/>
        <v/>
      </c>
      <c r="AN352" s="72" t="str">
        <f t="shared" si="227"/>
        <v/>
      </c>
      <c r="AO352" s="73" t="str">
        <f t="shared" si="228"/>
        <v/>
      </c>
      <c r="AP352" s="72" t="str">
        <f t="shared" si="229"/>
        <v/>
      </c>
      <c r="AQ352" s="72" t="str">
        <f t="shared" si="230"/>
        <v/>
      </c>
      <c r="AR352" s="72" t="str">
        <f t="shared" si="231"/>
        <v/>
      </c>
      <c r="AS352" s="72" t="str">
        <f t="shared" si="232"/>
        <v/>
      </c>
      <c r="AT352" s="72" t="str">
        <f t="shared" si="233"/>
        <v/>
      </c>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80"/>
      <c r="CA352" s="3"/>
      <c r="CB352" s="3"/>
      <c r="CC352" s="3"/>
      <c r="CD352" s="3"/>
      <c r="CE352" s="3"/>
      <c r="CF352" s="3"/>
      <c r="CG352" s="3"/>
      <c r="CH352" s="3"/>
      <c r="CI352" s="3"/>
      <c r="CJ352" s="3"/>
      <c r="CM352" s="3"/>
      <c r="CN352" s="78" t="str">
        <f t="shared" si="234"/>
        <v/>
      </c>
      <c r="CO352" s="78" t="str">
        <f t="shared" si="235"/>
        <v/>
      </c>
      <c r="CP352" s="78" t="str">
        <f t="shared" si="236"/>
        <v/>
      </c>
      <c r="CQ352" s="78" t="str">
        <f t="shared" si="237"/>
        <v/>
      </c>
      <c r="CR352" s="78" t="str">
        <f t="shared" si="238"/>
        <v/>
      </c>
      <c r="CS352" s="78" t="str">
        <f t="shared" si="239"/>
        <v/>
      </c>
      <c r="CT352" s="78">
        <f t="shared" si="240"/>
        <v>0</v>
      </c>
      <c r="CU352" s="78">
        <f t="shared" si="241"/>
        <v>0</v>
      </c>
      <c r="CV352" s="78">
        <f t="shared" si="242"/>
        <v>0</v>
      </c>
      <c r="CW352" s="78">
        <f t="shared" si="243"/>
        <v>0</v>
      </c>
      <c r="CX352" s="78">
        <f t="shared" si="244"/>
        <v>0</v>
      </c>
      <c r="CY352" s="78">
        <f t="shared" si="245"/>
        <v>0</v>
      </c>
      <c r="CZ352" s="78">
        <f t="shared" si="246"/>
        <v>0</v>
      </c>
      <c r="DA352" s="78">
        <f>IF(COUNTIFS($A$2:$A$601,A352,$B$2:$B$601,B352,$F$2:F$601,F352)&gt;1,1,0)</f>
        <v>0</v>
      </c>
      <c r="DB352" s="78">
        <f t="shared" si="247"/>
        <v>0</v>
      </c>
      <c r="DC352" s="78">
        <f t="shared" si="248"/>
        <v>0</v>
      </c>
      <c r="DD352" s="78">
        <f t="shared" si="249"/>
        <v>0</v>
      </c>
      <c r="DE352" s="78" t="str">
        <f t="shared" si="250"/>
        <v>1</v>
      </c>
      <c r="DF352" s="78" t="str">
        <f t="shared" si="251"/>
        <v>1</v>
      </c>
      <c r="DG352" s="78" t="str">
        <f t="shared" si="252"/>
        <v>1</v>
      </c>
      <c r="DH352" s="78" t="str">
        <f t="shared" si="253"/>
        <v>1</v>
      </c>
      <c r="DI352" s="79" t="str">
        <f>IFERROR(IF(J352="","",VLOOKUP(J352,Lists!$D$3:$E$13,2,FALSE)),1)</f>
        <v/>
      </c>
      <c r="DJ352" s="79" t="str">
        <f>IFERROR(IF(K352="","",VLOOKUP(K352,Lists!$F$3:$G$14,2,FALSE)),1)</f>
        <v/>
      </c>
      <c r="DK352" s="79" t="str">
        <f>IFERROR(IF(M352="","",VLOOKUP(M352,Lists!$AA$3:$AB$18,2,FALSE)),1)</f>
        <v/>
      </c>
      <c r="DL352" s="79" t="str">
        <f>IFERROR(IF(N352="","",VLOOKUP(N352,Lists!$AC$3:$AD$13,2,FALSE)),1)</f>
        <v/>
      </c>
    </row>
    <row r="353" spans="1:116" ht="15" customHeight="1" x14ac:dyDescent="0.2">
      <c r="A353" s="20"/>
      <c r="B353" s="19"/>
      <c r="C353" s="64"/>
      <c r="D353" s="64"/>
      <c r="E353" s="19"/>
      <c r="F353" s="20"/>
      <c r="G353" s="18"/>
      <c r="H353" s="65"/>
      <c r="I353" s="18"/>
      <c r="J353" s="66"/>
      <c r="K353" s="66"/>
      <c r="L353" s="67"/>
      <c r="M353" s="68"/>
      <c r="N353" s="68"/>
      <c r="O353" s="69"/>
      <c r="P353" s="134"/>
      <c r="Q353" s="70"/>
      <c r="R353" s="134"/>
      <c r="S353" s="70"/>
      <c r="T353" s="134"/>
      <c r="U353" s="70"/>
      <c r="V353" s="134"/>
      <c r="W353" s="70"/>
      <c r="X353" s="134"/>
      <c r="Y353" s="70"/>
      <c r="Z353" s="134"/>
      <c r="AA353" s="70"/>
      <c r="AB353" s="19"/>
      <c r="AC353" s="20"/>
      <c r="AD353" s="19"/>
      <c r="AE353" s="71" t="str">
        <f t="shared" si="218"/>
        <v/>
      </c>
      <c r="AF353" s="71" t="str">
        <f t="shared" si="219"/>
        <v/>
      </c>
      <c r="AG353" s="71" t="str">
        <f t="shared" si="220"/>
        <v/>
      </c>
      <c r="AH353" s="71" t="str">
        <f t="shared" si="221"/>
        <v/>
      </c>
      <c r="AI353" s="71" t="str">
        <f t="shared" si="222"/>
        <v/>
      </c>
      <c r="AJ353" s="71" t="str">
        <f t="shared" si="223"/>
        <v/>
      </c>
      <c r="AK353" s="71" t="str">
        <f t="shared" si="224"/>
        <v/>
      </c>
      <c r="AL353" s="71" t="str">
        <f t="shared" si="225"/>
        <v/>
      </c>
      <c r="AM353" s="71" t="str">
        <f t="shared" si="226"/>
        <v/>
      </c>
      <c r="AN353" s="72" t="str">
        <f t="shared" si="227"/>
        <v/>
      </c>
      <c r="AO353" s="73" t="str">
        <f t="shared" si="228"/>
        <v/>
      </c>
      <c r="AP353" s="72" t="str">
        <f t="shared" si="229"/>
        <v/>
      </c>
      <c r="AQ353" s="72" t="str">
        <f t="shared" si="230"/>
        <v/>
      </c>
      <c r="AR353" s="72" t="str">
        <f t="shared" si="231"/>
        <v/>
      </c>
      <c r="AS353" s="72" t="str">
        <f t="shared" si="232"/>
        <v/>
      </c>
      <c r="AT353" s="72" t="str">
        <f t="shared" si="233"/>
        <v/>
      </c>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80"/>
      <c r="CA353" s="3"/>
      <c r="CB353" s="3"/>
      <c r="CC353" s="3"/>
      <c r="CD353" s="3"/>
      <c r="CE353" s="3"/>
      <c r="CF353" s="3"/>
      <c r="CG353" s="3"/>
      <c r="CH353" s="3"/>
      <c r="CI353" s="3"/>
      <c r="CJ353" s="3"/>
      <c r="CM353" s="3"/>
      <c r="CN353" s="78" t="str">
        <f t="shared" si="234"/>
        <v/>
      </c>
      <c r="CO353" s="78" t="str">
        <f t="shared" si="235"/>
        <v/>
      </c>
      <c r="CP353" s="78" t="str">
        <f t="shared" si="236"/>
        <v/>
      </c>
      <c r="CQ353" s="78" t="str">
        <f t="shared" si="237"/>
        <v/>
      </c>
      <c r="CR353" s="78" t="str">
        <f t="shared" si="238"/>
        <v/>
      </c>
      <c r="CS353" s="78" t="str">
        <f t="shared" si="239"/>
        <v/>
      </c>
      <c r="CT353" s="78">
        <f t="shared" si="240"/>
        <v>0</v>
      </c>
      <c r="CU353" s="78">
        <f t="shared" si="241"/>
        <v>0</v>
      </c>
      <c r="CV353" s="78">
        <f t="shared" si="242"/>
        <v>0</v>
      </c>
      <c r="CW353" s="78">
        <f t="shared" si="243"/>
        <v>0</v>
      </c>
      <c r="CX353" s="78">
        <f t="shared" si="244"/>
        <v>0</v>
      </c>
      <c r="CY353" s="78">
        <f t="shared" si="245"/>
        <v>0</v>
      </c>
      <c r="CZ353" s="78">
        <f t="shared" si="246"/>
        <v>0</v>
      </c>
      <c r="DA353" s="78">
        <f>IF(COUNTIFS($A$2:$A$601,A353,$B$2:$B$601,B353,$F$2:F$601,F353)&gt;1,1,0)</f>
        <v>0</v>
      </c>
      <c r="DB353" s="78">
        <f t="shared" si="247"/>
        <v>0</v>
      </c>
      <c r="DC353" s="78">
        <f t="shared" si="248"/>
        <v>0</v>
      </c>
      <c r="DD353" s="78">
        <f t="shared" si="249"/>
        <v>0</v>
      </c>
      <c r="DE353" s="78" t="str">
        <f t="shared" si="250"/>
        <v>1</v>
      </c>
      <c r="DF353" s="78" t="str">
        <f t="shared" si="251"/>
        <v>1</v>
      </c>
      <c r="DG353" s="78" t="str">
        <f t="shared" si="252"/>
        <v>1</v>
      </c>
      <c r="DH353" s="78" t="str">
        <f t="shared" si="253"/>
        <v>1</v>
      </c>
      <c r="DI353" s="79" t="str">
        <f>IFERROR(IF(J353="","",VLOOKUP(J353,Lists!$D$3:$E$13,2,FALSE)),1)</f>
        <v/>
      </c>
      <c r="DJ353" s="79" t="str">
        <f>IFERROR(IF(K353="","",VLOOKUP(K353,Lists!$F$3:$G$14,2,FALSE)),1)</f>
        <v/>
      </c>
      <c r="DK353" s="79" t="str">
        <f>IFERROR(IF(M353="","",VLOOKUP(M353,Lists!$AA$3:$AB$18,2,FALSE)),1)</f>
        <v/>
      </c>
      <c r="DL353" s="79" t="str">
        <f>IFERROR(IF(N353="","",VLOOKUP(N353,Lists!$AC$3:$AD$13,2,FALSE)),1)</f>
        <v/>
      </c>
    </row>
    <row r="354" spans="1:116" ht="15" customHeight="1" x14ac:dyDescent="0.2">
      <c r="A354" s="20"/>
      <c r="B354" s="19"/>
      <c r="C354" s="64"/>
      <c r="D354" s="64"/>
      <c r="E354" s="19"/>
      <c r="F354" s="20"/>
      <c r="G354" s="18"/>
      <c r="H354" s="65"/>
      <c r="I354" s="18"/>
      <c r="J354" s="66"/>
      <c r="K354" s="66"/>
      <c r="L354" s="67"/>
      <c r="M354" s="68"/>
      <c r="N354" s="68"/>
      <c r="O354" s="69"/>
      <c r="P354" s="134"/>
      <c r="Q354" s="70"/>
      <c r="R354" s="134"/>
      <c r="S354" s="70"/>
      <c r="T354" s="134"/>
      <c r="U354" s="70"/>
      <c r="V354" s="134"/>
      <c r="W354" s="70"/>
      <c r="X354" s="134"/>
      <c r="Y354" s="70"/>
      <c r="Z354" s="134"/>
      <c r="AA354" s="70"/>
      <c r="AB354" s="19"/>
      <c r="AC354" s="20"/>
      <c r="AD354" s="19"/>
      <c r="AE354" s="71" t="str">
        <f t="shared" si="218"/>
        <v/>
      </c>
      <c r="AF354" s="71" t="str">
        <f t="shared" si="219"/>
        <v/>
      </c>
      <c r="AG354" s="71" t="str">
        <f t="shared" si="220"/>
        <v/>
      </c>
      <c r="AH354" s="71" t="str">
        <f t="shared" si="221"/>
        <v/>
      </c>
      <c r="AI354" s="71" t="str">
        <f t="shared" si="222"/>
        <v/>
      </c>
      <c r="AJ354" s="71" t="str">
        <f t="shared" si="223"/>
        <v/>
      </c>
      <c r="AK354" s="71" t="str">
        <f t="shared" si="224"/>
        <v/>
      </c>
      <c r="AL354" s="71" t="str">
        <f t="shared" si="225"/>
        <v/>
      </c>
      <c r="AM354" s="71" t="str">
        <f t="shared" si="226"/>
        <v/>
      </c>
      <c r="AN354" s="72" t="str">
        <f t="shared" si="227"/>
        <v/>
      </c>
      <c r="AO354" s="73" t="str">
        <f t="shared" si="228"/>
        <v/>
      </c>
      <c r="AP354" s="72" t="str">
        <f t="shared" si="229"/>
        <v/>
      </c>
      <c r="AQ354" s="72" t="str">
        <f t="shared" si="230"/>
        <v/>
      </c>
      <c r="AR354" s="72" t="str">
        <f t="shared" si="231"/>
        <v/>
      </c>
      <c r="AS354" s="72" t="str">
        <f t="shared" si="232"/>
        <v/>
      </c>
      <c r="AT354" s="72" t="str">
        <f t="shared" si="233"/>
        <v/>
      </c>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80"/>
      <c r="CA354" s="3"/>
      <c r="CB354" s="3"/>
      <c r="CC354" s="3"/>
      <c r="CD354" s="3"/>
      <c r="CE354" s="3"/>
      <c r="CF354" s="3"/>
      <c r="CG354" s="3"/>
      <c r="CH354" s="3"/>
      <c r="CI354" s="3"/>
      <c r="CJ354" s="3"/>
      <c r="CM354" s="3"/>
      <c r="CN354" s="78" t="str">
        <f t="shared" si="234"/>
        <v/>
      </c>
      <c r="CO354" s="78" t="str">
        <f t="shared" si="235"/>
        <v/>
      </c>
      <c r="CP354" s="78" t="str">
        <f t="shared" si="236"/>
        <v/>
      </c>
      <c r="CQ354" s="78" t="str">
        <f t="shared" si="237"/>
        <v/>
      </c>
      <c r="CR354" s="78" t="str">
        <f t="shared" si="238"/>
        <v/>
      </c>
      <c r="CS354" s="78" t="str">
        <f t="shared" si="239"/>
        <v/>
      </c>
      <c r="CT354" s="78">
        <f t="shared" si="240"/>
        <v>0</v>
      </c>
      <c r="CU354" s="78">
        <f t="shared" si="241"/>
        <v>0</v>
      </c>
      <c r="CV354" s="78">
        <f t="shared" si="242"/>
        <v>0</v>
      </c>
      <c r="CW354" s="78">
        <f t="shared" si="243"/>
        <v>0</v>
      </c>
      <c r="CX354" s="78">
        <f t="shared" si="244"/>
        <v>0</v>
      </c>
      <c r="CY354" s="78">
        <f t="shared" si="245"/>
        <v>0</v>
      </c>
      <c r="CZ354" s="78">
        <f t="shared" si="246"/>
        <v>0</v>
      </c>
      <c r="DA354" s="78">
        <f>IF(COUNTIFS($A$2:$A$601,A354,$B$2:$B$601,B354,$F$2:F$601,F354)&gt;1,1,0)</f>
        <v>0</v>
      </c>
      <c r="DB354" s="78">
        <f t="shared" si="247"/>
        <v>0</v>
      </c>
      <c r="DC354" s="78">
        <f t="shared" si="248"/>
        <v>0</v>
      </c>
      <c r="DD354" s="78">
        <f t="shared" si="249"/>
        <v>0</v>
      </c>
      <c r="DE354" s="78" t="str">
        <f t="shared" si="250"/>
        <v>1</v>
      </c>
      <c r="DF354" s="78" t="str">
        <f t="shared" si="251"/>
        <v>1</v>
      </c>
      <c r="DG354" s="78" t="str">
        <f t="shared" si="252"/>
        <v>1</v>
      </c>
      <c r="DH354" s="78" t="str">
        <f t="shared" si="253"/>
        <v>1</v>
      </c>
      <c r="DI354" s="79" t="str">
        <f>IFERROR(IF(J354="","",VLOOKUP(J354,Lists!$D$3:$E$13,2,FALSE)),1)</f>
        <v/>
      </c>
      <c r="DJ354" s="79" t="str">
        <f>IFERROR(IF(K354="","",VLOOKUP(K354,Lists!$F$3:$G$14,2,FALSE)),1)</f>
        <v/>
      </c>
      <c r="DK354" s="79" t="str">
        <f>IFERROR(IF(M354="","",VLOOKUP(M354,Lists!$AA$3:$AB$18,2,FALSE)),1)</f>
        <v/>
      </c>
      <c r="DL354" s="79" t="str">
        <f>IFERROR(IF(N354="","",VLOOKUP(N354,Lists!$AC$3:$AD$13,2,FALSE)),1)</f>
        <v/>
      </c>
    </row>
    <row r="355" spans="1:116" ht="15" customHeight="1" x14ac:dyDescent="0.2">
      <c r="A355" s="20"/>
      <c r="B355" s="19"/>
      <c r="C355" s="64"/>
      <c r="D355" s="64"/>
      <c r="E355" s="19"/>
      <c r="F355" s="20"/>
      <c r="G355" s="18"/>
      <c r="H355" s="65"/>
      <c r="I355" s="18"/>
      <c r="J355" s="66"/>
      <c r="K355" s="66"/>
      <c r="L355" s="67"/>
      <c r="M355" s="68"/>
      <c r="N355" s="68"/>
      <c r="O355" s="69"/>
      <c r="P355" s="134"/>
      <c r="Q355" s="70"/>
      <c r="R355" s="134"/>
      <c r="S355" s="70"/>
      <c r="T355" s="134"/>
      <c r="U355" s="70"/>
      <c r="V355" s="134"/>
      <c r="W355" s="70"/>
      <c r="X355" s="134"/>
      <c r="Y355" s="70"/>
      <c r="Z355" s="134"/>
      <c r="AA355" s="70"/>
      <c r="AB355" s="19"/>
      <c r="AC355" s="20"/>
      <c r="AD355" s="19"/>
      <c r="AE355" s="71" t="str">
        <f t="shared" si="218"/>
        <v/>
      </c>
      <c r="AF355" s="71" t="str">
        <f t="shared" si="219"/>
        <v/>
      </c>
      <c r="AG355" s="71" t="str">
        <f t="shared" si="220"/>
        <v/>
      </c>
      <c r="AH355" s="71" t="str">
        <f t="shared" si="221"/>
        <v/>
      </c>
      <c r="AI355" s="71" t="str">
        <f t="shared" si="222"/>
        <v/>
      </c>
      <c r="AJ355" s="71" t="str">
        <f t="shared" si="223"/>
        <v/>
      </c>
      <c r="AK355" s="71" t="str">
        <f t="shared" si="224"/>
        <v/>
      </c>
      <c r="AL355" s="71" t="str">
        <f t="shared" si="225"/>
        <v/>
      </c>
      <c r="AM355" s="71" t="str">
        <f t="shared" si="226"/>
        <v/>
      </c>
      <c r="AN355" s="72" t="str">
        <f t="shared" si="227"/>
        <v/>
      </c>
      <c r="AO355" s="73" t="str">
        <f t="shared" si="228"/>
        <v/>
      </c>
      <c r="AP355" s="72" t="str">
        <f t="shared" si="229"/>
        <v/>
      </c>
      <c r="AQ355" s="72" t="str">
        <f t="shared" si="230"/>
        <v/>
      </c>
      <c r="AR355" s="72" t="str">
        <f t="shared" si="231"/>
        <v/>
      </c>
      <c r="AS355" s="72" t="str">
        <f t="shared" si="232"/>
        <v/>
      </c>
      <c r="AT355" s="72" t="str">
        <f t="shared" si="233"/>
        <v/>
      </c>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80"/>
      <c r="CA355" s="3"/>
      <c r="CB355" s="3"/>
      <c r="CC355" s="3"/>
      <c r="CD355" s="3"/>
      <c r="CE355" s="3"/>
      <c r="CF355" s="3"/>
      <c r="CG355" s="3"/>
      <c r="CH355" s="3"/>
      <c r="CI355" s="3"/>
      <c r="CJ355" s="3"/>
      <c r="CM355" s="3"/>
      <c r="CN355" s="78" t="str">
        <f t="shared" si="234"/>
        <v/>
      </c>
      <c r="CO355" s="78" t="str">
        <f t="shared" si="235"/>
        <v/>
      </c>
      <c r="CP355" s="78" t="str">
        <f t="shared" si="236"/>
        <v/>
      </c>
      <c r="CQ355" s="78" t="str">
        <f t="shared" si="237"/>
        <v/>
      </c>
      <c r="CR355" s="78" t="str">
        <f t="shared" si="238"/>
        <v/>
      </c>
      <c r="CS355" s="78" t="str">
        <f t="shared" si="239"/>
        <v/>
      </c>
      <c r="CT355" s="78">
        <f t="shared" si="240"/>
        <v>0</v>
      </c>
      <c r="CU355" s="78">
        <f t="shared" si="241"/>
        <v>0</v>
      </c>
      <c r="CV355" s="78">
        <f t="shared" si="242"/>
        <v>0</v>
      </c>
      <c r="CW355" s="78">
        <f t="shared" si="243"/>
        <v>0</v>
      </c>
      <c r="CX355" s="78">
        <f t="shared" si="244"/>
        <v>0</v>
      </c>
      <c r="CY355" s="78">
        <f t="shared" si="245"/>
        <v>0</v>
      </c>
      <c r="CZ355" s="78">
        <f t="shared" si="246"/>
        <v>0</v>
      </c>
      <c r="DA355" s="78">
        <f>IF(COUNTIFS($A$2:$A$601,A355,$B$2:$B$601,B355,$F$2:F$601,F355)&gt;1,1,0)</f>
        <v>0</v>
      </c>
      <c r="DB355" s="78">
        <f t="shared" si="247"/>
        <v>0</v>
      </c>
      <c r="DC355" s="78">
        <f t="shared" si="248"/>
        <v>0</v>
      </c>
      <c r="DD355" s="78">
        <f t="shared" si="249"/>
        <v>0</v>
      </c>
      <c r="DE355" s="78" t="str">
        <f t="shared" si="250"/>
        <v>1</v>
      </c>
      <c r="DF355" s="78" t="str">
        <f t="shared" si="251"/>
        <v>1</v>
      </c>
      <c r="DG355" s="78" t="str">
        <f t="shared" si="252"/>
        <v>1</v>
      </c>
      <c r="DH355" s="78" t="str">
        <f t="shared" si="253"/>
        <v>1</v>
      </c>
      <c r="DI355" s="79" t="str">
        <f>IFERROR(IF(J355="","",VLOOKUP(J355,Lists!$D$3:$E$13,2,FALSE)),1)</f>
        <v/>
      </c>
      <c r="DJ355" s="79" t="str">
        <f>IFERROR(IF(K355="","",VLOOKUP(K355,Lists!$F$3:$G$14,2,FALSE)),1)</f>
        <v/>
      </c>
      <c r="DK355" s="79" t="str">
        <f>IFERROR(IF(M355="","",VLOOKUP(M355,Lists!$AA$3:$AB$18,2,FALSE)),1)</f>
        <v/>
      </c>
      <c r="DL355" s="79" t="str">
        <f>IFERROR(IF(N355="","",VLOOKUP(N355,Lists!$AC$3:$AD$13,2,FALSE)),1)</f>
        <v/>
      </c>
    </row>
    <row r="356" spans="1:116" ht="15" customHeight="1" x14ac:dyDescent="0.2">
      <c r="A356" s="20"/>
      <c r="B356" s="19"/>
      <c r="C356" s="64"/>
      <c r="D356" s="64"/>
      <c r="E356" s="19"/>
      <c r="F356" s="20"/>
      <c r="G356" s="18"/>
      <c r="H356" s="65"/>
      <c r="I356" s="18"/>
      <c r="J356" s="66"/>
      <c r="K356" s="66"/>
      <c r="L356" s="67"/>
      <c r="M356" s="68"/>
      <c r="N356" s="68"/>
      <c r="O356" s="69"/>
      <c r="P356" s="134"/>
      <c r="Q356" s="70"/>
      <c r="R356" s="134"/>
      <c r="S356" s="70"/>
      <c r="T356" s="134"/>
      <c r="U356" s="70"/>
      <c r="V356" s="134"/>
      <c r="W356" s="70"/>
      <c r="X356" s="134"/>
      <c r="Y356" s="70"/>
      <c r="Z356" s="134"/>
      <c r="AA356" s="70"/>
      <c r="AB356" s="19"/>
      <c r="AC356" s="20"/>
      <c r="AD356" s="19"/>
      <c r="AE356" s="71" t="str">
        <f t="shared" si="218"/>
        <v/>
      </c>
      <c r="AF356" s="71" t="str">
        <f t="shared" si="219"/>
        <v/>
      </c>
      <c r="AG356" s="71" t="str">
        <f t="shared" si="220"/>
        <v/>
      </c>
      <c r="AH356" s="71" t="str">
        <f t="shared" si="221"/>
        <v/>
      </c>
      <c r="AI356" s="71" t="str">
        <f t="shared" si="222"/>
        <v/>
      </c>
      <c r="AJ356" s="71" t="str">
        <f t="shared" si="223"/>
        <v/>
      </c>
      <c r="AK356" s="71" t="str">
        <f t="shared" si="224"/>
        <v/>
      </c>
      <c r="AL356" s="71" t="str">
        <f t="shared" si="225"/>
        <v/>
      </c>
      <c r="AM356" s="71" t="str">
        <f t="shared" si="226"/>
        <v/>
      </c>
      <c r="AN356" s="72" t="str">
        <f t="shared" si="227"/>
        <v/>
      </c>
      <c r="AO356" s="73" t="str">
        <f t="shared" si="228"/>
        <v/>
      </c>
      <c r="AP356" s="72" t="str">
        <f t="shared" si="229"/>
        <v/>
      </c>
      <c r="AQ356" s="72" t="str">
        <f t="shared" si="230"/>
        <v/>
      </c>
      <c r="AR356" s="72" t="str">
        <f t="shared" si="231"/>
        <v/>
      </c>
      <c r="AS356" s="72" t="str">
        <f t="shared" si="232"/>
        <v/>
      </c>
      <c r="AT356" s="72" t="str">
        <f t="shared" si="233"/>
        <v/>
      </c>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80"/>
      <c r="CA356" s="3"/>
      <c r="CB356" s="3"/>
      <c r="CC356" s="3"/>
      <c r="CD356" s="3"/>
      <c r="CE356" s="3"/>
      <c r="CF356" s="3"/>
      <c r="CG356" s="3"/>
      <c r="CH356" s="3"/>
      <c r="CI356" s="3"/>
      <c r="CJ356" s="3"/>
      <c r="CM356" s="3"/>
      <c r="CN356" s="78" t="str">
        <f t="shared" si="234"/>
        <v/>
      </c>
      <c r="CO356" s="78" t="str">
        <f t="shared" si="235"/>
        <v/>
      </c>
      <c r="CP356" s="78" t="str">
        <f t="shared" si="236"/>
        <v/>
      </c>
      <c r="CQ356" s="78" t="str">
        <f t="shared" si="237"/>
        <v/>
      </c>
      <c r="CR356" s="78" t="str">
        <f t="shared" si="238"/>
        <v/>
      </c>
      <c r="CS356" s="78" t="str">
        <f t="shared" si="239"/>
        <v/>
      </c>
      <c r="CT356" s="78">
        <f t="shared" si="240"/>
        <v>0</v>
      </c>
      <c r="CU356" s="78">
        <f t="shared" si="241"/>
        <v>0</v>
      </c>
      <c r="CV356" s="78">
        <f t="shared" si="242"/>
        <v>0</v>
      </c>
      <c r="CW356" s="78">
        <f t="shared" si="243"/>
        <v>0</v>
      </c>
      <c r="CX356" s="78">
        <f t="shared" si="244"/>
        <v>0</v>
      </c>
      <c r="CY356" s="78">
        <f t="shared" si="245"/>
        <v>0</v>
      </c>
      <c r="CZ356" s="78">
        <f t="shared" si="246"/>
        <v>0</v>
      </c>
      <c r="DA356" s="78">
        <f>IF(COUNTIFS($A$2:$A$601,A356,$B$2:$B$601,B356,$F$2:F$601,F356)&gt;1,1,0)</f>
        <v>0</v>
      </c>
      <c r="DB356" s="78">
        <f t="shared" si="247"/>
        <v>0</v>
      </c>
      <c r="DC356" s="78">
        <f t="shared" si="248"/>
        <v>0</v>
      </c>
      <c r="DD356" s="78">
        <f t="shared" si="249"/>
        <v>0</v>
      </c>
      <c r="DE356" s="78" t="str">
        <f t="shared" si="250"/>
        <v>1</v>
      </c>
      <c r="DF356" s="78" t="str">
        <f t="shared" si="251"/>
        <v>1</v>
      </c>
      <c r="DG356" s="78" t="str">
        <f t="shared" si="252"/>
        <v>1</v>
      </c>
      <c r="DH356" s="78" t="str">
        <f t="shared" si="253"/>
        <v>1</v>
      </c>
      <c r="DI356" s="79" t="str">
        <f>IFERROR(IF(J356="","",VLOOKUP(J356,Lists!$D$3:$E$13,2,FALSE)),1)</f>
        <v/>
      </c>
      <c r="DJ356" s="79" t="str">
        <f>IFERROR(IF(K356="","",VLOOKUP(K356,Lists!$F$3:$G$14,2,FALSE)),1)</f>
        <v/>
      </c>
      <c r="DK356" s="79" t="str">
        <f>IFERROR(IF(M356="","",VLOOKUP(M356,Lists!$AA$3:$AB$18,2,FALSE)),1)</f>
        <v/>
      </c>
      <c r="DL356" s="79" t="str">
        <f>IFERROR(IF(N356="","",VLOOKUP(N356,Lists!$AC$3:$AD$13,2,FALSE)),1)</f>
        <v/>
      </c>
    </row>
    <row r="357" spans="1:116" ht="15" customHeight="1" x14ac:dyDescent="0.2">
      <c r="A357" s="20"/>
      <c r="B357" s="19"/>
      <c r="C357" s="64"/>
      <c r="D357" s="64"/>
      <c r="E357" s="19"/>
      <c r="F357" s="20"/>
      <c r="G357" s="18"/>
      <c r="H357" s="65"/>
      <c r="I357" s="18"/>
      <c r="J357" s="66"/>
      <c r="K357" s="66"/>
      <c r="L357" s="67"/>
      <c r="M357" s="68"/>
      <c r="N357" s="68"/>
      <c r="O357" s="69"/>
      <c r="P357" s="134"/>
      <c r="Q357" s="70"/>
      <c r="R357" s="134"/>
      <c r="S357" s="70"/>
      <c r="T357" s="134"/>
      <c r="U357" s="70"/>
      <c r="V357" s="134"/>
      <c r="W357" s="70"/>
      <c r="X357" s="134"/>
      <c r="Y357" s="70"/>
      <c r="Z357" s="134"/>
      <c r="AA357" s="70"/>
      <c r="AB357" s="19"/>
      <c r="AC357" s="20"/>
      <c r="AD357" s="19"/>
      <c r="AE357" s="71" t="str">
        <f t="shared" si="218"/>
        <v/>
      </c>
      <c r="AF357" s="71" t="str">
        <f t="shared" si="219"/>
        <v/>
      </c>
      <c r="AG357" s="71" t="str">
        <f t="shared" si="220"/>
        <v/>
      </c>
      <c r="AH357" s="71" t="str">
        <f t="shared" si="221"/>
        <v/>
      </c>
      <c r="AI357" s="71" t="str">
        <f t="shared" si="222"/>
        <v/>
      </c>
      <c r="AJ357" s="71" t="str">
        <f t="shared" si="223"/>
        <v/>
      </c>
      <c r="AK357" s="71" t="str">
        <f t="shared" si="224"/>
        <v/>
      </c>
      <c r="AL357" s="71" t="str">
        <f t="shared" si="225"/>
        <v/>
      </c>
      <c r="AM357" s="71" t="str">
        <f t="shared" si="226"/>
        <v/>
      </c>
      <c r="AN357" s="72" t="str">
        <f t="shared" si="227"/>
        <v/>
      </c>
      <c r="AO357" s="73" t="str">
        <f t="shared" si="228"/>
        <v/>
      </c>
      <c r="AP357" s="72" t="str">
        <f t="shared" si="229"/>
        <v/>
      </c>
      <c r="AQ357" s="72" t="str">
        <f t="shared" si="230"/>
        <v/>
      </c>
      <c r="AR357" s="72" t="str">
        <f t="shared" si="231"/>
        <v/>
      </c>
      <c r="AS357" s="72" t="str">
        <f t="shared" si="232"/>
        <v/>
      </c>
      <c r="AT357" s="72" t="str">
        <f t="shared" si="233"/>
        <v/>
      </c>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80"/>
      <c r="CA357" s="3"/>
      <c r="CB357" s="3"/>
      <c r="CC357" s="3"/>
      <c r="CD357" s="3"/>
      <c r="CE357" s="3"/>
      <c r="CF357" s="3"/>
      <c r="CG357" s="3"/>
      <c r="CH357" s="3"/>
      <c r="CI357" s="3"/>
      <c r="CJ357" s="3"/>
      <c r="CM357" s="3"/>
      <c r="CN357" s="78" t="str">
        <f t="shared" si="234"/>
        <v/>
      </c>
      <c r="CO357" s="78" t="str">
        <f t="shared" si="235"/>
        <v/>
      </c>
      <c r="CP357" s="78" t="str">
        <f t="shared" si="236"/>
        <v/>
      </c>
      <c r="CQ357" s="78" t="str">
        <f t="shared" si="237"/>
        <v/>
      </c>
      <c r="CR357" s="78" t="str">
        <f t="shared" si="238"/>
        <v/>
      </c>
      <c r="CS357" s="78" t="str">
        <f t="shared" si="239"/>
        <v/>
      </c>
      <c r="CT357" s="78">
        <f t="shared" si="240"/>
        <v>0</v>
      </c>
      <c r="CU357" s="78">
        <f t="shared" si="241"/>
        <v>0</v>
      </c>
      <c r="CV357" s="78">
        <f t="shared" si="242"/>
        <v>0</v>
      </c>
      <c r="CW357" s="78">
        <f t="shared" si="243"/>
        <v>0</v>
      </c>
      <c r="CX357" s="78">
        <f t="shared" si="244"/>
        <v>0</v>
      </c>
      <c r="CY357" s="78">
        <f t="shared" si="245"/>
        <v>0</v>
      </c>
      <c r="CZ357" s="78">
        <f t="shared" si="246"/>
        <v>0</v>
      </c>
      <c r="DA357" s="78">
        <f>IF(COUNTIFS($A$2:$A$601,A357,$B$2:$B$601,B357,$F$2:F$601,F357)&gt;1,1,0)</f>
        <v>0</v>
      </c>
      <c r="DB357" s="78">
        <f t="shared" si="247"/>
        <v>0</v>
      </c>
      <c r="DC357" s="78">
        <f t="shared" si="248"/>
        <v>0</v>
      </c>
      <c r="DD357" s="78">
        <f t="shared" si="249"/>
        <v>0</v>
      </c>
      <c r="DE357" s="78" t="str">
        <f t="shared" si="250"/>
        <v>1</v>
      </c>
      <c r="DF357" s="78" t="str">
        <f t="shared" si="251"/>
        <v>1</v>
      </c>
      <c r="DG357" s="78" t="str">
        <f t="shared" si="252"/>
        <v>1</v>
      </c>
      <c r="DH357" s="78" t="str">
        <f t="shared" si="253"/>
        <v>1</v>
      </c>
      <c r="DI357" s="79" t="str">
        <f>IFERROR(IF(J357="","",VLOOKUP(J357,Lists!$D$3:$E$13,2,FALSE)),1)</f>
        <v/>
      </c>
      <c r="DJ357" s="79" t="str">
        <f>IFERROR(IF(K357="","",VLOOKUP(K357,Lists!$F$3:$G$14,2,FALSE)),1)</f>
        <v/>
      </c>
      <c r="DK357" s="79" t="str">
        <f>IFERROR(IF(M357="","",VLOOKUP(M357,Lists!$AA$3:$AB$18,2,FALSE)),1)</f>
        <v/>
      </c>
      <c r="DL357" s="79" t="str">
        <f>IFERROR(IF(N357="","",VLOOKUP(N357,Lists!$AC$3:$AD$13,2,FALSE)),1)</f>
        <v/>
      </c>
    </row>
    <row r="358" spans="1:116" ht="15" customHeight="1" x14ac:dyDescent="0.2">
      <c r="A358" s="20"/>
      <c r="B358" s="19"/>
      <c r="C358" s="64"/>
      <c r="D358" s="64"/>
      <c r="E358" s="19"/>
      <c r="F358" s="20"/>
      <c r="G358" s="18"/>
      <c r="H358" s="65"/>
      <c r="I358" s="18"/>
      <c r="J358" s="66"/>
      <c r="K358" s="66"/>
      <c r="L358" s="67"/>
      <c r="M358" s="68"/>
      <c r="N358" s="68"/>
      <c r="O358" s="69"/>
      <c r="P358" s="134"/>
      <c r="Q358" s="70"/>
      <c r="R358" s="134"/>
      <c r="S358" s="70"/>
      <c r="T358" s="134"/>
      <c r="U358" s="70"/>
      <c r="V358" s="134"/>
      <c r="W358" s="70"/>
      <c r="X358" s="134"/>
      <c r="Y358" s="70"/>
      <c r="Z358" s="134"/>
      <c r="AA358" s="70"/>
      <c r="AB358" s="19"/>
      <c r="AC358" s="20"/>
      <c r="AD358" s="19"/>
      <c r="AE358" s="71" t="str">
        <f t="shared" si="218"/>
        <v/>
      </c>
      <c r="AF358" s="71" t="str">
        <f t="shared" si="219"/>
        <v/>
      </c>
      <c r="AG358" s="71" t="str">
        <f t="shared" si="220"/>
        <v/>
      </c>
      <c r="AH358" s="71" t="str">
        <f t="shared" si="221"/>
        <v/>
      </c>
      <c r="AI358" s="71" t="str">
        <f t="shared" si="222"/>
        <v/>
      </c>
      <c r="AJ358" s="71" t="str">
        <f t="shared" si="223"/>
        <v/>
      </c>
      <c r="AK358" s="71" t="str">
        <f t="shared" si="224"/>
        <v/>
      </c>
      <c r="AL358" s="71" t="str">
        <f t="shared" si="225"/>
        <v/>
      </c>
      <c r="AM358" s="71" t="str">
        <f t="shared" si="226"/>
        <v/>
      </c>
      <c r="AN358" s="72" t="str">
        <f t="shared" si="227"/>
        <v/>
      </c>
      <c r="AO358" s="73" t="str">
        <f t="shared" si="228"/>
        <v/>
      </c>
      <c r="AP358" s="72" t="str">
        <f t="shared" si="229"/>
        <v/>
      </c>
      <c r="AQ358" s="72" t="str">
        <f t="shared" si="230"/>
        <v/>
      </c>
      <c r="AR358" s="72" t="str">
        <f t="shared" si="231"/>
        <v/>
      </c>
      <c r="AS358" s="72" t="str">
        <f t="shared" si="232"/>
        <v/>
      </c>
      <c r="AT358" s="72" t="str">
        <f t="shared" si="233"/>
        <v/>
      </c>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80"/>
      <c r="CA358" s="3"/>
      <c r="CB358" s="3"/>
      <c r="CC358" s="3"/>
      <c r="CD358" s="3"/>
      <c r="CE358" s="3"/>
      <c r="CF358" s="3"/>
      <c r="CG358" s="3"/>
      <c r="CH358" s="3"/>
      <c r="CI358" s="3"/>
      <c r="CJ358" s="3"/>
      <c r="CM358" s="3"/>
      <c r="CN358" s="78" t="str">
        <f t="shared" si="234"/>
        <v/>
      </c>
      <c r="CO358" s="78" t="str">
        <f t="shared" si="235"/>
        <v/>
      </c>
      <c r="CP358" s="78" t="str">
        <f t="shared" si="236"/>
        <v/>
      </c>
      <c r="CQ358" s="78" t="str">
        <f t="shared" si="237"/>
        <v/>
      </c>
      <c r="CR358" s="78" t="str">
        <f t="shared" si="238"/>
        <v/>
      </c>
      <c r="CS358" s="78" t="str">
        <f t="shared" si="239"/>
        <v/>
      </c>
      <c r="CT358" s="78">
        <f t="shared" si="240"/>
        <v>0</v>
      </c>
      <c r="CU358" s="78">
        <f t="shared" si="241"/>
        <v>0</v>
      </c>
      <c r="CV358" s="78">
        <f t="shared" si="242"/>
        <v>0</v>
      </c>
      <c r="CW358" s="78">
        <f t="shared" si="243"/>
        <v>0</v>
      </c>
      <c r="CX358" s="78">
        <f t="shared" si="244"/>
        <v>0</v>
      </c>
      <c r="CY358" s="78">
        <f t="shared" si="245"/>
        <v>0</v>
      </c>
      <c r="CZ358" s="78">
        <f t="shared" si="246"/>
        <v>0</v>
      </c>
      <c r="DA358" s="78">
        <f>IF(COUNTIFS($A$2:$A$601,A358,$B$2:$B$601,B358,$F$2:F$601,F358)&gt;1,1,0)</f>
        <v>0</v>
      </c>
      <c r="DB358" s="78">
        <f t="shared" si="247"/>
        <v>0</v>
      </c>
      <c r="DC358" s="78">
        <f t="shared" si="248"/>
        <v>0</v>
      </c>
      <c r="DD358" s="78">
        <f t="shared" si="249"/>
        <v>0</v>
      </c>
      <c r="DE358" s="78" t="str">
        <f t="shared" si="250"/>
        <v>1</v>
      </c>
      <c r="DF358" s="78" t="str">
        <f t="shared" si="251"/>
        <v>1</v>
      </c>
      <c r="DG358" s="78" t="str">
        <f t="shared" si="252"/>
        <v>1</v>
      </c>
      <c r="DH358" s="78" t="str">
        <f t="shared" si="253"/>
        <v>1</v>
      </c>
      <c r="DI358" s="79" t="str">
        <f>IFERROR(IF(J358="","",VLOOKUP(J358,Lists!$D$3:$E$13,2,FALSE)),1)</f>
        <v/>
      </c>
      <c r="DJ358" s="79" t="str">
        <f>IFERROR(IF(K358="","",VLOOKUP(K358,Lists!$F$3:$G$14,2,FALSE)),1)</f>
        <v/>
      </c>
      <c r="DK358" s="79" t="str">
        <f>IFERROR(IF(M358="","",VLOOKUP(M358,Lists!$AA$3:$AB$18,2,FALSE)),1)</f>
        <v/>
      </c>
      <c r="DL358" s="79" t="str">
        <f>IFERROR(IF(N358="","",VLOOKUP(N358,Lists!$AC$3:$AD$13,2,FALSE)),1)</f>
        <v/>
      </c>
    </row>
    <row r="359" spans="1:116" ht="15" customHeight="1" x14ac:dyDescent="0.2">
      <c r="A359" s="20"/>
      <c r="B359" s="19"/>
      <c r="C359" s="64"/>
      <c r="D359" s="64"/>
      <c r="E359" s="19"/>
      <c r="F359" s="20"/>
      <c r="G359" s="18"/>
      <c r="H359" s="65"/>
      <c r="I359" s="18"/>
      <c r="J359" s="66"/>
      <c r="K359" s="66"/>
      <c r="L359" s="67"/>
      <c r="M359" s="68"/>
      <c r="N359" s="68"/>
      <c r="O359" s="69"/>
      <c r="P359" s="134"/>
      <c r="Q359" s="70"/>
      <c r="R359" s="134"/>
      <c r="S359" s="70"/>
      <c r="T359" s="134"/>
      <c r="U359" s="70"/>
      <c r="V359" s="134"/>
      <c r="W359" s="70"/>
      <c r="X359" s="134"/>
      <c r="Y359" s="70"/>
      <c r="Z359" s="134"/>
      <c r="AA359" s="70"/>
      <c r="AB359" s="19"/>
      <c r="AC359" s="20"/>
      <c r="AD359" s="19"/>
      <c r="AE359" s="71" t="str">
        <f t="shared" si="218"/>
        <v/>
      </c>
      <c r="AF359" s="71" t="str">
        <f t="shared" si="219"/>
        <v/>
      </c>
      <c r="AG359" s="71" t="str">
        <f t="shared" si="220"/>
        <v/>
      </c>
      <c r="AH359" s="71" t="str">
        <f t="shared" si="221"/>
        <v/>
      </c>
      <c r="AI359" s="71" t="str">
        <f t="shared" si="222"/>
        <v/>
      </c>
      <c r="AJ359" s="71" t="str">
        <f t="shared" si="223"/>
        <v/>
      </c>
      <c r="AK359" s="71" t="str">
        <f t="shared" si="224"/>
        <v/>
      </c>
      <c r="AL359" s="71" t="str">
        <f t="shared" si="225"/>
        <v/>
      </c>
      <c r="AM359" s="71" t="str">
        <f t="shared" si="226"/>
        <v/>
      </c>
      <c r="AN359" s="72" t="str">
        <f t="shared" si="227"/>
        <v/>
      </c>
      <c r="AO359" s="73" t="str">
        <f t="shared" si="228"/>
        <v/>
      </c>
      <c r="AP359" s="72" t="str">
        <f t="shared" si="229"/>
        <v/>
      </c>
      <c r="AQ359" s="72" t="str">
        <f t="shared" si="230"/>
        <v/>
      </c>
      <c r="AR359" s="72" t="str">
        <f t="shared" si="231"/>
        <v/>
      </c>
      <c r="AS359" s="72" t="str">
        <f t="shared" si="232"/>
        <v/>
      </c>
      <c r="AT359" s="72" t="str">
        <f t="shared" si="233"/>
        <v/>
      </c>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80"/>
      <c r="CA359" s="3"/>
      <c r="CB359" s="3"/>
      <c r="CC359" s="3"/>
      <c r="CD359" s="3"/>
      <c r="CE359" s="3"/>
      <c r="CF359" s="3"/>
      <c r="CG359" s="3"/>
      <c r="CH359" s="3"/>
      <c r="CI359" s="3"/>
      <c r="CJ359" s="3"/>
      <c r="CM359" s="3"/>
      <c r="CN359" s="78" t="str">
        <f t="shared" si="234"/>
        <v/>
      </c>
      <c r="CO359" s="78" t="str">
        <f t="shared" si="235"/>
        <v/>
      </c>
      <c r="CP359" s="78" t="str">
        <f t="shared" si="236"/>
        <v/>
      </c>
      <c r="CQ359" s="78" t="str">
        <f t="shared" si="237"/>
        <v/>
      </c>
      <c r="CR359" s="78" t="str">
        <f t="shared" si="238"/>
        <v/>
      </c>
      <c r="CS359" s="78" t="str">
        <f t="shared" si="239"/>
        <v/>
      </c>
      <c r="CT359" s="78">
        <f t="shared" si="240"/>
        <v>0</v>
      </c>
      <c r="CU359" s="78">
        <f t="shared" si="241"/>
        <v>0</v>
      </c>
      <c r="CV359" s="78">
        <f t="shared" si="242"/>
        <v>0</v>
      </c>
      <c r="CW359" s="78">
        <f t="shared" si="243"/>
        <v>0</v>
      </c>
      <c r="CX359" s="78">
        <f t="shared" si="244"/>
        <v>0</v>
      </c>
      <c r="CY359" s="78">
        <f t="shared" si="245"/>
        <v>0</v>
      </c>
      <c r="CZ359" s="78">
        <f t="shared" si="246"/>
        <v>0</v>
      </c>
      <c r="DA359" s="78">
        <f>IF(COUNTIFS($A$2:$A$601,A359,$B$2:$B$601,B359,$F$2:F$601,F359)&gt;1,1,0)</f>
        <v>0</v>
      </c>
      <c r="DB359" s="78">
        <f t="shared" si="247"/>
        <v>0</v>
      </c>
      <c r="DC359" s="78">
        <f t="shared" si="248"/>
        <v>0</v>
      </c>
      <c r="DD359" s="78">
        <f t="shared" si="249"/>
        <v>0</v>
      </c>
      <c r="DE359" s="78" t="str">
        <f t="shared" si="250"/>
        <v>1</v>
      </c>
      <c r="DF359" s="78" t="str">
        <f t="shared" si="251"/>
        <v>1</v>
      </c>
      <c r="DG359" s="78" t="str">
        <f t="shared" si="252"/>
        <v>1</v>
      </c>
      <c r="DH359" s="78" t="str">
        <f t="shared" si="253"/>
        <v>1</v>
      </c>
      <c r="DI359" s="79" t="str">
        <f>IFERROR(IF(J359="","",VLOOKUP(J359,Lists!$D$3:$E$13,2,FALSE)),1)</f>
        <v/>
      </c>
      <c r="DJ359" s="79" t="str">
        <f>IFERROR(IF(K359="","",VLOOKUP(K359,Lists!$F$3:$G$14,2,FALSE)),1)</f>
        <v/>
      </c>
      <c r="DK359" s="79" t="str">
        <f>IFERROR(IF(M359="","",VLOOKUP(M359,Lists!$AA$3:$AB$18,2,FALSE)),1)</f>
        <v/>
      </c>
      <c r="DL359" s="79" t="str">
        <f>IFERROR(IF(N359="","",VLOOKUP(N359,Lists!$AC$3:$AD$13,2,FALSE)),1)</f>
        <v/>
      </c>
    </row>
    <row r="360" spans="1:116" ht="15" customHeight="1" x14ac:dyDescent="0.2">
      <c r="A360" s="20"/>
      <c r="B360" s="19"/>
      <c r="C360" s="64"/>
      <c r="D360" s="64"/>
      <c r="E360" s="19"/>
      <c r="F360" s="20"/>
      <c r="G360" s="18"/>
      <c r="H360" s="65"/>
      <c r="I360" s="18"/>
      <c r="J360" s="66"/>
      <c r="K360" s="66"/>
      <c r="L360" s="67"/>
      <c r="M360" s="68"/>
      <c r="N360" s="68"/>
      <c r="O360" s="69"/>
      <c r="P360" s="134"/>
      <c r="Q360" s="70"/>
      <c r="R360" s="134"/>
      <c r="S360" s="70"/>
      <c r="T360" s="134"/>
      <c r="U360" s="70"/>
      <c r="V360" s="134"/>
      <c r="W360" s="70"/>
      <c r="X360" s="134"/>
      <c r="Y360" s="70"/>
      <c r="Z360" s="134"/>
      <c r="AA360" s="70"/>
      <c r="AB360" s="19"/>
      <c r="AC360" s="20"/>
      <c r="AD360" s="19"/>
      <c r="AE360" s="71" t="str">
        <f t="shared" si="218"/>
        <v/>
      </c>
      <c r="AF360" s="71" t="str">
        <f t="shared" si="219"/>
        <v/>
      </c>
      <c r="AG360" s="71" t="str">
        <f t="shared" si="220"/>
        <v/>
      </c>
      <c r="AH360" s="71" t="str">
        <f t="shared" si="221"/>
        <v/>
      </c>
      <c r="AI360" s="71" t="str">
        <f t="shared" si="222"/>
        <v/>
      </c>
      <c r="AJ360" s="71" t="str">
        <f t="shared" si="223"/>
        <v/>
      </c>
      <c r="AK360" s="71" t="str">
        <f t="shared" si="224"/>
        <v/>
      </c>
      <c r="AL360" s="71" t="str">
        <f t="shared" si="225"/>
        <v/>
      </c>
      <c r="AM360" s="71" t="str">
        <f t="shared" si="226"/>
        <v/>
      </c>
      <c r="AN360" s="72" t="str">
        <f t="shared" si="227"/>
        <v/>
      </c>
      <c r="AO360" s="73" t="str">
        <f t="shared" si="228"/>
        <v/>
      </c>
      <c r="AP360" s="72" t="str">
        <f t="shared" si="229"/>
        <v/>
      </c>
      <c r="AQ360" s="72" t="str">
        <f t="shared" si="230"/>
        <v/>
      </c>
      <c r="AR360" s="72" t="str">
        <f t="shared" si="231"/>
        <v/>
      </c>
      <c r="AS360" s="72" t="str">
        <f t="shared" si="232"/>
        <v/>
      </c>
      <c r="AT360" s="72" t="str">
        <f t="shared" si="233"/>
        <v/>
      </c>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80"/>
      <c r="CA360" s="3"/>
      <c r="CB360" s="3"/>
      <c r="CC360" s="3"/>
      <c r="CD360" s="3"/>
      <c r="CE360" s="3"/>
      <c r="CF360" s="3"/>
      <c r="CG360" s="3"/>
      <c r="CH360" s="3"/>
      <c r="CI360" s="3"/>
      <c r="CJ360" s="3"/>
      <c r="CM360" s="3"/>
      <c r="CN360" s="78" t="str">
        <f t="shared" si="234"/>
        <v/>
      </c>
      <c r="CO360" s="78" t="str">
        <f t="shared" si="235"/>
        <v/>
      </c>
      <c r="CP360" s="78" t="str">
        <f t="shared" si="236"/>
        <v/>
      </c>
      <c r="CQ360" s="78" t="str">
        <f t="shared" si="237"/>
        <v/>
      </c>
      <c r="CR360" s="78" t="str">
        <f t="shared" si="238"/>
        <v/>
      </c>
      <c r="CS360" s="78" t="str">
        <f t="shared" si="239"/>
        <v/>
      </c>
      <c r="CT360" s="78">
        <f t="shared" si="240"/>
        <v>0</v>
      </c>
      <c r="CU360" s="78">
        <f t="shared" si="241"/>
        <v>0</v>
      </c>
      <c r="CV360" s="78">
        <f t="shared" si="242"/>
        <v>0</v>
      </c>
      <c r="CW360" s="78">
        <f t="shared" si="243"/>
        <v>0</v>
      </c>
      <c r="CX360" s="78">
        <f t="shared" si="244"/>
        <v>0</v>
      </c>
      <c r="CY360" s="78">
        <f t="shared" si="245"/>
        <v>0</v>
      </c>
      <c r="CZ360" s="78">
        <f t="shared" si="246"/>
        <v>0</v>
      </c>
      <c r="DA360" s="78">
        <f>IF(COUNTIFS($A$2:$A$601,A360,$B$2:$B$601,B360,$F$2:F$601,F360)&gt;1,1,0)</f>
        <v>0</v>
      </c>
      <c r="DB360" s="78">
        <f t="shared" si="247"/>
        <v>0</v>
      </c>
      <c r="DC360" s="78">
        <f t="shared" si="248"/>
        <v>0</v>
      </c>
      <c r="DD360" s="78">
        <f t="shared" si="249"/>
        <v>0</v>
      </c>
      <c r="DE360" s="78" t="str">
        <f t="shared" si="250"/>
        <v>1</v>
      </c>
      <c r="DF360" s="78" t="str">
        <f t="shared" si="251"/>
        <v>1</v>
      </c>
      <c r="DG360" s="78" t="str">
        <f t="shared" si="252"/>
        <v>1</v>
      </c>
      <c r="DH360" s="78" t="str">
        <f t="shared" si="253"/>
        <v>1</v>
      </c>
      <c r="DI360" s="79" t="str">
        <f>IFERROR(IF(J360="","",VLOOKUP(J360,Lists!$D$3:$E$13,2,FALSE)),1)</f>
        <v/>
      </c>
      <c r="DJ360" s="79" t="str">
        <f>IFERROR(IF(K360="","",VLOOKUP(K360,Lists!$F$3:$G$14,2,FALSE)),1)</f>
        <v/>
      </c>
      <c r="DK360" s="79" t="str">
        <f>IFERROR(IF(M360="","",VLOOKUP(M360,Lists!$AA$3:$AB$18,2,FALSE)),1)</f>
        <v/>
      </c>
      <c r="DL360" s="79" t="str">
        <f>IFERROR(IF(N360="","",VLOOKUP(N360,Lists!$AC$3:$AD$13,2,FALSE)),1)</f>
        <v/>
      </c>
    </row>
    <row r="361" spans="1:116" ht="15" customHeight="1" x14ac:dyDescent="0.2">
      <c r="A361" s="20"/>
      <c r="B361" s="19"/>
      <c r="C361" s="64"/>
      <c r="D361" s="64"/>
      <c r="E361" s="19"/>
      <c r="F361" s="20"/>
      <c r="G361" s="18"/>
      <c r="H361" s="65"/>
      <c r="I361" s="18"/>
      <c r="J361" s="66"/>
      <c r="K361" s="66"/>
      <c r="L361" s="67"/>
      <c r="M361" s="68"/>
      <c r="N361" s="68"/>
      <c r="O361" s="69"/>
      <c r="P361" s="134"/>
      <c r="Q361" s="70"/>
      <c r="R361" s="134"/>
      <c r="S361" s="70"/>
      <c r="T361" s="134"/>
      <c r="U361" s="70"/>
      <c r="V361" s="134"/>
      <c r="W361" s="70"/>
      <c r="X361" s="134"/>
      <c r="Y361" s="70"/>
      <c r="Z361" s="134"/>
      <c r="AA361" s="70"/>
      <c r="AB361" s="19"/>
      <c r="AC361" s="20"/>
      <c r="AD361" s="19"/>
      <c r="AE361" s="71" t="str">
        <f t="shared" si="218"/>
        <v/>
      </c>
      <c r="AF361" s="71" t="str">
        <f t="shared" si="219"/>
        <v/>
      </c>
      <c r="AG361" s="71" t="str">
        <f t="shared" si="220"/>
        <v/>
      </c>
      <c r="AH361" s="71" t="str">
        <f t="shared" si="221"/>
        <v/>
      </c>
      <c r="AI361" s="71" t="str">
        <f t="shared" si="222"/>
        <v/>
      </c>
      <c r="AJ361" s="71" t="str">
        <f t="shared" si="223"/>
        <v/>
      </c>
      <c r="AK361" s="71" t="str">
        <f t="shared" si="224"/>
        <v/>
      </c>
      <c r="AL361" s="71" t="str">
        <f t="shared" si="225"/>
        <v/>
      </c>
      <c r="AM361" s="71" t="str">
        <f t="shared" si="226"/>
        <v/>
      </c>
      <c r="AN361" s="72" t="str">
        <f t="shared" si="227"/>
        <v/>
      </c>
      <c r="AO361" s="73" t="str">
        <f t="shared" si="228"/>
        <v/>
      </c>
      <c r="AP361" s="72" t="str">
        <f t="shared" si="229"/>
        <v/>
      </c>
      <c r="AQ361" s="72" t="str">
        <f t="shared" si="230"/>
        <v/>
      </c>
      <c r="AR361" s="72" t="str">
        <f t="shared" si="231"/>
        <v/>
      </c>
      <c r="AS361" s="72" t="str">
        <f t="shared" si="232"/>
        <v/>
      </c>
      <c r="AT361" s="72" t="str">
        <f t="shared" si="233"/>
        <v/>
      </c>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80"/>
      <c r="CA361" s="3"/>
      <c r="CB361" s="3"/>
      <c r="CC361" s="3"/>
      <c r="CD361" s="3"/>
      <c r="CE361" s="3"/>
      <c r="CF361" s="3"/>
      <c r="CG361" s="3"/>
      <c r="CH361" s="3"/>
      <c r="CI361" s="3"/>
      <c r="CJ361" s="3"/>
      <c r="CM361" s="3"/>
      <c r="CN361" s="78" t="str">
        <f t="shared" si="234"/>
        <v/>
      </c>
      <c r="CO361" s="78" t="str">
        <f t="shared" si="235"/>
        <v/>
      </c>
      <c r="CP361" s="78" t="str">
        <f t="shared" si="236"/>
        <v/>
      </c>
      <c r="CQ361" s="78" t="str">
        <f t="shared" si="237"/>
        <v/>
      </c>
      <c r="CR361" s="78" t="str">
        <f t="shared" si="238"/>
        <v/>
      </c>
      <c r="CS361" s="78" t="str">
        <f t="shared" si="239"/>
        <v/>
      </c>
      <c r="CT361" s="78">
        <f t="shared" si="240"/>
        <v>0</v>
      </c>
      <c r="CU361" s="78">
        <f t="shared" si="241"/>
        <v>0</v>
      </c>
      <c r="CV361" s="78">
        <f t="shared" si="242"/>
        <v>0</v>
      </c>
      <c r="CW361" s="78">
        <f t="shared" si="243"/>
        <v>0</v>
      </c>
      <c r="CX361" s="78">
        <f t="shared" si="244"/>
        <v>0</v>
      </c>
      <c r="CY361" s="78">
        <f t="shared" si="245"/>
        <v>0</v>
      </c>
      <c r="CZ361" s="78">
        <f t="shared" si="246"/>
        <v>0</v>
      </c>
      <c r="DA361" s="78">
        <f>IF(COUNTIFS($A$2:$A$601,A361,$B$2:$B$601,B361,$F$2:F$601,F361)&gt;1,1,0)</f>
        <v>0</v>
      </c>
      <c r="DB361" s="78">
        <f t="shared" si="247"/>
        <v>0</v>
      </c>
      <c r="DC361" s="78">
        <f t="shared" si="248"/>
        <v>0</v>
      </c>
      <c r="DD361" s="78">
        <f t="shared" si="249"/>
        <v>0</v>
      </c>
      <c r="DE361" s="78" t="str">
        <f t="shared" si="250"/>
        <v>1</v>
      </c>
      <c r="DF361" s="78" t="str">
        <f t="shared" si="251"/>
        <v>1</v>
      </c>
      <c r="DG361" s="78" t="str">
        <f t="shared" si="252"/>
        <v>1</v>
      </c>
      <c r="DH361" s="78" t="str">
        <f t="shared" si="253"/>
        <v>1</v>
      </c>
      <c r="DI361" s="79" t="str">
        <f>IFERROR(IF(J361="","",VLOOKUP(J361,Lists!$D$3:$E$13,2,FALSE)),1)</f>
        <v/>
      </c>
      <c r="DJ361" s="79" t="str">
        <f>IFERROR(IF(K361="","",VLOOKUP(K361,Lists!$F$3:$G$14,2,FALSE)),1)</f>
        <v/>
      </c>
      <c r="DK361" s="79" t="str">
        <f>IFERROR(IF(M361="","",VLOOKUP(M361,Lists!$AA$3:$AB$18,2,FALSE)),1)</f>
        <v/>
      </c>
      <c r="DL361" s="79" t="str">
        <f>IFERROR(IF(N361="","",VLOOKUP(N361,Lists!$AC$3:$AD$13,2,FALSE)),1)</f>
        <v/>
      </c>
    </row>
    <row r="362" spans="1:116" ht="15" customHeight="1" x14ac:dyDescent="0.2">
      <c r="A362" s="20"/>
      <c r="B362" s="19"/>
      <c r="C362" s="64"/>
      <c r="D362" s="64"/>
      <c r="E362" s="19"/>
      <c r="F362" s="20"/>
      <c r="G362" s="18"/>
      <c r="H362" s="65"/>
      <c r="I362" s="18"/>
      <c r="J362" s="66"/>
      <c r="K362" s="66"/>
      <c r="L362" s="67"/>
      <c r="M362" s="68"/>
      <c r="N362" s="68"/>
      <c r="O362" s="69"/>
      <c r="P362" s="134"/>
      <c r="Q362" s="70"/>
      <c r="R362" s="134"/>
      <c r="S362" s="70"/>
      <c r="T362" s="134"/>
      <c r="U362" s="70"/>
      <c r="V362" s="134"/>
      <c r="W362" s="70"/>
      <c r="X362" s="134"/>
      <c r="Y362" s="70"/>
      <c r="Z362" s="134"/>
      <c r="AA362" s="70"/>
      <c r="AB362" s="19"/>
      <c r="AC362" s="20"/>
      <c r="AD362" s="19"/>
      <c r="AE362" s="71" t="str">
        <f t="shared" si="218"/>
        <v/>
      </c>
      <c r="AF362" s="71" t="str">
        <f t="shared" si="219"/>
        <v/>
      </c>
      <c r="AG362" s="71" t="str">
        <f t="shared" si="220"/>
        <v/>
      </c>
      <c r="AH362" s="71" t="str">
        <f t="shared" si="221"/>
        <v/>
      </c>
      <c r="AI362" s="71" t="str">
        <f t="shared" si="222"/>
        <v/>
      </c>
      <c r="AJ362" s="71" t="str">
        <f t="shared" si="223"/>
        <v/>
      </c>
      <c r="AK362" s="71" t="str">
        <f t="shared" si="224"/>
        <v/>
      </c>
      <c r="AL362" s="71" t="str">
        <f t="shared" si="225"/>
        <v/>
      </c>
      <c r="AM362" s="71" t="str">
        <f t="shared" si="226"/>
        <v/>
      </c>
      <c r="AN362" s="72" t="str">
        <f t="shared" si="227"/>
        <v/>
      </c>
      <c r="AO362" s="73" t="str">
        <f t="shared" si="228"/>
        <v/>
      </c>
      <c r="AP362" s="72" t="str">
        <f t="shared" si="229"/>
        <v/>
      </c>
      <c r="AQ362" s="72" t="str">
        <f t="shared" si="230"/>
        <v/>
      </c>
      <c r="AR362" s="72" t="str">
        <f t="shared" si="231"/>
        <v/>
      </c>
      <c r="AS362" s="72" t="str">
        <f t="shared" si="232"/>
        <v/>
      </c>
      <c r="AT362" s="72" t="str">
        <f t="shared" si="233"/>
        <v/>
      </c>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80"/>
      <c r="CA362" s="3"/>
      <c r="CB362" s="3"/>
      <c r="CC362" s="3"/>
      <c r="CD362" s="3"/>
      <c r="CE362" s="3"/>
      <c r="CF362" s="3"/>
      <c r="CG362" s="3"/>
      <c r="CH362" s="3"/>
      <c r="CI362" s="3"/>
      <c r="CJ362" s="3"/>
      <c r="CM362" s="3"/>
      <c r="CN362" s="78" t="str">
        <f t="shared" si="234"/>
        <v/>
      </c>
      <c r="CO362" s="78" t="str">
        <f t="shared" si="235"/>
        <v/>
      </c>
      <c r="CP362" s="78" t="str">
        <f t="shared" si="236"/>
        <v/>
      </c>
      <c r="CQ362" s="78" t="str">
        <f t="shared" si="237"/>
        <v/>
      </c>
      <c r="CR362" s="78" t="str">
        <f t="shared" si="238"/>
        <v/>
      </c>
      <c r="CS362" s="78" t="str">
        <f t="shared" si="239"/>
        <v/>
      </c>
      <c r="CT362" s="78">
        <f t="shared" si="240"/>
        <v>0</v>
      </c>
      <c r="CU362" s="78">
        <f t="shared" si="241"/>
        <v>0</v>
      </c>
      <c r="CV362" s="78">
        <f t="shared" si="242"/>
        <v>0</v>
      </c>
      <c r="CW362" s="78">
        <f t="shared" si="243"/>
        <v>0</v>
      </c>
      <c r="CX362" s="78">
        <f t="shared" si="244"/>
        <v>0</v>
      </c>
      <c r="CY362" s="78">
        <f t="shared" si="245"/>
        <v>0</v>
      </c>
      <c r="CZ362" s="78">
        <f t="shared" si="246"/>
        <v>0</v>
      </c>
      <c r="DA362" s="78">
        <f>IF(COUNTIFS($A$2:$A$601,A362,$B$2:$B$601,B362,$F$2:F$601,F362)&gt;1,1,0)</f>
        <v>0</v>
      </c>
      <c r="DB362" s="78">
        <f t="shared" si="247"/>
        <v>0</v>
      </c>
      <c r="DC362" s="78">
        <f t="shared" si="248"/>
        <v>0</v>
      </c>
      <c r="DD362" s="78">
        <f t="shared" si="249"/>
        <v>0</v>
      </c>
      <c r="DE362" s="78" t="str">
        <f t="shared" si="250"/>
        <v>1</v>
      </c>
      <c r="DF362" s="78" t="str">
        <f t="shared" si="251"/>
        <v>1</v>
      </c>
      <c r="DG362" s="78" t="str">
        <f t="shared" si="252"/>
        <v>1</v>
      </c>
      <c r="DH362" s="78" t="str">
        <f t="shared" si="253"/>
        <v>1</v>
      </c>
      <c r="DI362" s="79" t="str">
        <f>IFERROR(IF(J362="","",VLOOKUP(J362,Lists!$D$3:$E$13,2,FALSE)),1)</f>
        <v/>
      </c>
      <c r="DJ362" s="79" t="str">
        <f>IFERROR(IF(K362="","",VLOOKUP(K362,Lists!$F$3:$G$14,2,FALSE)),1)</f>
        <v/>
      </c>
      <c r="DK362" s="79" t="str">
        <f>IFERROR(IF(M362="","",VLOOKUP(M362,Lists!$AA$3:$AB$18,2,FALSE)),1)</f>
        <v/>
      </c>
      <c r="DL362" s="79" t="str">
        <f>IFERROR(IF(N362="","",VLOOKUP(N362,Lists!$AC$3:$AD$13,2,FALSE)),1)</f>
        <v/>
      </c>
    </row>
    <row r="363" spans="1:116" ht="15" customHeight="1" x14ac:dyDescent="0.2">
      <c r="A363" s="20"/>
      <c r="B363" s="19"/>
      <c r="C363" s="64"/>
      <c r="D363" s="64"/>
      <c r="E363" s="19"/>
      <c r="F363" s="20"/>
      <c r="G363" s="18"/>
      <c r="H363" s="65"/>
      <c r="I363" s="18"/>
      <c r="J363" s="66"/>
      <c r="K363" s="66"/>
      <c r="L363" s="67"/>
      <c r="M363" s="68"/>
      <c r="N363" s="68"/>
      <c r="O363" s="69"/>
      <c r="P363" s="134"/>
      <c r="Q363" s="70"/>
      <c r="R363" s="134"/>
      <c r="S363" s="70"/>
      <c r="T363" s="134"/>
      <c r="U363" s="70"/>
      <c r="V363" s="134"/>
      <c r="W363" s="70"/>
      <c r="X363" s="134"/>
      <c r="Y363" s="70"/>
      <c r="Z363" s="134"/>
      <c r="AA363" s="70"/>
      <c r="AB363" s="19"/>
      <c r="AC363" s="20"/>
      <c r="AD363" s="19"/>
      <c r="AE363" s="71" t="str">
        <f t="shared" si="218"/>
        <v/>
      </c>
      <c r="AF363" s="71" t="str">
        <f t="shared" si="219"/>
        <v/>
      </c>
      <c r="AG363" s="71" t="str">
        <f t="shared" si="220"/>
        <v/>
      </c>
      <c r="AH363" s="71" t="str">
        <f t="shared" si="221"/>
        <v/>
      </c>
      <c r="AI363" s="71" t="str">
        <f t="shared" si="222"/>
        <v/>
      </c>
      <c r="AJ363" s="71" t="str">
        <f t="shared" si="223"/>
        <v/>
      </c>
      <c r="AK363" s="71" t="str">
        <f t="shared" si="224"/>
        <v/>
      </c>
      <c r="AL363" s="71" t="str">
        <f t="shared" si="225"/>
        <v/>
      </c>
      <c r="AM363" s="71" t="str">
        <f t="shared" si="226"/>
        <v/>
      </c>
      <c r="AN363" s="72" t="str">
        <f t="shared" si="227"/>
        <v/>
      </c>
      <c r="AO363" s="73" t="str">
        <f t="shared" si="228"/>
        <v/>
      </c>
      <c r="AP363" s="72" t="str">
        <f t="shared" si="229"/>
        <v/>
      </c>
      <c r="AQ363" s="72" t="str">
        <f t="shared" si="230"/>
        <v/>
      </c>
      <c r="AR363" s="72" t="str">
        <f t="shared" si="231"/>
        <v/>
      </c>
      <c r="AS363" s="72" t="str">
        <f t="shared" si="232"/>
        <v/>
      </c>
      <c r="AT363" s="72" t="str">
        <f t="shared" si="233"/>
        <v/>
      </c>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80"/>
      <c r="CA363" s="3"/>
      <c r="CB363" s="3"/>
      <c r="CC363" s="3"/>
      <c r="CD363" s="3"/>
      <c r="CE363" s="3"/>
      <c r="CF363" s="3"/>
      <c r="CG363" s="3"/>
      <c r="CH363" s="3"/>
      <c r="CI363" s="3"/>
      <c r="CJ363" s="3"/>
      <c r="CM363" s="3"/>
      <c r="CN363" s="78" t="str">
        <f t="shared" si="234"/>
        <v/>
      </c>
      <c r="CO363" s="78" t="str">
        <f t="shared" si="235"/>
        <v/>
      </c>
      <c r="CP363" s="78" t="str">
        <f t="shared" si="236"/>
        <v/>
      </c>
      <c r="CQ363" s="78" t="str">
        <f t="shared" si="237"/>
        <v/>
      </c>
      <c r="CR363" s="78" t="str">
        <f t="shared" si="238"/>
        <v/>
      </c>
      <c r="CS363" s="78" t="str">
        <f t="shared" si="239"/>
        <v/>
      </c>
      <c r="CT363" s="78">
        <f t="shared" si="240"/>
        <v>0</v>
      </c>
      <c r="CU363" s="78">
        <f t="shared" si="241"/>
        <v>0</v>
      </c>
      <c r="CV363" s="78">
        <f t="shared" si="242"/>
        <v>0</v>
      </c>
      <c r="CW363" s="78">
        <f t="shared" si="243"/>
        <v>0</v>
      </c>
      <c r="CX363" s="78">
        <f t="shared" si="244"/>
        <v>0</v>
      </c>
      <c r="CY363" s="78">
        <f t="shared" si="245"/>
        <v>0</v>
      </c>
      <c r="CZ363" s="78">
        <f t="shared" si="246"/>
        <v>0</v>
      </c>
      <c r="DA363" s="78">
        <f>IF(COUNTIFS($A$2:$A$601,A363,$B$2:$B$601,B363,$F$2:F$601,F363)&gt;1,1,0)</f>
        <v>0</v>
      </c>
      <c r="DB363" s="78">
        <f t="shared" si="247"/>
        <v>0</v>
      </c>
      <c r="DC363" s="78">
        <f t="shared" si="248"/>
        <v>0</v>
      </c>
      <c r="DD363" s="78">
        <f t="shared" si="249"/>
        <v>0</v>
      </c>
      <c r="DE363" s="78" t="str">
        <f t="shared" si="250"/>
        <v>1</v>
      </c>
      <c r="DF363" s="78" t="str">
        <f t="shared" si="251"/>
        <v>1</v>
      </c>
      <c r="DG363" s="78" t="str">
        <f t="shared" si="252"/>
        <v>1</v>
      </c>
      <c r="DH363" s="78" t="str">
        <f t="shared" si="253"/>
        <v>1</v>
      </c>
      <c r="DI363" s="79" t="str">
        <f>IFERROR(IF(J363="","",VLOOKUP(J363,Lists!$D$3:$E$13,2,FALSE)),1)</f>
        <v/>
      </c>
      <c r="DJ363" s="79" t="str">
        <f>IFERROR(IF(K363="","",VLOOKUP(K363,Lists!$F$3:$G$14,2,FALSE)),1)</f>
        <v/>
      </c>
      <c r="DK363" s="79" t="str">
        <f>IFERROR(IF(M363="","",VLOOKUP(M363,Lists!$AA$3:$AB$18,2,FALSE)),1)</f>
        <v/>
      </c>
      <c r="DL363" s="79" t="str">
        <f>IFERROR(IF(N363="","",VLOOKUP(N363,Lists!$AC$3:$AD$13,2,FALSE)),1)</f>
        <v/>
      </c>
    </row>
    <row r="364" spans="1:116" ht="15" customHeight="1" x14ac:dyDescent="0.2">
      <c r="A364" s="20"/>
      <c r="B364" s="19"/>
      <c r="C364" s="64"/>
      <c r="D364" s="64"/>
      <c r="E364" s="19"/>
      <c r="F364" s="20"/>
      <c r="G364" s="18"/>
      <c r="H364" s="65"/>
      <c r="I364" s="18"/>
      <c r="J364" s="66"/>
      <c r="K364" s="66"/>
      <c r="L364" s="67"/>
      <c r="M364" s="68"/>
      <c r="N364" s="68"/>
      <c r="O364" s="69"/>
      <c r="P364" s="134"/>
      <c r="Q364" s="70"/>
      <c r="R364" s="134"/>
      <c r="S364" s="70"/>
      <c r="T364" s="134"/>
      <c r="U364" s="70"/>
      <c r="V364" s="134"/>
      <c r="W364" s="70"/>
      <c r="X364" s="134"/>
      <c r="Y364" s="70"/>
      <c r="Z364" s="134"/>
      <c r="AA364" s="70"/>
      <c r="AB364" s="19"/>
      <c r="AC364" s="20"/>
      <c r="AD364" s="19"/>
      <c r="AE364" s="71" t="str">
        <f t="shared" si="218"/>
        <v/>
      </c>
      <c r="AF364" s="71" t="str">
        <f t="shared" si="219"/>
        <v/>
      </c>
      <c r="AG364" s="71" t="str">
        <f t="shared" si="220"/>
        <v/>
      </c>
      <c r="AH364" s="71" t="str">
        <f t="shared" si="221"/>
        <v/>
      </c>
      <c r="AI364" s="71" t="str">
        <f t="shared" si="222"/>
        <v/>
      </c>
      <c r="AJ364" s="71" t="str">
        <f t="shared" si="223"/>
        <v/>
      </c>
      <c r="AK364" s="71" t="str">
        <f t="shared" si="224"/>
        <v/>
      </c>
      <c r="AL364" s="71" t="str">
        <f t="shared" si="225"/>
        <v/>
      </c>
      <c r="AM364" s="71" t="str">
        <f t="shared" si="226"/>
        <v/>
      </c>
      <c r="AN364" s="72" t="str">
        <f t="shared" si="227"/>
        <v/>
      </c>
      <c r="AO364" s="73" t="str">
        <f t="shared" si="228"/>
        <v/>
      </c>
      <c r="AP364" s="72" t="str">
        <f t="shared" si="229"/>
        <v/>
      </c>
      <c r="AQ364" s="72" t="str">
        <f t="shared" si="230"/>
        <v/>
      </c>
      <c r="AR364" s="72" t="str">
        <f t="shared" si="231"/>
        <v/>
      </c>
      <c r="AS364" s="72" t="str">
        <f t="shared" si="232"/>
        <v/>
      </c>
      <c r="AT364" s="72" t="str">
        <f t="shared" si="233"/>
        <v/>
      </c>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80"/>
      <c r="CA364" s="3"/>
      <c r="CB364" s="3"/>
      <c r="CC364" s="3"/>
      <c r="CD364" s="3"/>
      <c r="CE364" s="3"/>
      <c r="CF364" s="3"/>
      <c r="CG364" s="3"/>
      <c r="CH364" s="3"/>
      <c r="CI364" s="3"/>
      <c r="CJ364" s="3"/>
      <c r="CM364" s="3"/>
      <c r="CN364" s="78" t="str">
        <f t="shared" si="234"/>
        <v/>
      </c>
      <c r="CO364" s="78" t="str">
        <f t="shared" si="235"/>
        <v/>
      </c>
      <c r="CP364" s="78" t="str">
        <f t="shared" si="236"/>
        <v/>
      </c>
      <c r="CQ364" s="78" t="str">
        <f t="shared" si="237"/>
        <v/>
      </c>
      <c r="CR364" s="78" t="str">
        <f t="shared" si="238"/>
        <v/>
      </c>
      <c r="CS364" s="78" t="str">
        <f t="shared" si="239"/>
        <v/>
      </c>
      <c r="CT364" s="78">
        <f t="shared" si="240"/>
        <v>0</v>
      </c>
      <c r="CU364" s="78">
        <f t="shared" si="241"/>
        <v>0</v>
      </c>
      <c r="CV364" s="78">
        <f t="shared" si="242"/>
        <v>0</v>
      </c>
      <c r="CW364" s="78">
        <f t="shared" si="243"/>
        <v>0</v>
      </c>
      <c r="CX364" s="78">
        <f t="shared" si="244"/>
        <v>0</v>
      </c>
      <c r="CY364" s="78">
        <f t="shared" si="245"/>
        <v>0</v>
      </c>
      <c r="CZ364" s="78">
        <f t="shared" si="246"/>
        <v>0</v>
      </c>
      <c r="DA364" s="78">
        <f>IF(COUNTIFS($A$2:$A$601,A364,$B$2:$B$601,B364,$F$2:F$601,F364)&gt;1,1,0)</f>
        <v>0</v>
      </c>
      <c r="DB364" s="78">
        <f t="shared" si="247"/>
        <v>0</v>
      </c>
      <c r="DC364" s="78">
        <f t="shared" si="248"/>
        <v>0</v>
      </c>
      <c r="DD364" s="78">
        <f t="shared" si="249"/>
        <v>0</v>
      </c>
      <c r="DE364" s="78" t="str">
        <f t="shared" si="250"/>
        <v>1</v>
      </c>
      <c r="DF364" s="78" t="str">
        <f t="shared" si="251"/>
        <v>1</v>
      </c>
      <c r="DG364" s="78" t="str">
        <f t="shared" si="252"/>
        <v>1</v>
      </c>
      <c r="DH364" s="78" t="str">
        <f t="shared" si="253"/>
        <v>1</v>
      </c>
      <c r="DI364" s="79" t="str">
        <f>IFERROR(IF(J364="","",VLOOKUP(J364,Lists!$D$3:$E$13,2,FALSE)),1)</f>
        <v/>
      </c>
      <c r="DJ364" s="79" t="str">
        <f>IFERROR(IF(K364="","",VLOOKUP(K364,Lists!$F$3:$G$14,2,FALSE)),1)</f>
        <v/>
      </c>
      <c r="DK364" s="79" t="str">
        <f>IFERROR(IF(M364="","",VLOOKUP(M364,Lists!$AA$3:$AB$18,2,FALSE)),1)</f>
        <v/>
      </c>
      <c r="DL364" s="79" t="str">
        <f>IFERROR(IF(N364="","",VLOOKUP(N364,Lists!$AC$3:$AD$13,2,FALSE)),1)</f>
        <v/>
      </c>
    </row>
    <row r="365" spans="1:116" ht="15" customHeight="1" x14ac:dyDescent="0.2">
      <c r="A365" s="20"/>
      <c r="B365" s="19"/>
      <c r="C365" s="64"/>
      <c r="D365" s="64"/>
      <c r="E365" s="19"/>
      <c r="F365" s="20"/>
      <c r="G365" s="18"/>
      <c r="H365" s="65"/>
      <c r="I365" s="18"/>
      <c r="J365" s="66"/>
      <c r="K365" s="66"/>
      <c r="L365" s="67"/>
      <c r="M365" s="68"/>
      <c r="N365" s="68"/>
      <c r="O365" s="69"/>
      <c r="P365" s="134"/>
      <c r="Q365" s="70"/>
      <c r="R365" s="134"/>
      <c r="S365" s="70"/>
      <c r="T365" s="134"/>
      <c r="U365" s="70"/>
      <c r="V365" s="134"/>
      <c r="W365" s="70"/>
      <c r="X365" s="134"/>
      <c r="Y365" s="70"/>
      <c r="Z365" s="134"/>
      <c r="AA365" s="70"/>
      <c r="AB365" s="19"/>
      <c r="AC365" s="20"/>
      <c r="AD365" s="19"/>
      <c r="AE365" s="71" t="str">
        <f t="shared" si="218"/>
        <v/>
      </c>
      <c r="AF365" s="71" t="str">
        <f t="shared" si="219"/>
        <v/>
      </c>
      <c r="AG365" s="71" t="str">
        <f t="shared" si="220"/>
        <v/>
      </c>
      <c r="AH365" s="71" t="str">
        <f t="shared" si="221"/>
        <v/>
      </c>
      <c r="AI365" s="71" t="str">
        <f t="shared" si="222"/>
        <v/>
      </c>
      <c r="AJ365" s="71" t="str">
        <f t="shared" si="223"/>
        <v/>
      </c>
      <c r="AK365" s="71" t="str">
        <f t="shared" si="224"/>
        <v/>
      </c>
      <c r="AL365" s="71" t="str">
        <f t="shared" si="225"/>
        <v/>
      </c>
      <c r="AM365" s="71" t="str">
        <f t="shared" si="226"/>
        <v/>
      </c>
      <c r="AN365" s="72" t="str">
        <f t="shared" si="227"/>
        <v/>
      </c>
      <c r="AO365" s="73" t="str">
        <f t="shared" si="228"/>
        <v/>
      </c>
      <c r="AP365" s="72" t="str">
        <f t="shared" si="229"/>
        <v/>
      </c>
      <c r="AQ365" s="72" t="str">
        <f t="shared" si="230"/>
        <v/>
      </c>
      <c r="AR365" s="72" t="str">
        <f t="shared" si="231"/>
        <v/>
      </c>
      <c r="AS365" s="72" t="str">
        <f t="shared" si="232"/>
        <v/>
      </c>
      <c r="AT365" s="72" t="str">
        <f t="shared" si="233"/>
        <v/>
      </c>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80"/>
      <c r="CA365" s="3"/>
      <c r="CB365" s="3"/>
      <c r="CC365" s="3"/>
      <c r="CD365" s="3"/>
      <c r="CE365" s="3"/>
      <c r="CF365" s="3"/>
      <c r="CG365" s="3"/>
      <c r="CH365" s="3"/>
      <c r="CI365" s="3"/>
      <c r="CJ365" s="3"/>
      <c r="CM365" s="3"/>
      <c r="CN365" s="78" t="str">
        <f t="shared" si="234"/>
        <v/>
      </c>
      <c r="CO365" s="78" t="str">
        <f t="shared" si="235"/>
        <v/>
      </c>
      <c r="CP365" s="78" t="str">
        <f t="shared" si="236"/>
        <v/>
      </c>
      <c r="CQ365" s="78" t="str">
        <f t="shared" si="237"/>
        <v/>
      </c>
      <c r="CR365" s="78" t="str">
        <f t="shared" si="238"/>
        <v/>
      </c>
      <c r="CS365" s="78" t="str">
        <f t="shared" si="239"/>
        <v/>
      </c>
      <c r="CT365" s="78">
        <f t="shared" si="240"/>
        <v>0</v>
      </c>
      <c r="CU365" s="78">
        <f t="shared" si="241"/>
        <v>0</v>
      </c>
      <c r="CV365" s="78">
        <f t="shared" si="242"/>
        <v>0</v>
      </c>
      <c r="CW365" s="78">
        <f t="shared" si="243"/>
        <v>0</v>
      </c>
      <c r="CX365" s="78">
        <f t="shared" si="244"/>
        <v>0</v>
      </c>
      <c r="CY365" s="78">
        <f t="shared" si="245"/>
        <v>0</v>
      </c>
      <c r="CZ365" s="78">
        <f t="shared" si="246"/>
        <v>0</v>
      </c>
      <c r="DA365" s="78">
        <f>IF(COUNTIFS($A$2:$A$601,A365,$B$2:$B$601,B365,$F$2:F$601,F365)&gt;1,1,0)</f>
        <v>0</v>
      </c>
      <c r="DB365" s="78">
        <f t="shared" si="247"/>
        <v>0</v>
      </c>
      <c r="DC365" s="78">
        <f t="shared" si="248"/>
        <v>0</v>
      </c>
      <c r="DD365" s="78">
        <f t="shared" si="249"/>
        <v>0</v>
      </c>
      <c r="DE365" s="78" t="str">
        <f t="shared" si="250"/>
        <v>1</v>
      </c>
      <c r="DF365" s="78" t="str">
        <f t="shared" si="251"/>
        <v>1</v>
      </c>
      <c r="DG365" s="78" t="str">
        <f t="shared" si="252"/>
        <v>1</v>
      </c>
      <c r="DH365" s="78" t="str">
        <f t="shared" si="253"/>
        <v>1</v>
      </c>
      <c r="DI365" s="79" t="str">
        <f>IFERROR(IF(J365="","",VLOOKUP(J365,Lists!$D$3:$E$13,2,FALSE)),1)</f>
        <v/>
      </c>
      <c r="DJ365" s="79" t="str">
        <f>IFERROR(IF(K365="","",VLOOKUP(K365,Lists!$F$3:$G$14,2,FALSE)),1)</f>
        <v/>
      </c>
      <c r="DK365" s="79" t="str">
        <f>IFERROR(IF(M365="","",VLOOKUP(M365,Lists!$AA$3:$AB$18,2,FALSE)),1)</f>
        <v/>
      </c>
      <c r="DL365" s="79" t="str">
        <f>IFERROR(IF(N365="","",VLOOKUP(N365,Lists!$AC$3:$AD$13,2,FALSE)),1)</f>
        <v/>
      </c>
    </row>
    <row r="366" spans="1:116" ht="15" customHeight="1" x14ac:dyDescent="0.2">
      <c r="A366" s="20"/>
      <c r="B366" s="19"/>
      <c r="C366" s="64"/>
      <c r="D366" s="64"/>
      <c r="E366" s="19"/>
      <c r="F366" s="20"/>
      <c r="G366" s="18"/>
      <c r="H366" s="65"/>
      <c r="I366" s="18"/>
      <c r="J366" s="66"/>
      <c r="K366" s="66"/>
      <c r="L366" s="67"/>
      <c r="M366" s="68"/>
      <c r="N366" s="68"/>
      <c r="O366" s="69"/>
      <c r="P366" s="134"/>
      <c r="Q366" s="70"/>
      <c r="R366" s="134"/>
      <c r="S366" s="70"/>
      <c r="T366" s="134"/>
      <c r="U366" s="70"/>
      <c r="V366" s="134"/>
      <c r="W366" s="70"/>
      <c r="X366" s="134"/>
      <c r="Y366" s="70"/>
      <c r="Z366" s="134"/>
      <c r="AA366" s="70"/>
      <c r="AB366" s="19"/>
      <c r="AC366" s="20"/>
      <c r="AD366" s="19"/>
      <c r="AE366" s="71" t="str">
        <f t="shared" si="218"/>
        <v/>
      </c>
      <c r="AF366" s="71" t="str">
        <f t="shared" si="219"/>
        <v/>
      </c>
      <c r="AG366" s="71" t="str">
        <f t="shared" si="220"/>
        <v/>
      </c>
      <c r="AH366" s="71" t="str">
        <f t="shared" si="221"/>
        <v/>
      </c>
      <c r="AI366" s="71" t="str">
        <f t="shared" si="222"/>
        <v/>
      </c>
      <c r="AJ366" s="71" t="str">
        <f t="shared" si="223"/>
        <v/>
      </c>
      <c r="AK366" s="71" t="str">
        <f t="shared" si="224"/>
        <v/>
      </c>
      <c r="AL366" s="71" t="str">
        <f t="shared" si="225"/>
        <v/>
      </c>
      <c r="AM366" s="71" t="str">
        <f t="shared" si="226"/>
        <v/>
      </c>
      <c r="AN366" s="72" t="str">
        <f t="shared" si="227"/>
        <v/>
      </c>
      <c r="AO366" s="73" t="str">
        <f t="shared" si="228"/>
        <v/>
      </c>
      <c r="AP366" s="72" t="str">
        <f t="shared" si="229"/>
        <v/>
      </c>
      <c r="AQ366" s="72" t="str">
        <f t="shared" si="230"/>
        <v/>
      </c>
      <c r="AR366" s="72" t="str">
        <f t="shared" si="231"/>
        <v/>
      </c>
      <c r="AS366" s="72" t="str">
        <f t="shared" si="232"/>
        <v/>
      </c>
      <c r="AT366" s="72" t="str">
        <f t="shared" si="233"/>
        <v/>
      </c>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80"/>
      <c r="CA366" s="3"/>
      <c r="CB366" s="3"/>
      <c r="CC366" s="3"/>
      <c r="CD366" s="3"/>
      <c r="CE366" s="3"/>
      <c r="CF366" s="3"/>
      <c r="CG366" s="3"/>
      <c r="CH366" s="3"/>
      <c r="CI366" s="3"/>
      <c r="CJ366" s="3"/>
      <c r="CM366" s="3"/>
      <c r="CN366" s="78" t="str">
        <f t="shared" si="234"/>
        <v/>
      </c>
      <c r="CO366" s="78" t="str">
        <f t="shared" si="235"/>
        <v/>
      </c>
      <c r="CP366" s="78" t="str">
        <f t="shared" si="236"/>
        <v/>
      </c>
      <c r="CQ366" s="78" t="str">
        <f t="shared" si="237"/>
        <v/>
      </c>
      <c r="CR366" s="78" t="str">
        <f t="shared" si="238"/>
        <v/>
      </c>
      <c r="CS366" s="78" t="str">
        <f t="shared" si="239"/>
        <v/>
      </c>
      <c r="CT366" s="78">
        <f t="shared" si="240"/>
        <v>0</v>
      </c>
      <c r="CU366" s="78">
        <f t="shared" si="241"/>
        <v>0</v>
      </c>
      <c r="CV366" s="78">
        <f t="shared" si="242"/>
        <v>0</v>
      </c>
      <c r="CW366" s="78">
        <f t="shared" si="243"/>
        <v>0</v>
      </c>
      <c r="CX366" s="78">
        <f t="shared" si="244"/>
        <v>0</v>
      </c>
      <c r="CY366" s="78">
        <f t="shared" si="245"/>
        <v>0</v>
      </c>
      <c r="CZ366" s="78">
        <f t="shared" si="246"/>
        <v>0</v>
      </c>
      <c r="DA366" s="78">
        <f>IF(COUNTIFS($A$2:$A$601,A366,$B$2:$B$601,B366,$F$2:F$601,F366)&gt;1,1,0)</f>
        <v>0</v>
      </c>
      <c r="DB366" s="78">
        <f t="shared" si="247"/>
        <v>0</v>
      </c>
      <c r="DC366" s="78">
        <f t="shared" si="248"/>
        <v>0</v>
      </c>
      <c r="DD366" s="78">
        <f t="shared" si="249"/>
        <v>0</v>
      </c>
      <c r="DE366" s="78" t="str">
        <f t="shared" si="250"/>
        <v>1</v>
      </c>
      <c r="DF366" s="78" t="str">
        <f t="shared" si="251"/>
        <v>1</v>
      </c>
      <c r="DG366" s="78" t="str">
        <f t="shared" si="252"/>
        <v>1</v>
      </c>
      <c r="DH366" s="78" t="str">
        <f t="shared" si="253"/>
        <v>1</v>
      </c>
      <c r="DI366" s="79" t="str">
        <f>IFERROR(IF(J366="","",VLOOKUP(J366,Lists!$D$3:$E$13,2,FALSE)),1)</f>
        <v/>
      </c>
      <c r="DJ366" s="79" t="str">
        <f>IFERROR(IF(K366="","",VLOOKUP(K366,Lists!$F$3:$G$14,2,FALSE)),1)</f>
        <v/>
      </c>
      <c r="DK366" s="79" t="str">
        <f>IFERROR(IF(M366="","",VLOOKUP(M366,Lists!$AA$3:$AB$18,2,FALSE)),1)</f>
        <v/>
      </c>
      <c r="DL366" s="79" t="str">
        <f>IFERROR(IF(N366="","",VLOOKUP(N366,Lists!$AC$3:$AD$13,2,FALSE)),1)</f>
        <v/>
      </c>
    </row>
    <row r="367" spans="1:116" ht="15" customHeight="1" x14ac:dyDescent="0.2">
      <c r="A367" s="20"/>
      <c r="B367" s="19"/>
      <c r="C367" s="64"/>
      <c r="D367" s="64"/>
      <c r="E367" s="19"/>
      <c r="F367" s="20"/>
      <c r="G367" s="18"/>
      <c r="H367" s="65"/>
      <c r="I367" s="18"/>
      <c r="J367" s="66"/>
      <c r="K367" s="66"/>
      <c r="L367" s="67"/>
      <c r="M367" s="68"/>
      <c r="N367" s="68"/>
      <c r="O367" s="69"/>
      <c r="P367" s="134"/>
      <c r="Q367" s="70"/>
      <c r="R367" s="134"/>
      <c r="S367" s="70"/>
      <c r="T367" s="134"/>
      <c r="U367" s="70"/>
      <c r="V367" s="134"/>
      <c r="W367" s="70"/>
      <c r="X367" s="134"/>
      <c r="Y367" s="70"/>
      <c r="Z367" s="134"/>
      <c r="AA367" s="70"/>
      <c r="AB367" s="19"/>
      <c r="AC367" s="20"/>
      <c r="AD367" s="19"/>
      <c r="AE367" s="71" t="str">
        <f t="shared" si="218"/>
        <v/>
      </c>
      <c r="AF367" s="71" t="str">
        <f t="shared" si="219"/>
        <v/>
      </c>
      <c r="AG367" s="71" t="str">
        <f t="shared" si="220"/>
        <v/>
      </c>
      <c r="AH367" s="71" t="str">
        <f t="shared" si="221"/>
        <v/>
      </c>
      <c r="AI367" s="71" t="str">
        <f t="shared" si="222"/>
        <v/>
      </c>
      <c r="AJ367" s="71" t="str">
        <f t="shared" si="223"/>
        <v/>
      </c>
      <c r="AK367" s="71" t="str">
        <f t="shared" si="224"/>
        <v/>
      </c>
      <c r="AL367" s="71" t="str">
        <f t="shared" si="225"/>
        <v/>
      </c>
      <c r="AM367" s="71" t="str">
        <f t="shared" si="226"/>
        <v/>
      </c>
      <c r="AN367" s="72" t="str">
        <f t="shared" si="227"/>
        <v/>
      </c>
      <c r="AO367" s="73" t="str">
        <f t="shared" si="228"/>
        <v/>
      </c>
      <c r="AP367" s="72" t="str">
        <f t="shared" si="229"/>
        <v/>
      </c>
      <c r="AQ367" s="72" t="str">
        <f t="shared" si="230"/>
        <v/>
      </c>
      <c r="AR367" s="72" t="str">
        <f t="shared" si="231"/>
        <v/>
      </c>
      <c r="AS367" s="72" t="str">
        <f t="shared" si="232"/>
        <v/>
      </c>
      <c r="AT367" s="72" t="str">
        <f t="shared" si="233"/>
        <v/>
      </c>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80"/>
      <c r="CA367" s="3"/>
      <c r="CB367" s="3"/>
      <c r="CC367" s="3"/>
      <c r="CD367" s="3"/>
      <c r="CE367" s="3"/>
      <c r="CF367" s="3"/>
      <c r="CG367" s="3"/>
      <c r="CH367" s="3"/>
      <c r="CI367" s="3"/>
      <c r="CJ367" s="3"/>
      <c r="CM367" s="3"/>
      <c r="CN367" s="78" t="str">
        <f t="shared" si="234"/>
        <v/>
      </c>
      <c r="CO367" s="78" t="str">
        <f t="shared" si="235"/>
        <v/>
      </c>
      <c r="CP367" s="78" t="str">
        <f t="shared" si="236"/>
        <v/>
      </c>
      <c r="CQ367" s="78" t="str">
        <f t="shared" si="237"/>
        <v/>
      </c>
      <c r="CR367" s="78" t="str">
        <f t="shared" si="238"/>
        <v/>
      </c>
      <c r="CS367" s="78" t="str">
        <f t="shared" si="239"/>
        <v/>
      </c>
      <c r="CT367" s="78">
        <f t="shared" si="240"/>
        <v>0</v>
      </c>
      <c r="CU367" s="78">
        <f t="shared" si="241"/>
        <v>0</v>
      </c>
      <c r="CV367" s="78">
        <f t="shared" si="242"/>
        <v>0</v>
      </c>
      <c r="CW367" s="78">
        <f t="shared" si="243"/>
        <v>0</v>
      </c>
      <c r="CX367" s="78">
        <f t="shared" si="244"/>
        <v>0</v>
      </c>
      <c r="CY367" s="78">
        <f t="shared" si="245"/>
        <v>0</v>
      </c>
      <c r="CZ367" s="78">
        <f t="shared" si="246"/>
        <v>0</v>
      </c>
      <c r="DA367" s="78">
        <f>IF(COUNTIFS($A$2:$A$601,A367,$B$2:$B$601,B367,$F$2:F$601,F367)&gt;1,1,0)</f>
        <v>0</v>
      </c>
      <c r="DB367" s="78">
        <f t="shared" si="247"/>
        <v>0</v>
      </c>
      <c r="DC367" s="78">
        <f t="shared" si="248"/>
        <v>0</v>
      </c>
      <c r="DD367" s="78">
        <f t="shared" si="249"/>
        <v>0</v>
      </c>
      <c r="DE367" s="78" t="str">
        <f t="shared" si="250"/>
        <v>1</v>
      </c>
      <c r="DF367" s="78" t="str">
        <f t="shared" si="251"/>
        <v>1</v>
      </c>
      <c r="DG367" s="78" t="str">
        <f t="shared" si="252"/>
        <v>1</v>
      </c>
      <c r="DH367" s="78" t="str">
        <f t="shared" si="253"/>
        <v>1</v>
      </c>
      <c r="DI367" s="79" t="str">
        <f>IFERROR(IF(J367="","",VLOOKUP(J367,Lists!$D$3:$E$13,2,FALSE)),1)</f>
        <v/>
      </c>
      <c r="DJ367" s="79" t="str">
        <f>IFERROR(IF(K367="","",VLOOKUP(K367,Lists!$F$3:$G$14,2,FALSE)),1)</f>
        <v/>
      </c>
      <c r="DK367" s="79" t="str">
        <f>IFERROR(IF(M367="","",VLOOKUP(M367,Lists!$AA$3:$AB$18,2,FALSE)),1)</f>
        <v/>
      </c>
      <c r="DL367" s="79" t="str">
        <f>IFERROR(IF(N367="","",VLOOKUP(N367,Lists!$AC$3:$AD$13,2,FALSE)),1)</f>
        <v/>
      </c>
    </row>
    <row r="368" spans="1:116" ht="15" customHeight="1" x14ac:dyDescent="0.2">
      <c r="A368" s="20"/>
      <c r="B368" s="19"/>
      <c r="C368" s="64"/>
      <c r="D368" s="64"/>
      <c r="E368" s="19"/>
      <c r="F368" s="20"/>
      <c r="G368" s="18"/>
      <c r="H368" s="65"/>
      <c r="I368" s="18"/>
      <c r="J368" s="66"/>
      <c r="K368" s="66"/>
      <c r="L368" s="67"/>
      <c r="M368" s="68"/>
      <c r="N368" s="68"/>
      <c r="O368" s="69"/>
      <c r="P368" s="134"/>
      <c r="Q368" s="70"/>
      <c r="R368" s="134"/>
      <c r="S368" s="70"/>
      <c r="T368" s="134"/>
      <c r="U368" s="70"/>
      <c r="V368" s="134"/>
      <c r="W368" s="70"/>
      <c r="X368" s="134"/>
      <c r="Y368" s="70"/>
      <c r="Z368" s="134"/>
      <c r="AA368" s="70"/>
      <c r="AB368" s="19"/>
      <c r="AC368" s="20"/>
      <c r="AD368" s="19"/>
      <c r="AE368" s="71" t="str">
        <f t="shared" si="218"/>
        <v/>
      </c>
      <c r="AF368" s="71" t="str">
        <f t="shared" si="219"/>
        <v/>
      </c>
      <c r="AG368" s="71" t="str">
        <f t="shared" si="220"/>
        <v/>
      </c>
      <c r="AH368" s="71" t="str">
        <f t="shared" si="221"/>
        <v/>
      </c>
      <c r="AI368" s="71" t="str">
        <f t="shared" si="222"/>
        <v/>
      </c>
      <c r="AJ368" s="71" t="str">
        <f t="shared" si="223"/>
        <v/>
      </c>
      <c r="AK368" s="71" t="str">
        <f t="shared" si="224"/>
        <v/>
      </c>
      <c r="AL368" s="71" t="str">
        <f t="shared" si="225"/>
        <v/>
      </c>
      <c r="AM368" s="71" t="str">
        <f t="shared" si="226"/>
        <v/>
      </c>
      <c r="AN368" s="72" t="str">
        <f t="shared" si="227"/>
        <v/>
      </c>
      <c r="AO368" s="73" t="str">
        <f t="shared" si="228"/>
        <v/>
      </c>
      <c r="AP368" s="72" t="str">
        <f t="shared" si="229"/>
        <v/>
      </c>
      <c r="AQ368" s="72" t="str">
        <f t="shared" si="230"/>
        <v/>
      </c>
      <c r="AR368" s="72" t="str">
        <f t="shared" si="231"/>
        <v/>
      </c>
      <c r="AS368" s="72" t="str">
        <f t="shared" si="232"/>
        <v/>
      </c>
      <c r="AT368" s="72" t="str">
        <f t="shared" si="233"/>
        <v/>
      </c>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80"/>
      <c r="CA368" s="3"/>
      <c r="CB368" s="3"/>
      <c r="CC368" s="3"/>
      <c r="CD368" s="3"/>
      <c r="CE368" s="3"/>
      <c r="CF368" s="3"/>
      <c r="CG368" s="3"/>
      <c r="CH368" s="3"/>
      <c r="CI368" s="3"/>
      <c r="CJ368" s="3"/>
      <c r="CM368" s="3"/>
      <c r="CN368" s="78" t="str">
        <f t="shared" si="234"/>
        <v/>
      </c>
      <c r="CO368" s="78" t="str">
        <f t="shared" si="235"/>
        <v/>
      </c>
      <c r="CP368" s="78" t="str">
        <f t="shared" si="236"/>
        <v/>
      </c>
      <c r="CQ368" s="78" t="str">
        <f t="shared" si="237"/>
        <v/>
      </c>
      <c r="CR368" s="78" t="str">
        <f t="shared" si="238"/>
        <v/>
      </c>
      <c r="CS368" s="78" t="str">
        <f t="shared" si="239"/>
        <v/>
      </c>
      <c r="CT368" s="78">
        <f t="shared" si="240"/>
        <v>0</v>
      </c>
      <c r="CU368" s="78">
        <f t="shared" si="241"/>
        <v>0</v>
      </c>
      <c r="CV368" s="78">
        <f t="shared" si="242"/>
        <v>0</v>
      </c>
      <c r="CW368" s="78">
        <f t="shared" si="243"/>
        <v>0</v>
      </c>
      <c r="CX368" s="78">
        <f t="shared" si="244"/>
        <v>0</v>
      </c>
      <c r="CY368" s="78">
        <f t="shared" si="245"/>
        <v>0</v>
      </c>
      <c r="CZ368" s="78">
        <f t="shared" si="246"/>
        <v>0</v>
      </c>
      <c r="DA368" s="78">
        <f>IF(COUNTIFS($A$2:$A$601,A368,$B$2:$B$601,B368,$F$2:F$601,F368)&gt;1,1,0)</f>
        <v>0</v>
      </c>
      <c r="DB368" s="78">
        <f t="shared" si="247"/>
        <v>0</v>
      </c>
      <c r="DC368" s="78">
        <f t="shared" si="248"/>
        <v>0</v>
      </c>
      <c r="DD368" s="78">
        <f t="shared" si="249"/>
        <v>0</v>
      </c>
      <c r="DE368" s="78" t="str">
        <f t="shared" si="250"/>
        <v>1</v>
      </c>
      <c r="DF368" s="78" t="str">
        <f t="shared" si="251"/>
        <v>1</v>
      </c>
      <c r="DG368" s="78" t="str">
        <f t="shared" si="252"/>
        <v>1</v>
      </c>
      <c r="DH368" s="78" t="str">
        <f t="shared" si="253"/>
        <v>1</v>
      </c>
      <c r="DI368" s="79" t="str">
        <f>IFERROR(IF(J368="","",VLOOKUP(J368,Lists!$D$3:$E$13,2,FALSE)),1)</f>
        <v/>
      </c>
      <c r="DJ368" s="79" t="str">
        <f>IFERROR(IF(K368="","",VLOOKUP(K368,Lists!$F$3:$G$14,2,FALSE)),1)</f>
        <v/>
      </c>
      <c r="DK368" s="79" t="str">
        <f>IFERROR(IF(M368="","",VLOOKUP(M368,Lists!$AA$3:$AB$18,2,FALSE)),1)</f>
        <v/>
      </c>
      <c r="DL368" s="79" t="str">
        <f>IFERROR(IF(N368="","",VLOOKUP(N368,Lists!$AC$3:$AD$13,2,FALSE)),1)</f>
        <v/>
      </c>
    </row>
    <row r="369" spans="1:116" ht="15" customHeight="1" x14ac:dyDescent="0.2">
      <c r="A369" s="20"/>
      <c r="B369" s="19"/>
      <c r="C369" s="64"/>
      <c r="D369" s="64"/>
      <c r="E369" s="19"/>
      <c r="F369" s="20"/>
      <c r="G369" s="18"/>
      <c r="H369" s="65"/>
      <c r="I369" s="18"/>
      <c r="J369" s="66"/>
      <c r="K369" s="66"/>
      <c r="L369" s="67"/>
      <c r="M369" s="68"/>
      <c r="N369" s="68"/>
      <c r="O369" s="69"/>
      <c r="P369" s="134"/>
      <c r="Q369" s="70"/>
      <c r="R369" s="134"/>
      <c r="S369" s="70"/>
      <c r="T369" s="134"/>
      <c r="U369" s="70"/>
      <c r="V369" s="134"/>
      <c r="W369" s="70"/>
      <c r="X369" s="134"/>
      <c r="Y369" s="70"/>
      <c r="Z369" s="134"/>
      <c r="AA369" s="70"/>
      <c r="AB369" s="19"/>
      <c r="AC369" s="20"/>
      <c r="AD369" s="19"/>
      <c r="AE369" s="71" t="str">
        <f t="shared" si="218"/>
        <v/>
      </c>
      <c r="AF369" s="71" t="str">
        <f t="shared" si="219"/>
        <v/>
      </c>
      <c r="AG369" s="71" t="str">
        <f t="shared" si="220"/>
        <v/>
      </c>
      <c r="AH369" s="71" t="str">
        <f t="shared" si="221"/>
        <v/>
      </c>
      <c r="AI369" s="71" t="str">
        <f t="shared" si="222"/>
        <v/>
      </c>
      <c r="AJ369" s="71" t="str">
        <f t="shared" si="223"/>
        <v/>
      </c>
      <c r="AK369" s="71" t="str">
        <f t="shared" si="224"/>
        <v/>
      </c>
      <c r="AL369" s="71" t="str">
        <f t="shared" si="225"/>
        <v/>
      </c>
      <c r="AM369" s="71" t="str">
        <f t="shared" si="226"/>
        <v/>
      </c>
      <c r="AN369" s="72" t="str">
        <f t="shared" si="227"/>
        <v/>
      </c>
      <c r="AO369" s="73" t="str">
        <f t="shared" si="228"/>
        <v/>
      </c>
      <c r="AP369" s="72" t="str">
        <f t="shared" si="229"/>
        <v/>
      </c>
      <c r="AQ369" s="72" t="str">
        <f t="shared" si="230"/>
        <v/>
      </c>
      <c r="AR369" s="72" t="str">
        <f t="shared" si="231"/>
        <v/>
      </c>
      <c r="AS369" s="72" t="str">
        <f t="shared" si="232"/>
        <v/>
      </c>
      <c r="AT369" s="72" t="str">
        <f t="shared" si="233"/>
        <v/>
      </c>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80"/>
      <c r="CA369" s="3"/>
      <c r="CB369" s="3"/>
      <c r="CC369" s="3"/>
      <c r="CD369" s="3"/>
      <c r="CE369" s="3"/>
      <c r="CF369" s="3"/>
      <c r="CG369" s="3"/>
      <c r="CH369" s="3"/>
      <c r="CI369" s="3"/>
      <c r="CJ369" s="3"/>
      <c r="CM369" s="3"/>
      <c r="CN369" s="78" t="str">
        <f t="shared" si="234"/>
        <v/>
      </c>
      <c r="CO369" s="78" t="str">
        <f t="shared" si="235"/>
        <v/>
      </c>
      <c r="CP369" s="78" t="str">
        <f t="shared" si="236"/>
        <v/>
      </c>
      <c r="CQ369" s="78" t="str">
        <f t="shared" si="237"/>
        <v/>
      </c>
      <c r="CR369" s="78" t="str">
        <f t="shared" si="238"/>
        <v/>
      </c>
      <c r="CS369" s="78" t="str">
        <f t="shared" si="239"/>
        <v/>
      </c>
      <c r="CT369" s="78">
        <f t="shared" si="240"/>
        <v>0</v>
      </c>
      <c r="CU369" s="78">
        <f t="shared" si="241"/>
        <v>0</v>
      </c>
      <c r="CV369" s="78">
        <f t="shared" si="242"/>
        <v>0</v>
      </c>
      <c r="CW369" s="78">
        <f t="shared" si="243"/>
        <v>0</v>
      </c>
      <c r="CX369" s="78">
        <f t="shared" si="244"/>
        <v>0</v>
      </c>
      <c r="CY369" s="78">
        <f t="shared" si="245"/>
        <v>0</v>
      </c>
      <c r="CZ369" s="78">
        <f t="shared" si="246"/>
        <v>0</v>
      </c>
      <c r="DA369" s="78">
        <f>IF(COUNTIFS($A$2:$A$601,A369,$B$2:$B$601,B369,$F$2:F$601,F369)&gt;1,1,0)</f>
        <v>0</v>
      </c>
      <c r="DB369" s="78">
        <f t="shared" si="247"/>
        <v>0</v>
      </c>
      <c r="DC369" s="78">
        <f t="shared" si="248"/>
        <v>0</v>
      </c>
      <c r="DD369" s="78">
        <f t="shared" si="249"/>
        <v>0</v>
      </c>
      <c r="DE369" s="78" t="str">
        <f t="shared" si="250"/>
        <v>1</v>
      </c>
      <c r="DF369" s="78" t="str">
        <f t="shared" si="251"/>
        <v>1</v>
      </c>
      <c r="DG369" s="78" t="str">
        <f t="shared" si="252"/>
        <v>1</v>
      </c>
      <c r="DH369" s="78" t="str">
        <f t="shared" si="253"/>
        <v>1</v>
      </c>
      <c r="DI369" s="79" t="str">
        <f>IFERROR(IF(J369="","",VLOOKUP(J369,Lists!$D$3:$E$13,2,FALSE)),1)</f>
        <v/>
      </c>
      <c r="DJ369" s="79" t="str">
        <f>IFERROR(IF(K369="","",VLOOKUP(K369,Lists!$F$3:$G$14,2,FALSE)),1)</f>
        <v/>
      </c>
      <c r="DK369" s="79" t="str">
        <f>IFERROR(IF(M369="","",VLOOKUP(M369,Lists!$AA$3:$AB$18,2,FALSE)),1)</f>
        <v/>
      </c>
      <c r="DL369" s="79" t="str">
        <f>IFERROR(IF(N369="","",VLOOKUP(N369,Lists!$AC$3:$AD$13,2,FALSE)),1)</f>
        <v/>
      </c>
    </row>
    <row r="370" spans="1:116" ht="15" customHeight="1" x14ac:dyDescent="0.2">
      <c r="A370" s="20"/>
      <c r="B370" s="19"/>
      <c r="C370" s="64"/>
      <c r="D370" s="64"/>
      <c r="E370" s="19"/>
      <c r="F370" s="20"/>
      <c r="G370" s="18"/>
      <c r="H370" s="65"/>
      <c r="I370" s="18"/>
      <c r="J370" s="66"/>
      <c r="K370" s="66"/>
      <c r="L370" s="67"/>
      <c r="M370" s="68"/>
      <c r="N370" s="68"/>
      <c r="O370" s="69"/>
      <c r="P370" s="134"/>
      <c r="Q370" s="70"/>
      <c r="R370" s="134"/>
      <c r="S370" s="70"/>
      <c r="T370" s="134"/>
      <c r="U370" s="70"/>
      <c r="V370" s="134"/>
      <c r="W370" s="70"/>
      <c r="X370" s="134"/>
      <c r="Y370" s="70"/>
      <c r="Z370" s="134"/>
      <c r="AA370" s="70"/>
      <c r="AB370" s="19"/>
      <c r="AC370" s="20"/>
      <c r="AD370" s="19"/>
      <c r="AE370" s="71" t="str">
        <f t="shared" si="218"/>
        <v/>
      </c>
      <c r="AF370" s="71" t="str">
        <f t="shared" si="219"/>
        <v/>
      </c>
      <c r="AG370" s="71" t="str">
        <f t="shared" si="220"/>
        <v/>
      </c>
      <c r="AH370" s="71" t="str">
        <f t="shared" si="221"/>
        <v/>
      </c>
      <c r="AI370" s="71" t="str">
        <f t="shared" si="222"/>
        <v/>
      </c>
      <c r="AJ370" s="71" t="str">
        <f t="shared" si="223"/>
        <v/>
      </c>
      <c r="AK370" s="71" t="str">
        <f t="shared" si="224"/>
        <v/>
      </c>
      <c r="AL370" s="71" t="str">
        <f t="shared" si="225"/>
        <v/>
      </c>
      <c r="AM370" s="71" t="str">
        <f t="shared" si="226"/>
        <v/>
      </c>
      <c r="AN370" s="72" t="str">
        <f t="shared" si="227"/>
        <v/>
      </c>
      <c r="AO370" s="73" t="str">
        <f t="shared" si="228"/>
        <v/>
      </c>
      <c r="AP370" s="72" t="str">
        <f t="shared" si="229"/>
        <v/>
      </c>
      <c r="AQ370" s="72" t="str">
        <f t="shared" si="230"/>
        <v/>
      </c>
      <c r="AR370" s="72" t="str">
        <f t="shared" si="231"/>
        <v/>
      </c>
      <c r="AS370" s="72" t="str">
        <f t="shared" si="232"/>
        <v/>
      </c>
      <c r="AT370" s="72" t="str">
        <f t="shared" si="233"/>
        <v/>
      </c>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80"/>
      <c r="CA370" s="3"/>
      <c r="CB370" s="3"/>
      <c r="CC370" s="3"/>
      <c r="CD370" s="3"/>
      <c r="CE370" s="3"/>
      <c r="CF370" s="3"/>
      <c r="CG370" s="3"/>
      <c r="CH370" s="3"/>
      <c r="CI370" s="3"/>
      <c r="CJ370" s="3"/>
      <c r="CM370" s="3"/>
      <c r="CN370" s="78" t="str">
        <f t="shared" si="234"/>
        <v/>
      </c>
      <c r="CO370" s="78" t="str">
        <f t="shared" si="235"/>
        <v/>
      </c>
      <c r="CP370" s="78" t="str">
        <f t="shared" si="236"/>
        <v/>
      </c>
      <c r="CQ370" s="78" t="str">
        <f t="shared" si="237"/>
        <v/>
      </c>
      <c r="CR370" s="78" t="str">
        <f t="shared" si="238"/>
        <v/>
      </c>
      <c r="CS370" s="78" t="str">
        <f t="shared" si="239"/>
        <v/>
      </c>
      <c r="CT370" s="78">
        <f t="shared" si="240"/>
        <v>0</v>
      </c>
      <c r="CU370" s="78">
        <f t="shared" si="241"/>
        <v>0</v>
      </c>
      <c r="CV370" s="78">
        <f t="shared" si="242"/>
        <v>0</v>
      </c>
      <c r="CW370" s="78">
        <f t="shared" si="243"/>
        <v>0</v>
      </c>
      <c r="CX370" s="78">
        <f t="shared" si="244"/>
        <v>0</v>
      </c>
      <c r="CY370" s="78">
        <f t="shared" si="245"/>
        <v>0</v>
      </c>
      <c r="CZ370" s="78">
        <f t="shared" si="246"/>
        <v>0</v>
      </c>
      <c r="DA370" s="78">
        <f>IF(COUNTIFS($A$2:$A$601,A370,$B$2:$B$601,B370,$F$2:F$601,F370)&gt;1,1,0)</f>
        <v>0</v>
      </c>
      <c r="DB370" s="78">
        <f t="shared" si="247"/>
        <v>0</v>
      </c>
      <c r="DC370" s="78">
        <f t="shared" si="248"/>
        <v>0</v>
      </c>
      <c r="DD370" s="78">
        <f t="shared" si="249"/>
        <v>0</v>
      </c>
      <c r="DE370" s="78" t="str">
        <f t="shared" si="250"/>
        <v>1</v>
      </c>
      <c r="DF370" s="78" t="str">
        <f t="shared" si="251"/>
        <v>1</v>
      </c>
      <c r="DG370" s="78" t="str">
        <f t="shared" si="252"/>
        <v>1</v>
      </c>
      <c r="DH370" s="78" t="str">
        <f t="shared" si="253"/>
        <v>1</v>
      </c>
      <c r="DI370" s="79" t="str">
        <f>IFERROR(IF(J370="","",VLOOKUP(J370,Lists!$D$3:$E$13,2,FALSE)),1)</f>
        <v/>
      </c>
      <c r="DJ370" s="79" t="str">
        <f>IFERROR(IF(K370="","",VLOOKUP(K370,Lists!$F$3:$G$14,2,FALSE)),1)</f>
        <v/>
      </c>
      <c r="DK370" s="79" t="str">
        <f>IFERROR(IF(M370="","",VLOOKUP(M370,Lists!$AA$3:$AB$18,2,FALSE)),1)</f>
        <v/>
      </c>
      <c r="DL370" s="79" t="str">
        <f>IFERROR(IF(N370="","",VLOOKUP(N370,Lists!$AC$3:$AD$13,2,FALSE)),1)</f>
        <v/>
      </c>
    </row>
    <row r="371" spans="1:116" ht="15" customHeight="1" x14ac:dyDescent="0.2">
      <c r="A371" s="20"/>
      <c r="B371" s="19"/>
      <c r="C371" s="64"/>
      <c r="D371" s="64"/>
      <c r="E371" s="19"/>
      <c r="F371" s="20"/>
      <c r="G371" s="18"/>
      <c r="H371" s="65"/>
      <c r="I371" s="18"/>
      <c r="J371" s="66"/>
      <c r="K371" s="66"/>
      <c r="L371" s="67"/>
      <c r="M371" s="68"/>
      <c r="N371" s="68"/>
      <c r="O371" s="69"/>
      <c r="P371" s="134"/>
      <c r="Q371" s="70"/>
      <c r="R371" s="134"/>
      <c r="S371" s="70"/>
      <c r="T371" s="134"/>
      <c r="U371" s="70"/>
      <c r="V371" s="134"/>
      <c r="W371" s="70"/>
      <c r="X371" s="134"/>
      <c r="Y371" s="70"/>
      <c r="Z371" s="134"/>
      <c r="AA371" s="70"/>
      <c r="AB371" s="19"/>
      <c r="AC371" s="20"/>
      <c r="AD371" s="19"/>
      <c r="AE371" s="71" t="str">
        <f t="shared" si="218"/>
        <v/>
      </c>
      <c r="AF371" s="71" t="str">
        <f t="shared" si="219"/>
        <v/>
      </c>
      <c r="AG371" s="71" t="str">
        <f t="shared" si="220"/>
        <v/>
      </c>
      <c r="AH371" s="71" t="str">
        <f t="shared" si="221"/>
        <v/>
      </c>
      <c r="AI371" s="71" t="str">
        <f t="shared" si="222"/>
        <v/>
      </c>
      <c r="AJ371" s="71" t="str">
        <f t="shared" si="223"/>
        <v/>
      </c>
      <c r="AK371" s="71" t="str">
        <f t="shared" si="224"/>
        <v/>
      </c>
      <c r="AL371" s="71" t="str">
        <f t="shared" si="225"/>
        <v/>
      </c>
      <c r="AM371" s="71" t="str">
        <f t="shared" si="226"/>
        <v/>
      </c>
      <c r="AN371" s="72" t="str">
        <f t="shared" si="227"/>
        <v/>
      </c>
      <c r="AO371" s="73" t="str">
        <f t="shared" si="228"/>
        <v/>
      </c>
      <c r="AP371" s="72" t="str">
        <f t="shared" si="229"/>
        <v/>
      </c>
      <c r="AQ371" s="72" t="str">
        <f t="shared" si="230"/>
        <v/>
      </c>
      <c r="AR371" s="72" t="str">
        <f t="shared" si="231"/>
        <v/>
      </c>
      <c r="AS371" s="72" t="str">
        <f t="shared" si="232"/>
        <v/>
      </c>
      <c r="AT371" s="72" t="str">
        <f t="shared" si="233"/>
        <v/>
      </c>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80"/>
      <c r="CA371" s="3"/>
      <c r="CB371" s="3"/>
      <c r="CC371" s="3"/>
      <c r="CD371" s="3"/>
      <c r="CE371" s="3"/>
      <c r="CF371" s="3"/>
      <c r="CG371" s="3"/>
      <c r="CH371" s="3"/>
      <c r="CI371" s="3"/>
      <c r="CJ371" s="3"/>
      <c r="CM371" s="3"/>
      <c r="CN371" s="78" t="str">
        <f t="shared" si="234"/>
        <v/>
      </c>
      <c r="CO371" s="78" t="str">
        <f t="shared" si="235"/>
        <v/>
      </c>
      <c r="CP371" s="78" t="str">
        <f t="shared" si="236"/>
        <v/>
      </c>
      <c r="CQ371" s="78" t="str">
        <f t="shared" si="237"/>
        <v/>
      </c>
      <c r="CR371" s="78" t="str">
        <f t="shared" si="238"/>
        <v/>
      </c>
      <c r="CS371" s="78" t="str">
        <f t="shared" si="239"/>
        <v/>
      </c>
      <c r="CT371" s="78">
        <f t="shared" si="240"/>
        <v>0</v>
      </c>
      <c r="CU371" s="78">
        <f t="shared" si="241"/>
        <v>0</v>
      </c>
      <c r="CV371" s="78">
        <f t="shared" si="242"/>
        <v>0</v>
      </c>
      <c r="CW371" s="78">
        <f t="shared" si="243"/>
        <v>0</v>
      </c>
      <c r="CX371" s="78">
        <f t="shared" si="244"/>
        <v>0</v>
      </c>
      <c r="CY371" s="78">
        <f t="shared" si="245"/>
        <v>0</v>
      </c>
      <c r="CZ371" s="78">
        <f t="shared" si="246"/>
        <v>0</v>
      </c>
      <c r="DA371" s="78">
        <f>IF(COUNTIFS($A$2:$A$601,A371,$B$2:$B$601,B371,$F$2:F$601,F371)&gt;1,1,0)</f>
        <v>0</v>
      </c>
      <c r="DB371" s="78">
        <f t="shared" si="247"/>
        <v>0</v>
      </c>
      <c r="DC371" s="78">
        <f t="shared" si="248"/>
        <v>0</v>
      </c>
      <c r="DD371" s="78">
        <f t="shared" si="249"/>
        <v>0</v>
      </c>
      <c r="DE371" s="78" t="str">
        <f t="shared" si="250"/>
        <v>1</v>
      </c>
      <c r="DF371" s="78" t="str">
        <f t="shared" si="251"/>
        <v>1</v>
      </c>
      <c r="DG371" s="78" t="str">
        <f t="shared" si="252"/>
        <v>1</v>
      </c>
      <c r="DH371" s="78" t="str">
        <f t="shared" si="253"/>
        <v>1</v>
      </c>
      <c r="DI371" s="79" t="str">
        <f>IFERROR(IF(J371="","",VLOOKUP(J371,Lists!$D$3:$E$13,2,FALSE)),1)</f>
        <v/>
      </c>
      <c r="DJ371" s="79" t="str">
        <f>IFERROR(IF(K371="","",VLOOKUP(K371,Lists!$F$3:$G$14,2,FALSE)),1)</f>
        <v/>
      </c>
      <c r="DK371" s="79" t="str">
        <f>IFERROR(IF(M371="","",VLOOKUP(M371,Lists!$AA$3:$AB$18,2,FALSE)),1)</f>
        <v/>
      </c>
      <c r="DL371" s="79" t="str">
        <f>IFERROR(IF(N371="","",VLOOKUP(N371,Lists!$AC$3:$AD$13,2,FALSE)),1)</f>
        <v/>
      </c>
    </row>
    <row r="372" spans="1:116" ht="15" customHeight="1" x14ac:dyDescent="0.2">
      <c r="A372" s="20"/>
      <c r="B372" s="19"/>
      <c r="C372" s="64"/>
      <c r="D372" s="64"/>
      <c r="E372" s="19"/>
      <c r="F372" s="20"/>
      <c r="G372" s="18"/>
      <c r="H372" s="65"/>
      <c r="I372" s="18"/>
      <c r="J372" s="66"/>
      <c r="K372" s="66"/>
      <c r="L372" s="67"/>
      <c r="M372" s="68"/>
      <c r="N372" s="68"/>
      <c r="O372" s="69"/>
      <c r="P372" s="134"/>
      <c r="Q372" s="70"/>
      <c r="R372" s="134"/>
      <c r="S372" s="70"/>
      <c r="T372" s="134"/>
      <c r="U372" s="70"/>
      <c r="V372" s="134"/>
      <c r="W372" s="70"/>
      <c r="X372" s="134"/>
      <c r="Y372" s="70"/>
      <c r="Z372" s="134"/>
      <c r="AA372" s="70"/>
      <c r="AB372" s="19"/>
      <c r="AC372" s="20"/>
      <c r="AD372" s="19"/>
      <c r="AE372" s="71" t="str">
        <f t="shared" si="218"/>
        <v/>
      </c>
      <c r="AF372" s="71" t="str">
        <f t="shared" si="219"/>
        <v/>
      </c>
      <c r="AG372" s="71" t="str">
        <f t="shared" si="220"/>
        <v/>
      </c>
      <c r="AH372" s="71" t="str">
        <f t="shared" si="221"/>
        <v/>
      </c>
      <c r="AI372" s="71" t="str">
        <f t="shared" si="222"/>
        <v/>
      </c>
      <c r="AJ372" s="71" t="str">
        <f t="shared" si="223"/>
        <v/>
      </c>
      <c r="AK372" s="71" t="str">
        <f t="shared" si="224"/>
        <v/>
      </c>
      <c r="AL372" s="71" t="str">
        <f t="shared" si="225"/>
        <v/>
      </c>
      <c r="AM372" s="71" t="str">
        <f t="shared" si="226"/>
        <v/>
      </c>
      <c r="AN372" s="72" t="str">
        <f t="shared" si="227"/>
        <v/>
      </c>
      <c r="AO372" s="73" t="str">
        <f t="shared" si="228"/>
        <v/>
      </c>
      <c r="AP372" s="72" t="str">
        <f t="shared" si="229"/>
        <v/>
      </c>
      <c r="AQ372" s="72" t="str">
        <f t="shared" si="230"/>
        <v/>
      </c>
      <c r="AR372" s="72" t="str">
        <f t="shared" si="231"/>
        <v/>
      </c>
      <c r="AS372" s="72" t="str">
        <f t="shared" si="232"/>
        <v/>
      </c>
      <c r="AT372" s="72" t="str">
        <f t="shared" si="233"/>
        <v/>
      </c>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80"/>
      <c r="CA372" s="3"/>
      <c r="CB372" s="3"/>
      <c r="CC372" s="3"/>
      <c r="CD372" s="3"/>
      <c r="CE372" s="3"/>
      <c r="CF372" s="3"/>
      <c r="CG372" s="3"/>
      <c r="CH372" s="3"/>
      <c r="CI372" s="3"/>
      <c r="CJ372" s="3"/>
      <c r="CM372" s="3"/>
      <c r="CN372" s="78" t="str">
        <f t="shared" si="234"/>
        <v/>
      </c>
      <c r="CO372" s="78" t="str">
        <f t="shared" si="235"/>
        <v/>
      </c>
      <c r="CP372" s="78" t="str">
        <f t="shared" si="236"/>
        <v/>
      </c>
      <c r="CQ372" s="78" t="str">
        <f t="shared" si="237"/>
        <v/>
      </c>
      <c r="CR372" s="78" t="str">
        <f t="shared" si="238"/>
        <v/>
      </c>
      <c r="CS372" s="78" t="str">
        <f t="shared" si="239"/>
        <v/>
      </c>
      <c r="CT372" s="78">
        <f t="shared" si="240"/>
        <v>0</v>
      </c>
      <c r="CU372" s="78">
        <f t="shared" si="241"/>
        <v>0</v>
      </c>
      <c r="CV372" s="78">
        <f t="shared" si="242"/>
        <v>0</v>
      </c>
      <c r="CW372" s="78">
        <f t="shared" si="243"/>
        <v>0</v>
      </c>
      <c r="CX372" s="78">
        <f t="shared" si="244"/>
        <v>0</v>
      </c>
      <c r="CY372" s="78">
        <f t="shared" si="245"/>
        <v>0</v>
      </c>
      <c r="CZ372" s="78">
        <f t="shared" si="246"/>
        <v>0</v>
      </c>
      <c r="DA372" s="78">
        <f>IF(COUNTIFS($A$2:$A$601,A372,$B$2:$B$601,B372,$F$2:F$601,F372)&gt;1,1,0)</f>
        <v>0</v>
      </c>
      <c r="DB372" s="78">
        <f t="shared" si="247"/>
        <v>0</v>
      </c>
      <c r="DC372" s="78">
        <f t="shared" si="248"/>
        <v>0</v>
      </c>
      <c r="DD372" s="78">
        <f t="shared" si="249"/>
        <v>0</v>
      </c>
      <c r="DE372" s="78" t="str">
        <f t="shared" si="250"/>
        <v>1</v>
      </c>
      <c r="DF372" s="78" t="str">
        <f t="shared" si="251"/>
        <v>1</v>
      </c>
      <c r="DG372" s="78" t="str">
        <f t="shared" si="252"/>
        <v>1</v>
      </c>
      <c r="DH372" s="78" t="str">
        <f t="shared" si="253"/>
        <v>1</v>
      </c>
      <c r="DI372" s="79" t="str">
        <f>IFERROR(IF(J372="","",VLOOKUP(J372,Lists!$D$3:$E$13,2,FALSE)),1)</f>
        <v/>
      </c>
      <c r="DJ372" s="79" t="str">
        <f>IFERROR(IF(K372="","",VLOOKUP(K372,Lists!$F$3:$G$14,2,FALSE)),1)</f>
        <v/>
      </c>
      <c r="DK372" s="79" t="str">
        <f>IFERROR(IF(M372="","",VLOOKUP(M372,Lists!$AA$3:$AB$18,2,FALSE)),1)</f>
        <v/>
      </c>
      <c r="DL372" s="79" t="str">
        <f>IFERROR(IF(N372="","",VLOOKUP(N372,Lists!$AC$3:$AD$13,2,FALSE)),1)</f>
        <v/>
      </c>
    </row>
    <row r="373" spans="1:116" ht="15" customHeight="1" x14ac:dyDescent="0.2">
      <c r="A373" s="20"/>
      <c r="B373" s="19"/>
      <c r="C373" s="64"/>
      <c r="D373" s="64"/>
      <c r="E373" s="19"/>
      <c r="F373" s="20"/>
      <c r="G373" s="18"/>
      <c r="H373" s="65"/>
      <c r="I373" s="18"/>
      <c r="J373" s="66"/>
      <c r="K373" s="66"/>
      <c r="L373" s="67"/>
      <c r="M373" s="68"/>
      <c r="N373" s="68"/>
      <c r="O373" s="69"/>
      <c r="P373" s="134"/>
      <c r="Q373" s="70"/>
      <c r="R373" s="134"/>
      <c r="S373" s="70"/>
      <c r="T373" s="134"/>
      <c r="U373" s="70"/>
      <c r="V373" s="134"/>
      <c r="W373" s="70"/>
      <c r="X373" s="134"/>
      <c r="Y373" s="70"/>
      <c r="Z373" s="134"/>
      <c r="AA373" s="70"/>
      <c r="AB373" s="19"/>
      <c r="AC373" s="20"/>
      <c r="AD373" s="19"/>
      <c r="AE373" s="71" t="str">
        <f t="shared" si="218"/>
        <v/>
      </c>
      <c r="AF373" s="71" t="str">
        <f t="shared" si="219"/>
        <v/>
      </c>
      <c r="AG373" s="71" t="str">
        <f t="shared" si="220"/>
        <v/>
      </c>
      <c r="AH373" s="71" t="str">
        <f t="shared" si="221"/>
        <v/>
      </c>
      <c r="AI373" s="71" t="str">
        <f t="shared" si="222"/>
        <v/>
      </c>
      <c r="AJ373" s="71" t="str">
        <f t="shared" si="223"/>
        <v/>
      </c>
      <c r="AK373" s="71" t="str">
        <f t="shared" si="224"/>
        <v/>
      </c>
      <c r="AL373" s="71" t="str">
        <f t="shared" si="225"/>
        <v/>
      </c>
      <c r="AM373" s="71" t="str">
        <f t="shared" si="226"/>
        <v/>
      </c>
      <c r="AN373" s="72" t="str">
        <f t="shared" si="227"/>
        <v/>
      </c>
      <c r="AO373" s="73" t="str">
        <f t="shared" si="228"/>
        <v/>
      </c>
      <c r="AP373" s="72" t="str">
        <f t="shared" si="229"/>
        <v/>
      </c>
      <c r="AQ373" s="72" t="str">
        <f t="shared" si="230"/>
        <v/>
      </c>
      <c r="AR373" s="72" t="str">
        <f t="shared" si="231"/>
        <v/>
      </c>
      <c r="AS373" s="72" t="str">
        <f t="shared" si="232"/>
        <v/>
      </c>
      <c r="AT373" s="72" t="str">
        <f t="shared" si="233"/>
        <v/>
      </c>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80"/>
      <c r="CA373" s="3"/>
      <c r="CB373" s="3"/>
      <c r="CC373" s="3"/>
      <c r="CD373" s="3"/>
      <c r="CE373" s="3"/>
      <c r="CF373" s="3"/>
      <c r="CG373" s="3"/>
      <c r="CH373" s="3"/>
      <c r="CI373" s="3"/>
      <c r="CJ373" s="3"/>
      <c r="CM373" s="3"/>
      <c r="CN373" s="78" t="str">
        <f t="shared" si="234"/>
        <v/>
      </c>
      <c r="CO373" s="78" t="str">
        <f t="shared" si="235"/>
        <v/>
      </c>
      <c r="CP373" s="78" t="str">
        <f t="shared" si="236"/>
        <v/>
      </c>
      <c r="CQ373" s="78" t="str">
        <f t="shared" si="237"/>
        <v/>
      </c>
      <c r="CR373" s="78" t="str">
        <f t="shared" si="238"/>
        <v/>
      </c>
      <c r="CS373" s="78" t="str">
        <f t="shared" si="239"/>
        <v/>
      </c>
      <c r="CT373" s="78">
        <f t="shared" si="240"/>
        <v>0</v>
      </c>
      <c r="CU373" s="78">
        <f t="shared" si="241"/>
        <v>0</v>
      </c>
      <c r="CV373" s="78">
        <f t="shared" si="242"/>
        <v>0</v>
      </c>
      <c r="CW373" s="78">
        <f t="shared" si="243"/>
        <v>0</v>
      </c>
      <c r="CX373" s="78">
        <f t="shared" si="244"/>
        <v>0</v>
      </c>
      <c r="CY373" s="78">
        <f t="shared" si="245"/>
        <v>0</v>
      </c>
      <c r="CZ373" s="78">
        <f t="shared" si="246"/>
        <v>0</v>
      </c>
      <c r="DA373" s="78">
        <f>IF(COUNTIFS($A$2:$A$601,A373,$B$2:$B$601,B373,$F$2:F$601,F373)&gt;1,1,0)</f>
        <v>0</v>
      </c>
      <c r="DB373" s="78">
        <f t="shared" si="247"/>
        <v>0</v>
      </c>
      <c r="DC373" s="78">
        <f t="shared" si="248"/>
        <v>0</v>
      </c>
      <c r="DD373" s="78">
        <f t="shared" si="249"/>
        <v>0</v>
      </c>
      <c r="DE373" s="78" t="str">
        <f t="shared" si="250"/>
        <v>1</v>
      </c>
      <c r="DF373" s="78" t="str">
        <f t="shared" si="251"/>
        <v>1</v>
      </c>
      <c r="DG373" s="78" t="str">
        <f t="shared" si="252"/>
        <v>1</v>
      </c>
      <c r="DH373" s="78" t="str">
        <f t="shared" si="253"/>
        <v>1</v>
      </c>
      <c r="DI373" s="79" t="str">
        <f>IFERROR(IF(J373="","",VLOOKUP(J373,Lists!$D$3:$E$13,2,FALSE)),1)</f>
        <v/>
      </c>
      <c r="DJ373" s="79" t="str">
        <f>IFERROR(IF(K373="","",VLOOKUP(K373,Lists!$F$3:$G$14,2,FALSE)),1)</f>
        <v/>
      </c>
      <c r="DK373" s="79" t="str">
        <f>IFERROR(IF(M373="","",VLOOKUP(M373,Lists!$AA$3:$AB$18,2,FALSE)),1)</f>
        <v/>
      </c>
      <c r="DL373" s="79" t="str">
        <f>IFERROR(IF(N373="","",VLOOKUP(N373,Lists!$AC$3:$AD$13,2,FALSE)),1)</f>
        <v/>
      </c>
    </row>
    <row r="374" spans="1:116" ht="15" customHeight="1" x14ac:dyDescent="0.2">
      <c r="A374" s="20"/>
      <c r="B374" s="19"/>
      <c r="C374" s="64"/>
      <c r="D374" s="64"/>
      <c r="E374" s="19"/>
      <c r="F374" s="20"/>
      <c r="G374" s="18"/>
      <c r="H374" s="65"/>
      <c r="I374" s="18"/>
      <c r="J374" s="66"/>
      <c r="K374" s="66"/>
      <c r="L374" s="67"/>
      <c r="M374" s="68"/>
      <c r="N374" s="68"/>
      <c r="O374" s="69"/>
      <c r="P374" s="134"/>
      <c r="Q374" s="70"/>
      <c r="R374" s="134"/>
      <c r="S374" s="70"/>
      <c r="T374" s="134"/>
      <c r="U374" s="70"/>
      <c r="V374" s="134"/>
      <c r="W374" s="70"/>
      <c r="X374" s="134"/>
      <c r="Y374" s="70"/>
      <c r="Z374" s="134"/>
      <c r="AA374" s="70"/>
      <c r="AB374" s="19"/>
      <c r="AC374" s="20"/>
      <c r="AD374" s="19"/>
      <c r="AE374" s="71" t="str">
        <f t="shared" si="218"/>
        <v/>
      </c>
      <c r="AF374" s="71" t="str">
        <f t="shared" si="219"/>
        <v/>
      </c>
      <c r="AG374" s="71" t="str">
        <f t="shared" si="220"/>
        <v/>
      </c>
      <c r="AH374" s="71" t="str">
        <f t="shared" si="221"/>
        <v/>
      </c>
      <c r="AI374" s="71" t="str">
        <f t="shared" si="222"/>
        <v/>
      </c>
      <c r="AJ374" s="71" t="str">
        <f t="shared" si="223"/>
        <v/>
      </c>
      <c r="AK374" s="71" t="str">
        <f t="shared" si="224"/>
        <v/>
      </c>
      <c r="AL374" s="71" t="str">
        <f t="shared" si="225"/>
        <v/>
      </c>
      <c r="AM374" s="71" t="str">
        <f t="shared" si="226"/>
        <v/>
      </c>
      <c r="AN374" s="72" t="str">
        <f t="shared" si="227"/>
        <v/>
      </c>
      <c r="AO374" s="73" t="str">
        <f t="shared" si="228"/>
        <v/>
      </c>
      <c r="AP374" s="72" t="str">
        <f t="shared" si="229"/>
        <v/>
      </c>
      <c r="AQ374" s="72" t="str">
        <f t="shared" si="230"/>
        <v/>
      </c>
      <c r="AR374" s="72" t="str">
        <f t="shared" si="231"/>
        <v/>
      </c>
      <c r="AS374" s="72" t="str">
        <f t="shared" si="232"/>
        <v/>
      </c>
      <c r="AT374" s="72" t="str">
        <f t="shared" si="233"/>
        <v/>
      </c>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80"/>
      <c r="CA374" s="3"/>
      <c r="CB374" s="3"/>
      <c r="CC374" s="3"/>
      <c r="CD374" s="3"/>
      <c r="CE374" s="3"/>
      <c r="CF374" s="3"/>
      <c r="CG374" s="3"/>
      <c r="CH374" s="3"/>
      <c r="CI374" s="3"/>
      <c r="CJ374" s="3"/>
      <c r="CM374" s="3"/>
      <c r="CN374" s="78" t="str">
        <f t="shared" si="234"/>
        <v/>
      </c>
      <c r="CO374" s="78" t="str">
        <f t="shared" si="235"/>
        <v/>
      </c>
      <c r="CP374" s="78" t="str">
        <f t="shared" si="236"/>
        <v/>
      </c>
      <c r="CQ374" s="78" t="str">
        <f t="shared" si="237"/>
        <v/>
      </c>
      <c r="CR374" s="78" t="str">
        <f t="shared" si="238"/>
        <v/>
      </c>
      <c r="CS374" s="78" t="str">
        <f t="shared" si="239"/>
        <v/>
      </c>
      <c r="CT374" s="78">
        <f t="shared" si="240"/>
        <v>0</v>
      </c>
      <c r="CU374" s="78">
        <f t="shared" si="241"/>
        <v>0</v>
      </c>
      <c r="CV374" s="78">
        <f t="shared" si="242"/>
        <v>0</v>
      </c>
      <c r="CW374" s="78">
        <f t="shared" si="243"/>
        <v>0</v>
      </c>
      <c r="CX374" s="78">
        <f t="shared" si="244"/>
        <v>0</v>
      </c>
      <c r="CY374" s="78">
        <f t="shared" si="245"/>
        <v>0</v>
      </c>
      <c r="CZ374" s="78">
        <f t="shared" si="246"/>
        <v>0</v>
      </c>
      <c r="DA374" s="78">
        <f>IF(COUNTIFS($A$2:$A$601,A374,$B$2:$B$601,B374,$F$2:F$601,F374)&gt;1,1,0)</f>
        <v>0</v>
      </c>
      <c r="DB374" s="78">
        <f t="shared" si="247"/>
        <v>0</v>
      </c>
      <c r="DC374" s="78">
        <f t="shared" si="248"/>
        <v>0</v>
      </c>
      <c r="DD374" s="78">
        <f t="shared" si="249"/>
        <v>0</v>
      </c>
      <c r="DE374" s="78" t="str">
        <f t="shared" si="250"/>
        <v>1</v>
      </c>
      <c r="DF374" s="78" t="str">
        <f t="shared" si="251"/>
        <v>1</v>
      </c>
      <c r="DG374" s="78" t="str">
        <f t="shared" si="252"/>
        <v>1</v>
      </c>
      <c r="DH374" s="78" t="str">
        <f t="shared" si="253"/>
        <v>1</v>
      </c>
      <c r="DI374" s="79" t="str">
        <f>IFERROR(IF(J374="","",VLOOKUP(J374,Lists!$D$3:$E$13,2,FALSE)),1)</f>
        <v/>
      </c>
      <c r="DJ374" s="79" t="str">
        <f>IFERROR(IF(K374="","",VLOOKUP(K374,Lists!$F$3:$G$14,2,FALSE)),1)</f>
        <v/>
      </c>
      <c r="DK374" s="79" t="str">
        <f>IFERROR(IF(M374="","",VLOOKUP(M374,Lists!$AA$3:$AB$18,2,FALSE)),1)</f>
        <v/>
      </c>
      <c r="DL374" s="79" t="str">
        <f>IFERROR(IF(N374="","",VLOOKUP(N374,Lists!$AC$3:$AD$13,2,FALSE)),1)</f>
        <v/>
      </c>
    </row>
    <row r="375" spans="1:116" ht="15" customHeight="1" x14ac:dyDescent="0.2">
      <c r="A375" s="20"/>
      <c r="B375" s="19"/>
      <c r="C375" s="64"/>
      <c r="D375" s="64"/>
      <c r="E375" s="19"/>
      <c r="F375" s="20"/>
      <c r="G375" s="18"/>
      <c r="H375" s="65"/>
      <c r="I375" s="18"/>
      <c r="J375" s="66"/>
      <c r="K375" s="66"/>
      <c r="L375" s="67"/>
      <c r="M375" s="68"/>
      <c r="N375" s="68"/>
      <c r="O375" s="69"/>
      <c r="P375" s="134"/>
      <c r="Q375" s="70"/>
      <c r="R375" s="134"/>
      <c r="S375" s="70"/>
      <c r="T375" s="134"/>
      <c r="U375" s="70"/>
      <c r="V375" s="134"/>
      <c r="W375" s="70"/>
      <c r="X375" s="134"/>
      <c r="Y375" s="70"/>
      <c r="Z375" s="134"/>
      <c r="AA375" s="70"/>
      <c r="AB375" s="19"/>
      <c r="AC375" s="20"/>
      <c r="AD375" s="19"/>
      <c r="AE375" s="71" t="str">
        <f t="shared" si="218"/>
        <v/>
      </c>
      <c r="AF375" s="71" t="str">
        <f t="shared" si="219"/>
        <v/>
      </c>
      <c r="AG375" s="71" t="str">
        <f t="shared" si="220"/>
        <v/>
      </c>
      <c r="AH375" s="71" t="str">
        <f t="shared" si="221"/>
        <v/>
      </c>
      <c r="AI375" s="71" t="str">
        <f t="shared" si="222"/>
        <v/>
      </c>
      <c r="AJ375" s="71" t="str">
        <f t="shared" si="223"/>
        <v/>
      </c>
      <c r="AK375" s="71" t="str">
        <f t="shared" si="224"/>
        <v/>
      </c>
      <c r="AL375" s="71" t="str">
        <f t="shared" si="225"/>
        <v/>
      </c>
      <c r="AM375" s="71" t="str">
        <f t="shared" si="226"/>
        <v/>
      </c>
      <c r="AN375" s="72" t="str">
        <f t="shared" si="227"/>
        <v/>
      </c>
      <c r="AO375" s="73" t="str">
        <f t="shared" si="228"/>
        <v/>
      </c>
      <c r="AP375" s="72" t="str">
        <f t="shared" si="229"/>
        <v/>
      </c>
      <c r="AQ375" s="72" t="str">
        <f t="shared" si="230"/>
        <v/>
      </c>
      <c r="AR375" s="72" t="str">
        <f t="shared" si="231"/>
        <v/>
      </c>
      <c r="AS375" s="72" t="str">
        <f t="shared" si="232"/>
        <v/>
      </c>
      <c r="AT375" s="72" t="str">
        <f t="shared" si="233"/>
        <v/>
      </c>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80"/>
      <c r="CA375" s="3"/>
      <c r="CB375" s="3"/>
      <c r="CC375" s="3"/>
      <c r="CD375" s="3"/>
      <c r="CE375" s="3"/>
      <c r="CF375" s="3"/>
      <c r="CG375" s="3"/>
      <c r="CH375" s="3"/>
      <c r="CI375" s="3"/>
      <c r="CJ375" s="3"/>
      <c r="CM375" s="3"/>
      <c r="CN375" s="78" t="str">
        <f t="shared" si="234"/>
        <v/>
      </c>
      <c r="CO375" s="78" t="str">
        <f t="shared" si="235"/>
        <v/>
      </c>
      <c r="CP375" s="78" t="str">
        <f t="shared" si="236"/>
        <v/>
      </c>
      <c r="CQ375" s="78" t="str">
        <f t="shared" si="237"/>
        <v/>
      </c>
      <c r="CR375" s="78" t="str">
        <f t="shared" si="238"/>
        <v/>
      </c>
      <c r="CS375" s="78" t="str">
        <f t="shared" si="239"/>
        <v/>
      </c>
      <c r="CT375" s="78">
        <f t="shared" si="240"/>
        <v>0</v>
      </c>
      <c r="CU375" s="78">
        <f t="shared" si="241"/>
        <v>0</v>
      </c>
      <c r="CV375" s="78">
        <f t="shared" si="242"/>
        <v>0</v>
      </c>
      <c r="CW375" s="78">
        <f t="shared" si="243"/>
        <v>0</v>
      </c>
      <c r="CX375" s="78">
        <f t="shared" si="244"/>
        <v>0</v>
      </c>
      <c r="CY375" s="78">
        <f t="shared" si="245"/>
        <v>0</v>
      </c>
      <c r="CZ375" s="78">
        <f t="shared" si="246"/>
        <v>0</v>
      </c>
      <c r="DA375" s="78">
        <f>IF(COUNTIFS($A$2:$A$601,A375,$B$2:$B$601,B375,$F$2:F$601,F375)&gt;1,1,0)</f>
        <v>0</v>
      </c>
      <c r="DB375" s="78">
        <f t="shared" si="247"/>
        <v>0</v>
      </c>
      <c r="DC375" s="78">
        <f t="shared" si="248"/>
        <v>0</v>
      </c>
      <c r="DD375" s="78">
        <f t="shared" si="249"/>
        <v>0</v>
      </c>
      <c r="DE375" s="78" t="str">
        <f t="shared" si="250"/>
        <v>1</v>
      </c>
      <c r="DF375" s="78" t="str">
        <f t="shared" si="251"/>
        <v>1</v>
      </c>
      <c r="DG375" s="78" t="str">
        <f t="shared" si="252"/>
        <v>1</v>
      </c>
      <c r="DH375" s="78" t="str">
        <f t="shared" si="253"/>
        <v>1</v>
      </c>
      <c r="DI375" s="79" t="str">
        <f>IFERROR(IF(J375="","",VLOOKUP(J375,Lists!$D$3:$E$13,2,FALSE)),1)</f>
        <v/>
      </c>
      <c r="DJ375" s="79" t="str">
        <f>IFERROR(IF(K375="","",VLOOKUP(K375,Lists!$F$3:$G$14,2,FALSE)),1)</f>
        <v/>
      </c>
      <c r="DK375" s="79" t="str">
        <f>IFERROR(IF(M375="","",VLOOKUP(M375,Lists!$AA$3:$AB$18,2,FALSE)),1)</f>
        <v/>
      </c>
      <c r="DL375" s="79" t="str">
        <f>IFERROR(IF(N375="","",VLOOKUP(N375,Lists!$AC$3:$AD$13,2,FALSE)),1)</f>
        <v/>
      </c>
    </row>
    <row r="376" spans="1:116" ht="15" customHeight="1" x14ac:dyDescent="0.2">
      <c r="A376" s="20"/>
      <c r="B376" s="19"/>
      <c r="C376" s="64"/>
      <c r="D376" s="64"/>
      <c r="E376" s="19"/>
      <c r="F376" s="20"/>
      <c r="G376" s="18"/>
      <c r="H376" s="65"/>
      <c r="I376" s="18"/>
      <c r="J376" s="66"/>
      <c r="K376" s="66"/>
      <c r="L376" s="67"/>
      <c r="M376" s="68"/>
      <c r="N376" s="68"/>
      <c r="O376" s="69"/>
      <c r="P376" s="134"/>
      <c r="Q376" s="70"/>
      <c r="R376" s="134"/>
      <c r="S376" s="70"/>
      <c r="T376" s="134"/>
      <c r="U376" s="70"/>
      <c r="V376" s="134"/>
      <c r="W376" s="70"/>
      <c r="X376" s="134"/>
      <c r="Y376" s="70"/>
      <c r="Z376" s="134"/>
      <c r="AA376" s="70"/>
      <c r="AB376" s="19"/>
      <c r="AC376" s="20"/>
      <c r="AD376" s="19"/>
      <c r="AE376" s="71" t="str">
        <f t="shared" si="218"/>
        <v/>
      </c>
      <c r="AF376" s="71" t="str">
        <f t="shared" si="219"/>
        <v/>
      </c>
      <c r="AG376" s="71" t="str">
        <f t="shared" si="220"/>
        <v/>
      </c>
      <c r="AH376" s="71" t="str">
        <f t="shared" si="221"/>
        <v/>
      </c>
      <c r="AI376" s="71" t="str">
        <f t="shared" si="222"/>
        <v/>
      </c>
      <c r="AJ376" s="71" t="str">
        <f t="shared" si="223"/>
        <v/>
      </c>
      <c r="AK376" s="71" t="str">
        <f t="shared" si="224"/>
        <v/>
      </c>
      <c r="AL376" s="71" t="str">
        <f t="shared" si="225"/>
        <v/>
      </c>
      <c r="AM376" s="71" t="str">
        <f t="shared" si="226"/>
        <v/>
      </c>
      <c r="AN376" s="72" t="str">
        <f t="shared" si="227"/>
        <v/>
      </c>
      <c r="AO376" s="73" t="str">
        <f t="shared" si="228"/>
        <v/>
      </c>
      <c r="AP376" s="72" t="str">
        <f t="shared" si="229"/>
        <v/>
      </c>
      <c r="AQ376" s="72" t="str">
        <f t="shared" si="230"/>
        <v/>
      </c>
      <c r="AR376" s="72" t="str">
        <f t="shared" si="231"/>
        <v/>
      </c>
      <c r="AS376" s="72" t="str">
        <f t="shared" si="232"/>
        <v/>
      </c>
      <c r="AT376" s="72" t="str">
        <f t="shared" si="233"/>
        <v/>
      </c>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80"/>
      <c r="CA376" s="3"/>
      <c r="CB376" s="3"/>
      <c r="CC376" s="3"/>
      <c r="CD376" s="3"/>
      <c r="CE376" s="3"/>
      <c r="CF376" s="3"/>
      <c r="CG376" s="3"/>
      <c r="CH376" s="3"/>
      <c r="CI376" s="3"/>
      <c r="CJ376" s="3"/>
      <c r="CM376" s="3"/>
      <c r="CN376" s="78" t="str">
        <f t="shared" si="234"/>
        <v/>
      </c>
      <c r="CO376" s="78" t="str">
        <f t="shared" si="235"/>
        <v/>
      </c>
      <c r="CP376" s="78" t="str">
        <f t="shared" si="236"/>
        <v/>
      </c>
      <c r="CQ376" s="78" t="str">
        <f t="shared" si="237"/>
        <v/>
      </c>
      <c r="CR376" s="78" t="str">
        <f t="shared" si="238"/>
        <v/>
      </c>
      <c r="CS376" s="78" t="str">
        <f t="shared" si="239"/>
        <v/>
      </c>
      <c r="CT376" s="78">
        <f t="shared" si="240"/>
        <v>0</v>
      </c>
      <c r="CU376" s="78">
        <f t="shared" si="241"/>
        <v>0</v>
      </c>
      <c r="CV376" s="78">
        <f t="shared" si="242"/>
        <v>0</v>
      </c>
      <c r="CW376" s="78">
        <f t="shared" si="243"/>
        <v>0</v>
      </c>
      <c r="CX376" s="78">
        <f t="shared" si="244"/>
        <v>0</v>
      </c>
      <c r="CY376" s="78">
        <f t="shared" si="245"/>
        <v>0</v>
      </c>
      <c r="CZ376" s="78">
        <f t="shared" si="246"/>
        <v>0</v>
      </c>
      <c r="DA376" s="78">
        <f>IF(COUNTIFS($A$2:$A$601,A376,$B$2:$B$601,B376,$F$2:F$601,F376)&gt;1,1,0)</f>
        <v>0</v>
      </c>
      <c r="DB376" s="78">
        <f t="shared" si="247"/>
        <v>0</v>
      </c>
      <c r="DC376" s="78">
        <f t="shared" si="248"/>
        <v>0</v>
      </c>
      <c r="DD376" s="78">
        <f t="shared" si="249"/>
        <v>0</v>
      </c>
      <c r="DE376" s="78" t="str">
        <f t="shared" si="250"/>
        <v>1</v>
      </c>
      <c r="DF376" s="78" t="str">
        <f t="shared" si="251"/>
        <v>1</v>
      </c>
      <c r="DG376" s="78" t="str">
        <f t="shared" si="252"/>
        <v>1</v>
      </c>
      <c r="DH376" s="78" t="str">
        <f t="shared" si="253"/>
        <v>1</v>
      </c>
      <c r="DI376" s="79" t="str">
        <f>IFERROR(IF(J376="","",VLOOKUP(J376,Lists!$D$3:$E$13,2,FALSE)),1)</f>
        <v/>
      </c>
      <c r="DJ376" s="79" t="str">
        <f>IFERROR(IF(K376="","",VLOOKUP(K376,Lists!$F$3:$G$14,2,FALSE)),1)</f>
        <v/>
      </c>
      <c r="DK376" s="79" t="str">
        <f>IFERROR(IF(M376="","",VLOOKUP(M376,Lists!$AA$3:$AB$18,2,FALSE)),1)</f>
        <v/>
      </c>
      <c r="DL376" s="79" t="str">
        <f>IFERROR(IF(N376="","",VLOOKUP(N376,Lists!$AC$3:$AD$13,2,FALSE)),1)</f>
        <v/>
      </c>
    </row>
    <row r="377" spans="1:116" ht="15" customHeight="1" x14ac:dyDescent="0.2">
      <c r="A377" s="20"/>
      <c r="B377" s="19"/>
      <c r="C377" s="64"/>
      <c r="D377" s="64"/>
      <c r="E377" s="19"/>
      <c r="F377" s="20"/>
      <c r="G377" s="18"/>
      <c r="H377" s="65"/>
      <c r="I377" s="18"/>
      <c r="J377" s="66"/>
      <c r="K377" s="66"/>
      <c r="L377" s="67"/>
      <c r="M377" s="68"/>
      <c r="N377" s="68"/>
      <c r="O377" s="69"/>
      <c r="P377" s="134"/>
      <c r="Q377" s="70"/>
      <c r="R377" s="134"/>
      <c r="S377" s="70"/>
      <c r="T377" s="134"/>
      <c r="U377" s="70"/>
      <c r="V377" s="134"/>
      <c r="W377" s="70"/>
      <c r="X377" s="134"/>
      <c r="Y377" s="70"/>
      <c r="Z377" s="134"/>
      <c r="AA377" s="70"/>
      <c r="AB377" s="19"/>
      <c r="AC377" s="20"/>
      <c r="AD377" s="19"/>
      <c r="AE377" s="71" t="str">
        <f t="shared" si="218"/>
        <v/>
      </c>
      <c r="AF377" s="71" t="str">
        <f t="shared" si="219"/>
        <v/>
      </c>
      <c r="AG377" s="71" t="str">
        <f t="shared" si="220"/>
        <v/>
      </c>
      <c r="AH377" s="71" t="str">
        <f t="shared" si="221"/>
        <v/>
      </c>
      <c r="AI377" s="71" t="str">
        <f t="shared" si="222"/>
        <v/>
      </c>
      <c r="AJ377" s="71" t="str">
        <f t="shared" si="223"/>
        <v/>
      </c>
      <c r="AK377" s="71" t="str">
        <f t="shared" si="224"/>
        <v/>
      </c>
      <c r="AL377" s="71" t="str">
        <f t="shared" si="225"/>
        <v/>
      </c>
      <c r="AM377" s="71" t="str">
        <f t="shared" si="226"/>
        <v/>
      </c>
      <c r="AN377" s="72" t="str">
        <f t="shared" si="227"/>
        <v/>
      </c>
      <c r="AO377" s="73" t="str">
        <f t="shared" si="228"/>
        <v/>
      </c>
      <c r="AP377" s="72" t="str">
        <f t="shared" si="229"/>
        <v/>
      </c>
      <c r="AQ377" s="72" t="str">
        <f t="shared" si="230"/>
        <v/>
      </c>
      <c r="AR377" s="72" t="str">
        <f t="shared" si="231"/>
        <v/>
      </c>
      <c r="AS377" s="72" t="str">
        <f t="shared" si="232"/>
        <v/>
      </c>
      <c r="AT377" s="72" t="str">
        <f t="shared" si="233"/>
        <v/>
      </c>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80"/>
      <c r="CA377" s="3"/>
      <c r="CB377" s="3"/>
      <c r="CC377" s="3"/>
      <c r="CD377" s="3"/>
      <c r="CE377" s="3"/>
      <c r="CF377" s="3"/>
      <c r="CG377" s="3"/>
      <c r="CH377" s="3"/>
      <c r="CI377" s="3"/>
      <c r="CJ377" s="3"/>
      <c r="CM377" s="3"/>
      <c r="CN377" s="78" t="str">
        <f t="shared" si="234"/>
        <v/>
      </c>
      <c r="CO377" s="78" t="str">
        <f t="shared" si="235"/>
        <v/>
      </c>
      <c r="CP377" s="78" t="str">
        <f t="shared" si="236"/>
        <v/>
      </c>
      <c r="CQ377" s="78" t="str">
        <f t="shared" si="237"/>
        <v/>
      </c>
      <c r="CR377" s="78" t="str">
        <f t="shared" si="238"/>
        <v/>
      </c>
      <c r="CS377" s="78" t="str">
        <f t="shared" si="239"/>
        <v/>
      </c>
      <c r="CT377" s="78">
        <f t="shared" si="240"/>
        <v>0</v>
      </c>
      <c r="CU377" s="78">
        <f t="shared" si="241"/>
        <v>0</v>
      </c>
      <c r="CV377" s="78">
        <f t="shared" si="242"/>
        <v>0</v>
      </c>
      <c r="CW377" s="78">
        <f t="shared" si="243"/>
        <v>0</v>
      </c>
      <c r="CX377" s="78">
        <f t="shared" si="244"/>
        <v>0</v>
      </c>
      <c r="CY377" s="78">
        <f t="shared" si="245"/>
        <v>0</v>
      </c>
      <c r="CZ377" s="78">
        <f t="shared" si="246"/>
        <v>0</v>
      </c>
      <c r="DA377" s="78">
        <f>IF(COUNTIFS($A$2:$A$601,A377,$B$2:$B$601,B377,$F$2:F$601,F377)&gt;1,1,0)</f>
        <v>0</v>
      </c>
      <c r="DB377" s="78">
        <f t="shared" si="247"/>
        <v>0</v>
      </c>
      <c r="DC377" s="78">
        <f t="shared" si="248"/>
        <v>0</v>
      </c>
      <c r="DD377" s="78">
        <f t="shared" si="249"/>
        <v>0</v>
      </c>
      <c r="DE377" s="78" t="str">
        <f t="shared" si="250"/>
        <v>1</v>
      </c>
      <c r="DF377" s="78" t="str">
        <f t="shared" si="251"/>
        <v>1</v>
      </c>
      <c r="DG377" s="78" t="str">
        <f t="shared" si="252"/>
        <v>1</v>
      </c>
      <c r="DH377" s="78" t="str">
        <f t="shared" si="253"/>
        <v>1</v>
      </c>
      <c r="DI377" s="79" t="str">
        <f>IFERROR(IF(J377="","",VLOOKUP(J377,Lists!$D$3:$E$13,2,FALSE)),1)</f>
        <v/>
      </c>
      <c r="DJ377" s="79" t="str">
        <f>IFERROR(IF(K377="","",VLOOKUP(K377,Lists!$F$3:$G$14,2,FALSE)),1)</f>
        <v/>
      </c>
      <c r="DK377" s="79" t="str">
        <f>IFERROR(IF(M377="","",VLOOKUP(M377,Lists!$AA$3:$AB$18,2,FALSE)),1)</f>
        <v/>
      </c>
      <c r="DL377" s="79" t="str">
        <f>IFERROR(IF(N377="","",VLOOKUP(N377,Lists!$AC$3:$AD$13,2,FALSE)),1)</f>
        <v/>
      </c>
    </row>
    <row r="378" spans="1:116" ht="15" customHeight="1" x14ac:dyDescent="0.2">
      <c r="A378" s="20"/>
      <c r="B378" s="19"/>
      <c r="C378" s="64"/>
      <c r="D378" s="64"/>
      <c r="E378" s="19"/>
      <c r="F378" s="20"/>
      <c r="G378" s="18"/>
      <c r="H378" s="65"/>
      <c r="I378" s="18"/>
      <c r="J378" s="66"/>
      <c r="K378" s="66"/>
      <c r="L378" s="67"/>
      <c r="M378" s="68"/>
      <c r="N378" s="68"/>
      <c r="O378" s="69"/>
      <c r="P378" s="134"/>
      <c r="Q378" s="70"/>
      <c r="R378" s="134"/>
      <c r="S378" s="70"/>
      <c r="T378" s="134"/>
      <c r="U378" s="70"/>
      <c r="V378" s="134"/>
      <c r="W378" s="70"/>
      <c r="X378" s="134"/>
      <c r="Y378" s="70"/>
      <c r="Z378" s="134"/>
      <c r="AA378" s="70"/>
      <c r="AB378" s="19"/>
      <c r="AC378" s="20"/>
      <c r="AD378" s="19"/>
      <c r="AE378" s="71" t="str">
        <f t="shared" si="218"/>
        <v/>
      </c>
      <c r="AF378" s="71" t="str">
        <f t="shared" si="219"/>
        <v/>
      </c>
      <c r="AG378" s="71" t="str">
        <f t="shared" si="220"/>
        <v/>
      </c>
      <c r="AH378" s="71" t="str">
        <f t="shared" si="221"/>
        <v/>
      </c>
      <c r="AI378" s="71" t="str">
        <f t="shared" si="222"/>
        <v/>
      </c>
      <c r="AJ378" s="71" t="str">
        <f t="shared" si="223"/>
        <v/>
      </c>
      <c r="AK378" s="71" t="str">
        <f t="shared" si="224"/>
        <v/>
      </c>
      <c r="AL378" s="71" t="str">
        <f t="shared" si="225"/>
        <v/>
      </c>
      <c r="AM378" s="71" t="str">
        <f t="shared" si="226"/>
        <v/>
      </c>
      <c r="AN378" s="72" t="str">
        <f t="shared" si="227"/>
        <v/>
      </c>
      <c r="AO378" s="73" t="str">
        <f t="shared" si="228"/>
        <v/>
      </c>
      <c r="AP378" s="72" t="str">
        <f t="shared" si="229"/>
        <v/>
      </c>
      <c r="AQ378" s="72" t="str">
        <f t="shared" si="230"/>
        <v/>
      </c>
      <c r="AR378" s="72" t="str">
        <f t="shared" si="231"/>
        <v/>
      </c>
      <c r="AS378" s="72" t="str">
        <f t="shared" si="232"/>
        <v/>
      </c>
      <c r="AT378" s="72" t="str">
        <f t="shared" si="233"/>
        <v/>
      </c>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80"/>
      <c r="CA378" s="3"/>
      <c r="CB378" s="3"/>
      <c r="CC378" s="3"/>
      <c r="CD378" s="3"/>
      <c r="CE378" s="3"/>
      <c r="CF378" s="3"/>
      <c r="CG378" s="3"/>
      <c r="CH378" s="3"/>
      <c r="CI378" s="3"/>
      <c r="CJ378" s="3"/>
      <c r="CM378" s="3"/>
      <c r="CN378" s="78" t="str">
        <f t="shared" si="234"/>
        <v/>
      </c>
      <c r="CO378" s="78" t="str">
        <f t="shared" si="235"/>
        <v/>
      </c>
      <c r="CP378" s="78" t="str">
        <f t="shared" si="236"/>
        <v/>
      </c>
      <c r="CQ378" s="78" t="str">
        <f t="shared" si="237"/>
        <v/>
      </c>
      <c r="CR378" s="78" t="str">
        <f t="shared" si="238"/>
        <v/>
      </c>
      <c r="CS378" s="78" t="str">
        <f t="shared" si="239"/>
        <v/>
      </c>
      <c r="CT378" s="78">
        <f t="shared" si="240"/>
        <v>0</v>
      </c>
      <c r="CU378" s="78">
        <f t="shared" si="241"/>
        <v>0</v>
      </c>
      <c r="CV378" s="78">
        <f t="shared" si="242"/>
        <v>0</v>
      </c>
      <c r="CW378" s="78">
        <f t="shared" si="243"/>
        <v>0</v>
      </c>
      <c r="CX378" s="78">
        <f t="shared" si="244"/>
        <v>0</v>
      </c>
      <c r="CY378" s="78">
        <f t="shared" si="245"/>
        <v>0</v>
      </c>
      <c r="CZ378" s="78">
        <f t="shared" si="246"/>
        <v>0</v>
      </c>
      <c r="DA378" s="78">
        <f>IF(COUNTIFS($A$2:$A$601,A378,$B$2:$B$601,B378,$F$2:F$601,F378)&gt;1,1,0)</f>
        <v>0</v>
      </c>
      <c r="DB378" s="78">
        <f t="shared" si="247"/>
        <v>0</v>
      </c>
      <c r="DC378" s="78">
        <f t="shared" si="248"/>
        <v>0</v>
      </c>
      <c r="DD378" s="78">
        <f t="shared" si="249"/>
        <v>0</v>
      </c>
      <c r="DE378" s="78" t="str">
        <f t="shared" si="250"/>
        <v>1</v>
      </c>
      <c r="DF378" s="78" t="str">
        <f t="shared" si="251"/>
        <v>1</v>
      </c>
      <c r="DG378" s="78" t="str">
        <f t="shared" si="252"/>
        <v>1</v>
      </c>
      <c r="DH378" s="78" t="str">
        <f t="shared" si="253"/>
        <v>1</v>
      </c>
      <c r="DI378" s="79" t="str">
        <f>IFERROR(IF(J378="","",VLOOKUP(J378,Lists!$D$3:$E$13,2,FALSE)),1)</f>
        <v/>
      </c>
      <c r="DJ378" s="79" t="str">
        <f>IFERROR(IF(K378="","",VLOOKUP(K378,Lists!$F$3:$G$14,2,FALSE)),1)</f>
        <v/>
      </c>
      <c r="DK378" s="79" t="str">
        <f>IFERROR(IF(M378="","",VLOOKUP(M378,Lists!$AA$3:$AB$18,2,FALSE)),1)</f>
        <v/>
      </c>
      <c r="DL378" s="79" t="str">
        <f>IFERROR(IF(N378="","",VLOOKUP(N378,Lists!$AC$3:$AD$13,2,FALSE)),1)</f>
        <v/>
      </c>
    </row>
    <row r="379" spans="1:116" ht="15" customHeight="1" x14ac:dyDescent="0.2">
      <c r="A379" s="20"/>
      <c r="B379" s="19"/>
      <c r="C379" s="64"/>
      <c r="D379" s="64"/>
      <c r="E379" s="19"/>
      <c r="F379" s="20"/>
      <c r="G379" s="18"/>
      <c r="H379" s="65"/>
      <c r="I379" s="18"/>
      <c r="J379" s="66"/>
      <c r="K379" s="66"/>
      <c r="L379" s="67"/>
      <c r="M379" s="68"/>
      <c r="N379" s="68"/>
      <c r="O379" s="69"/>
      <c r="P379" s="134"/>
      <c r="Q379" s="70"/>
      <c r="R379" s="134"/>
      <c r="S379" s="70"/>
      <c r="T379" s="134"/>
      <c r="U379" s="70"/>
      <c r="V379" s="134"/>
      <c r="W379" s="70"/>
      <c r="X379" s="134"/>
      <c r="Y379" s="70"/>
      <c r="Z379" s="134"/>
      <c r="AA379" s="70"/>
      <c r="AB379" s="19"/>
      <c r="AC379" s="20"/>
      <c r="AD379" s="19"/>
      <c r="AE379" s="71" t="str">
        <f t="shared" si="218"/>
        <v/>
      </c>
      <c r="AF379" s="71" t="str">
        <f t="shared" si="219"/>
        <v/>
      </c>
      <c r="AG379" s="71" t="str">
        <f t="shared" si="220"/>
        <v/>
      </c>
      <c r="AH379" s="71" t="str">
        <f t="shared" si="221"/>
        <v/>
      </c>
      <c r="AI379" s="71" t="str">
        <f t="shared" si="222"/>
        <v/>
      </c>
      <c r="AJ379" s="71" t="str">
        <f t="shared" si="223"/>
        <v/>
      </c>
      <c r="AK379" s="71" t="str">
        <f t="shared" si="224"/>
        <v/>
      </c>
      <c r="AL379" s="71" t="str">
        <f t="shared" si="225"/>
        <v/>
      </c>
      <c r="AM379" s="71" t="str">
        <f t="shared" si="226"/>
        <v/>
      </c>
      <c r="AN379" s="72" t="str">
        <f t="shared" si="227"/>
        <v/>
      </c>
      <c r="AO379" s="73" t="str">
        <f t="shared" si="228"/>
        <v/>
      </c>
      <c r="AP379" s="72" t="str">
        <f t="shared" si="229"/>
        <v/>
      </c>
      <c r="AQ379" s="72" t="str">
        <f t="shared" si="230"/>
        <v/>
      </c>
      <c r="AR379" s="72" t="str">
        <f t="shared" si="231"/>
        <v/>
      </c>
      <c r="AS379" s="72" t="str">
        <f t="shared" si="232"/>
        <v/>
      </c>
      <c r="AT379" s="72" t="str">
        <f t="shared" si="233"/>
        <v/>
      </c>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80"/>
      <c r="CA379" s="3"/>
      <c r="CB379" s="3"/>
      <c r="CC379" s="3"/>
      <c r="CD379" s="3"/>
      <c r="CE379" s="3"/>
      <c r="CF379" s="3"/>
      <c r="CG379" s="3"/>
      <c r="CH379" s="3"/>
      <c r="CI379" s="3"/>
      <c r="CJ379" s="3"/>
      <c r="CM379" s="3"/>
      <c r="CN379" s="78" t="str">
        <f t="shared" si="234"/>
        <v/>
      </c>
      <c r="CO379" s="78" t="str">
        <f t="shared" si="235"/>
        <v/>
      </c>
      <c r="CP379" s="78" t="str">
        <f t="shared" si="236"/>
        <v/>
      </c>
      <c r="CQ379" s="78" t="str">
        <f t="shared" si="237"/>
        <v/>
      </c>
      <c r="CR379" s="78" t="str">
        <f t="shared" si="238"/>
        <v/>
      </c>
      <c r="CS379" s="78" t="str">
        <f t="shared" si="239"/>
        <v/>
      </c>
      <c r="CT379" s="78">
        <f t="shared" si="240"/>
        <v>0</v>
      </c>
      <c r="CU379" s="78">
        <f t="shared" si="241"/>
        <v>0</v>
      </c>
      <c r="CV379" s="78">
        <f t="shared" si="242"/>
        <v>0</v>
      </c>
      <c r="CW379" s="78">
        <f t="shared" si="243"/>
        <v>0</v>
      </c>
      <c r="CX379" s="78">
        <f t="shared" si="244"/>
        <v>0</v>
      </c>
      <c r="CY379" s="78">
        <f t="shared" si="245"/>
        <v>0</v>
      </c>
      <c r="CZ379" s="78">
        <f t="shared" si="246"/>
        <v>0</v>
      </c>
      <c r="DA379" s="78">
        <f>IF(COUNTIFS($A$2:$A$601,A379,$B$2:$B$601,B379,$F$2:F$601,F379)&gt;1,1,0)</f>
        <v>0</v>
      </c>
      <c r="DB379" s="78">
        <f t="shared" si="247"/>
        <v>0</v>
      </c>
      <c r="DC379" s="78">
        <f t="shared" si="248"/>
        <v>0</v>
      </c>
      <c r="DD379" s="78">
        <f t="shared" si="249"/>
        <v>0</v>
      </c>
      <c r="DE379" s="78" t="str">
        <f t="shared" si="250"/>
        <v>1</v>
      </c>
      <c r="DF379" s="78" t="str">
        <f t="shared" si="251"/>
        <v>1</v>
      </c>
      <c r="DG379" s="78" t="str">
        <f t="shared" si="252"/>
        <v>1</v>
      </c>
      <c r="DH379" s="78" t="str">
        <f t="shared" si="253"/>
        <v>1</v>
      </c>
      <c r="DI379" s="79" t="str">
        <f>IFERROR(IF(J379="","",VLOOKUP(J379,Lists!$D$3:$E$13,2,FALSE)),1)</f>
        <v/>
      </c>
      <c r="DJ379" s="79" t="str">
        <f>IFERROR(IF(K379="","",VLOOKUP(K379,Lists!$F$3:$G$14,2,FALSE)),1)</f>
        <v/>
      </c>
      <c r="DK379" s="79" t="str">
        <f>IFERROR(IF(M379="","",VLOOKUP(M379,Lists!$AA$3:$AB$18,2,FALSE)),1)</f>
        <v/>
      </c>
      <c r="DL379" s="79" t="str">
        <f>IFERROR(IF(N379="","",VLOOKUP(N379,Lists!$AC$3:$AD$13,2,FALSE)),1)</f>
        <v/>
      </c>
    </row>
    <row r="380" spans="1:116" ht="15" customHeight="1" x14ac:dyDescent="0.2">
      <c r="A380" s="20"/>
      <c r="B380" s="19"/>
      <c r="C380" s="64"/>
      <c r="D380" s="64"/>
      <c r="E380" s="19"/>
      <c r="F380" s="20"/>
      <c r="G380" s="18"/>
      <c r="H380" s="65"/>
      <c r="I380" s="18"/>
      <c r="J380" s="66"/>
      <c r="K380" s="66"/>
      <c r="L380" s="67"/>
      <c r="M380" s="68"/>
      <c r="N380" s="68"/>
      <c r="O380" s="69"/>
      <c r="P380" s="134"/>
      <c r="Q380" s="70"/>
      <c r="R380" s="134"/>
      <c r="S380" s="70"/>
      <c r="T380" s="134"/>
      <c r="U380" s="70"/>
      <c r="V380" s="134"/>
      <c r="W380" s="70"/>
      <c r="X380" s="134"/>
      <c r="Y380" s="70"/>
      <c r="Z380" s="134"/>
      <c r="AA380" s="70"/>
      <c r="AB380" s="19"/>
      <c r="AC380" s="20"/>
      <c r="AD380" s="19"/>
      <c r="AE380" s="71" t="str">
        <f t="shared" si="218"/>
        <v/>
      </c>
      <c r="AF380" s="71" t="str">
        <f t="shared" si="219"/>
        <v/>
      </c>
      <c r="AG380" s="71" t="str">
        <f t="shared" si="220"/>
        <v/>
      </c>
      <c r="AH380" s="71" t="str">
        <f t="shared" si="221"/>
        <v/>
      </c>
      <c r="AI380" s="71" t="str">
        <f t="shared" si="222"/>
        <v/>
      </c>
      <c r="AJ380" s="71" t="str">
        <f t="shared" si="223"/>
        <v/>
      </c>
      <c r="AK380" s="71" t="str">
        <f t="shared" si="224"/>
        <v/>
      </c>
      <c r="AL380" s="71" t="str">
        <f t="shared" si="225"/>
        <v/>
      </c>
      <c r="AM380" s="71" t="str">
        <f t="shared" si="226"/>
        <v/>
      </c>
      <c r="AN380" s="72" t="str">
        <f t="shared" si="227"/>
        <v/>
      </c>
      <c r="AO380" s="73" t="str">
        <f t="shared" si="228"/>
        <v/>
      </c>
      <c r="AP380" s="72" t="str">
        <f t="shared" si="229"/>
        <v/>
      </c>
      <c r="AQ380" s="72" t="str">
        <f t="shared" si="230"/>
        <v/>
      </c>
      <c r="AR380" s="72" t="str">
        <f t="shared" si="231"/>
        <v/>
      </c>
      <c r="AS380" s="72" t="str">
        <f t="shared" si="232"/>
        <v/>
      </c>
      <c r="AT380" s="72" t="str">
        <f t="shared" si="233"/>
        <v/>
      </c>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80"/>
      <c r="CA380" s="3"/>
      <c r="CB380" s="3"/>
      <c r="CC380" s="3"/>
      <c r="CD380" s="3"/>
      <c r="CE380" s="3"/>
      <c r="CF380" s="3"/>
      <c r="CG380" s="3"/>
      <c r="CH380" s="3"/>
      <c r="CI380" s="3"/>
      <c r="CJ380" s="3"/>
      <c r="CM380" s="3"/>
      <c r="CN380" s="78" t="str">
        <f t="shared" si="234"/>
        <v/>
      </c>
      <c r="CO380" s="78" t="str">
        <f t="shared" si="235"/>
        <v/>
      </c>
      <c r="CP380" s="78" t="str">
        <f t="shared" si="236"/>
        <v/>
      </c>
      <c r="CQ380" s="78" t="str">
        <f t="shared" si="237"/>
        <v/>
      </c>
      <c r="CR380" s="78" t="str">
        <f t="shared" si="238"/>
        <v/>
      </c>
      <c r="CS380" s="78" t="str">
        <f t="shared" si="239"/>
        <v/>
      </c>
      <c r="CT380" s="78">
        <f t="shared" si="240"/>
        <v>0</v>
      </c>
      <c r="CU380" s="78">
        <f t="shared" si="241"/>
        <v>0</v>
      </c>
      <c r="CV380" s="78">
        <f t="shared" si="242"/>
        <v>0</v>
      </c>
      <c r="CW380" s="78">
        <f t="shared" si="243"/>
        <v>0</v>
      </c>
      <c r="CX380" s="78">
        <f t="shared" si="244"/>
        <v>0</v>
      </c>
      <c r="CY380" s="78">
        <f t="shared" si="245"/>
        <v>0</v>
      </c>
      <c r="CZ380" s="78">
        <f t="shared" si="246"/>
        <v>0</v>
      </c>
      <c r="DA380" s="78">
        <f>IF(COUNTIFS($A$2:$A$601,A380,$B$2:$B$601,B380,$F$2:F$601,F380)&gt;1,1,0)</f>
        <v>0</v>
      </c>
      <c r="DB380" s="78">
        <f t="shared" si="247"/>
        <v>0</v>
      </c>
      <c r="DC380" s="78">
        <f t="shared" si="248"/>
        <v>0</v>
      </c>
      <c r="DD380" s="78">
        <f t="shared" si="249"/>
        <v>0</v>
      </c>
      <c r="DE380" s="78" t="str">
        <f t="shared" si="250"/>
        <v>1</v>
      </c>
      <c r="DF380" s="78" t="str">
        <f t="shared" si="251"/>
        <v>1</v>
      </c>
      <c r="DG380" s="78" t="str">
        <f t="shared" si="252"/>
        <v>1</v>
      </c>
      <c r="DH380" s="78" t="str">
        <f t="shared" si="253"/>
        <v>1</v>
      </c>
      <c r="DI380" s="79" t="str">
        <f>IFERROR(IF(J380="","",VLOOKUP(J380,Lists!$D$3:$E$13,2,FALSE)),1)</f>
        <v/>
      </c>
      <c r="DJ380" s="79" t="str">
        <f>IFERROR(IF(K380="","",VLOOKUP(K380,Lists!$F$3:$G$14,2,FALSE)),1)</f>
        <v/>
      </c>
      <c r="DK380" s="79" t="str">
        <f>IFERROR(IF(M380="","",VLOOKUP(M380,Lists!$AA$3:$AB$18,2,FALSE)),1)</f>
        <v/>
      </c>
      <c r="DL380" s="79" t="str">
        <f>IFERROR(IF(N380="","",VLOOKUP(N380,Lists!$AC$3:$AD$13,2,FALSE)),1)</f>
        <v/>
      </c>
    </row>
    <row r="381" spans="1:116" ht="15" customHeight="1" x14ac:dyDescent="0.2">
      <c r="A381" s="20"/>
      <c r="B381" s="19"/>
      <c r="C381" s="64"/>
      <c r="D381" s="64"/>
      <c r="E381" s="19"/>
      <c r="F381" s="20"/>
      <c r="G381" s="18"/>
      <c r="H381" s="65"/>
      <c r="I381" s="18"/>
      <c r="J381" s="66"/>
      <c r="K381" s="66"/>
      <c r="L381" s="67"/>
      <c r="M381" s="68"/>
      <c r="N381" s="68"/>
      <c r="O381" s="69"/>
      <c r="P381" s="134"/>
      <c r="Q381" s="70"/>
      <c r="R381" s="134"/>
      <c r="S381" s="70"/>
      <c r="T381" s="134"/>
      <c r="U381" s="70"/>
      <c r="V381" s="134"/>
      <c r="W381" s="70"/>
      <c r="X381" s="134"/>
      <c r="Y381" s="70"/>
      <c r="Z381" s="134"/>
      <c r="AA381" s="70"/>
      <c r="AB381" s="19"/>
      <c r="AC381" s="20"/>
      <c r="AD381" s="19"/>
      <c r="AE381" s="71" t="str">
        <f t="shared" si="218"/>
        <v/>
      </c>
      <c r="AF381" s="71" t="str">
        <f t="shared" si="219"/>
        <v/>
      </c>
      <c r="AG381" s="71" t="str">
        <f t="shared" si="220"/>
        <v/>
      </c>
      <c r="AH381" s="71" t="str">
        <f t="shared" si="221"/>
        <v/>
      </c>
      <c r="AI381" s="71" t="str">
        <f t="shared" si="222"/>
        <v/>
      </c>
      <c r="AJ381" s="71" t="str">
        <f t="shared" si="223"/>
        <v/>
      </c>
      <c r="AK381" s="71" t="str">
        <f t="shared" si="224"/>
        <v/>
      </c>
      <c r="AL381" s="71" t="str">
        <f t="shared" si="225"/>
        <v/>
      </c>
      <c r="AM381" s="71" t="str">
        <f t="shared" si="226"/>
        <v/>
      </c>
      <c r="AN381" s="72" t="str">
        <f t="shared" si="227"/>
        <v/>
      </c>
      <c r="AO381" s="73" t="str">
        <f t="shared" si="228"/>
        <v/>
      </c>
      <c r="AP381" s="72" t="str">
        <f t="shared" si="229"/>
        <v/>
      </c>
      <c r="AQ381" s="72" t="str">
        <f t="shared" si="230"/>
        <v/>
      </c>
      <c r="AR381" s="72" t="str">
        <f t="shared" si="231"/>
        <v/>
      </c>
      <c r="AS381" s="72" t="str">
        <f t="shared" si="232"/>
        <v/>
      </c>
      <c r="AT381" s="72" t="str">
        <f t="shared" si="233"/>
        <v/>
      </c>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80"/>
      <c r="CA381" s="3"/>
      <c r="CB381" s="3"/>
      <c r="CC381" s="3"/>
      <c r="CD381" s="3"/>
      <c r="CE381" s="3"/>
      <c r="CF381" s="3"/>
      <c r="CG381" s="3"/>
      <c r="CH381" s="3"/>
      <c r="CI381" s="3"/>
      <c r="CJ381" s="3"/>
      <c r="CM381" s="3"/>
      <c r="CN381" s="78" t="str">
        <f t="shared" si="234"/>
        <v/>
      </c>
      <c r="CO381" s="78" t="str">
        <f t="shared" si="235"/>
        <v/>
      </c>
      <c r="CP381" s="78" t="str">
        <f t="shared" si="236"/>
        <v/>
      </c>
      <c r="CQ381" s="78" t="str">
        <f t="shared" si="237"/>
        <v/>
      </c>
      <c r="CR381" s="78" t="str">
        <f t="shared" si="238"/>
        <v/>
      </c>
      <c r="CS381" s="78" t="str">
        <f t="shared" si="239"/>
        <v/>
      </c>
      <c r="CT381" s="78">
        <f t="shared" si="240"/>
        <v>0</v>
      </c>
      <c r="CU381" s="78">
        <f t="shared" si="241"/>
        <v>0</v>
      </c>
      <c r="CV381" s="78">
        <f t="shared" si="242"/>
        <v>0</v>
      </c>
      <c r="CW381" s="78">
        <f t="shared" si="243"/>
        <v>0</v>
      </c>
      <c r="CX381" s="78">
        <f t="shared" si="244"/>
        <v>0</v>
      </c>
      <c r="CY381" s="78">
        <f t="shared" si="245"/>
        <v>0</v>
      </c>
      <c r="CZ381" s="78">
        <f t="shared" si="246"/>
        <v>0</v>
      </c>
      <c r="DA381" s="78">
        <f>IF(COUNTIFS($A$2:$A$601,A381,$B$2:$B$601,B381,$F$2:F$601,F381)&gt;1,1,0)</f>
        <v>0</v>
      </c>
      <c r="DB381" s="78">
        <f t="shared" si="247"/>
        <v>0</v>
      </c>
      <c r="DC381" s="78">
        <f t="shared" si="248"/>
        <v>0</v>
      </c>
      <c r="DD381" s="78">
        <f t="shared" si="249"/>
        <v>0</v>
      </c>
      <c r="DE381" s="78" t="str">
        <f t="shared" si="250"/>
        <v>1</v>
      </c>
      <c r="DF381" s="78" t="str">
        <f t="shared" si="251"/>
        <v>1</v>
      </c>
      <c r="DG381" s="78" t="str">
        <f t="shared" si="252"/>
        <v>1</v>
      </c>
      <c r="DH381" s="78" t="str">
        <f t="shared" si="253"/>
        <v>1</v>
      </c>
      <c r="DI381" s="79" t="str">
        <f>IFERROR(IF(J381="","",VLOOKUP(J381,Lists!$D$3:$E$13,2,FALSE)),1)</f>
        <v/>
      </c>
      <c r="DJ381" s="79" t="str">
        <f>IFERROR(IF(K381="","",VLOOKUP(K381,Lists!$F$3:$G$14,2,FALSE)),1)</f>
        <v/>
      </c>
      <c r="DK381" s="79" t="str">
        <f>IFERROR(IF(M381="","",VLOOKUP(M381,Lists!$AA$3:$AB$18,2,FALSE)),1)</f>
        <v/>
      </c>
      <c r="DL381" s="79" t="str">
        <f>IFERROR(IF(N381="","",VLOOKUP(N381,Lists!$AC$3:$AD$13,2,FALSE)),1)</f>
        <v/>
      </c>
    </row>
    <row r="382" spans="1:116" ht="15" customHeight="1" x14ac:dyDescent="0.2">
      <c r="A382" s="20"/>
      <c r="B382" s="19"/>
      <c r="C382" s="64"/>
      <c r="D382" s="64"/>
      <c r="E382" s="19"/>
      <c r="F382" s="20"/>
      <c r="G382" s="18"/>
      <c r="H382" s="65"/>
      <c r="I382" s="18"/>
      <c r="J382" s="66"/>
      <c r="K382" s="66"/>
      <c r="L382" s="67"/>
      <c r="M382" s="68"/>
      <c r="N382" s="68"/>
      <c r="O382" s="69"/>
      <c r="P382" s="134"/>
      <c r="Q382" s="70"/>
      <c r="R382" s="134"/>
      <c r="S382" s="70"/>
      <c r="T382" s="134"/>
      <c r="U382" s="70"/>
      <c r="V382" s="134"/>
      <c r="W382" s="70"/>
      <c r="X382" s="134"/>
      <c r="Y382" s="70"/>
      <c r="Z382" s="134"/>
      <c r="AA382" s="70"/>
      <c r="AB382" s="19"/>
      <c r="AC382" s="20"/>
      <c r="AD382" s="19"/>
      <c r="AE382" s="71" t="str">
        <f t="shared" si="218"/>
        <v/>
      </c>
      <c r="AF382" s="71" t="str">
        <f t="shared" si="219"/>
        <v/>
      </c>
      <c r="AG382" s="71" t="str">
        <f t="shared" si="220"/>
        <v/>
      </c>
      <c r="AH382" s="71" t="str">
        <f t="shared" si="221"/>
        <v/>
      </c>
      <c r="AI382" s="71" t="str">
        <f t="shared" si="222"/>
        <v/>
      </c>
      <c r="AJ382" s="71" t="str">
        <f t="shared" si="223"/>
        <v/>
      </c>
      <c r="AK382" s="71" t="str">
        <f t="shared" si="224"/>
        <v/>
      </c>
      <c r="AL382" s="71" t="str">
        <f t="shared" si="225"/>
        <v/>
      </c>
      <c r="AM382" s="71" t="str">
        <f t="shared" si="226"/>
        <v/>
      </c>
      <c r="AN382" s="72" t="str">
        <f t="shared" si="227"/>
        <v/>
      </c>
      <c r="AO382" s="73" t="str">
        <f t="shared" si="228"/>
        <v/>
      </c>
      <c r="AP382" s="72" t="str">
        <f t="shared" si="229"/>
        <v/>
      </c>
      <c r="AQ382" s="72" t="str">
        <f t="shared" si="230"/>
        <v/>
      </c>
      <c r="AR382" s="72" t="str">
        <f t="shared" si="231"/>
        <v/>
      </c>
      <c r="AS382" s="72" t="str">
        <f t="shared" si="232"/>
        <v/>
      </c>
      <c r="AT382" s="72" t="str">
        <f t="shared" si="233"/>
        <v/>
      </c>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80"/>
      <c r="CA382" s="3"/>
      <c r="CB382" s="3"/>
      <c r="CC382" s="3"/>
      <c r="CD382" s="3"/>
      <c r="CE382" s="3"/>
      <c r="CF382" s="3"/>
      <c r="CG382" s="3"/>
      <c r="CH382" s="3"/>
      <c r="CI382" s="3"/>
      <c r="CJ382" s="3"/>
      <c r="CM382" s="3"/>
      <c r="CN382" s="78" t="str">
        <f t="shared" si="234"/>
        <v/>
      </c>
      <c r="CO382" s="78" t="str">
        <f t="shared" si="235"/>
        <v/>
      </c>
      <c r="CP382" s="78" t="str">
        <f t="shared" si="236"/>
        <v/>
      </c>
      <c r="CQ382" s="78" t="str">
        <f t="shared" si="237"/>
        <v/>
      </c>
      <c r="CR382" s="78" t="str">
        <f t="shared" si="238"/>
        <v/>
      </c>
      <c r="CS382" s="78" t="str">
        <f t="shared" si="239"/>
        <v/>
      </c>
      <c r="CT382" s="78">
        <f t="shared" si="240"/>
        <v>0</v>
      </c>
      <c r="CU382" s="78">
        <f t="shared" si="241"/>
        <v>0</v>
      </c>
      <c r="CV382" s="78">
        <f t="shared" si="242"/>
        <v>0</v>
      </c>
      <c r="CW382" s="78">
        <f t="shared" si="243"/>
        <v>0</v>
      </c>
      <c r="CX382" s="78">
        <f t="shared" si="244"/>
        <v>0</v>
      </c>
      <c r="CY382" s="78">
        <f t="shared" si="245"/>
        <v>0</v>
      </c>
      <c r="CZ382" s="78">
        <f t="shared" si="246"/>
        <v>0</v>
      </c>
      <c r="DA382" s="78">
        <f>IF(COUNTIFS($A$2:$A$601,A382,$B$2:$B$601,B382,$F$2:F$601,F382)&gt;1,1,0)</f>
        <v>0</v>
      </c>
      <c r="DB382" s="78">
        <f t="shared" si="247"/>
        <v>0</v>
      </c>
      <c r="DC382" s="78">
        <f t="shared" si="248"/>
        <v>0</v>
      </c>
      <c r="DD382" s="78">
        <f t="shared" si="249"/>
        <v>0</v>
      </c>
      <c r="DE382" s="78" t="str">
        <f t="shared" si="250"/>
        <v>1</v>
      </c>
      <c r="DF382" s="78" t="str">
        <f t="shared" si="251"/>
        <v>1</v>
      </c>
      <c r="DG382" s="78" t="str">
        <f t="shared" si="252"/>
        <v>1</v>
      </c>
      <c r="DH382" s="78" t="str">
        <f t="shared" si="253"/>
        <v>1</v>
      </c>
      <c r="DI382" s="79" t="str">
        <f>IFERROR(IF(J382="","",VLOOKUP(J382,Lists!$D$3:$E$13,2,FALSE)),1)</f>
        <v/>
      </c>
      <c r="DJ382" s="79" t="str">
        <f>IFERROR(IF(K382="","",VLOOKUP(K382,Lists!$F$3:$G$14,2,FALSE)),1)</f>
        <v/>
      </c>
      <c r="DK382" s="79" t="str">
        <f>IFERROR(IF(M382="","",VLOOKUP(M382,Lists!$AA$3:$AB$18,2,FALSE)),1)</f>
        <v/>
      </c>
      <c r="DL382" s="79" t="str">
        <f>IFERROR(IF(N382="","",VLOOKUP(N382,Lists!$AC$3:$AD$13,2,FALSE)),1)</f>
        <v/>
      </c>
    </row>
    <row r="383" spans="1:116" ht="15" customHeight="1" x14ac:dyDescent="0.2">
      <c r="A383" s="20"/>
      <c r="B383" s="19"/>
      <c r="C383" s="64"/>
      <c r="D383" s="64"/>
      <c r="E383" s="19"/>
      <c r="F383" s="20"/>
      <c r="G383" s="18"/>
      <c r="H383" s="65"/>
      <c r="I383" s="18"/>
      <c r="J383" s="66"/>
      <c r="K383" s="66"/>
      <c r="L383" s="67"/>
      <c r="M383" s="68"/>
      <c r="N383" s="68"/>
      <c r="O383" s="69"/>
      <c r="P383" s="134"/>
      <c r="Q383" s="70"/>
      <c r="R383" s="134"/>
      <c r="S383" s="70"/>
      <c r="T383" s="134"/>
      <c r="U383" s="70"/>
      <c r="V383" s="134"/>
      <c r="W383" s="70"/>
      <c r="X383" s="134"/>
      <c r="Y383" s="70"/>
      <c r="Z383" s="134"/>
      <c r="AA383" s="70"/>
      <c r="AB383" s="19"/>
      <c r="AC383" s="20"/>
      <c r="AD383" s="19"/>
      <c r="AE383" s="71" t="str">
        <f t="shared" si="218"/>
        <v/>
      </c>
      <c r="AF383" s="71" t="str">
        <f t="shared" si="219"/>
        <v/>
      </c>
      <c r="AG383" s="71" t="str">
        <f t="shared" si="220"/>
        <v/>
      </c>
      <c r="AH383" s="71" t="str">
        <f t="shared" si="221"/>
        <v/>
      </c>
      <c r="AI383" s="71" t="str">
        <f t="shared" si="222"/>
        <v/>
      </c>
      <c r="AJ383" s="71" t="str">
        <f t="shared" si="223"/>
        <v/>
      </c>
      <c r="AK383" s="71" t="str">
        <f t="shared" si="224"/>
        <v/>
      </c>
      <c r="AL383" s="71" t="str">
        <f t="shared" si="225"/>
        <v/>
      </c>
      <c r="AM383" s="71" t="str">
        <f t="shared" si="226"/>
        <v/>
      </c>
      <c r="AN383" s="72" t="str">
        <f t="shared" si="227"/>
        <v/>
      </c>
      <c r="AO383" s="73" t="str">
        <f t="shared" si="228"/>
        <v/>
      </c>
      <c r="AP383" s="72" t="str">
        <f t="shared" si="229"/>
        <v/>
      </c>
      <c r="AQ383" s="72" t="str">
        <f t="shared" si="230"/>
        <v/>
      </c>
      <c r="AR383" s="72" t="str">
        <f t="shared" si="231"/>
        <v/>
      </c>
      <c r="AS383" s="72" t="str">
        <f t="shared" si="232"/>
        <v/>
      </c>
      <c r="AT383" s="72" t="str">
        <f t="shared" si="233"/>
        <v/>
      </c>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80"/>
      <c r="CA383" s="3"/>
      <c r="CB383" s="3"/>
      <c r="CC383" s="3"/>
      <c r="CD383" s="3"/>
      <c r="CE383" s="3"/>
      <c r="CF383" s="3"/>
      <c r="CG383" s="3"/>
      <c r="CH383" s="3"/>
      <c r="CI383" s="3"/>
      <c r="CJ383" s="3"/>
      <c r="CM383" s="3"/>
      <c r="CN383" s="78" t="str">
        <f t="shared" si="234"/>
        <v/>
      </c>
      <c r="CO383" s="78" t="str">
        <f t="shared" si="235"/>
        <v/>
      </c>
      <c r="CP383" s="78" t="str">
        <f t="shared" si="236"/>
        <v/>
      </c>
      <c r="CQ383" s="78" t="str">
        <f t="shared" si="237"/>
        <v/>
      </c>
      <c r="CR383" s="78" t="str">
        <f t="shared" si="238"/>
        <v/>
      </c>
      <c r="CS383" s="78" t="str">
        <f t="shared" si="239"/>
        <v/>
      </c>
      <c r="CT383" s="78">
        <f t="shared" si="240"/>
        <v>0</v>
      </c>
      <c r="CU383" s="78">
        <f t="shared" si="241"/>
        <v>0</v>
      </c>
      <c r="CV383" s="78">
        <f t="shared" si="242"/>
        <v>0</v>
      </c>
      <c r="CW383" s="78">
        <f t="shared" si="243"/>
        <v>0</v>
      </c>
      <c r="CX383" s="78">
        <f t="shared" si="244"/>
        <v>0</v>
      </c>
      <c r="CY383" s="78">
        <f t="shared" si="245"/>
        <v>0</v>
      </c>
      <c r="CZ383" s="78">
        <f t="shared" si="246"/>
        <v>0</v>
      </c>
      <c r="DA383" s="78">
        <f>IF(COUNTIFS($A$2:$A$601,A383,$B$2:$B$601,B383,$F$2:F$601,F383)&gt;1,1,0)</f>
        <v>0</v>
      </c>
      <c r="DB383" s="78">
        <f t="shared" si="247"/>
        <v>0</v>
      </c>
      <c r="DC383" s="78">
        <f t="shared" si="248"/>
        <v>0</v>
      </c>
      <c r="DD383" s="78">
        <f t="shared" si="249"/>
        <v>0</v>
      </c>
      <c r="DE383" s="78" t="str">
        <f t="shared" si="250"/>
        <v>1</v>
      </c>
      <c r="DF383" s="78" t="str">
        <f t="shared" si="251"/>
        <v>1</v>
      </c>
      <c r="DG383" s="78" t="str">
        <f t="shared" si="252"/>
        <v>1</v>
      </c>
      <c r="DH383" s="78" t="str">
        <f t="shared" si="253"/>
        <v>1</v>
      </c>
      <c r="DI383" s="79" t="str">
        <f>IFERROR(IF(J383="","",VLOOKUP(J383,Lists!$D$3:$E$13,2,FALSE)),1)</f>
        <v/>
      </c>
      <c r="DJ383" s="79" t="str">
        <f>IFERROR(IF(K383="","",VLOOKUP(K383,Lists!$F$3:$G$14,2,FALSE)),1)</f>
        <v/>
      </c>
      <c r="DK383" s="79" t="str">
        <f>IFERROR(IF(M383="","",VLOOKUP(M383,Lists!$AA$3:$AB$18,2,FALSE)),1)</f>
        <v/>
      </c>
      <c r="DL383" s="79" t="str">
        <f>IFERROR(IF(N383="","",VLOOKUP(N383,Lists!$AC$3:$AD$13,2,FALSE)),1)</f>
        <v/>
      </c>
    </row>
    <row r="384" spans="1:116" ht="15" customHeight="1" x14ac:dyDescent="0.2">
      <c r="A384" s="20"/>
      <c r="B384" s="19"/>
      <c r="C384" s="64"/>
      <c r="D384" s="64"/>
      <c r="E384" s="19"/>
      <c r="F384" s="20"/>
      <c r="G384" s="18"/>
      <c r="H384" s="65"/>
      <c r="I384" s="18"/>
      <c r="J384" s="66"/>
      <c r="K384" s="66"/>
      <c r="L384" s="67"/>
      <c r="M384" s="68"/>
      <c r="N384" s="68"/>
      <c r="O384" s="69"/>
      <c r="P384" s="134"/>
      <c r="Q384" s="70"/>
      <c r="R384" s="134"/>
      <c r="S384" s="70"/>
      <c r="T384" s="134"/>
      <c r="U384" s="70"/>
      <c r="V384" s="134"/>
      <c r="W384" s="70"/>
      <c r="X384" s="134"/>
      <c r="Y384" s="70"/>
      <c r="Z384" s="134"/>
      <c r="AA384" s="70"/>
      <c r="AB384" s="19"/>
      <c r="AC384" s="20"/>
      <c r="AD384" s="19"/>
      <c r="AE384" s="71" t="str">
        <f t="shared" si="218"/>
        <v/>
      </c>
      <c r="AF384" s="71" t="str">
        <f t="shared" si="219"/>
        <v/>
      </c>
      <c r="AG384" s="71" t="str">
        <f t="shared" si="220"/>
        <v/>
      </c>
      <c r="AH384" s="71" t="str">
        <f t="shared" si="221"/>
        <v/>
      </c>
      <c r="AI384" s="71" t="str">
        <f t="shared" si="222"/>
        <v/>
      </c>
      <c r="AJ384" s="71" t="str">
        <f t="shared" si="223"/>
        <v/>
      </c>
      <c r="AK384" s="71" t="str">
        <f t="shared" si="224"/>
        <v/>
      </c>
      <c r="AL384" s="71" t="str">
        <f t="shared" si="225"/>
        <v/>
      </c>
      <c r="AM384" s="71" t="str">
        <f t="shared" si="226"/>
        <v/>
      </c>
      <c r="AN384" s="72" t="str">
        <f t="shared" si="227"/>
        <v/>
      </c>
      <c r="AO384" s="73" t="str">
        <f t="shared" si="228"/>
        <v/>
      </c>
      <c r="AP384" s="72" t="str">
        <f t="shared" si="229"/>
        <v/>
      </c>
      <c r="AQ384" s="72" t="str">
        <f t="shared" si="230"/>
        <v/>
      </c>
      <c r="AR384" s="72" t="str">
        <f t="shared" si="231"/>
        <v/>
      </c>
      <c r="AS384" s="72" t="str">
        <f t="shared" si="232"/>
        <v/>
      </c>
      <c r="AT384" s="72" t="str">
        <f t="shared" si="233"/>
        <v/>
      </c>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80"/>
      <c r="CA384" s="3"/>
      <c r="CB384" s="3"/>
      <c r="CC384" s="3"/>
      <c r="CD384" s="3"/>
      <c r="CE384" s="3"/>
      <c r="CF384" s="3"/>
      <c r="CG384" s="3"/>
      <c r="CH384" s="3"/>
      <c r="CI384" s="3"/>
      <c r="CJ384" s="3"/>
      <c r="CM384" s="3"/>
      <c r="CN384" s="78" t="str">
        <f t="shared" si="234"/>
        <v/>
      </c>
      <c r="CO384" s="78" t="str">
        <f t="shared" si="235"/>
        <v/>
      </c>
      <c r="CP384" s="78" t="str">
        <f t="shared" si="236"/>
        <v/>
      </c>
      <c r="CQ384" s="78" t="str">
        <f t="shared" si="237"/>
        <v/>
      </c>
      <c r="CR384" s="78" t="str">
        <f t="shared" si="238"/>
        <v/>
      </c>
      <c r="CS384" s="78" t="str">
        <f t="shared" si="239"/>
        <v/>
      </c>
      <c r="CT384" s="78">
        <f t="shared" si="240"/>
        <v>0</v>
      </c>
      <c r="CU384" s="78">
        <f t="shared" si="241"/>
        <v>0</v>
      </c>
      <c r="CV384" s="78">
        <f t="shared" si="242"/>
        <v>0</v>
      </c>
      <c r="CW384" s="78">
        <f t="shared" si="243"/>
        <v>0</v>
      </c>
      <c r="CX384" s="78">
        <f t="shared" si="244"/>
        <v>0</v>
      </c>
      <c r="CY384" s="78">
        <f t="shared" si="245"/>
        <v>0</v>
      </c>
      <c r="CZ384" s="78">
        <f t="shared" si="246"/>
        <v>0</v>
      </c>
      <c r="DA384" s="78">
        <f>IF(COUNTIFS($A$2:$A$601,A384,$B$2:$B$601,B384,$F$2:F$601,F384)&gt;1,1,0)</f>
        <v>0</v>
      </c>
      <c r="DB384" s="78">
        <f t="shared" si="247"/>
        <v>0</v>
      </c>
      <c r="DC384" s="78">
        <f t="shared" si="248"/>
        <v>0</v>
      </c>
      <c r="DD384" s="78">
        <f t="shared" si="249"/>
        <v>0</v>
      </c>
      <c r="DE384" s="78" t="str">
        <f t="shared" si="250"/>
        <v>1</v>
      </c>
      <c r="DF384" s="78" t="str">
        <f t="shared" si="251"/>
        <v>1</v>
      </c>
      <c r="DG384" s="78" t="str">
        <f t="shared" si="252"/>
        <v>1</v>
      </c>
      <c r="DH384" s="78" t="str">
        <f t="shared" si="253"/>
        <v>1</v>
      </c>
      <c r="DI384" s="79" t="str">
        <f>IFERROR(IF(J384="","",VLOOKUP(J384,Lists!$D$3:$E$13,2,FALSE)),1)</f>
        <v/>
      </c>
      <c r="DJ384" s="79" t="str">
        <f>IFERROR(IF(K384="","",VLOOKUP(K384,Lists!$F$3:$G$14,2,FALSE)),1)</f>
        <v/>
      </c>
      <c r="DK384" s="79" t="str">
        <f>IFERROR(IF(M384="","",VLOOKUP(M384,Lists!$AA$3:$AB$18,2,FALSE)),1)</f>
        <v/>
      </c>
      <c r="DL384" s="79" t="str">
        <f>IFERROR(IF(N384="","",VLOOKUP(N384,Lists!$AC$3:$AD$13,2,FALSE)),1)</f>
        <v/>
      </c>
    </row>
    <row r="385" spans="1:116" ht="15" customHeight="1" x14ac:dyDescent="0.2">
      <c r="A385" s="20"/>
      <c r="B385" s="19"/>
      <c r="C385" s="64"/>
      <c r="D385" s="64"/>
      <c r="E385" s="19"/>
      <c r="F385" s="20"/>
      <c r="G385" s="18"/>
      <c r="H385" s="65"/>
      <c r="I385" s="18"/>
      <c r="J385" s="66"/>
      <c r="K385" s="66"/>
      <c r="L385" s="67"/>
      <c r="M385" s="68"/>
      <c r="N385" s="68"/>
      <c r="O385" s="69"/>
      <c r="P385" s="134"/>
      <c r="Q385" s="70"/>
      <c r="R385" s="134"/>
      <c r="S385" s="70"/>
      <c r="T385" s="134"/>
      <c r="U385" s="70"/>
      <c r="V385" s="134"/>
      <c r="W385" s="70"/>
      <c r="X385" s="134"/>
      <c r="Y385" s="70"/>
      <c r="Z385" s="134"/>
      <c r="AA385" s="70"/>
      <c r="AB385" s="19"/>
      <c r="AC385" s="20"/>
      <c r="AD385" s="19"/>
      <c r="AE385" s="71" t="str">
        <f t="shared" si="218"/>
        <v/>
      </c>
      <c r="AF385" s="71" t="str">
        <f t="shared" si="219"/>
        <v/>
      </c>
      <c r="AG385" s="71" t="str">
        <f t="shared" si="220"/>
        <v/>
      </c>
      <c r="AH385" s="71" t="str">
        <f t="shared" si="221"/>
        <v/>
      </c>
      <c r="AI385" s="71" t="str">
        <f t="shared" si="222"/>
        <v/>
      </c>
      <c r="AJ385" s="71" t="str">
        <f t="shared" si="223"/>
        <v/>
      </c>
      <c r="AK385" s="71" t="str">
        <f t="shared" si="224"/>
        <v/>
      </c>
      <c r="AL385" s="71" t="str">
        <f t="shared" si="225"/>
        <v/>
      </c>
      <c r="AM385" s="71" t="str">
        <f t="shared" si="226"/>
        <v/>
      </c>
      <c r="AN385" s="72" t="str">
        <f t="shared" si="227"/>
        <v/>
      </c>
      <c r="AO385" s="73" t="str">
        <f t="shared" si="228"/>
        <v/>
      </c>
      <c r="AP385" s="72" t="str">
        <f t="shared" si="229"/>
        <v/>
      </c>
      <c r="AQ385" s="72" t="str">
        <f t="shared" si="230"/>
        <v/>
      </c>
      <c r="AR385" s="72" t="str">
        <f t="shared" si="231"/>
        <v/>
      </c>
      <c r="AS385" s="72" t="str">
        <f t="shared" si="232"/>
        <v/>
      </c>
      <c r="AT385" s="72" t="str">
        <f t="shared" si="233"/>
        <v/>
      </c>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80"/>
      <c r="CA385" s="3"/>
      <c r="CB385" s="3"/>
      <c r="CC385" s="3"/>
      <c r="CD385" s="3"/>
      <c r="CE385" s="3"/>
      <c r="CF385" s="3"/>
      <c r="CG385" s="3"/>
      <c r="CH385" s="3"/>
      <c r="CI385" s="3"/>
      <c r="CJ385" s="3"/>
      <c r="CM385" s="3"/>
      <c r="CN385" s="78" t="str">
        <f t="shared" si="234"/>
        <v/>
      </c>
      <c r="CO385" s="78" t="str">
        <f t="shared" si="235"/>
        <v/>
      </c>
      <c r="CP385" s="78" t="str">
        <f t="shared" si="236"/>
        <v/>
      </c>
      <c r="CQ385" s="78" t="str">
        <f t="shared" si="237"/>
        <v/>
      </c>
      <c r="CR385" s="78" t="str">
        <f t="shared" si="238"/>
        <v/>
      </c>
      <c r="CS385" s="78" t="str">
        <f t="shared" si="239"/>
        <v/>
      </c>
      <c r="CT385" s="78">
        <f t="shared" si="240"/>
        <v>0</v>
      </c>
      <c r="CU385" s="78">
        <f t="shared" si="241"/>
        <v>0</v>
      </c>
      <c r="CV385" s="78">
        <f t="shared" si="242"/>
        <v>0</v>
      </c>
      <c r="CW385" s="78">
        <f t="shared" si="243"/>
        <v>0</v>
      </c>
      <c r="CX385" s="78">
        <f t="shared" si="244"/>
        <v>0</v>
      </c>
      <c r="CY385" s="78">
        <f t="shared" si="245"/>
        <v>0</v>
      </c>
      <c r="CZ385" s="78">
        <f t="shared" si="246"/>
        <v>0</v>
      </c>
      <c r="DA385" s="78">
        <f>IF(COUNTIFS($A$2:$A$601,A385,$B$2:$B$601,B385,$F$2:F$601,F385)&gt;1,1,0)</f>
        <v>0</v>
      </c>
      <c r="DB385" s="78">
        <f t="shared" si="247"/>
        <v>0</v>
      </c>
      <c r="DC385" s="78">
        <f t="shared" si="248"/>
        <v>0</v>
      </c>
      <c r="DD385" s="78">
        <f t="shared" si="249"/>
        <v>0</v>
      </c>
      <c r="DE385" s="78" t="str">
        <f t="shared" si="250"/>
        <v>1</v>
      </c>
      <c r="DF385" s="78" t="str">
        <f t="shared" si="251"/>
        <v>1</v>
      </c>
      <c r="DG385" s="78" t="str">
        <f t="shared" si="252"/>
        <v>1</v>
      </c>
      <c r="DH385" s="78" t="str">
        <f t="shared" si="253"/>
        <v>1</v>
      </c>
      <c r="DI385" s="79" t="str">
        <f>IFERROR(IF(J385="","",VLOOKUP(J385,Lists!$D$3:$E$13,2,FALSE)),1)</f>
        <v/>
      </c>
      <c r="DJ385" s="79" t="str">
        <f>IFERROR(IF(K385="","",VLOOKUP(K385,Lists!$F$3:$G$14,2,FALSE)),1)</f>
        <v/>
      </c>
      <c r="DK385" s="79" t="str">
        <f>IFERROR(IF(M385="","",VLOOKUP(M385,Lists!$AA$3:$AB$18,2,FALSE)),1)</f>
        <v/>
      </c>
      <c r="DL385" s="79" t="str">
        <f>IFERROR(IF(N385="","",VLOOKUP(N385,Lists!$AC$3:$AD$13,2,FALSE)),1)</f>
        <v/>
      </c>
    </row>
    <row r="386" spans="1:116" ht="15" customHeight="1" x14ac:dyDescent="0.2">
      <c r="A386" s="20"/>
      <c r="B386" s="19"/>
      <c r="C386" s="64"/>
      <c r="D386" s="64"/>
      <c r="E386" s="19"/>
      <c r="F386" s="20"/>
      <c r="G386" s="18"/>
      <c r="H386" s="65"/>
      <c r="I386" s="18"/>
      <c r="J386" s="66"/>
      <c r="K386" s="66"/>
      <c r="L386" s="67"/>
      <c r="M386" s="68"/>
      <c r="N386" s="68"/>
      <c r="O386" s="69"/>
      <c r="P386" s="134"/>
      <c r="Q386" s="70"/>
      <c r="R386" s="134"/>
      <c r="S386" s="70"/>
      <c r="T386" s="134"/>
      <c r="U386" s="70"/>
      <c r="V386" s="134"/>
      <c r="W386" s="70"/>
      <c r="X386" s="134"/>
      <c r="Y386" s="70"/>
      <c r="Z386" s="134"/>
      <c r="AA386" s="70"/>
      <c r="AB386" s="19"/>
      <c r="AC386" s="20"/>
      <c r="AD386" s="19"/>
      <c r="AE386" s="71" t="str">
        <f t="shared" si="218"/>
        <v/>
      </c>
      <c r="AF386" s="71" t="str">
        <f t="shared" si="219"/>
        <v/>
      </c>
      <c r="AG386" s="71" t="str">
        <f t="shared" si="220"/>
        <v/>
      </c>
      <c r="AH386" s="71" t="str">
        <f t="shared" si="221"/>
        <v/>
      </c>
      <c r="AI386" s="71" t="str">
        <f t="shared" si="222"/>
        <v/>
      </c>
      <c r="AJ386" s="71" t="str">
        <f t="shared" si="223"/>
        <v/>
      </c>
      <c r="AK386" s="71" t="str">
        <f t="shared" si="224"/>
        <v/>
      </c>
      <c r="AL386" s="71" t="str">
        <f t="shared" si="225"/>
        <v/>
      </c>
      <c r="AM386" s="71" t="str">
        <f t="shared" si="226"/>
        <v/>
      </c>
      <c r="AN386" s="72" t="str">
        <f t="shared" si="227"/>
        <v/>
      </c>
      <c r="AO386" s="73" t="str">
        <f t="shared" si="228"/>
        <v/>
      </c>
      <c r="AP386" s="72" t="str">
        <f t="shared" si="229"/>
        <v/>
      </c>
      <c r="AQ386" s="72" t="str">
        <f t="shared" si="230"/>
        <v/>
      </c>
      <c r="AR386" s="72" t="str">
        <f t="shared" si="231"/>
        <v/>
      </c>
      <c r="AS386" s="72" t="str">
        <f t="shared" si="232"/>
        <v/>
      </c>
      <c r="AT386" s="72" t="str">
        <f t="shared" si="233"/>
        <v/>
      </c>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80"/>
      <c r="CA386" s="3"/>
      <c r="CB386" s="3"/>
      <c r="CC386" s="3"/>
      <c r="CD386" s="3"/>
      <c r="CE386" s="3"/>
      <c r="CF386" s="3"/>
      <c r="CG386" s="3"/>
      <c r="CH386" s="3"/>
      <c r="CI386" s="3"/>
      <c r="CJ386" s="3"/>
      <c r="CM386" s="3"/>
      <c r="CN386" s="78" t="str">
        <f t="shared" si="234"/>
        <v/>
      </c>
      <c r="CO386" s="78" t="str">
        <f t="shared" si="235"/>
        <v/>
      </c>
      <c r="CP386" s="78" t="str">
        <f t="shared" si="236"/>
        <v/>
      </c>
      <c r="CQ386" s="78" t="str">
        <f t="shared" si="237"/>
        <v/>
      </c>
      <c r="CR386" s="78" t="str">
        <f t="shared" si="238"/>
        <v/>
      </c>
      <c r="CS386" s="78" t="str">
        <f t="shared" si="239"/>
        <v/>
      </c>
      <c r="CT386" s="78">
        <f t="shared" si="240"/>
        <v>0</v>
      </c>
      <c r="CU386" s="78">
        <f t="shared" si="241"/>
        <v>0</v>
      </c>
      <c r="CV386" s="78">
        <f t="shared" si="242"/>
        <v>0</v>
      </c>
      <c r="CW386" s="78">
        <f t="shared" si="243"/>
        <v>0</v>
      </c>
      <c r="CX386" s="78">
        <f t="shared" si="244"/>
        <v>0</v>
      </c>
      <c r="CY386" s="78">
        <f t="shared" si="245"/>
        <v>0</v>
      </c>
      <c r="CZ386" s="78">
        <f t="shared" si="246"/>
        <v>0</v>
      </c>
      <c r="DA386" s="78">
        <f>IF(COUNTIFS($A$2:$A$601,A386,$B$2:$B$601,B386,$F$2:F$601,F386)&gt;1,1,0)</f>
        <v>0</v>
      </c>
      <c r="DB386" s="78">
        <f t="shared" si="247"/>
        <v>0</v>
      </c>
      <c r="DC386" s="78">
        <f t="shared" si="248"/>
        <v>0</v>
      </c>
      <c r="DD386" s="78">
        <f t="shared" si="249"/>
        <v>0</v>
      </c>
      <c r="DE386" s="78" t="str">
        <f t="shared" si="250"/>
        <v>1</v>
      </c>
      <c r="DF386" s="78" t="str">
        <f t="shared" si="251"/>
        <v>1</v>
      </c>
      <c r="DG386" s="78" t="str">
        <f t="shared" si="252"/>
        <v>1</v>
      </c>
      <c r="DH386" s="78" t="str">
        <f t="shared" si="253"/>
        <v>1</v>
      </c>
      <c r="DI386" s="79" t="str">
        <f>IFERROR(IF(J386="","",VLOOKUP(J386,Lists!$D$3:$E$13,2,FALSE)),1)</f>
        <v/>
      </c>
      <c r="DJ386" s="79" t="str">
        <f>IFERROR(IF(K386="","",VLOOKUP(K386,Lists!$F$3:$G$14,2,FALSE)),1)</f>
        <v/>
      </c>
      <c r="DK386" s="79" t="str">
        <f>IFERROR(IF(M386="","",VLOOKUP(M386,Lists!$AA$3:$AB$18,2,FALSE)),1)</f>
        <v/>
      </c>
      <c r="DL386" s="79" t="str">
        <f>IFERROR(IF(N386="","",VLOOKUP(N386,Lists!$AC$3:$AD$13,2,FALSE)),1)</f>
        <v/>
      </c>
    </row>
    <row r="387" spans="1:116" ht="15" customHeight="1" x14ac:dyDescent="0.2">
      <c r="A387" s="20"/>
      <c r="B387" s="19"/>
      <c r="C387" s="64"/>
      <c r="D387" s="64"/>
      <c r="E387" s="19"/>
      <c r="F387" s="20"/>
      <c r="G387" s="18"/>
      <c r="H387" s="65"/>
      <c r="I387" s="18"/>
      <c r="J387" s="66"/>
      <c r="K387" s="66"/>
      <c r="L387" s="67"/>
      <c r="M387" s="68"/>
      <c r="N387" s="68"/>
      <c r="O387" s="69"/>
      <c r="P387" s="134"/>
      <c r="Q387" s="70"/>
      <c r="R387" s="134"/>
      <c r="S387" s="70"/>
      <c r="T387" s="134"/>
      <c r="U387" s="70"/>
      <c r="V387" s="134"/>
      <c r="W387" s="70"/>
      <c r="X387" s="134"/>
      <c r="Y387" s="70"/>
      <c r="Z387" s="134"/>
      <c r="AA387" s="70"/>
      <c r="AB387" s="19"/>
      <c r="AC387" s="20"/>
      <c r="AD387" s="19"/>
      <c r="AE387" s="71" t="str">
        <f t="shared" ref="AE387:AE450" si="254">IF(P387&lt;&gt;"",HOUR(P387)*60+MINUTE(P387),"")</f>
        <v/>
      </c>
      <c r="AF387" s="71" t="str">
        <f t="shared" ref="AF387:AF450" si="255">IF(V387&lt;&gt;"",HOUR(V387)*60+MINUTE(V387),"")</f>
        <v/>
      </c>
      <c r="AG387" s="71" t="str">
        <f t="shared" ref="AG387:AG450" si="256">IF(OR(AE387="",AF387=""),"",IF(AE387=AF387,0,IF(AF387&gt;AE387,AF387-AE387,1440-AE387+AF387)))</f>
        <v/>
      </c>
      <c r="AH387" s="71" t="str">
        <f t="shared" ref="AH387:AH450" si="257">IF(OR(AE387="",AF387="",AG387=""),"",IF(AE387&gt;=$BK$4,IF(AF387&gt;$BK$4,IF(AF387&lt;=$BK$5,IF(AE387&gt;=$BK$4,AG387,""),""),""),0))</f>
        <v/>
      </c>
      <c r="AI387" s="71" t="str">
        <f t="shared" ref="AI387:AI450" si="258">IF(OR(AE387="",AF387="",$BK$4="",$BK$5=""),"",IF(AE387&lt;$BK$4,IF(AF387&gt;$BK$4,IF(AF387&lt;$BK$5,AF387-$BK$4,($BK$5-$BK$4)),""),""))</f>
        <v/>
      </c>
      <c r="AJ387" s="71" t="str">
        <f t="shared" ref="AJ387:AJ450" si="259">IF(OR(AE387="",AF387="",$BK$4="",$BK$5=""),"",IF(AE387&gt;$BK$4,IF(AE387&lt;$BK$5,IF(OR(AF387&gt;$BK$5,AF387&lt;$BK$4),$BK$5-AE387,""),""),""))</f>
        <v/>
      </c>
      <c r="AK387" s="71" t="str">
        <f t="shared" ref="AK387:AK450" si="260">IF(OR(AE387="",AF387="",$BK$4="",$BK$5=""),"",IF(AND(AE387&lt;$BK$4,AF387&lt;$BK$4),((AF387-AE387)),""))</f>
        <v/>
      </c>
      <c r="AL387" s="71" t="str">
        <f t="shared" ref="AL387:AL450" si="261">IF(AND(AH387="",AI387="",AJ387="",AK387=""),"",SUM(AH387:AK387))</f>
        <v/>
      </c>
      <c r="AM387" s="71" t="str">
        <f t="shared" ref="AM387:AM450" si="262">IF(OR(AG387="",AL387=""),IF(AL387="",AG387,""),AG387-AL387)</f>
        <v/>
      </c>
      <c r="AN387" s="72" t="str">
        <f t="shared" ref="AN387:AN450" si="263">IF(AL387="","",IF(OR(C387="",R387=""),"",IF(((R387+Q387)-C387)&lt;0,0,((R387+Q387)-C387))))</f>
        <v/>
      </c>
      <c r="AO387" s="73" t="str">
        <f t="shared" ref="AO387:AO450" si="264">IF(AL387="","",IF(OR(E387="",B387="",G387="yes"),"",B387-E387))</f>
        <v/>
      </c>
      <c r="AP387" s="72" t="str">
        <f t="shared" ref="AP387:AP450" si="265">IF(AN387="","",IF(AN387&gt;$AY$6,"No","Yes"))</f>
        <v/>
      </c>
      <c r="AQ387" s="72" t="str">
        <f t="shared" ref="AQ387:AQ450" si="266">IF(AL387="","",IF(OR(X387="",Z387=""),"",Z387+Y387-X387))</f>
        <v/>
      </c>
      <c r="AR387" s="72" t="str">
        <f t="shared" ref="AR387:AR450" si="267">IF(AL387="","",IF(OR(I387="",I387="No",,G387="yes"),"",IF(AB387=E387,"Yes","No")))</f>
        <v/>
      </c>
      <c r="AS387" s="72" t="str">
        <f t="shared" ref="AS387:AS450" si="268">IF(G387="YES","",(IF(OR(A387="",AB387="",E387=""),"",(IF(OR(I387="",I387="No",,G387="Yes"),"",IF(OR(B387&lt;&gt;AB387,B387&lt;&gt;E387),IF(AB387&lt;E387,"Validate","Yes"),"No"))))))</f>
        <v/>
      </c>
      <c r="AT387" s="72" t="str">
        <f t="shared" ref="AT387:AT450" si="269">IF(OR(AL387="",AB387="",I387="No"),"",IF(OR(AD387=AB387,AD387=AB387+1),"Yes","No"))</f>
        <v/>
      </c>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80"/>
      <c r="CA387" s="3"/>
      <c r="CB387" s="3"/>
      <c r="CC387" s="3"/>
      <c r="CD387" s="3"/>
      <c r="CE387" s="3"/>
      <c r="CF387" s="3"/>
      <c r="CG387" s="3"/>
      <c r="CH387" s="3"/>
      <c r="CI387" s="3"/>
      <c r="CJ387" s="3"/>
      <c r="CM387" s="3"/>
      <c r="CN387" s="78" t="str">
        <f t="shared" ref="CN387:CN450" si="270">IF(OR(P387="",R387=""),"",IF(P387+Q387=R387,1,0))</f>
        <v/>
      </c>
      <c r="CO387" s="78" t="str">
        <f t="shared" ref="CO387:CO450" si="271">IF(OR(R387="",T387=""),"",IF(R387+S387=T387,1,0))</f>
        <v/>
      </c>
      <c r="CP387" s="78" t="str">
        <f t="shared" ref="CP387:CP450" si="272">IF(OR(T387="",V387=""),"",IF(T387+U387=V387,1,0))</f>
        <v/>
      </c>
      <c r="CQ387" s="78" t="str">
        <f t="shared" ref="CQ387:CQ450" si="273">IF(OR(V387="",X387=""),"",IF(V387+W387=X387,1,0))</f>
        <v/>
      </c>
      <c r="CR387" s="78" t="str">
        <f t="shared" ref="CR387:CR450" si="274">IF(OR(X387="",Z387=""),"",IF(X387+Y387=Z387,1,0))</f>
        <v/>
      </c>
      <c r="CS387" s="78" t="str">
        <f t="shared" ref="CS387:CS450" si="275">IF(OR(P387="",R387="",T387="",X387="",Z387="",V387=""),"",IF(P387=R387,1,IF(P387=T387,1,IF(P387=V387,1,IF(P387=X387,1,IF(P387=Z387,1,IF(R387=T387,1,IF(R387=V387,1,IF(R387=X387,1,IF(R387=Z387,1,IF(T387=V387,1,IF(T387=X387,1,IF(T387=Z387,1,IF(V387=X387,1,IF(V387=Z387,1,IF(X387=Z387,1,0))))))))))))))))</f>
        <v/>
      </c>
      <c r="CT387" s="78">
        <f t="shared" ref="CT387:CT450" si="276">IF(R387+Q387&lt;P387,1,0)</f>
        <v>0</v>
      </c>
      <c r="CU387" s="78">
        <f t="shared" ref="CU387:CU450" si="277">IF(T387+S387&lt;R387,1,0)</f>
        <v>0</v>
      </c>
      <c r="CV387" s="78">
        <f t="shared" ref="CV387:CV450" si="278">IF(V387+U387&lt;T387,1,0)</f>
        <v>0</v>
      </c>
      <c r="CW387" s="78">
        <f t="shared" ref="CW387:CW450" si="279">IF(X387+W387&lt;V387,1,0)</f>
        <v>0</v>
      </c>
      <c r="CX387" s="78">
        <f t="shared" ref="CX387:CX450" si="280">IF(Z387+Y387&lt;X387,1,0)</f>
        <v>0</v>
      </c>
      <c r="CY387" s="78">
        <f t="shared" ref="CY387:CY450" si="281">IF(P387&gt;R387,1,IF(P387&gt;T387,1,IF(P387&gt;V387,1,IF(P387&gt;X387,1,IF(P387&gt;Z387,1,IF(R387&gt;T387,1,IF(R387&gt;V387,1,IF(R387&gt;X387,1,IF(R387&gt;Z387,1,IF(T387&gt;V387,1,IF(T387&gt;X387,1,IF(T387&gt;Z387,1,IF(V387&gt;X387,1,IF(V387&gt;Z387,1,IF(X387&gt;Z387,1,0)))))))))))))))</f>
        <v>0</v>
      </c>
      <c r="CZ387" s="78">
        <f t="shared" ref="CZ387:CZ450" si="282">IF(COUNTIFS($A$2:$A$1288,A387,$B$2:$B$1288,B387,$K$2:$K$1288,K387,$N$2:$N$1288,N387)&gt;1,1,0)</f>
        <v>0</v>
      </c>
      <c r="DA387" s="78">
        <f>IF(COUNTIFS($A$2:$A$601,A387,$B$2:$B$601,B387,$F$2:F$601,F387)&gt;1,1,0)</f>
        <v>0</v>
      </c>
      <c r="DB387" s="78">
        <f t="shared" ref="DB387:DB450" si="283">IF(COUNTIFS($P$2:$P$601,P387,$R$2:$R$601,R387)&gt;1,1,0)</f>
        <v>0</v>
      </c>
      <c r="DC387" s="78">
        <f t="shared" ref="DC387:DC450" si="284">IF(COUNTIFS($P$2:$P$1288,P387,$T$2:$T$1288,T387,$R$2:$R$1288,R387,$V$2:$V$1288,V387)&gt;1,1,0)</f>
        <v>0</v>
      </c>
      <c r="DD387" s="78">
        <f t="shared" ref="DD387:DD450" si="285">IF(COUNTIFS($T$2:$T$601,T387,$V$2:$V$601,V387,$P$2:$P$601,P387,$X$2:$X$601,X387)&gt;1,1,0)</f>
        <v>0</v>
      </c>
      <c r="DE387" s="78" t="str">
        <f t="shared" ref="DE387:DE450" si="286">IF(ISERROR(DATEVALUE(TEXT(B387,"mm/dd/yyyy"))),"1",IF(B387 &gt;=DATEVALUE(TEXT("06/01/2000","mm/dd/yyyy")),1,"0"))</f>
        <v>1</v>
      </c>
      <c r="DF387" s="78" t="str">
        <f t="shared" ref="DF387:DF450" si="287">IF(ISERROR(DATEVALUE(TEXT(E387,"mm/dd/yyyy"))),"1",IF(E387 &gt;=DATEVALUE(TEXT("06/01/2000","mm/dd/yyyy")),1,"0"))</f>
        <v>1</v>
      </c>
      <c r="DG387" s="78" t="str">
        <f t="shared" ref="DG387:DG450" si="288">IF(ISERROR(DATEVALUE(TEXT(AB387,"mm/dd/yyyy"))),"1",IF(AB387 &gt;=DATEVALUE(TEXT("06/01/2000","mm/dd/yyyy")),1,"0"))</f>
        <v>1</v>
      </c>
      <c r="DH387" s="78" t="str">
        <f t="shared" ref="DH387:DH450" si="289">IF(ISERROR(DATEVALUE(TEXT(AD387,"mm/dd/yyyy"))),"1",IF(AD387 &gt;=DATEVALUE(TEXT("06/01/2000","mm/dd/yyyy")),1,"0"))</f>
        <v>1</v>
      </c>
      <c r="DI387" s="79" t="str">
        <f>IFERROR(IF(J387="","",VLOOKUP(J387,Lists!$D$3:$E$13,2,FALSE)),1)</f>
        <v/>
      </c>
      <c r="DJ387" s="79" t="str">
        <f>IFERROR(IF(K387="","",VLOOKUP(K387,Lists!$F$3:$G$14,2,FALSE)),1)</f>
        <v/>
      </c>
      <c r="DK387" s="79" t="str">
        <f>IFERROR(IF(M387="","",VLOOKUP(M387,Lists!$AA$3:$AB$18,2,FALSE)),1)</f>
        <v/>
      </c>
      <c r="DL387" s="79" t="str">
        <f>IFERROR(IF(N387="","",VLOOKUP(N387,Lists!$AC$3:$AD$13,2,FALSE)),1)</f>
        <v/>
      </c>
    </row>
    <row r="388" spans="1:116" ht="15" customHeight="1" x14ac:dyDescent="0.2">
      <c r="A388" s="20"/>
      <c r="B388" s="19"/>
      <c r="C388" s="64"/>
      <c r="D388" s="64"/>
      <c r="E388" s="19"/>
      <c r="F388" s="20"/>
      <c r="G388" s="18"/>
      <c r="H388" s="65"/>
      <c r="I388" s="18"/>
      <c r="J388" s="66"/>
      <c r="K388" s="66"/>
      <c r="L388" s="67"/>
      <c r="M388" s="68"/>
      <c r="N388" s="68"/>
      <c r="O388" s="69"/>
      <c r="P388" s="134"/>
      <c r="Q388" s="70"/>
      <c r="R388" s="134"/>
      <c r="S388" s="70"/>
      <c r="T388" s="134"/>
      <c r="U388" s="70"/>
      <c r="V388" s="134"/>
      <c r="W388" s="70"/>
      <c r="X388" s="134"/>
      <c r="Y388" s="70"/>
      <c r="Z388" s="134"/>
      <c r="AA388" s="70"/>
      <c r="AB388" s="19"/>
      <c r="AC388" s="20"/>
      <c r="AD388" s="19"/>
      <c r="AE388" s="71" t="str">
        <f t="shared" si="254"/>
        <v/>
      </c>
      <c r="AF388" s="71" t="str">
        <f t="shared" si="255"/>
        <v/>
      </c>
      <c r="AG388" s="71" t="str">
        <f t="shared" si="256"/>
        <v/>
      </c>
      <c r="AH388" s="71" t="str">
        <f t="shared" si="257"/>
        <v/>
      </c>
      <c r="AI388" s="71" t="str">
        <f t="shared" si="258"/>
        <v/>
      </c>
      <c r="AJ388" s="71" t="str">
        <f t="shared" si="259"/>
        <v/>
      </c>
      <c r="AK388" s="71" t="str">
        <f t="shared" si="260"/>
        <v/>
      </c>
      <c r="AL388" s="71" t="str">
        <f t="shared" si="261"/>
        <v/>
      </c>
      <c r="AM388" s="71" t="str">
        <f t="shared" si="262"/>
        <v/>
      </c>
      <c r="AN388" s="72" t="str">
        <f t="shared" si="263"/>
        <v/>
      </c>
      <c r="AO388" s="73" t="str">
        <f t="shared" si="264"/>
        <v/>
      </c>
      <c r="AP388" s="72" t="str">
        <f t="shared" si="265"/>
        <v/>
      </c>
      <c r="AQ388" s="72" t="str">
        <f t="shared" si="266"/>
        <v/>
      </c>
      <c r="AR388" s="72" t="str">
        <f t="shared" si="267"/>
        <v/>
      </c>
      <c r="AS388" s="72" t="str">
        <f t="shared" si="268"/>
        <v/>
      </c>
      <c r="AT388" s="72" t="str">
        <f t="shared" si="269"/>
        <v/>
      </c>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80"/>
      <c r="CA388" s="3"/>
      <c r="CB388" s="3"/>
      <c r="CC388" s="3"/>
      <c r="CD388" s="3"/>
      <c r="CE388" s="3"/>
      <c r="CF388" s="3"/>
      <c r="CG388" s="3"/>
      <c r="CH388" s="3"/>
      <c r="CI388" s="3"/>
      <c r="CJ388" s="3"/>
      <c r="CM388" s="3"/>
      <c r="CN388" s="78" t="str">
        <f t="shared" si="270"/>
        <v/>
      </c>
      <c r="CO388" s="78" t="str">
        <f t="shared" si="271"/>
        <v/>
      </c>
      <c r="CP388" s="78" t="str">
        <f t="shared" si="272"/>
        <v/>
      </c>
      <c r="CQ388" s="78" t="str">
        <f t="shared" si="273"/>
        <v/>
      </c>
      <c r="CR388" s="78" t="str">
        <f t="shared" si="274"/>
        <v/>
      </c>
      <c r="CS388" s="78" t="str">
        <f t="shared" si="275"/>
        <v/>
      </c>
      <c r="CT388" s="78">
        <f t="shared" si="276"/>
        <v>0</v>
      </c>
      <c r="CU388" s="78">
        <f t="shared" si="277"/>
        <v>0</v>
      </c>
      <c r="CV388" s="78">
        <f t="shared" si="278"/>
        <v>0</v>
      </c>
      <c r="CW388" s="78">
        <f t="shared" si="279"/>
        <v>0</v>
      </c>
      <c r="CX388" s="78">
        <f t="shared" si="280"/>
        <v>0</v>
      </c>
      <c r="CY388" s="78">
        <f t="shared" si="281"/>
        <v>0</v>
      </c>
      <c r="CZ388" s="78">
        <f t="shared" si="282"/>
        <v>0</v>
      </c>
      <c r="DA388" s="78">
        <f>IF(COUNTIFS($A$2:$A$601,A388,$B$2:$B$601,B388,$F$2:F$601,F388)&gt;1,1,0)</f>
        <v>0</v>
      </c>
      <c r="DB388" s="78">
        <f t="shared" si="283"/>
        <v>0</v>
      </c>
      <c r="DC388" s="78">
        <f t="shared" si="284"/>
        <v>0</v>
      </c>
      <c r="DD388" s="78">
        <f t="shared" si="285"/>
        <v>0</v>
      </c>
      <c r="DE388" s="78" t="str">
        <f t="shared" si="286"/>
        <v>1</v>
      </c>
      <c r="DF388" s="78" t="str">
        <f t="shared" si="287"/>
        <v>1</v>
      </c>
      <c r="DG388" s="78" t="str">
        <f t="shared" si="288"/>
        <v>1</v>
      </c>
      <c r="DH388" s="78" t="str">
        <f t="shared" si="289"/>
        <v>1</v>
      </c>
      <c r="DI388" s="79" t="str">
        <f>IFERROR(IF(J388="","",VLOOKUP(J388,Lists!$D$3:$E$13,2,FALSE)),1)</f>
        <v/>
      </c>
      <c r="DJ388" s="79" t="str">
        <f>IFERROR(IF(K388="","",VLOOKUP(K388,Lists!$F$3:$G$14,2,FALSE)),1)</f>
        <v/>
      </c>
      <c r="DK388" s="79" t="str">
        <f>IFERROR(IF(M388="","",VLOOKUP(M388,Lists!$AA$3:$AB$18,2,FALSE)),1)</f>
        <v/>
      </c>
      <c r="DL388" s="79" t="str">
        <f>IFERROR(IF(N388="","",VLOOKUP(N388,Lists!$AC$3:$AD$13,2,FALSE)),1)</f>
        <v/>
      </c>
    </row>
    <row r="389" spans="1:116" ht="15" customHeight="1" x14ac:dyDescent="0.2">
      <c r="A389" s="20"/>
      <c r="B389" s="19"/>
      <c r="C389" s="64"/>
      <c r="D389" s="64"/>
      <c r="E389" s="19"/>
      <c r="F389" s="20"/>
      <c r="G389" s="18"/>
      <c r="H389" s="65"/>
      <c r="I389" s="18"/>
      <c r="J389" s="66"/>
      <c r="K389" s="66"/>
      <c r="L389" s="67"/>
      <c r="M389" s="68"/>
      <c r="N389" s="68"/>
      <c r="O389" s="69"/>
      <c r="P389" s="134"/>
      <c r="Q389" s="70"/>
      <c r="R389" s="134"/>
      <c r="S389" s="70"/>
      <c r="T389" s="134"/>
      <c r="U389" s="70"/>
      <c r="V389" s="134"/>
      <c r="W389" s="70"/>
      <c r="X389" s="134"/>
      <c r="Y389" s="70"/>
      <c r="Z389" s="134"/>
      <c r="AA389" s="70"/>
      <c r="AB389" s="19"/>
      <c r="AC389" s="20"/>
      <c r="AD389" s="19"/>
      <c r="AE389" s="71" t="str">
        <f t="shared" si="254"/>
        <v/>
      </c>
      <c r="AF389" s="71" t="str">
        <f t="shared" si="255"/>
        <v/>
      </c>
      <c r="AG389" s="71" t="str">
        <f t="shared" si="256"/>
        <v/>
      </c>
      <c r="AH389" s="71" t="str">
        <f t="shared" si="257"/>
        <v/>
      </c>
      <c r="AI389" s="71" t="str">
        <f t="shared" si="258"/>
        <v/>
      </c>
      <c r="AJ389" s="71" t="str">
        <f t="shared" si="259"/>
        <v/>
      </c>
      <c r="AK389" s="71" t="str">
        <f t="shared" si="260"/>
        <v/>
      </c>
      <c r="AL389" s="71" t="str">
        <f t="shared" si="261"/>
        <v/>
      </c>
      <c r="AM389" s="71" t="str">
        <f t="shared" si="262"/>
        <v/>
      </c>
      <c r="AN389" s="72" t="str">
        <f t="shared" si="263"/>
        <v/>
      </c>
      <c r="AO389" s="73" t="str">
        <f t="shared" si="264"/>
        <v/>
      </c>
      <c r="AP389" s="72" t="str">
        <f t="shared" si="265"/>
        <v/>
      </c>
      <c r="AQ389" s="72" t="str">
        <f t="shared" si="266"/>
        <v/>
      </c>
      <c r="AR389" s="72" t="str">
        <f t="shared" si="267"/>
        <v/>
      </c>
      <c r="AS389" s="72" t="str">
        <f t="shared" si="268"/>
        <v/>
      </c>
      <c r="AT389" s="72" t="str">
        <f t="shared" si="269"/>
        <v/>
      </c>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80"/>
      <c r="CA389" s="3"/>
      <c r="CB389" s="3"/>
      <c r="CC389" s="3"/>
      <c r="CD389" s="3"/>
      <c r="CE389" s="3"/>
      <c r="CF389" s="3"/>
      <c r="CG389" s="3"/>
      <c r="CH389" s="3"/>
      <c r="CI389" s="3"/>
      <c r="CJ389" s="3"/>
      <c r="CM389" s="3"/>
      <c r="CN389" s="78" t="str">
        <f t="shared" si="270"/>
        <v/>
      </c>
      <c r="CO389" s="78" t="str">
        <f t="shared" si="271"/>
        <v/>
      </c>
      <c r="CP389" s="78" t="str">
        <f t="shared" si="272"/>
        <v/>
      </c>
      <c r="CQ389" s="78" t="str">
        <f t="shared" si="273"/>
        <v/>
      </c>
      <c r="CR389" s="78" t="str">
        <f t="shared" si="274"/>
        <v/>
      </c>
      <c r="CS389" s="78" t="str">
        <f t="shared" si="275"/>
        <v/>
      </c>
      <c r="CT389" s="78">
        <f t="shared" si="276"/>
        <v>0</v>
      </c>
      <c r="CU389" s="78">
        <f t="shared" si="277"/>
        <v>0</v>
      </c>
      <c r="CV389" s="78">
        <f t="shared" si="278"/>
        <v>0</v>
      </c>
      <c r="CW389" s="78">
        <f t="shared" si="279"/>
        <v>0</v>
      </c>
      <c r="CX389" s="78">
        <f t="shared" si="280"/>
        <v>0</v>
      </c>
      <c r="CY389" s="78">
        <f t="shared" si="281"/>
        <v>0</v>
      </c>
      <c r="CZ389" s="78">
        <f t="shared" si="282"/>
        <v>0</v>
      </c>
      <c r="DA389" s="78">
        <f>IF(COUNTIFS($A$2:$A$601,A389,$B$2:$B$601,B389,$F$2:F$601,F389)&gt;1,1,0)</f>
        <v>0</v>
      </c>
      <c r="DB389" s="78">
        <f t="shared" si="283"/>
        <v>0</v>
      </c>
      <c r="DC389" s="78">
        <f t="shared" si="284"/>
        <v>0</v>
      </c>
      <c r="DD389" s="78">
        <f t="shared" si="285"/>
        <v>0</v>
      </c>
      <c r="DE389" s="78" t="str">
        <f t="shared" si="286"/>
        <v>1</v>
      </c>
      <c r="DF389" s="78" t="str">
        <f t="shared" si="287"/>
        <v>1</v>
      </c>
      <c r="DG389" s="78" t="str">
        <f t="shared" si="288"/>
        <v>1</v>
      </c>
      <c r="DH389" s="78" t="str">
        <f t="shared" si="289"/>
        <v>1</v>
      </c>
      <c r="DI389" s="79" t="str">
        <f>IFERROR(IF(J389="","",VLOOKUP(J389,Lists!$D$3:$E$13,2,FALSE)),1)</f>
        <v/>
      </c>
      <c r="DJ389" s="79" t="str">
        <f>IFERROR(IF(K389="","",VLOOKUP(K389,Lists!$F$3:$G$14,2,FALSE)),1)</f>
        <v/>
      </c>
      <c r="DK389" s="79" t="str">
        <f>IFERROR(IF(M389="","",VLOOKUP(M389,Lists!$AA$3:$AB$18,2,FALSE)),1)</f>
        <v/>
      </c>
      <c r="DL389" s="79" t="str">
        <f>IFERROR(IF(N389="","",VLOOKUP(N389,Lists!$AC$3:$AD$13,2,FALSE)),1)</f>
        <v/>
      </c>
    </row>
    <row r="390" spans="1:116" ht="15" customHeight="1" x14ac:dyDescent="0.2">
      <c r="A390" s="20"/>
      <c r="B390" s="19"/>
      <c r="C390" s="64"/>
      <c r="D390" s="64"/>
      <c r="E390" s="19"/>
      <c r="F390" s="20"/>
      <c r="G390" s="18"/>
      <c r="H390" s="65"/>
      <c r="I390" s="18"/>
      <c r="J390" s="66"/>
      <c r="K390" s="66"/>
      <c r="L390" s="67"/>
      <c r="M390" s="68"/>
      <c r="N390" s="68"/>
      <c r="O390" s="69"/>
      <c r="P390" s="134"/>
      <c r="Q390" s="70"/>
      <c r="R390" s="134"/>
      <c r="S390" s="70"/>
      <c r="T390" s="134"/>
      <c r="U390" s="70"/>
      <c r="V390" s="134"/>
      <c r="W390" s="70"/>
      <c r="X390" s="134"/>
      <c r="Y390" s="70"/>
      <c r="Z390" s="134"/>
      <c r="AA390" s="70"/>
      <c r="AB390" s="19"/>
      <c r="AC390" s="20"/>
      <c r="AD390" s="19"/>
      <c r="AE390" s="71" t="str">
        <f t="shared" si="254"/>
        <v/>
      </c>
      <c r="AF390" s="71" t="str">
        <f t="shared" si="255"/>
        <v/>
      </c>
      <c r="AG390" s="71" t="str">
        <f t="shared" si="256"/>
        <v/>
      </c>
      <c r="AH390" s="71" t="str">
        <f t="shared" si="257"/>
        <v/>
      </c>
      <c r="AI390" s="71" t="str">
        <f t="shared" si="258"/>
        <v/>
      </c>
      <c r="AJ390" s="71" t="str">
        <f t="shared" si="259"/>
        <v/>
      </c>
      <c r="AK390" s="71" t="str">
        <f t="shared" si="260"/>
        <v/>
      </c>
      <c r="AL390" s="71" t="str">
        <f t="shared" si="261"/>
        <v/>
      </c>
      <c r="AM390" s="71" t="str">
        <f t="shared" si="262"/>
        <v/>
      </c>
      <c r="AN390" s="72" t="str">
        <f t="shared" si="263"/>
        <v/>
      </c>
      <c r="AO390" s="73" t="str">
        <f t="shared" si="264"/>
        <v/>
      </c>
      <c r="AP390" s="72" t="str">
        <f t="shared" si="265"/>
        <v/>
      </c>
      <c r="AQ390" s="72" t="str">
        <f t="shared" si="266"/>
        <v/>
      </c>
      <c r="AR390" s="72" t="str">
        <f t="shared" si="267"/>
        <v/>
      </c>
      <c r="AS390" s="72" t="str">
        <f t="shared" si="268"/>
        <v/>
      </c>
      <c r="AT390" s="72" t="str">
        <f t="shared" si="269"/>
        <v/>
      </c>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80"/>
      <c r="CA390" s="3"/>
      <c r="CB390" s="3"/>
      <c r="CC390" s="3"/>
      <c r="CD390" s="3"/>
      <c r="CE390" s="3"/>
      <c r="CF390" s="3"/>
      <c r="CG390" s="3"/>
      <c r="CH390" s="3"/>
      <c r="CI390" s="3"/>
      <c r="CJ390" s="3"/>
      <c r="CM390" s="3"/>
      <c r="CN390" s="78" t="str">
        <f t="shared" si="270"/>
        <v/>
      </c>
      <c r="CO390" s="78" t="str">
        <f t="shared" si="271"/>
        <v/>
      </c>
      <c r="CP390" s="78" t="str">
        <f t="shared" si="272"/>
        <v/>
      </c>
      <c r="CQ390" s="78" t="str">
        <f t="shared" si="273"/>
        <v/>
      </c>
      <c r="CR390" s="78" t="str">
        <f t="shared" si="274"/>
        <v/>
      </c>
      <c r="CS390" s="78" t="str">
        <f t="shared" si="275"/>
        <v/>
      </c>
      <c r="CT390" s="78">
        <f t="shared" si="276"/>
        <v>0</v>
      </c>
      <c r="CU390" s="78">
        <f t="shared" si="277"/>
        <v>0</v>
      </c>
      <c r="CV390" s="78">
        <f t="shared" si="278"/>
        <v>0</v>
      </c>
      <c r="CW390" s="78">
        <f t="shared" si="279"/>
        <v>0</v>
      </c>
      <c r="CX390" s="78">
        <f t="shared" si="280"/>
        <v>0</v>
      </c>
      <c r="CY390" s="78">
        <f t="shared" si="281"/>
        <v>0</v>
      </c>
      <c r="CZ390" s="78">
        <f t="shared" si="282"/>
        <v>0</v>
      </c>
      <c r="DA390" s="78">
        <f>IF(COUNTIFS($A$2:$A$601,A390,$B$2:$B$601,B390,$F$2:F$601,F390)&gt;1,1,0)</f>
        <v>0</v>
      </c>
      <c r="DB390" s="78">
        <f t="shared" si="283"/>
        <v>0</v>
      </c>
      <c r="DC390" s="78">
        <f t="shared" si="284"/>
        <v>0</v>
      </c>
      <c r="DD390" s="78">
        <f t="shared" si="285"/>
        <v>0</v>
      </c>
      <c r="DE390" s="78" t="str">
        <f t="shared" si="286"/>
        <v>1</v>
      </c>
      <c r="DF390" s="78" t="str">
        <f t="shared" si="287"/>
        <v>1</v>
      </c>
      <c r="DG390" s="78" t="str">
        <f t="shared" si="288"/>
        <v>1</v>
      </c>
      <c r="DH390" s="78" t="str">
        <f t="shared" si="289"/>
        <v>1</v>
      </c>
      <c r="DI390" s="79" t="str">
        <f>IFERROR(IF(J390="","",VLOOKUP(J390,Lists!$D$3:$E$13,2,FALSE)),1)</f>
        <v/>
      </c>
      <c r="DJ390" s="79" t="str">
        <f>IFERROR(IF(K390="","",VLOOKUP(K390,Lists!$F$3:$G$14,2,FALSE)),1)</f>
        <v/>
      </c>
      <c r="DK390" s="79" t="str">
        <f>IFERROR(IF(M390="","",VLOOKUP(M390,Lists!$AA$3:$AB$18,2,FALSE)),1)</f>
        <v/>
      </c>
      <c r="DL390" s="79" t="str">
        <f>IFERROR(IF(N390="","",VLOOKUP(N390,Lists!$AC$3:$AD$13,2,FALSE)),1)</f>
        <v/>
      </c>
    </row>
    <row r="391" spans="1:116" ht="15" customHeight="1" x14ac:dyDescent="0.2">
      <c r="A391" s="20"/>
      <c r="B391" s="19"/>
      <c r="C391" s="64"/>
      <c r="D391" s="64"/>
      <c r="E391" s="19"/>
      <c r="F391" s="20"/>
      <c r="G391" s="18"/>
      <c r="H391" s="65"/>
      <c r="I391" s="18"/>
      <c r="J391" s="66"/>
      <c r="K391" s="66"/>
      <c r="L391" s="67"/>
      <c r="M391" s="68"/>
      <c r="N391" s="68"/>
      <c r="O391" s="69"/>
      <c r="P391" s="134"/>
      <c r="Q391" s="70"/>
      <c r="R391" s="134"/>
      <c r="S391" s="70"/>
      <c r="T391" s="134"/>
      <c r="U391" s="70"/>
      <c r="V391" s="134"/>
      <c r="W391" s="70"/>
      <c r="X391" s="134"/>
      <c r="Y391" s="70"/>
      <c r="Z391" s="134"/>
      <c r="AA391" s="70"/>
      <c r="AB391" s="19"/>
      <c r="AC391" s="20"/>
      <c r="AD391" s="19"/>
      <c r="AE391" s="71" t="str">
        <f t="shared" si="254"/>
        <v/>
      </c>
      <c r="AF391" s="71" t="str">
        <f t="shared" si="255"/>
        <v/>
      </c>
      <c r="AG391" s="71" t="str">
        <f t="shared" si="256"/>
        <v/>
      </c>
      <c r="AH391" s="71" t="str">
        <f t="shared" si="257"/>
        <v/>
      </c>
      <c r="AI391" s="71" t="str">
        <f t="shared" si="258"/>
        <v/>
      </c>
      <c r="AJ391" s="71" t="str">
        <f t="shared" si="259"/>
        <v/>
      </c>
      <c r="AK391" s="71" t="str">
        <f t="shared" si="260"/>
        <v/>
      </c>
      <c r="AL391" s="71" t="str">
        <f t="shared" si="261"/>
        <v/>
      </c>
      <c r="AM391" s="71" t="str">
        <f t="shared" si="262"/>
        <v/>
      </c>
      <c r="AN391" s="72" t="str">
        <f t="shared" si="263"/>
        <v/>
      </c>
      <c r="AO391" s="73" t="str">
        <f t="shared" si="264"/>
        <v/>
      </c>
      <c r="AP391" s="72" t="str">
        <f t="shared" si="265"/>
        <v/>
      </c>
      <c r="AQ391" s="72" t="str">
        <f t="shared" si="266"/>
        <v/>
      </c>
      <c r="AR391" s="72" t="str">
        <f t="shared" si="267"/>
        <v/>
      </c>
      <c r="AS391" s="72" t="str">
        <f t="shared" si="268"/>
        <v/>
      </c>
      <c r="AT391" s="72" t="str">
        <f t="shared" si="269"/>
        <v/>
      </c>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80"/>
      <c r="CA391" s="3"/>
      <c r="CB391" s="3"/>
      <c r="CC391" s="3"/>
      <c r="CD391" s="3"/>
      <c r="CE391" s="3"/>
      <c r="CF391" s="3"/>
      <c r="CG391" s="3"/>
      <c r="CH391" s="3"/>
      <c r="CI391" s="3"/>
      <c r="CJ391" s="3"/>
      <c r="CM391" s="3"/>
      <c r="CN391" s="78" t="str">
        <f t="shared" si="270"/>
        <v/>
      </c>
      <c r="CO391" s="78" t="str">
        <f t="shared" si="271"/>
        <v/>
      </c>
      <c r="CP391" s="78" t="str">
        <f t="shared" si="272"/>
        <v/>
      </c>
      <c r="CQ391" s="78" t="str">
        <f t="shared" si="273"/>
        <v/>
      </c>
      <c r="CR391" s="78" t="str">
        <f t="shared" si="274"/>
        <v/>
      </c>
      <c r="CS391" s="78" t="str">
        <f t="shared" si="275"/>
        <v/>
      </c>
      <c r="CT391" s="78">
        <f t="shared" si="276"/>
        <v>0</v>
      </c>
      <c r="CU391" s="78">
        <f t="shared" si="277"/>
        <v>0</v>
      </c>
      <c r="CV391" s="78">
        <f t="shared" si="278"/>
        <v>0</v>
      </c>
      <c r="CW391" s="78">
        <f t="shared" si="279"/>
        <v>0</v>
      </c>
      <c r="CX391" s="78">
        <f t="shared" si="280"/>
        <v>0</v>
      </c>
      <c r="CY391" s="78">
        <f t="shared" si="281"/>
        <v>0</v>
      </c>
      <c r="CZ391" s="78">
        <f t="shared" si="282"/>
        <v>0</v>
      </c>
      <c r="DA391" s="78">
        <f>IF(COUNTIFS($A$2:$A$601,A391,$B$2:$B$601,B391,$F$2:F$601,F391)&gt;1,1,0)</f>
        <v>0</v>
      </c>
      <c r="DB391" s="78">
        <f t="shared" si="283"/>
        <v>0</v>
      </c>
      <c r="DC391" s="78">
        <f t="shared" si="284"/>
        <v>0</v>
      </c>
      <c r="DD391" s="78">
        <f t="shared" si="285"/>
        <v>0</v>
      </c>
      <c r="DE391" s="78" t="str">
        <f t="shared" si="286"/>
        <v>1</v>
      </c>
      <c r="DF391" s="78" t="str">
        <f t="shared" si="287"/>
        <v>1</v>
      </c>
      <c r="DG391" s="78" t="str">
        <f t="shared" si="288"/>
        <v>1</v>
      </c>
      <c r="DH391" s="78" t="str">
        <f t="shared" si="289"/>
        <v>1</v>
      </c>
      <c r="DI391" s="79" t="str">
        <f>IFERROR(IF(J391="","",VLOOKUP(J391,Lists!$D$3:$E$13,2,FALSE)),1)</f>
        <v/>
      </c>
      <c r="DJ391" s="79" t="str">
        <f>IFERROR(IF(K391="","",VLOOKUP(K391,Lists!$F$3:$G$14,2,FALSE)),1)</f>
        <v/>
      </c>
      <c r="DK391" s="79" t="str">
        <f>IFERROR(IF(M391="","",VLOOKUP(M391,Lists!$AA$3:$AB$18,2,FALSE)),1)</f>
        <v/>
      </c>
      <c r="DL391" s="79" t="str">
        <f>IFERROR(IF(N391="","",VLOOKUP(N391,Lists!$AC$3:$AD$13,2,FALSE)),1)</f>
        <v/>
      </c>
    </row>
    <row r="392" spans="1:116" ht="15" customHeight="1" x14ac:dyDescent="0.2">
      <c r="A392" s="20"/>
      <c r="B392" s="19"/>
      <c r="C392" s="64"/>
      <c r="D392" s="64"/>
      <c r="E392" s="19"/>
      <c r="F392" s="20"/>
      <c r="G392" s="18"/>
      <c r="H392" s="65"/>
      <c r="I392" s="18"/>
      <c r="J392" s="66"/>
      <c r="K392" s="66"/>
      <c r="L392" s="67"/>
      <c r="M392" s="68"/>
      <c r="N392" s="68"/>
      <c r="O392" s="69"/>
      <c r="P392" s="134"/>
      <c r="Q392" s="70"/>
      <c r="R392" s="134"/>
      <c r="S392" s="70"/>
      <c r="T392" s="134"/>
      <c r="U392" s="70"/>
      <c r="V392" s="134"/>
      <c r="W392" s="70"/>
      <c r="X392" s="134"/>
      <c r="Y392" s="70"/>
      <c r="Z392" s="134"/>
      <c r="AA392" s="70"/>
      <c r="AB392" s="19"/>
      <c r="AC392" s="20"/>
      <c r="AD392" s="19"/>
      <c r="AE392" s="71" t="str">
        <f t="shared" si="254"/>
        <v/>
      </c>
      <c r="AF392" s="71" t="str">
        <f t="shared" si="255"/>
        <v/>
      </c>
      <c r="AG392" s="71" t="str">
        <f t="shared" si="256"/>
        <v/>
      </c>
      <c r="AH392" s="71" t="str">
        <f t="shared" si="257"/>
        <v/>
      </c>
      <c r="AI392" s="71" t="str">
        <f t="shared" si="258"/>
        <v/>
      </c>
      <c r="AJ392" s="71" t="str">
        <f t="shared" si="259"/>
        <v/>
      </c>
      <c r="AK392" s="71" t="str">
        <f t="shared" si="260"/>
        <v/>
      </c>
      <c r="AL392" s="71" t="str">
        <f t="shared" si="261"/>
        <v/>
      </c>
      <c r="AM392" s="71" t="str">
        <f t="shared" si="262"/>
        <v/>
      </c>
      <c r="AN392" s="72" t="str">
        <f t="shared" si="263"/>
        <v/>
      </c>
      <c r="AO392" s="73" t="str">
        <f t="shared" si="264"/>
        <v/>
      </c>
      <c r="AP392" s="72" t="str">
        <f t="shared" si="265"/>
        <v/>
      </c>
      <c r="AQ392" s="72" t="str">
        <f t="shared" si="266"/>
        <v/>
      </c>
      <c r="AR392" s="72" t="str">
        <f t="shared" si="267"/>
        <v/>
      </c>
      <c r="AS392" s="72" t="str">
        <f t="shared" si="268"/>
        <v/>
      </c>
      <c r="AT392" s="72" t="str">
        <f t="shared" si="269"/>
        <v/>
      </c>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80"/>
      <c r="CA392" s="3"/>
      <c r="CB392" s="3"/>
      <c r="CC392" s="3"/>
      <c r="CD392" s="3"/>
      <c r="CE392" s="3"/>
      <c r="CF392" s="3"/>
      <c r="CG392" s="3"/>
      <c r="CH392" s="3"/>
      <c r="CI392" s="3"/>
      <c r="CJ392" s="3"/>
      <c r="CM392" s="3"/>
      <c r="CN392" s="78" t="str">
        <f t="shared" si="270"/>
        <v/>
      </c>
      <c r="CO392" s="78" t="str">
        <f t="shared" si="271"/>
        <v/>
      </c>
      <c r="CP392" s="78" t="str">
        <f t="shared" si="272"/>
        <v/>
      </c>
      <c r="CQ392" s="78" t="str">
        <f t="shared" si="273"/>
        <v/>
      </c>
      <c r="CR392" s="78" t="str">
        <f t="shared" si="274"/>
        <v/>
      </c>
      <c r="CS392" s="78" t="str">
        <f t="shared" si="275"/>
        <v/>
      </c>
      <c r="CT392" s="78">
        <f t="shared" si="276"/>
        <v>0</v>
      </c>
      <c r="CU392" s="78">
        <f t="shared" si="277"/>
        <v>0</v>
      </c>
      <c r="CV392" s="78">
        <f t="shared" si="278"/>
        <v>0</v>
      </c>
      <c r="CW392" s="78">
        <f t="shared" si="279"/>
        <v>0</v>
      </c>
      <c r="CX392" s="78">
        <f t="shared" si="280"/>
        <v>0</v>
      </c>
      <c r="CY392" s="78">
        <f t="shared" si="281"/>
        <v>0</v>
      </c>
      <c r="CZ392" s="78">
        <f t="shared" si="282"/>
        <v>0</v>
      </c>
      <c r="DA392" s="78">
        <f>IF(COUNTIFS($A$2:$A$601,A392,$B$2:$B$601,B392,$F$2:F$601,F392)&gt;1,1,0)</f>
        <v>0</v>
      </c>
      <c r="DB392" s="78">
        <f t="shared" si="283"/>
        <v>0</v>
      </c>
      <c r="DC392" s="78">
        <f t="shared" si="284"/>
        <v>0</v>
      </c>
      <c r="DD392" s="78">
        <f t="shared" si="285"/>
        <v>0</v>
      </c>
      <c r="DE392" s="78" t="str">
        <f t="shared" si="286"/>
        <v>1</v>
      </c>
      <c r="DF392" s="78" t="str">
        <f t="shared" si="287"/>
        <v>1</v>
      </c>
      <c r="DG392" s="78" t="str">
        <f t="shared" si="288"/>
        <v>1</v>
      </c>
      <c r="DH392" s="78" t="str">
        <f t="shared" si="289"/>
        <v>1</v>
      </c>
      <c r="DI392" s="79" t="str">
        <f>IFERROR(IF(J392="","",VLOOKUP(J392,Lists!$D$3:$E$13,2,FALSE)),1)</f>
        <v/>
      </c>
      <c r="DJ392" s="79" t="str">
        <f>IFERROR(IF(K392="","",VLOOKUP(K392,Lists!$F$3:$G$14,2,FALSE)),1)</f>
        <v/>
      </c>
      <c r="DK392" s="79" t="str">
        <f>IFERROR(IF(M392="","",VLOOKUP(M392,Lists!$AA$3:$AB$18,2,FALSE)),1)</f>
        <v/>
      </c>
      <c r="DL392" s="79" t="str">
        <f>IFERROR(IF(N392="","",VLOOKUP(N392,Lists!$AC$3:$AD$13,2,FALSE)),1)</f>
        <v/>
      </c>
    </row>
    <row r="393" spans="1:116" ht="15" customHeight="1" x14ac:dyDescent="0.2">
      <c r="A393" s="20"/>
      <c r="B393" s="19"/>
      <c r="C393" s="64"/>
      <c r="D393" s="64"/>
      <c r="E393" s="19"/>
      <c r="F393" s="20"/>
      <c r="G393" s="18"/>
      <c r="H393" s="65"/>
      <c r="I393" s="18"/>
      <c r="J393" s="66"/>
      <c r="K393" s="66"/>
      <c r="L393" s="67"/>
      <c r="M393" s="68"/>
      <c r="N393" s="68"/>
      <c r="O393" s="69"/>
      <c r="P393" s="134"/>
      <c r="Q393" s="70"/>
      <c r="R393" s="134"/>
      <c r="S393" s="70"/>
      <c r="T393" s="134"/>
      <c r="U393" s="70"/>
      <c r="V393" s="134"/>
      <c r="W393" s="70"/>
      <c r="X393" s="134"/>
      <c r="Y393" s="70"/>
      <c r="Z393" s="134"/>
      <c r="AA393" s="70"/>
      <c r="AB393" s="19"/>
      <c r="AC393" s="20"/>
      <c r="AD393" s="19"/>
      <c r="AE393" s="71" t="str">
        <f t="shared" si="254"/>
        <v/>
      </c>
      <c r="AF393" s="71" t="str">
        <f t="shared" si="255"/>
        <v/>
      </c>
      <c r="AG393" s="71" t="str">
        <f t="shared" si="256"/>
        <v/>
      </c>
      <c r="AH393" s="71" t="str">
        <f t="shared" si="257"/>
        <v/>
      </c>
      <c r="AI393" s="71" t="str">
        <f t="shared" si="258"/>
        <v/>
      </c>
      <c r="AJ393" s="71" t="str">
        <f t="shared" si="259"/>
        <v/>
      </c>
      <c r="AK393" s="71" t="str">
        <f t="shared" si="260"/>
        <v/>
      </c>
      <c r="AL393" s="71" t="str">
        <f t="shared" si="261"/>
        <v/>
      </c>
      <c r="AM393" s="71" t="str">
        <f t="shared" si="262"/>
        <v/>
      </c>
      <c r="AN393" s="72" t="str">
        <f t="shared" si="263"/>
        <v/>
      </c>
      <c r="AO393" s="73" t="str">
        <f t="shared" si="264"/>
        <v/>
      </c>
      <c r="AP393" s="72" t="str">
        <f t="shared" si="265"/>
        <v/>
      </c>
      <c r="AQ393" s="72" t="str">
        <f t="shared" si="266"/>
        <v/>
      </c>
      <c r="AR393" s="72" t="str">
        <f t="shared" si="267"/>
        <v/>
      </c>
      <c r="AS393" s="72" t="str">
        <f t="shared" si="268"/>
        <v/>
      </c>
      <c r="AT393" s="72" t="str">
        <f t="shared" si="269"/>
        <v/>
      </c>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80"/>
      <c r="CA393" s="3"/>
      <c r="CB393" s="3"/>
      <c r="CC393" s="3"/>
      <c r="CD393" s="3"/>
      <c r="CE393" s="3"/>
      <c r="CF393" s="3"/>
      <c r="CG393" s="3"/>
      <c r="CH393" s="3"/>
      <c r="CI393" s="3"/>
      <c r="CJ393" s="3"/>
      <c r="CM393" s="3"/>
      <c r="CN393" s="78" t="str">
        <f t="shared" si="270"/>
        <v/>
      </c>
      <c r="CO393" s="78" t="str">
        <f t="shared" si="271"/>
        <v/>
      </c>
      <c r="CP393" s="78" t="str">
        <f t="shared" si="272"/>
        <v/>
      </c>
      <c r="CQ393" s="78" t="str">
        <f t="shared" si="273"/>
        <v/>
      </c>
      <c r="CR393" s="78" t="str">
        <f t="shared" si="274"/>
        <v/>
      </c>
      <c r="CS393" s="78" t="str">
        <f t="shared" si="275"/>
        <v/>
      </c>
      <c r="CT393" s="78">
        <f t="shared" si="276"/>
        <v>0</v>
      </c>
      <c r="CU393" s="78">
        <f t="shared" si="277"/>
        <v>0</v>
      </c>
      <c r="CV393" s="78">
        <f t="shared" si="278"/>
        <v>0</v>
      </c>
      <c r="CW393" s="78">
        <f t="shared" si="279"/>
        <v>0</v>
      </c>
      <c r="CX393" s="78">
        <f t="shared" si="280"/>
        <v>0</v>
      </c>
      <c r="CY393" s="78">
        <f t="shared" si="281"/>
        <v>0</v>
      </c>
      <c r="CZ393" s="78">
        <f t="shared" si="282"/>
        <v>0</v>
      </c>
      <c r="DA393" s="78">
        <f>IF(COUNTIFS($A$2:$A$601,A393,$B$2:$B$601,B393,$F$2:F$601,F393)&gt;1,1,0)</f>
        <v>0</v>
      </c>
      <c r="DB393" s="78">
        <f t="shared" si="283"/>
        <v>0</v>
      </c>
      <c r="DC393" s="78">
        <f t="shared" si="284"/>
        <v>0</v>
      </c>
      <c r="DD393" s="78">
        <f t="shared" si="285"/>
        <v>0</v>
      </c>
      <c r="DE393" s="78" t="str">
        <f t="shared" si="286"/>
        <v>1</v>
      </c>
      <c r="DF393" s="78" t="str">
        <f t="shared" si="287"/>
        <v>1</v>
      </c>
      <c r="DG393" s="78" t="str">
        <f t="shared" si="288"/>
        <v>1</v>
      </c>
      <c r="DH393" s="78" t="str">
        <f t="shared" si="289"/>
        <v>1</v>
      </c>
      <c r="DI393" s="79" t="str">
        <f>IFERROR(IF(J393="","",VLOOKUP(J393,Lists!$D$3:$E$13,2,FALSE)),1)</f>
        <v/>
      </c>
      <c r="DJ393" s="79" t="str">
        <f>IFERROR(IF(K393="","",VLOOKUP(K393,Lists!$F$3:$G$14,2,FALSE)),1)</f>
        <v/>
      </c>
      <c r="DK393" s="79" t="str">
        <f>IFERROR(IF(M393="","",VLOOKUP(M393,Lists!$AA$3:$AB$18,2,FALSE)),1)</f>
        <v/>
      </c>
      <c r="DL393" s="79" t="str">
        <f>IFERROR(IF(N393="","",VLOOKUP(N393,Lists!$AC$3:$AD$13,2,FALSE)),1)</f>
        <v/>
      </c>
    </row>
    <row r="394" spans="1:116" ht="15" customHeight="1" x14ac:dyDescent="0.2">
      <c r="A394" s="20"/>
      <c r="B394" s="19"/>
      <c r="C394" s="64"/>
      <c r="D394" s="64"/>
      <c r="E394" s="19"/>
      <c r="F394" s="20"/>
      <c r="G394" s="18"/>
      <c r="H394" s="65"/>
      <c r="I394" s="18"/>
      <c r="J394" s="66"/>
      <c r="K394" s="66"/>
      <c r="L394" s="67"/>
      <c r="M394" s="68"/>
      <c r="N394" s="68"/>
      <c r="O394" s="69"/>
      <c r="P394" s="134"/>
      <c r="Q394" s="70"/>
      <c r="R394" s="134"/>
      <c r="S394" s="70"/>
      <c r="T394" s="134"/>
      <c r="U394" s="70"/>
      <c r="V394" s="134"/>
      <c r="W394" s="70"/>
      <c r="X394" s="134"/>
      <c r="Y394" s="70"/>
      <c r="Z394" s="134"/>
      <c r="AA394" s="70"/>
      <c r="AB394" s="19"/>
      <c r="AC394" s="20"/>
      <c r="AD394" s="19"/>
      <c r="AE394" s="71" t="str">
        <f t="shared" si="254"/>
        <v/>
      </c>
      <c r="AF394" s="71" t="str">
        <f t="shared" si="255"/>
        <v/>
      </c>
      <c r="AG394" s="71" t="str">
        <f t="shared" si="256"/>
        <v/>
      </c>
      <c r="AH394" s="71" t="str">
        <f t="shared" si="257"/>
        <v/>
      </c>
      <c r="AI394" s="71" t="str">
        <f t="shared" si="258"/>
        <v/>
      </c>
      <c r="AJ394" s="71" t="str">
        <f t="shared" si="259"/>
        <v/>
      </c>
      <c r="AK394" s="71" t="str">
        <f t="shared" si="260"/>
        <v/>
      </c>
      <c r="AL394" s="71" t="str">
        <f t="shared" si="261"/>
        <v/>
      </c>
      <c r="AM394" s="71" t="str">
        <f t="shared" si="262"/>
        <v/>
      </c>
      <c r="AN394" s="72" t="str">
        <f t="shared" si="263"/>
        <v/>
      </c>
      <c r="AO394" s="73" t="str">
        <f t="shared" si="264"/>
        <v/>
      </c>
      <c r="AP394" s="72" t="str">
        <f t="shared" si="265"/>
        <v/>
      </c>
      <c r="AQ394" s="72" t="str">
        <f t="shared" si="266"/>
        <v/>
      </c>
      <c r="AR394" s="72" t="str">
        <f t="shared" si="267"/>
        <v/>
      </c>
      <c r="AS394" s="72" t="str">
        <f t="shared" si="268"/>
        <v/>
      </c>
      <c r="AT394" s="72" t="str">
        <f t="shared" si="269"/>
        <v/>
      </c>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80"/>
      <c r="CA394" s="3"/>
      <c r="CB394" s="3"/>
      <c r="CC394" s="3"/>
      <c r="CD394" s="3"/>
      <c r="CE394" s="3"/>
      <c r="CF394" s="3"/>
      <c r="CG394" s="3"/>
      <c r="CH394" s="3"/>
      <c r="CI394" s="3"/>
      <c r="CJ394" s="3"/>
      <c r="CM394" s="3"/>
      <c r="CN394" s="78" t="str">
        <f t="shared" si="270"/>
        <v/>
      </c>
      <c r="CO394" s="78" t="str">
        <f t="shared" si="271"/>
        <v/>
      </c>
      <c r="CP394" s="78" t="str">
        <f t="shared" si="272"/>
        <v/>
      </c>
      <c r="CQ394" s="78" t="str">
        <f t="shared" si="273"/>
        <v/>
      </c>
      <c r="CR394" s="78" t="str">
        <f t="shared" si="274"/>
        <v/>
      </c>
      <c r="CS394" s="78" t="str">
        <f t="shared" si="275"/>
        <v/>
      </c>
      <c r="CT394" s="78">
        <f t="shared" si="276"/>
        <v>0</v>
      </c>
      <c r="CU394" s="78">
        <f t="shared" si="277"/>
        <v>0</v>
      </c>
      <c r="CV394" s="78">
        <f t="shared" si="278"/>
        <v>0</v>
      </c>
      <c r="CW394" s="78">
        <f t="shared" si="279"/>
        <v>0</v>
      </c>
      <c r="CX394" s="78">
        <f t="shared" si="280"/>
        <v>0</v>
      </c>
      <c r="CY394" s="78">
        <f t="shared" si="281"/>
        <v>0</v>
      </c>
      <c r="CZ394" s="78">
        <f t="shared" si="282"/>
        <v>0</v>
      </c>
      <c r="DA394" s="78">
        <f>IF(COUNTIFS($A$2:$A$601,A394,$B$2:$B$601,B394,$F$2:F$601,F394)&gt;1,1,0)</f>
        <v>0</v>
      </c>
      <c r="DB394" s="78">
        <f t="shared" si="283"/>
        <v>0</v>
      </c>
      <c r="DC394" s="78">
        <f t="shared" si="284"/>
        <v>0</v>
      </c>
      <c r="DD394" s="78">
        <f t="shared" si="285"/>
        <v>0</v>
      </c>
      <c r="DE394" s="78" t="str">
        <f t="shared" si="286"/>
        <v>1</v>
      </c>
      <c r="DF394" s="78" t="str">
        <f t="shared" si="287"/>
        <v>1</v>
      </c>
      <c r="DG394" s="78" t="str">
        <f t="shared" si="288"/>
        <v>1</v>
      </c>
      <c r="DH394" s="78" t="str">
        <f t="shared" si="289"/>
        <v>1</v>
      </c>
      <c r="DI394" s="79" t="str">
        <f>IFERROR(IF(J394="","",VLOOKUP(J394,Lists!$D$3:$E$13,2,FALSE)),1)</f>
        <v/>
      </c>
      <c r="DJ394" s="79" t="str">
        <f>IFERROR(IF(K394="","",VLOOKUP(K394,Lists!$F$3:$G$14,2,FALSE)),1)</f>
        <v/>
      </c>
      <c r="DK394" s="79" t="str">
        <f>IFERROR(IF(M394="","",VLOOKUP(M394,Lists!$AA$3:$AB$18,2,FALSE)),1)</f>
        <v/>
      </c>
      <c r="DL394" s="79" t="str">
        <f>IFERROR(IF(N394="","",VLOOKUP(N394,Lists!$AC$3:$AD$13,2,FALSE)),1)</f>
        <v/>
      </c>
    </row>
    <row r="395" spans="1:116" ht="15" customHeight="1" x14ac:dyDescent="0.2">
      <c r="A395" s="20"/>
      <c r="B395" s="19"/>
      <c r="C395" s="64"/>
      <c r="D395" s="64"/>
      <c r="E395" s="19"/>
      <c r="F395" s="20"/>
      <c r="G395" s="18"/>
      <c r="H395" s="65"/>
      <c r="I395" s="18"/>
      <c r="J395" s="66"/>
      <c r="K395" s="66"/>
      <c r="L395" s="67"/>
      <c r="M395" s="68"/>
      <c r="N395" s="68"/>
      <c r="O395" s="69"/>
      <c r="P395" s="134"/>
      <c r="Q395" s="70"/>
      <c r="R395" s="134"/>
      <c r="S395" s="70"/>
      <c r="T395" s="134"/>
      <c r="U395" s="70"/>
      <c r="V395" s="134"/>
      <c r="W395" s="70"/>
      <c r="X395" s="134"/>
      <c r="Y395" s="70"/>
      <c r="Z395" s="134"/>
      <c r="AA395" s="70"/>
      <c r="AB395" s="19"/>
      <c r="AC395" s="20"/>
      <c r="AD395" s="19"/>
      <c r="AE395" s="71" t="str">
        <f t="shared" si="254"/>
        <v/>
      </c>
      <c r="AF395" s="71" t="str">
        <f t="shared" si="255"/>
        <v/>
      </c>
      <c r="AG395" s="71" t="str">
        <f t="shared" si="256"/>
        <v/>
      </c>
      <c r="AH395" s="71" t="str">
        <f t="shared" si="257"/>
        <v/>
      </c>
      <c r="AI395" s="71" t="str">
        <f t="shared" si="258"/>
        <v/>
      </c>
      <c r="AJ395" s="71" t="str">
        <f t="shared" si="259"/>
        <v/>
      </c>
      <c r="AK395" s="71" t="str">
        <f t="shared" si="260"/>
        <v/>
      </c>
      <c r="AL395" s="71" t="str">
        <f t="shared" si="261"/>
        <v/>
      </c>
      <c r="AM395" s="71" t="str">
        <f t="shared" si="262"/>
        <v/>
      </c>
      <c r="AN395" s="72" t="str">
        <f t="shared" si="263"/>
        <v/>
      </c>
      <c r="AO395" s="73" t="str">
        <f t="shared" si="264"/>
        <v/>
      </c>
      <c r="AP395" s="72" t="str">
        <f t="shared" si="265"/>
        <v/>
      </c>
      <c r="AQ395" s="72" t="str">
        <f t="shared" si="266"/>
        <v/>
      </c>
      <c r="AR395" s="72" t="str">
        <f t="shared" si="267"/>
        <v/>
      </c>
      <c r="AS395" s="72" t="str">
        <f t="shared" si="268"/>
        <v/>
      </c>
      <c r="AT395" s="72" t="str">
        <f t="shared" si="269"/>
        <v/>
      </c>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80"/>
      <c r="CA395" s="3"/>
      <c r="CB395" s="3"/>
      <c r="CC395" s="3"/>
      <c r="CD395" s="3"/>
      <c r="CE395" s="3"/>
      <c r="CF395" s="3"/>
      <c r="CG395" s="3"/>
      <c r="CH395" s="3"/>
      <c r="CI395" s="3"/>
      <c r="CJ395" s="3"/>
      <c r="CM395" s="3"/>
      <c r="CN395" s="78" t="str">
        <f t="shared" si="270"/>
        <v/>
      </c>
      <c r="CO395" s="78" t="str">
        <f t="shared" si="271"/>
        <v/>
      </c>
      <c r="CP395" s="78" t="str">
        <f t="shared" si="272"/>
        <v/>
      </c>
      <c r="CQ395" s="78" t="str">
        <f t="shared" si="273"/>
        <v/>
      </c>
      <c r="CR395" s="78" t="str">
        <f t="shared" si="274"/>
        <v/>
      </c>
      <c r="CS395" s="78" t="str">
        <f t="shared" si="275"/>
        <v/>
      </c>
      <c r="CT395" s="78">
        <f t="shared" si="276"/>
        <v>0</v>
      </c>
      <c r="CU395" s="78">
        <f t="shared" si="277"/>
        <v>0</v>
      </c>
      <c r="CV395" s="78">
        <f t="shared" si="278"/>
        <v>0</v>
      </c>
      <c r="CW395" s="78">
        <f t="shared" si="279"/>
        <v>0</v>
      </c>
      <c r="CX395" s="78">
        <f t="shared" si="280"/>
        <v>0</v>
      </c>
      <c r="CY395" s="78">
        <f t="shared" si="281"/>
        <v>0</v>
      </c>
      <c r="CZ395" s="78">
        <f t="shared" si="282"/>
        <v>0</v>
      </c>
      <c r="DA395" s="78">
        <f>IF(COUNTIFS($A$2:$A$601,A395,$B$2:$B$601,B395,$F$2:F$601,F395)&gt;1,1,0)</f>
        <v>0</v>
      </c>
      <c r="DB395" s="78">
        <f t="shared" si="283"/>
        <v>0</v>
      </c>
      <c r="DC395" s="78">
        <f t="shared" si="284"/>
        <v>0</v>
      </c>
      <c r="DD395" s="78">
        <f t="shared" si="285"/>
        <v>0</v>
      </c>
      <c r="DE395" s="78" t="str">
        <f t="shared" si="286"/>
        <v>1</v>
      </c>
      <c r="DF395" s="78" t="str">
        <f t="shared" si="287"/>
        <v>1</v>
      </c>
      <c r="DG395" s="78" t="str">
        <f t="shared" si="288"/>
        <v>1</v>
      </c>
      <c r="DH395" s="78" t="str">
        <f t="shared" si="289"/>
        <v>1</v>
      </c>
      <c r="DI395" s="79" t="str">
        <f>IFERROR(IF(J395="","",VLOOKUP(J395,Lists!$D$3:$E$13,2,FALSE)),1)</f>
        <v/>
      </c>
      <c r="DJ395" s="79" t="str">
        <f>IFERROR(IF(K395="","",VLOOKUP(K395,Lists!$F$3:$G$14,2,FALSE)),1)</f>
        <v/>
      </c>
      <c r="DK395" s="79" t="str">
        <f>IFERROR(IF(M395="","",VLOOKUP(M395,Lists!$AA$3:$AB$18,2,FALSE)),1)</f>
        <v/>
      </c>
      <c r="DL395" s="79" t="str">
        <f>IFERROR(IF(N395="","",VLOOKUP(N395,Lists!$AC$3:$AD$13,2,FALSE)),1)</f>
        <v/>
      </c>
    </row>
    <row r="396" spans="1:116" ht="15" customHeight="1" x14ac:dyDescent="0.2">
      <c r="A396" s="20"/>
      <c r="B396" s="19"/>
      <c r="C396" s="64"/>
      <c r="D396" s="64"/>
      <c r="E396" s="19"/>
      <c r="F396" s="20"/>
      <c r="G396" s="18"/>
      <c r="H396" s="65"/>
      <c r="I396" s="18"/>
      <c r="J396" s="66"/>
      <c r="K396" s="66"/>
      <c r="L396" s="67"/>
      <c r="M396" s="68"/>
      <c r="N396" s="68"/>
      <c r="O396" s="69"/>
      <c r="P396" s="134"/>
      <c r="Q396" s="70"/>
      <c r="R396" s="134"/>
      <c r="S396" s="70"/>
      <c r="T396" s="134"/>
      <c r="U396" s="70"/>
      <c r="V396" s="134"/>
      <c r="W396" s="70"/>
      <c r="X396" s="134"/>
      <c r="Y396" s="70"/>
      <c r="Z396" s="134"/>
      <c r="AA396" s="70"/>
      <c r="AB396" s="19"/>
      <c r="AC396" s="20"/>
      <c r="AD396" s="19"/>
      <c r="AE396" s="71" t="str">
        <f t="shared" si="254"/>
        <v/>
      </c>
      <c r="AF396" s="71" t="str">
        <f t="shared" si="255"/>
        <v/>
      </c>
      <c r="AG396" s="71" t="str">
        <f t="shared" si="256"/>
        <v/>
      </c>
      <c r="AH396" s="71" t="str">
        <f t="shared" si="257"/>
        <v/>
      </c>
      <c r="AI396" s="71" t="str">
        <f t="shared" si="258"/>
        <v/>
      </c>
      <c r="AJ396" s="71" t="str">
        <f t="shared" si="259"/>
        <v/>
      </c>
      <c r="AK396" s="71" t="str">
        <f t="shared" si="260"/>
        <v/>
      </c>
      <c r="AL396" s="71" t="str">
        <f t="shared" si="261"/>
        <v/>
      </c>
      <c r="AM396" s="71" t="str">
        <f t="shared" si="262"/>
        <v/>
      </c>
      <c r="AN396" s="72" t="str">
        <f t="shared" si="263"/>
        <v/>
      </c>
      <c r="AO396" s="73" t="str">
        <f t="shared" si="264"/>
        <v/>
      </c>
      <c r="AP396" s="72" t="str">
        <f t="shared" si="265"/>
        <v/>
      </c>
      <c r="AQ396" s="72" t="str">
        <f t="shared" si="266"/>
        <v/>
      </c>
      <c r="AR396" s="72" t="str">
        <f t="shared" si="267"/>
        <v/>
      </c>
      <c r="AS396" s="72" t="str">
        <f t="shared" si="268"/>
        <v/>
      </c>
      <c r="AT396" s="72" t="str">
        <f t="shared" si="269"/>
        <v/>
      </c>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80"/>
      <c r="CA396" s="3"/>
      <c r="CB396" s="3"/>
      <c r="CC396" s="3"/>
      <c r="CD396" s="3"/>
      <c r="CE396" s="3"/>
      <c r="CF396" s="3"/>
      <c r="CG396" s="3"/>
      <c r="CH396" s="3"/>
      <c r="CI396" s="3"/>
      <c r="CJ396" s="3"/>
      <c r="CM396" s="3"/>
      <c r="CN396" s="78" t="str">
        <f t="shared" si="270"/>
        <v/>
      </c>
      <c r="CO396" s="78" t="str">
        <f t="shared" si="271"/>
        <v/>
      </c>
      <c r="CP396" s="78" t="str">
        <f t="shared" si="272"/>
        <v/>
      </c>
      <c r="CQ396" s="78" t="str">
        <f t="shared" si="273"/>
        <v/>
      </c>
      <c r="CR396" s="78" t="str">
        <f t="shared" si="274"/>
        <v/>
      </c>
      <c r="CS396" s="78" t="str">
        <f t="shared" si="275"/>
        <v/>
      </c>
      <c r="CT396" s="78">
        <f t="shared" si="276"/>
        <v>0</v>
      </c>
      <c r="CU396" s="78">
        <f t="shared" si="277"/>
        <v>0</v>
      </c>
      <c r="CV396" s="78">
        <f t="shared" si="278"/>
        <v>0</v>
      </c>
      <c r="CW396" s="78">
        <f t="shared" si="279"/>
        <v>0</v>
      </c>
      <c r="CX396" s="78">
        <f t="shared" si="280"/>
        <v>0</v>
      </c>
      <c r="CY396" s="78">
        <f t="shared" si="281"/>
        <v>0</v>
      </c>
      <c r="CZ396" s="78">
        <f t="shared" si="282"/>
        <v>0</v>
      </c>
      <c r="DA396" s="78">
        <f>IF(COUNTIFS($A$2:$A$601,A396,$B$2:$B$601,B396,$F$2:F$601,F396)&gt;1,1,0)</f>
        <v>0</v>
      </c>
      <c r="DB396" s="78">
        <f t="shared" si="283"/>
        <v>0</v>
      </c>
      <c r="DC396" s="78">
        <f t="shared" si="284"/>
        <v>0</v>
      </c>
      <c r="DD396" s="78">
        <f t="shared" si="285"/>
        <v>0</v>
      </c>
      <c r="DE396" s="78" t="str">
        <f t="shared" si="286"/>
        <v>1</v>
      </c>
      <c r="DF396" s="78" t="str">
        <f t="shared" si="287"/>
        <v>1</v>
      </c>
      <c r="DG396" s="78" t="str">
        <f t="shared" si="288"/>
        <v>1</v>
      </c>
      <c r="DH396" s="78" t="str">
        <f t="shared" si="289"/>
        <v>1</v>
      </c>
      <c r="DI396" s="79" t="str">
        <f>IFERROR(IF(J396="","",VLOOKUP(J396,Lists!$D$3:$E$13,2,FALSE)),1)</f>
        <v/>
      </c>
      <c r="DJ396" s="79" t="str">
        <f>IFERROR(IF(K396="","",VLOOKUP(K396,Lists!$F$3:$G$14,2,FALSE)),1)</f>
        <v/>
      </c>
      <c r="DK396" s="79" t="str">
        <f>IFERROR(IF(M396="","",VLOOKUP(M396,Lists!$AA$3:$AB$18,2,FALSE)),1)</f>
        <v/>
      </c>
      <c r="DL396" s="79" t="str">
        <f>IFERROR(IF(N396="","",VLOOKUP(N396,Lists!$AC$3:$AD$13,2,FALSE)),1)</f>
        <v/>
      </c>
    </row>
    <row r="397" spans="1:116" ht="15" customHeight="1" x14ac:dyDescent="0.2">
      <c r="A397" s="20"/>
      <c r="B397" s="19"/>
      <c r="C397" s="64"/>
      <c r="D397" s="64"/>
      <c r="E397" s="19"/>
      <c r="F397" s="20"/>
      <c r="G397" s="18"/>
      <c r="H397" s="65"/>
      <c r="I397" s="18"/>
      <c r="J397" s="66"/>
      <c r="K397" s="66"/>
      <c r="L397" s="67"/>
      <c r="M397" s="68"/>
      <c r="N397" s="68"/>
      <c r="O397" s="69"/>
      <c r="P397" s="134"/>
      <c r="Q397" s="70"/>
      <c r="R397" s="134"/>
      <c r="S397" s="70"/>
      <c r="T397" s="134"/>
      <c r="U397" s="70"/>
      <c r="V397" s="134"/>
      <c r="W397" s="70"/>
      <c r="X397" s="134"/>
      <c r="Y397" s="70"/>
      <c r="Z397" s="134"/>
      <c r="AA397" s="70"/>
      <c r="AB397" s="19"/>
      <c r="AC397" s="20"/>
      <c r="AD397" s="19"/>
      <c r="AE397" s="71" t="str">
        <f t="shared" si="254"/>
        <v/>
      </c>
      <c r="AF397" s="71" t="str">
        <f t="shared" si="255"/>
        <v/>
      </c>
      <c r="AG397" s="71" t="str">
        <f t="shared" si="256"/>
        <v/>
      </c>
      <c r="AH397" s="71" t="str">
        <f t="shared" si="257"/>
        <v/>
      </c>
      <c r="AI397" s="71" t="str">
        <f t="shared" si="258"/>
        <v/>
      </c>
      <c r="AJ397" s="71" t="str">
        <f t="shared" si="259"/>
        <v/>
      </c>
      <c r="AK397" s="71" t="str">
        <f t="shared" si="260"/>
        <v/>
      </c>
      <c r="AL397" s="71" t="str">
        <f t="shared" si="261"/>
        <v/>
      </c>
      <c r="AM397" s="71" t="str">
        <f t="shared" si="262"/>
        <v/>
      </c>
      <c r="AN397" s="72" t="str">
        <f t="shared" si="263"/>
        <v/>
      </c>
      <c r="AO397" s="73" t="str">
        <f t="shared" si="264"/>
        <v/>
      </c>
      <c r="AP397" s="72" t="str">
        <f t="shared" si="265"/>
        <v/>
      </c>
      <c r="AQ397" s="72" t="str">
        <f t="shared" si="266"/>
        <v/>
      </c>
      <c r="AR397" s="72" t="str">
        <f t="shared" si="267"/>
        <v/>
      </c>
      <c r="AS397" s="72" t="str">
        <f t="shared" si="268"/>
        <v/>
      </c>
      <c r="AT397" s="72" t="str">
        <f t="shared" si="269"/>
        <v/>
      </c>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80"/>
      <c r="CA397" s="3"/>
      <c r="CB397" s="3"/>
      <c r="CC397" s="3"/>
      <c r="CD397" s="3"/>
      <c r="CE397" s="3"/>
      <c r="CF397" s="3"/>
      <c r="CG397" s="3"/>
      <c r="CH397" s="3"/>
      <c r="CI397" s="3"/>
      <c r="CJ397" s="3"/>
      <c r="CM397" s="3"/>
      <c r="CN397" s="78" t="str">
        <f t="shared" si="270"/>
        <v/>
      </c>
      <c r="CO397" s="78" t="str">
        <f t="shared" si="271"/>
        <v/>
      </c>
      <c r="CP397" s="78" t="str">
        <f t="shared" si="272"/>
        <v/>
      </c>
      <c r="CQ397" s="78" t="str">
        <f t="shared" si="273"/>
        <v/>
      </c>
      <c r="CR397" s="78" t="str">
        <f t="shared" si="274"/>
        <v/>
      </c>
      <c r="CS397" s="78" t="str">
        <f t="shared" si="275"/>
        <v/>
      </c>
      <c r="CT397" s="78">
        <f t="shared" si="276"/>
        <v>0</v>
      </c>
      <c r="CU397" s="78">
        <f t="shared" si="277"/>
        <v>0</v>
      </c>
      <c r="CV397" s="78">
        <f t="shared" si="278"/>
        <v>0</v>
      </c>
      <c r="CW397" s="78">
        <f t="shared" si="279"/>
        <v>0</v>
      </c>
      <c r="CX397" s="78">
        <f t="shared" si="280"/>
        <v>0</v>
      </c>
      <c r="CY397" s="78">
        <f t="shared" si="281"/>
        <v>0</v>
      </c>
      <c r="CZ397" s="78">
        <f t="shared" si="282"/>
        <v>0</v>
      </c>
      <c r="DA397" s="78">
        <f>IF(COUNTIFS($A$2:$A$601,A397,$B$2:$B$601,B397,$F$2:F$601,F397)&gt;1,1,0)</f>
        <v>0</v>
      </c>
      <c r="DB397" s="78">
        <f t="shared" si="283"/>
        <v>0</v>
      </c>
      <c r="DC397" s="78">
        <f t="shared" si="284"/>
        <v>0</v>
      </c>
      <c r="DD397" s="78">
        <f t="shared" si="285"/>
        <v>0</v>
      </c>
      <c r="DE397" s="78" t="str">
        <f t="shared" si="286"/>
        <v>1</v>
      </c>
      <c r="DF397" s="78" t="str">
        <f t="shared" si="287"/>
        <v>1</v>
      </c>
      <c r="DG397" s="78" t="str">
        <f t="shared" si="288"/>
        <v>1</v>
      </c>
      <c r="DH397" s="78" t="str">
        <f t="shared" si="289"/>
        <v>1</v>
      </c>
      <c r="DI397" s="79" t="str">
        <f>IFERROR(IF(J397="","",VLOOKUP(J397,Lists!$D$3:$E$13,2,FALSE)),1)</f>
        <v/>
      </c>
      <c r="DJ397" s="79" t="str">
        <f>IFERROR(IF(K397="","",VLOOKUP(K397,Lists!$F$3:$G$14,2,FALSE)),1)</f>
        <v/>
      </c>
      <c r="DK397" s="79" t="str">
        <f>IFERROR(IF(M397="","",VLOOKUP(M397,Lists!$AA$3:$AB$18,2,FALSE)),1)</f>
        <v/>
      </c>
      <c r="DL397" s="79" t="str">
        <f>IFERROR(IF(N397="","",VLOOKUP(N397,Lists!$AC$3:$AD$13,2,FALSE)),1)</f>
        <v/>
      </c>
    </row>
    <row r="398" spans="1:116" ht="15" customHeight="1" x14ac:dyDescent="0.2">
      <c r="A398" s="20"/>
      <c r="B398" s="19"/>
      <c r="C398" s="64"/>
      <c r="D398" s="64"/>
      <c r="E398" s="19"/>
      <c r="F398" s="20"/>
      <c r="G398" s="18"/>
      <c r="H398" s="65"/>
      <c r="I398" s="18"/>
      <c r="J398" s="66"/>
      <c r="K398" s="66"/>
      <c r="L398" s="67"/>
      <c r="M398" s="68"/>
      <c r="N398" s="68"/>
      <c r="O398" s="69"/>
      <c r="P398" s="134"/>
      <c r="Q398" s="70"/>
      <c r="R398" s="134"/>
      <c r="S398" s="70"/>
      <c r="T398" s="134"/>
      <c r="U398" s="70"/>
      <c r="V398" s="134"/>
      <c r="W398" s="70"/>
      <c r="X398" s="134"/>
      <c r="Y398" s="70"/>
      <c r="Z398" s="134"/>
      <c r="AA398" s="70"/>
      <c r="AB398" s="19"/>
      <c r="AC398" s="20"/>
      <c r="AD398" s="19"/>
      <c r="AE398" s="71" t="str">
        <f t="shared" si="254"/>
        <v/>
      </c>
      <c r="AF398" s="71" t="str">
        <f t="shared" si="255"/>
        <v/>
      </c>
      <c r="AG398" s="71" t="str">
        <f t="shared" si="256"/>
        <v/>
      </c>
      <c r="AH398" s="71" t="str">
        <f t="shared" si="257"/>
        <v/>
      </c>
      <c r="AI398" s="71" t="str">
        <f t="shared" si="258"/>
        <v/>
      </c>
      <c r="AJ398" s="71" t="str">
        <f t="shared" si="259"/>
        <v/>
      </c>
      <c r="AK398" s="71" t="str">
        <f t="shared" si="260"/>
        <v/>
      </c>
      <c r="AL398" s="71" t="str">
        <f t="shared" si="261"/>
        <v/>
      </c>
      <c r="AM398" s="71" t="str">
        <f t="shared" si="262"/>
        <v/>
      </c>
      <c r="AN398" s="72" t="str">
        <f t="shared" si="263"/>
        <v/>
      </c>
      <c r="AO398" s="73" t="str">
        <f t="shared" si="264"/>
        <v/>
      </c>
      <c r="AP398" s="72" t="str">
        <f t="shared" si="265"/>
        <v/>
      </c>
      <c r="AQ398" s="72" t="str">
        <f t="shared" si="266"/>
        <v/>
      </c>
      <c r="AR398" s="72" t="str">
        <f t="shared" si="267"/>
        <v/>
      </c>
      <c r="AS398" s="72" t="str">
        <f t="shared" si="268"/>
        <v/>
      </c>
      <c r="AT398" s="72" t="str">
        <f t="shared" si="269"/>
        <v/>
      </c>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80"/>
      <c r="CA398" s="3"/>
      <c r="CB398" s="3"/>
      <c r="CC398" s="3"/>
      <c r="CD398" s="3"/>
      <c r="CE398" s="3"/>
      <c r="CF398" s="3"/>
      <c r="CG398" s="3"/>
      <c r="CH398" s="3"/>
      <c r="CI398" s="3"/>
      <c r="CJ398" s="3"/>
      <c r="CM398" s="3"/>
      <c r="CN398" s="78" t="str">
        <f t="shared" si="270"/>
        <v/>
      </c>
      <c r="CO398" s="78" t="str">
        <f t="shared" si="271"/>
        <v/>
      </c>
      <c r="CP398" s="78" t="str">
        <f t="shared" si="272"/>
        <v/>
      </c>
      <c r="CQ398" s="78" t="str">
        <f t="shared" si="273"/>
        <v/>
      </c>
      <c r="CR398" s="78" t="str">
        <f t="shared" si="274"/>
        <v/>
      </c>
      <c r="CS398" s="78" t="str">
        <f t="shared" si="275"/>
        <v/>
      </c>
      <c r="CT398" s="78">
        <f t="shared" si="276"/>
        <v>0</v>
      </c>
      <c r="CU398" s="78">
        <f t="shared" si="277"/>
        <v>0</v>
      </c>
      <c r="CV398" s="78">
        <f t="shared" si="278"/>
        <v>0</v>
      </c>
      <c r="CW398" s="78">
        <f t="shared" si="279"/>
        <v>0</v>
      </c>
      <c r="CX398" s="78">
        <f t="shared" si="280"/>
        <v>0</v>
      </c>
      <c r="CY398" s="78">
        <f t="shared" si="281"/>
        <v>0</v>
      </c>
      <c r="CZ398" s="78">
        <f t="shared" si="282"/>
        <v>0</v>
      </c>
      <c r="DA398" s="78">
        <f>IF(COUNTIFS($A$2:$A$601,A398,$B$2:$B$601,B398,$F$2:F$601,F398)&gt;1,1,0)</f>
        <v>0</v>
      </c>
      <c r="DB398" s="78">
        <f t="shared" si="283"/>
        <v>0</v>
      </c>
      <c r="DC398" s="78">
        <f t="shared" si="284"/>
        <v>0</v>
      </c>
      <c r="DD398" s="78">
        <f t="shared" si="285"/>
        <v>0</v>
      </c>
      <c r="DE398" s="78" t="str">
        <f t="shared" si="286"/>
        <v>1</v>
      </c>
      <c r="DF398" s="78" t="str">
        <f t="shared" si="287"/>
        <v>1</v>
      </c>
      <c r="DG398" s="78" t="str">
        <f t="shared" si="288"/>
        <v>1</v>
      </c>
      <c r="DH398" s="78" t="str">
        <f t="shared" si="289"/>
        <v>1</v>
      </c>
      <c r="DI398" s="79" t="str">
        <f>IFERROR(IF(J398="","",VLOOKUP(J398,Lists!$D$3:$E$13,2,FALSE)),1)</f>
        <v/>
      </c>
      <c r="DJ398" s="79" t="str">
        <f>IFERROR(IF(K398="","",VLOOKUP(K398,Lists!$F$3:$G$14,2,FALSE)),1)</f>
        <v/>
      </c>
      <c r="DK398" s="79" t="str">
        <f>IFERROR(IF(M398="","",VLOOKUP(M398,Lists!$AA$3:$AB$18,2,FALSE)),1)</f>
        <v/>
      </c>
      <c r="DL398" s="79" t="str">
        <f>IFERROR(IF(N398="","",VLOOKUP(N398,Lists!$AC$3:$AD$13,2,FALSE)),1)</f>
        <v/>
      </c>
    </row>
    <row r="399" spans="1:116" ht="15" customHeight="1" x14ac:dyDescent="0.2">
      <c r="A399" s="20"/>
      <c r="B399" s="19"/>
      <c r="C399" s="64"/>
      <c r="D399" s="64"/>
      <c r="E399" s="19"/>
      <c r="F399" s="20"/>
      <c r="G399" s="18"/>
      <c r="H399" s="65"/>
      <c r="I399" s="18"/>
      <c r="J399" s="66"/>
      <c r="K399" s="66"/>
      <c r="L399" s="67"/>
      <c r="M399" s="68"/>
      <c r="N399" s="68"/>
      <c r="O399" s="69"/>
      <c r="P399" s="134"/>
      <c r="Q399" s="70"/>
      <c r="R399" s="134"/>
      <c r="S399" s="70"/>
      <c r="T399" s="134"/>
      <c r="U399" s="70"/>
      <c r="V399" s="134"/>
      <c r="W399" s="70"/>
      <c r="X399" s="134"/>
      <c r="Y399" s="70"/>
      <c r="Z399" s="134"/>
      <c r="AA399" s="70"/>
      <c r="AB399" s="19"/>
      <c r="AC399" s="20"/>
      <c r="AD399" s="19"/>
      <c r="AE399" s="71" t="str">
        <f t="shared" si="254"/>
        <v/>
      </c>
      <c r="AF399" s="71" t="str">
        <f t="shared" si="255"/>
        <v/>
      </c>
      <c r="AG399" s="71" t="str">
        <f t="shared" si="256"/>
        <v/>
      </c>
      <c r="AH399" s="71" t="str">
        <f t="shared" si="257"/>
        <v/>
      </c>
      <c r="AI399" s="71" t="str">
        <f t="shared" si="258"/>
        <v/>
      </c>
      <c r="AJ399" s="71" t="str">
        <f t="shared" si="259"/>
        <v/>
      </c>
      <c r="AK399" s="71" t="str">
        <f t="shared" si="260"/>
        <v/>
      </c>
      <c r="AL399" s="71" t="str">
        <f t="shared" si="261"/>
        <v/>
      </c>
      <c r="AM399" s="71" t="str">
        <f t="shared" si="262"/>
        <v/>
      </c>
      <c r="AN399" s="72" t="str">
        <f t="shared" si="263"/>
        <v/>
      </c>
      <c r="AO399" s="73" t="str">
        <f t="shared" si="264"/>
        <v/>
      </c>
      <c r="AP399" s="72" t="str">
        <f t="shared" si="265"/>
        <v/>
      </c>
      <c r="AQ399" s="72" t="str">
        <f t="shared" si="266"/>
        <v/>
      </c>
      <c r="AR399" s="72" t="str">
        <f t="shared" si="267"/>
        <v/>
      </c>
      <c r="AS399" s="72" t="str">
        <f t="shared" si="268"/>
        <v/>
      </c>
      <c r="AT399" s="72" t="str">
        <f t="shared" si="269"/>
        <v/>
      </c>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80"/>
      <c r="CA399" s="3"/>
      <c r="CB399" s="3"/>
      <c r="CC399" s="3"/>
      <c r="CD399" s="3"/>
      <c r="CE399" s="3"/>
      <c r="CF399" s="3"/>
      <c r="CG399" s="3"/>
      <c r="CH399" s="3"/>
      <c r="CI399" s="3"/>
      <c r="CJ399" s="3"/>
      <c r="CM399" s="3"/>
      <c r="CN399" s="78" t="str">
        <f t="shared" si="270"/>
        <v/>
      </c>
      <c r="CO399" s="78" t="str">
        <f t="shared" si="271"/>
        <v/>
      </c>
      <c r="CP399" s="78" t="str">
        <f t="shared" si="272"/>
        <v/>
      </c>
      <c r="CQ399" s="78" t="str">
        <f t="shared" si="273"/>
        <v/>
      </c>
      <c r="CR399" s="78" t="str">
        <f t="shared" si="274"/>
        <v/>
      </c>
      <c r="CS399" s="78" t="str">
        <f t="shared" si="275"/>
        <v/>
      </c>
      <c r="CT399" s="78">
        <f t="shared" si="276"/>
        <v>0</v>
      </c>
      <c r="CU399" s="78">
        <f t="shared" si="277"/>
        <v>0</v>
      </c>
      <c r="CV399" s="78">
        <f t="shared" si="278"/>
        <v>0</v>
      </c>
      <c r="CW399" s="78">
        <f t="shared" si="279"/>
        <v>0</v>
      </c>
      <c r="CX399" s="78">
        <f t="shared" si="280"/>
        <v>0</v>
      </c>
      <c r="CY399" s="78">
        <f t="shared" si="281"/>
        <v>0</v>
      </c>
      <c r="CZ399" s="78">
        <f t="shared" si="282"/>
        <v>0</v>
      </c>
      <c r="DA399" s="78">
        <f>IF(COUNTIFS($A$2:$A$601,A399,$B$2:$B$601,B399,$F$2:F$601,F399)&gt;1,1,0)</f>
        <v>0</v>
      </c>
      <c r="DB399" s="78">
        <f t="shared" si="283"/>
        <v>0</v>
      </c>
      <c r="DC399" s="78">
        <f t="shared" si="284"/>
        <v>0</v>
      </c>
      <c r="DD399" s="78">
        <f t="shared" si="285"/>
        <v>0</v>
      </c>
      <c r="DE399" s="78" t="str">
        <f t="shared" si="286"/>
        <v>1</v>
      </c>
      <c r="DF399" s="78" t="str">
        <f t="shared" si="287"/>
        <v>1</v>
      </c>
      <c r="DG399" s="78" t="str">
        <f t="shared" si="288"/>
        <v>1</v>
      </c>
      <c r="DH399" s="78" t="str">
        <f t="shared" si="289"/>
        <v>1</v>
      </c>
      <c r="DI399" s="79" t="str">
        <f>IFERROR(IF(J399="","",VLOOKUP(J399,Lists!$D$3:$E$13,2,FALSE)),1)</f>
        <v/>
      </c>
      <c r="DJ399" s="79" t="str">
        <f>IFERROR(IF(K399="","",VLOOKUP(K399,Lists!$F$3:$G$14,2,FALSE)),1)</f>
        <v/>
      </c>
      <c r="DK399" s="79" t="str">
        <f>IFERROR(IF(M399="","",VLOOKUP(M399,Lists!$AA$3:$AB$18,2,FALSE)),1)</f>
        <v/>
      </c>
      <c r="DL399" s="79" t="str">
        <f>IFERROR(IF(N399="","",VLOOKUP(N399,Lists!$AC$3:$AD$13,2,FALSE)),1)</f>
        <v/>
      </c>
    </row>
    <row r="400" spans="1:116" ht="15" customHeight="1" x14ac:dyDescent="0.2">
      <c r="A400" s="20"/>
      <c r="B400" s="19"/>
      <c r="C400" s="64"/>
      <c r="D400" s="64"/>
      <c r="E400" s="19"/>
      <c r="F400" s="20"/>
      <c r="G400" s="18"/>
      <c r="H400" s="65"/>
      <c r="I400" s="18"/>
      <c r="J400" s="66"/>
      <c r="K400" s="66"/>
      <c r="L400" s="67"/>
      <c r="M400" s="68"/>
      <c r="N400" s="68"/>
      <c r="O400" s="69"/>
      <c r="P400" s="134"/>
      <c r="Q400" s="70"/>
      <c r="R400" s="134"/>
      <c r="S400" s="70"/>
      <c r="T400" s="134"/>
      <c r="U400" s="70"/>
      <c r="V400" s="134"/>
      <c r="W400" s="70"/>
      <c r="X400" s="134"/>
      <c r="Y400" s="70"/>
      <c r="Z400" s="134"/>
      <c r="AA400" s="70"/>
      <c r="AB400" s="19"/>
      <c r="AC400" s="20"/>
      <c r="AD400" s="19"/>
      <c r="AE400" s="71" t="str">
        <f t="shared" si="254"/>
        <v/>
      </c>
      <c r="AF400" s="71" t="str">
        <f t="shared" si="255"/>
        <v/>
      </c>
      <c r="AG400" s="71" t="str">
        <f t="shared" si="256"/>
        <v/>
      </c>
      <c r="AH400" s="71" t="str">
        <f t="shared" si="257"/>
        <v/>
      </c>
      <c r="AI400" s="71" t="str">
        <f t="shared" si="258"/>
        <v/>
      </c>
      <c r="AJ400" s="71" t="str">
        <f t="shared" si="259"/>
        <v/>
      </c>
      <c r="AK400" s="71" t="str">
        <f t="shared" si="260"/>
        <v/>
      </c>
      <c r="AL400" s="71" t="str">
        <f t="shared" si="261"/>
        <v/>
      </c>
      <c r="AM400" s="71" t="str">
        <f t="shared" si="262"/>
        <v/>
      </c>
      <c r="AN400" s="72" t="str">
        <f t="shared" si="263"/>
        <v/>
      </c>
      <c r="AO400" s="73" t="str">
        <f t="shared" si="264"/>
        <v/>
      </c>
      <c r="AP400" s="72" t="str">
        <f t="shared" si="265"/>
        <v/>
      </c>
      <c r="AQ400" s="72" t="str">
        <f t="shared" si="266"/>
        <v/>
      </c>
      <c r="AR400" s="72" t="str">
        <f t="shared" si="267"/>
        <v/>
      </c>
      <c r="AS400" s="72" t="str">
        <f t="shared" si="268"/>
        <v/>
      </c>
      <c r="AT400" s="72" t="str">
        <f t="shared" si="269"/>
        <v/>
      </c>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80"/>
      <c r="CA400" s="3"/>
      <c r="CB400" s="3"/>
      <c r="CC400" s="3"/>
      <c r="CD400" s="3"/>
      <c r="CE400" s="3"/>
      <c r="CF400" s="3"/>
      <c r="CG400" s="3"/>
      <c r="CH400" s="3"/>
      <c r="CI400" s="3"/>
      <c r="CJ400" s="3"/>
      <c r="CM400" s="3"/>
      <c r="CN400" s="78" t="str">
        <f t="shared" si="270"/>
        <v/>
      </c>
      <c r="CO400" s="78" t="str">
        <f t="shared" si="271"/>
        <v/>
      </c>
      <c r="CP400" s="78" t="str">
        <f t="shared" si="272"/>
        <v/>
      </c>
      <c r="CQ400" s="78" t="str">
        <f t="shared" si="273"/>
        <v/>
      </c>
      <c r="CR400" s="78" t="str">
        <f t="shared" si="274"/>
        <v/>
      </c>
      <c r="CS400" s="78" t="str">
        <f t="shared" si="275"/>
        <v/>
      </c>
      <c r="CT400" s="78">
        <f t="shared" si="276"/>
        <v>0</v>
      </c>
      <c r="CU400" s="78">
        <f t="shared" si="277"/>
        <v>0</v>
      </c>
      <c r="CV400" s="78">
        <f t="shared" si="278"/>
        <v>0</v>
      </c>
      <c r="CW400" s="78">
        <f t="shared" si="279"/>
        <v>0</v>
      </c>
      <c r="CX400" s="78">
        <f t="shared" si="280"/>
        <v>0</v>
      </c>
      <c r="CY400" s="78">
        <f t="shared" si="281"/>
        <v>0</v>
      </c>
      <c r="CZ400" s="78">
        <f t="shared" si="282"/>
        <v>0</v>
      </c>
      <c r="DA400" s="78">
        <f>IF(COUNTIFS($A$2:$A$601,A400,$B$2:$B$601,B400,$F$2:F$601,F400)&gt;1,1,0)</f>
        <v>0</v>
      </c>
      <c r="DB400" s="78">
        <f t="shared" si="283"/>
        <v>0</v>
      </c>
      <c r="DC400" s="78">
        <f t="shared" si="284"/>
        <v>0</v>
      </c>
      <c r="DD400" s="78">
        <f t="shared" si="285"/>
        <v>0</v>
      </c>
      <c r="DE400" s="78" t="str">
        <f t="shared" si="286"/>
        <v>1</v>
      </c>
      <c r="DF400" s="78" t="str">
        <f t="shared" si="287"/>
        <v>1</v>
      </c>
      <c r="DG400" s="78" t="str">
        <f t="shared" si="288"/>
        <v>1</v>
      </c>
      <c r="DH400" s="78" t="str">
        <f t="shared" si="289"/>
        <v>1</v>
      </c>
      <c r="DI400" s="79" t="str">
        <f>IFERROR(IF(J400="","",VLOOKUP(J400,Lists!$D$3:$E$13,2,FALSE)),1)</f>
        <v/>
      </c>
      <c r="DJ400" s="79" t="str">
        <f>IFERROR(IF(K400="","",VLOOKUP(K400,Lists!$F$3:$G$14,2,FALSE)),1)</f>
        <v/>
      </c>
      <c r="DK400" s="79" t="str">
        <f>IFERROR(IF(M400="","",VLOOKUP(M400,Lists!$AA$3:$AB$18,2,FALSE)),1)</f>
        <v/>
      </c>
      <c r="DL400" s="79" t="str">
        <f>IFERROR(IF(N400="","",VLOOKUP(N400,Lists!$AC$3:$AD$13,2,FALSE)),1)</f>
        <v/>
      </c>
    </row>
    <row r="401" spans="1:116" ht="15" customHeight="1" x14ac:dyDescent="0.2">
      <c r="A401" s="20"/>
      <c r="B401" s="19"/>
      <c r="C401" s="64"/>
      <c r="D401" s="64"/>
      <c r="E401" s="19"/>
      <c r="F401" s="20"/>
      <c r="G401" s="18"/>
      <c r="H401" s="65"/>
      <c r="I401" s="18"/>
      <c r="J401" s="66"/>
      <c r="K401" s="66"/>
      <c r="L401" s="67"/>
      <c r="M401" s="68"/>
      <c r="N401" s="68"/>
      <c r="O401" s="69"/>
      <c r="P401" s="134"/>
      <c r="Q401" s="70"/>
      <c r="R401" s="134"/>
      <c r="S401" s="70"/>
      <c r="T401" s="134"/>
      <c r="U401" s="70"/>
      <c r="V401" s="134"/>
      <c r="W401" s="70"/>
      <c r="X401" s="134"/>
      <c r="Y401" s="70"/>
      <c r="Z401" s="134"/>
      <c r="AA401" s="70"/>
      <c r="AB401" s="19"/>
      <c r="AC401" s="20"/>
      <c r="AD401" s="19"/>
      <c r="AE401" s="71" t="str">
        <f t="shared" si="254"/>
        <v/>
      </c>
      <c r="AF401" s="71" t="str">
        <f t="shared" si="255"/>
        <v/>
      </c>
      <c r="AG401" s="71" t="str">
        <f t="shared" si="256"/>
        <v/>
      </c>
      <c r="AH401" s="71" t="str">
        <f t="shared" si="257"/>
        <v/>
      </c>
      <c r="AI401" s="71" t="str">
        <f t="shared" si="258"/>
        <v/>
      </c>
      <c r="AJ401" s="71" t="str">
        <f t="shared" si="259"/>
        <v/>
      </c>
      <c r="AK401" s="71" t="str">
        <f t="shared" si="260"/>
        <v/>
      </c>
      <c r="AL401" s="71" t="str">
        <f t="shared" si="261"/>
        <v/>
      </c>
      <c r="AM401" s="71" t="str">
        <f t="shared" si="262"/>
        <v/>
      </c>
      <c r="AN401" s="72" t="str">
        <f t="shared" si="263"/>
        <v/>
      </c>
      <c r="AO401" s="73" t="str">
        <f t="shared" si="264"/>
        <v/>
      </c>
      <c r="AP401" s="72" t="str">
        <f t="shared" si="265"/>
        <v/>
      </c>
      <c r="AQ401" s="72" t="str">
        <f t="shared" si="266"/>
        <v/>
      </c>
      <c r="AR401" s="72" t="str">
        <f t="shared" si="267"/>
        <v/>
      </c>
      <c r="AS401" s="72" t="str">
        <f t="shared" si="268"/>
        <v/>
      </c>
      <c r="AT401" s="72" t="str">
        <f t="shared" si="269"/>
        <v/>
      </c>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80"/>
      <c r="CA401" s="3"/>
      <c r="CB401" s="3"/>
      <c r="CC401" s="3"/>
      <c r="CD401" s="3"/>
      <c r="CE401" s="3"/>
      <c r="CF401" s="3"/>
      <c r="CG401" s="3"/>
      <c r="CH401" s="3"/>
      <c r="CI401" s="3"/>
      <c r="CJ401" s="3"/>
      <c r="CM401" s="3"/>
      <c r="CN401" s="78" t="str">
        <f t="shared" si="270"/>
        <v/>
      </c>
      <c r="CO401" s="78" t="str">
        <f t="shared" si="271"/>
        <v/>
      </c>
      <c r="CP401" s="78" t="str">
        <f t="shared" si="272"/>
        <v/>
      </c>
      <c r="CQ401" s="78" t="str">
        <f t="shared" si="273"/>
        <v/>
      </c>
      <c r="CR401" s="78" t="str">
        <f t="shared" si="274"/>
        <v/>
      </c>
      <c r="CS401" s="78" t="str">
        <f t="shared" si="275"/>
        <v/>
      </c>
      <c r="CT401" s="78">
        <f t="shared" si="276"/>
        <v>0</v>
      </c>
      <c r="CU401" s="78">
        <f t="shared" si="277"/>
        <v>0</v>
      </c>
      <c r="CV401" s="78">
        <f t="shared" si="278"/>
        <v>0</v>
      </c>
      <c r="CW401" s="78">
        <f t="shared" si="279"/>
        <v>0</v>
      </c>
      <c r="CX401" s="78">
        <f t="shared" si="280"/>
        <v>0</v>
      </c>
      <c r="CY401" s="78">
        <f t="shared" si="281"/>
        <v>0</v>
      </c>
      <c r="CZ401" s="78">
        <f t="shared" si="282"/>
        <v>0</v>
      </c>
      <c r="DA401" s="78">
        <f>IF(COUNTIFS($A$2:$A$601,A401,$B$2:$B$601,B401,$F$2:F$601,F401)&gt;1,1,0)</f>
        <v>0</v>
      </c>
      <c r="DB401" s="78">
        <f t="shared" si="283"/>
        <v>0</v>
      </c>
      <c r="DC401" s="78">
        <f t="shared" si="284"/>
        <v>0</v>
      </c>
      <c r="DD401" s="78">
        <f t="shared" si="285"/>
        <v>0</v>
      </c>
      <c r="DE401" s="78" t="str">
        <f t="shared" si="286"/>
        <v>1</v>
      </c>
      <c r="DF401" s="78" t="str">
        <f t="shared" si="287"/>
        <v>1</v>
      </c>
      <c r="DG401" s="78" t="str">
        <f t="shared" si="288"/>
        <v>1</v>
      </c>
      <c r="DH401" s="78" t="str">
        <f t="shared" si="289"/>
        <v>1</v>
      </c>
      <c r="DI401" s="79" t="str">
        <f>IFERROR(IF(J401="","",VLOOKUP(J401,Lists!$D$3:$E$13,2,FALSE)),1)</f>
        <v/>
      </c>
      <c r="DJ401" s="79" t="str">
        <f>IFERROR(IF(K401="","",VLOOKUP(K401,Lists!$F$3:$G$14,2,FALSE)),1)</f>
        <v/>
      </c>
      <c r="DK401" s="79" t="str">
        <f>IFERROR(IF(M401="","",VLOOKUP(M401,Lists!$AA$3:$AB$18,2,FALSE)),1)</f>
        <v/>
      </c>
      <c r="DL401" s="79" t="str">
        <f>IFERROR(IF(N401="","",VLOOKUP(N401,Lists!$AC$3:$AD$13,2,FALSE)),1)</f>
        <v/>
      </c>
    </row>
    <row r="402" spans="1:116" ht="15" customHeight="1" x14ac:dyDescent="0.2">
      <c r="A402" s="20"/>
      <c r="B402" s="19"/>
      <c r="C402" s="64"/>
      <c r="D402" s="64"/>
      <c r="E402" s="19"/>
      <c r="F402" s="20"/>
      <c r="G402" s="18"/>
      <c r="H402" s="65"/>
      <c r="I402" s="18"/>
      <c r="J402" s="66"/>
      <c r="K402" s="66"/>
      <c r="L402" s="67"/>
      <c r="M402" s="68"/>
      <c r="N402" s="68"/>
      <c r="O402" s="69"/>
      <c r="P402" s="134"/>
      <c r="Q402" s="70"/>
      <c r="R402" s="134"/>
      <c r="S402" s="70"/>
      <c r="T402" s="134"/>
      <c r="U402" s="70"/>
      <c r="V402" s="134"/>
      <c r="W402" s="70"/>
      <c r="X402" s="134"/>
      <c r="Y402" s="70"/>
      <c r="Z402" s="134"/>
      <c r="AA402" s="70"/>
      <c r="AB402" s="19"/>
      <c r="AC402" s="20"/>
      <c r="AD402" s="19"/>
      <c r="AE402" s="71" t="str">
        <f t="shared" si="254"/>
        <v/>
      </c>
      <c r="AF402" s="71" t="str">
        <f t="shared" si="255"/>
        <v/>
      </c>
      <c r="AG402" s="71" t="str">
        <f t="shared" si="256"/>
        <v/>
      </c>
      <c r="AH402" s="71" t="str">
        <f t="shared" si="257"/>
        <v/>
      </c>
      <c r="AI402" s="71" t="str">
        <f t="shared" si="258"/>
        <v/>
      </c>
      <c r="AJ402" s="71" t="str">
        <f t="shared" si="259"/>
        <v/>
      </c>
      <c r="AK402" s="71" t="str">
        <f t="shared" si="260"/>
        <v/>
      </c>
      <c r="AL402" s="71" t="str">
        <f t="shared" si="261"/>
        <v/>
      </c>
      <c r="AM402" s="71" t="str">
        <f t="shared" si="262"/>
        <v/>
      </c>
      <c r="AN402" s="72" t="str">
        <f t="shared" si="263"/>
        <v/>
      </c>
      <c r="AO402" s="73" t="str">
        <f t="shared" si="264"/>
        <v/>
      </c>
      <c r="AP402" s="72" t="str">
        <f t="shared" si="265"/>
        <v/>
      </c>
      <c r="AQ402" s="72" t="str">
        <f t="shared" si="266"/>
        <v/>
      </c>
      <c r="AR402" s="72" t="str">
        <f t="shared" si="267"/>
        <v/>
      </c>
      <c r="AS402" s="72" t="str">
        <f t="shared" si="268"/>
        <v/>
      </c>
      <c r="AT402" s="72" t="str">
        <f t="shared" si="269"/>
        <v/>
      </c>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80"/>
      <c r="CA402" s="3"/>
      <c r="CB402" s="3"/>
      <c r="CC402" s="3"/>
      <c r="CD402" s="3"/>
      <c r="CE402" s="3"/>
      <c r="CF402" s="3"/>
      <c r="CG402" s="3"/>
      <c r="CH402" s="3"/>
      <c r="CI402" s="3"/>
      <c r="CJ402" s="3"/>
      <c r="CM402" s="3"/>
      <c r="CN402" s="78" t="str">
        <f t="shared" si="270"/>
        <v/>
      </c>
      <c r="CO402" s="78" t="str">
        <f t="shared" si="271"/>
        <v/>
      </c>
      <c r="CP402" s="78" t="str">
        <f t="shared" si="272"/>
        <v/>
      </c>
      <c r="CQ402" s="78" t="str">
        <f t="shared" si="273"/>
        <v/>
      </c>
      <c r="CR402" s="78" t="str">
        <f t="shared" si="274"/>
        <v/>
      </c>
      <c r="CS402" s="78" t="str">
        <f t="shared" si="275"/>
        <v/>
      </c>
      <c r="CT402" s="78">
        <f t="shared" si="276"/>
        <v>0</v>
      </c>
      <c r="CU402" s="78">
        <f t="shared" si="277"/>
        <v>0</v>
      </c>
      <c r="CV402" s="78">
        <f t="shared" si="278"/>
        <v>0</v>
      </c>
      <c r="CW402" s="78">
        <f t="shared" si="279"/>
        <v>0</v>
      </c>
      <c r="CX402" s="78">
        <f t="shared" si="280"/>
        <v>0</v>
      </c>
      <c r="CY402" s="78">
        <f t="shared" si="281"/>
        <v>0</v>
      </c>
      <c r="CZ402" s="78">
        <f t="shared" si="282"/>
        <v>0</v>
      </c>
      <c r="DA402" s="78">
        <f>IF(COUNTIFS($A$2:$A$601,A402,$B$2:$B$601,B402,$F$2:F$601,F402)&gt;1,1,0)</f>
        <v>0</v>
      </c>
      <c r="DB402" s="78">
        <f t="shared" si="283"/>
        <v>0</v>
      </c>
      <c r="DC402" s="78">
        <f t="shared" si="284"/>
        <v>0</v>
      </c>
      <c r="DD402" s="78">
        <f t="shared" si="285"/>
        <v>0</v>
      </c>
      <c r="DE402" s="78" t="str">
        <f t="shared" si="286"/>
        <v>1</v>
      </c>
      <c r="DF402" s="78" t="str">
        <f t="shared" si="287"/>
        <v>1</v>
      </c>
      <c r="DG402" s="78" t="str">
        <f t="shared" si="288"/>
        <v>1</v>
      </c>
      <c r="DH402" s="78" t="str">
        <f t="shared" si="289"/>
        <v>1</v>
      </c>
      <c r="DI402" s="79" t="str">
        <f>IFERROR(IF(J402="","",VLOOKUP(J402,Lists!$D$3:$E$13,2,FALSE)),1)</f>
        <v/>
      </c>
      <c r="DJ402" s="79" t="str">
        <f>IFERROR(IF(K402="","",VLOOKUP(K402,Lists!$F$3:$G$14,2,FALSE)),1)</f>
        <v/>
      </c>
      <c r="DK402" s="79" t="str">
        <f>IFERROR(IF(M402="","",VLOOKUP(M402,Lists!$AA$3:$AB$18,2,FALSE)),1)</f>
        <v/>
      </c>
      <c r="DL402" s="79" t="str">
        <f>IFERROR(IF(N402="","",VLOOKUP(N402,Lists!$AC$3:$AD$13,2,FALSE)),1)</f>
        <v/>
      </c>
    </row>
    <row r="403" spans="1:116" ht="15" customHeight="1" x14ac:dyDescent="0.2">
      <c r="A403" s="20"/>
      <c r="B403" s="19"/>
      <c r="C403" s="64"/>
      <c r="D403" s="64"/>
      <c r="E403" s="19"/>
      <c r="F403" s="20"/>
      <c r="G403" s="18"/>
      <c r="H403" s="65"/>
      <c r="I403" s="18"/>
      <c r="J403" s="66"/>
      <c r="K403" s="66"/>
      <c r="L403" s="67"/>
      <c r="M403" s="68"/>
      <c r="N403" s="68"/>
      <c r="O403" s="69"/>
      <c r="P403" s="134"/>
      <c r="Q403" s="70"/>
      <c r="R403" s="134"/>
      <c r="S403" s="70"/>
      <c r="T403" s="134"/>
      <c r="U403" s="70"/>
      <c r="V403" s="134"/>
      <c r="W403" s="70"/>
      <c r="X403" s="134"/>
      <c r="Y403" s="70"/>
      <c r="Z403" s="134"/>
      <c r="AA403" s="70"/>
      <c r="AB403" s="19"/>
      <c r="AC403" s="20"/>
      <c r="AD403" s="19"/>
      <c r="AE403" s="71" t="str">
        <f t="shared" si="254"/>
        <v/>
      </c>
      <c r="AF403" s="71" t="str">
        <f t="shared" si="255"/>
        <v/>
      </c>
      <c r="AG403" s="71" t="str">
        <f t="shared" si="256"/>
        <v/>
      </c>
      <c r="AH403" s="71" t="str">
        <f t="shared" si="257"/>
        <v/>
      </c>
      <c r="AI403" s="71" t="str">
        <f t="shared" si="258"/>
        <v/>
      </c>
      <c r="AJ403" s="71" t="str">
        <f t="shared" si="259"/>
        <v/>
      </c>
      <c r="AK403" s="71" t="str">
        <f t="shared" si="260"/>
        <v/>
      </c>
      <c r="AL403" s="71" t="str">
        <f t="shared" si="261"/>
        <v/>
      </c>
      <c r="AM403" s="71" t="str">
        <f t="shared" si="262"/>
        <v/>
      </c>
      <c r="AN403" s="72" t="str">
        <f t="shared" si="263"/>
        <v/>
      </c>
      <c r="AO403" s="73" t="str">
        <f t="shared" si="264"/>
        <v/>
      </c>
      <c r="AP403" s="72" t="str">
        <f t="shared" si="265"/>
        <v/>
      </c>
      <c r="AQ403" s="72" t="str">
        <f t="shared" si="266"/>
        <v/>
      </c>
      <c r="AR403" s="72" t="str">
        <f t="shared" si="267"/>
        <v/>
      </c>
      <c r="AS403" s="72" t="str">
        <f t="shared" si="268"/>
        <v/>
      </c>
      <c r="AT403" s="72" t="str">
        <f t="shared" si="269"/>
        <v/>
      </c>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80"/>
      <c r="CA403" s="3"/>
      <c r="CB403" s="3"/>
      <c r="CC403" s="3"/>
      <c r="CD403" s="3"/>
      <c r="CE403" s="3"/>
      <c r="CF403" s="3"/>
      <c r="CG403" s="3"/>
      <c r="CH403" s="3"/>
      <c r="CI403" s="3"/>
      <c r="CJ403" s="3"/>
      <c r="CM403" s="3"/>
      <c r="CN403" s="78" t="str">
        <f t="shared" si="270"/>
        <v/>
      </c>
      <c r="CO403" s="78" t="str">
        <f t="shared" si="271"/>
        <v/>
      </c>
      <c r="CP403" s="78" t="str">
        <f t="shared" si="272"/>
        <v/>
      </c>
      <c r="CQ403" s="78" t="str">
        <f t="shared" si="273"/>
        <v/>
      </c>
      <c r="CR403" s="78" t="str">
        <f t="shared" si="274"/>
        <v/>
      </c>
      <c r="CS403" s="78" t="str">
        <f t="shared" si="275"/>
        <v/>
      </c>
      <c r="CT403" s="78">
        <f t="shared" si="276"/>
        <v>0</v>
      </c>
      <c r="CU403" s="78">
        <f t="shared" si="277"/>
        <v>0</v>
      </c>
      <c r="CV403" s="78">
        <f t="shared" si="278"/>
        <v>0</v>
      </c>
      <c r="CW403" s="78">
        <f t="shared" si="279"/>
        <v>0</v>
      </c>
      <c r="CX403" s="78">
        <f t="shared" si="280"/>
        <v>0</v>
      </c>
      <c r="CY403" s="78">
        <f t="shared" si="281"/>
        <v>0</v>
      </c>
      <c r="CZ403" s="78">
        <f t="shared" si="282"/>
        <v>0</v>
      </c>
      <c r="DA403" s="78">
        <f>IF(COUNTIFS($A$2:$A$601,A403,$B$2:$B$601,B403,$F$2:F$601,F403)&gt;1,1,0)</f>
        <v>0</v>
      </c>
      <c r="DB403" s="78">
        <f t="shared" si="283"/>
        <v>0</v>
      </c>
      <c r="DC403" s="78">
        <f t="shared" si="284"/>
        <v>0</v>
      </c>
      <c r="DD403" s="78">
        <f t="shared" si="285"/>
        <v>0</v>
      </c>
      <c r="DE403" s="78" t="str">
        <f t="shared" si="286"/>
        <v>1</v>
      </c>
      <c r="DF403" s="78" t="str">
        <f t="shared" si="287"/>
        <v>1</v>
      </c>
      <c r="DG403" s="78" t="str">
        <f t="shared" si="288"/>
        <v>1</v>
      </c>
      <c r="DH403" s="78" t="str">
        <f t="shared" si="289"/>
        <v>1</v>
      </c>
      <c r="DI403" s="79" t="str">
        <f>IFERROR(IF(J403="","",VLOOKUP(J403,Lists!$D$3:$E$13,2,FALSE)),1)</f>
        <v/>
      </c>
      <c r="DJ403" s="79" t="str">
        <f>IFERROR(IF(K403="","",VLOOKUP(K403,Lists!$F$3:$G$14,2,FALSE)),1)</f>
        <v/>
      </c>
      <c r="DK403" s="79" t="str">
        <f>IFERROR(IF(M403="","",VLOOKUP(M403,Lists!$AA$3:$AB$18,2,FALSE)),1)</f>
        <v/>
      </c>
      <c r="DL403" s="79" t="str">
        <f>IFERROR(IF(N403="","",VLOOKUP(N403,Lists!$AC$3:$AD$13,2,FALSE)),1)</f>
        <v/>
      </c>
    </row>
    <row r="404" spans="1:116" ht="15" customHeight="1" x14ac:dyDescent="0.2">
      <c r="A404" s="20"/>
      <c r="B404" s="19"/>
      <c r="C404" s="64"/>
      <c r="D404" s="64"/>
      <c r="E404" s="19"/>
      <c r="F404" s="20"/>
      <c r="G404" s="18"/>
      <c r="H404" s="65"/>
      <c r="I404" s="18"/>
      <c r="J404" s="66"/>
      <c r="K404" s="66"/>
      <c r="L404" s="67"/>
      <c r="M404" s="68"/>
      <c r="N404" s="68"/>
      <c r="O404" s="69"/>
      <c r="P404" s="134"/>
      <c r="Q404" s="70"/>
      <c r="R404" s="134"/>
      <c r="S404" s="70"/>
      <c r="T404" s="134"/>
      <c r="U404" s="70"/>
      <c r="V404" s="134"/>
      <c r="W404" s="70"/>
      <c r="X404" s="134"/>
      <c r="Y404" s="70"/>
      <c r="Z404" s="134"/>
      <c r="AA404" s="70"/>
      <c r="AB404" s="19"/>
      <c r="AC404" s="20"/>
      <c r="AD404" s="19"/>
      <c r="AE404" s="71" t="str">
        <f t="shared" si="254"/>
        <v/>
      </c>
      <c r="AF404" s="71" t="str">
        <f t="shared" si="255"/>
        <v/>
      </c>
      <c r="AG404" s="71" t="str">
        <f t="shared" si="256"/>
        <v/>
      </c>
      <c r="AH404" s="71" t="str">
        <f t="shared" si="257"/>
        <v/>
      </c>
      <c r="AI404" s="71" t="str">
        <f t="shared" si="258"/>
        <v/>
      </c>
      <c r="AJ404" s="71" t="str">
        <f t="shared" si="259"/>
        <v/>
      </c>
      <c r="AK404" s="71" t="str">
        <f t="shared" si="260"/>
        <v/>
      </c>
      <c r="AL404" s="71" t="str">
        <f t="shared" si="261"/>
        <v/>
      </c>
      <c r="AM404" s="71" t="str">
        <f t="shared" si="262"/>
        <v/>
      </c>
      <c r="AN404" s="72" t="str">
        <f t="shared" si="263"/>
        <v/>
      </c>
      <c r="AO404" s="73" t="str">
        <f t="shared" si="264"/>
        <v/>
      </c>
      <c r="AP404" s="72" t="str">
        <f t="shared" si="265"/>
        <v/>
      </c>
      <c r="AQ404" s="72" t="str">
        <f t="shared" si="266"/>
        <v/>
      </c>
      <c r="AR404" s="72" t="str">
        <f t="shared" si="267"/>
        <v/>
      </c>
      <c r="AS404" s="72" t="str">
        <f t="shared" si="268"/>
        <v/>
      </c>
      <c r="AT404" s="72" t="str">
        <f t="shared" si="269"/>
        <v/>
      </c>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80"/>
      <c r="CA404" s="3"/>
      <c r="CB404" s="3"/>
      <c r="CC404" s="3"/>
      <c r="CD404" s="3"/>
      <c r="CE404" s="3"/>
      <c r="CF404" s="3"/>
      <c r="CG404" s="3"/>
      <c r="CH404" s="3"/>
      <c r="CI404" s="3"/>
      <c r="CJ404" s="3"/>
      <c r="CM404" s="3"/>
      <c r="CN404" s="78" t="str">
        <f t="shared" si="270"/>
        <v/>
      </c>
      <c r="CO404" s="78" t="str">
        <f t="shared" si="271"/>
        <v/>
      </c>
      <c r="CP404" s="78" t="str">
        <f t="shared" si="272"/>
        <v/>
      </c>
      <c r="CQ404" s="78" t="str">
        <f t="shared" si="273"/>
        <v/>
      </c>
      <c r="CR404" s="78" t="str">
        <f t="shared" si="274"/>
        <v/>
      </c>
      <c r="CS404" s="78" t="str">
        <f t="shared" si="275"/>
        <v/>
      </c>
      <c r="CT404" s="78">
        <f t="shared" si="276"/>
        <v>0</v>
      </c>
      <c r="CU404" s="78">
        <f t="shared" si="277"/>
        <v>0</v>
      </c>
      <c r="CV404" s="78">
        <f t="shared" si="278"/>
        <v>0</v>
      </c>
      <c r="CW404" s="78">
        <f t="shared" si="279"/>
        <v>0</v>
      </c>
      <c r="CX404" s="78">
        <f t="shared" si="280"/>
        <v>0</v>
      </c>
      <c r="CY404" s="78">
        <f t="shared" si="281"/>
        <v>0</v>
      </c>
      <c r="CZ404" s="78">
        <f t="shared" si="282"/>
        <v>0</v>
      </c>
      <c r="DA404" s="78">
        <f>IF(COUNTIFS($A$2:$A$601,A404,$B$2:$B$601,B404,$F$2:F$601,F404)&gt;1,1,0)</f>
        <v>0</v>
      </c>
      <c r="DB404" s="78">
        <f t="shared" si="283"/>
        <v>0</v>
      </c>
      <c r="DC404" s="78">
        <f t="shared" si="284"/>
        <v>0</v>
      </c>
      <c r="DD404" s="78">
        <f t="shared" si="285"/>
        <v>0</v>
      </c>
      <c r="DE404" s="78" t="str">
        <f t="shared" si="286"/>
        <v>1</v>
      </c>
      <c r="DF404" s="78" t="str">
        <f t="shared" si="287"/>
        <v>1</v>
      </c>
      <c r="DG404" s="78" t="str">
        <f t="shared" si="288"/>
        <v>1</v>
      </c>
      <c r="DH404" s="78" t="str">
        <f t="shared" si="289"/>
        <v>1</v>
      </c>
      <c r="DI404" s="79" t="str">
        <f>IFERROR(IF(J404="","",VLOOKUP(J404,Lists!$D$3:$E$13,2,FALSE)),1)</f>
        <v/>
      </c>
      <c r="DJ404" s="79" t="str">
        <f>IFERROR(IF(K404="","",VLOOKUP(K404,Lists!$F$3:$G$14,2,FALSE)),1)</f>
        <v/>
      </c>
      <c r="DK404" s="79" t="str">
        <f>IFERROR(IF(M404="","",VLOOKUP(M404,Lists!$AA$3:$AB$18,2,FALSE)),1)</f>
        <v/>
      </c>
      <c r="DL404" s="79" t="str">
        <f>IFERROR(IF(N404="","",VLOOKUP(N404,Lists!$AC$3:$AD$13,2,FALSE)),1)</f>
        <v/>
      </c>
    </row>
    <row r="405" spans="1:116" ht="15" customHeight="1" x14ac:dyDescent="0.2">
      <c r="A405" s="20"/>
      <c r="B405" s="19"/>
      <c r="C405" s="64"/>
      <c r="D405" s="64"/>
      <c r="E405" s="19"/>
      <c r="F405" s="20"/>
      <c r="G405" s="18"/>
      <c r="H405" s="65"/>
      <c r="I405" s="18"/>
      <c r="J405" s="66"/>
      <c r="K405" s="66"/>
      <c r="L405" s="67"/>
      <c r="M405" s="68"/>
      <c r="N405" s="68"/>
      <c r="O405" s="69"/>
      <c r="P405" s="134"/>
      <c r="Q405" s="70"/>
      <c r="R405" s="134"/>
      <c r="S405" s="70"/>
      <c r="T405" s="134"/>
      <c r="U405" s="70"/>
      <c r="V405" s="134"/>
      <c r="W405" s="70"/>
      <c r="X405" s="134"/>
      <c r="Y405" s="70"/>
      <c r="Z405" s="134"/>
      <c r="AA405" s="70"/>
      <c r="AB405" s="19"/>
      <c r="AC405" s="20"/>
      <c r="AD405" s="19"/>
      <c r="AE405" s="71" t="str">
        <f t="shared" si="254"/>
        <v/>
      </c>
      <c r="AF405" s="71" t="str">
        <f t="shared" si="255"/>
        <v/>
      </c>
      <c r="AG405" s="71" t="str">
        <f t="shared" si="256"/>
        <v/>
      </c>
      <c r="AH405" s="71" t="str">
        <f t="shared" si="257"/>
        <v/>
      </c>
      <c r="AI405" s="71" t="str">
        <f t="shared" si="258"/>
        <v/>
      </c>
      <c r="AJ405" s="71" t="str">
        <f t="shared" si="259"/>
        <v/>
      </c>
      <c r="AK405" s="71" t="str">
        <f t="shared" si="260"/>
        <v/>
      </c>
      <c r="AL405" s="71" t="str">
        <f t="shared" si="261"/>
        <v/>
      </c>
      <c r="AM405" s="71" t="str">
        <f t="shared" si="262"/>
        <v/>
      </c>
      <c r="AN405" s="72" t="str">
        <f t="shared" si="263"/>
        <v/>
      </c>
      <c r="AO405" s="73" t="str">
        <f t="shared" si="264"/>
        <v/>
      </c>
      <c r="AP405" s="72" t="str">
        <f t="shared" si="265"/>
        <v/>
      </c>
      <c r="AQ405" s="72" t="str">
        <f t="shared" si="266"/>
        <v/>
      </c>
      <c r="AR405" s="72" t="str">
        <f t="shared" si="267"/>
        <v/>
      </c>
      <c r="AS405" s="72" t="str">
        <f t="shared" si="268"/>
        <v/>
      </c>
      <c r="AT405" s="72" t="str">
        <f t="shared" si="269"/>
        <v/>
      </c>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80"/>
      <c r="CA405" s="3"/>
      <c r="CB405" s="3"/>
      <c r="CC405" s="3"/>
      <c r="CD405" s="3"/>
      <c r="CE405" s="3"/>
      <c r="CF405" s="3"/>
      <c r="CG405" s="3"/>
      <c r="CH405" s="3"/>
      <c r="CI405" s="3"/>
      <c r="CJ405" s="3"/>
      <c r="CM405" s="3"/>
      <c r="CN405" s="78" t="str">
        <f t="shared" si="270"/>
        <v/>
      </c>
      <c r="CO405" s="78" t="str">
        <f t="shared" si="271"/>
        <v/>
      </c>
      <c r="CP405" s="78" t="str">
        <f t="shared" si="272"/>
        <v/>
      </c>
      <c r="CQ405" s="78" t="str">
        <f t="shared" si="273"/>
        <v/>
      </c>
      <c r="CR405" s="78" t="str">
        <f t="shared" si="274"/>
        <v/>
      </c>
      <c r="CS405" s="78" t="str">
        <f t="shared" si="275"/>
        <v/>
      </c>
      <c r="CT405" s="78">
        <f t="shared" si="276"/>
        <v>0</v>
      </c>
      <c r="CU405" s="78">
        <f t="shared" si="277"/>
        <v>0</v>
      </c>
      <c r="CV405" s="78">
        <f t="shared" si="278"/>
        <v>0</v>
      </c>
      <c r="CW405" s="78">
        <f t="shared" si="279"/>
        <v>0</v>
      </c>
      <c r="CX405" s="78">
        <f t="shared" si="280"/>
        <v>0</v>
      </c>
      <c r="CY405" s="78">
        <f t="shared" si="281"/>
        <v>0</v>
      </c>
      <c r="CZ405" s="78">
        <f t="shared" si="282"/>
        <v>0</v>
      </c>
      <c r="DA405" s="78">
        <f>IF(COUNTIFS($A$2:$A$601,A405,$B$2:$B$601,B405,$F$2:F$601,F405)&gt;1,1,0)</f>
        <v>0</v>
      </c>
      <c r="DB405" s="78">
        <f t="shared" si="283"/>
        <v>0</v>
      </c>
      <c r="DC405" s="78">
        <f t="shared" si="284"/>
        <v>0</v>
      </c>
      <c r="DD405" s="78">
        <f t="shared" si="285"/>
        <v>0</v>
      </c>
      <c r="DE405" s="78" t="str">
        <f t="shared" si="286"/>
        <v>1</v>
      </c>
      <c r="DF405" s="78" t="str">
        <f t="shared" si="287"/>
        <v>1</v>
      </c>
      <c r="DG405" s="78" t="str">
        <f t="shared" si="288"/>
        <v>1</v>
      </c>
      <c r="DH405" s="78" t="str">
        <f t="shared" si="289"/>
        <v>1</v>
      </c>
      <c r="DI405" s="79" t="str">
        <f>IFERROR(IF(J405="","",VLOOKUP(J405,Lists!$D$3:$E$13,2,FALSE)),1)</f>
        <v/>
      </c>
      <c r="DJ405" s="79" t="str">
        <f>IFERROR(IF(K405="","",VLOOKUP(K405,Lists!$F$3:$G$14,2,FALSE)),1)</f>
        <v/>
      </c>
      <c r="DK405" s="79" t="str">
        <f>IFERROR(IF(M405="","",VLOOKUP(M405,Lists!$AA$3:$AB$18,2,FALSE)),1)</f>
        <v/>
      </c>
      <c r="DL405" s="79" t="str">
        <f>IFERROR(IF(N405="","",VLOOKUP(N405,Lists!$AC$3:$AD$13,2,FALSE)),1)</f>
        <v/>
      </c>
    </row>
    <row r="406" spans="1:116" ht="15" customHeight="1" x14ac:dyDescent="0.2">
      <c r="A406" s="20"/>
      <c r="B406" s="19"/>
      <c r="C406" s="64"/>
      <c r="D406" s="64"/>
      <c r="E406" s="19"/>
      <c r="F406" s="20"/>
      <c r="G406" s="18"/>
      <c r="H406" s="65"/>
      <c r="I406" s="18"/>
      <c r="J406" s="66"/>
      <c r="K406" s="66"/>
      <c r="L406" s="67"/>
      <c r="M406" s="68"/>
      <c r="N406" s="68"/>
      <c r="O406" s="69"/>
      <c r="P406" s="134"/>
      <c r="Q406" s="70"/>
      <c r="R406" s="134"/>
      <c r="S406" s="70"/>
      <c r="T406" s="134"/>
      <c r="U406" s="70"/>
      <c r="V406" s="134"/>
      <c r="W406" s="70"/>
      <c r="X406" s="134"/>
      <c r="Y406" s="70"/>
      <c r="Z406" s="134"/>
      <c r="AA406" s="70"/>
      <c r="AB406" s="19"/>
      <c r="AC406" s="20"/>
      <c r="AD406" s="19"/>
      <c r="AE406" s="71" t="str">
        <f t="shared" si="254"/>
        <v/>
      </c>
      <c r="AF406" s="71" t="str">
        <f t="shared" si="255"/>
        <v/>
      </c>
      <c r="AG406" s="71" t="str">
        <f t="shared" si="256"/>
        <v/>
      </c>
      <c r="AH406" s="71" t="str">
        <f t="shared" si="257"/>
        <v/>
      </c>
      <c r="AI406" s="71" t="str">
        <f t="shared" si="258"/>
        <v/>
      </c>
      <c r="AJ406" s="71" t="str">
        <f t="shared" si="259"/>
        <v/>
      </c>
      <c r="AK406" s="71" t="str">
        <f t="shared" si="260"/>
        <v/>
      </c>
      <c r="AL406" s="71" t="str">
        <f t="shared" si="261"/>
        <v/>
      </c>
      <c r="AM406" s="71" t="str">
        <f t="shared" si="262"/>
        <v/>
      </c>
      <c r="AN406" s="72" t="str">
        <f t="shared" si="263"/>
        <v/>
      </c>
      <c r="AO406" s="73" t="str">
        <f t="shared" si="264"/>
        <v/>
      </c>
      <c r="AP406" s="72" t="str">
        <f t="shared" si="265"/>
        <v/>
      </c>
      <c r="AQ406" s="72" t="str">
        <f t="shared" si="266"/>
        <v/>
      </c>
      <c r="AR406" s="72" t="str">
        <f t="shared" si="267"/>
        <v/>
      </c>
      <c r="AS406" s="72" t="str">
        <f t="shared" si="268"/>
        <v/>
      </c>
      <c r="AT406" s="72" t="str">
        <f t="shared" si="269"/>
        <v/>
      </c>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80"/>
      <c r="CA406" s="3"/>
      <c r="CB406" s="3"/>
      <c r="CC406" s="3"/>
      <c r="CD406" s="3"/>
      <c r="CE406" s="3"/>
      <c r="CF406" s="3"/>
      <c r="CG406" s="3"/>
      <c r="CH406" s="3"/>
      <c r="CI406" s="3"/>
      <c r="CJ406" s="3"/>
      <c r="CM406" s="3"/>
      <c r="CN406" s="78" t="str">
        <f t="shared" si="270"/>
        <v/>
      </c>
      <c r="CO406" s="78" t="str">
        <f t="shared" si="271"/>
        <v/>
      </c>
      <c r="CP406" s="78" t="str">
        <f t="shared" si="272"/>
        <v/>
      </c>
      <c r="CQ406" s="78" t="str">
        <f t="shared" si="273"/>
        <v/>
      </c>
      <c r="CR406" s="78" t="str">
        <f t="shared" si="274"/>
        <v/>
      </c>
      <c r="CS406" s="78" t="str">
        <f t="shared" si="275"/>
        <v/>
      </c>
      <c r="CT406" s="78">
        <f t="shared" si="276"/>
        <v>0</v>
      </c>
      <c r="CU406" s="78">
        <f t="shared" si="277"/>
        <v>0</v>
      </c>
      <c r="CV406" s="78">
        <f t="shared" si="278"/>
        <v>0</v>
      </c>
      <c r="CW406" s="78">
        <f t="shared" si="279"/>
        <v>0</v>
      </c>
      <c r="CX406" s="78">
        <f t="shared" si="280"/>
        <v>0</v>
      </c>
      <c r="CY406" s="78">
        <f t="shared" si="281"/>
        <v>0</v>
      </c>
      <c r="CZ406" s="78">
        <f t="shared" si="282"/>
        <v>0</v>
      </c>
      <c r="DA406" s="78">
        <f>IF(COUNTIFS($A$2:$A$601,A406,$B$2:$B$601,B406,$F$2:F$601,F406)&gt;1,1,0)</f>
        <v>0</v>
      </c>
      <c r="DB406" s="78">
        <f t="shared" si="283"/>
        <v>0</v>
      </c>
      <c r="DC406" s="78">
        <f t="shared" si="284"/>
        <v>0</v>
      </c>
      <c r="DD406" s="78">
        <f t="shared" si="285"/>
        <v>0</v>
      </c>
      <c r="DE406" s="78" t="str">
        <f t="shared" si="286"/>
        <v>1</v>
      </c>
      <c r="DF406" s="78" t="str">
        <f t="shared" si="287"/>
        <v>1</v>
      </c>
      <c r="DG406" s="78" t="str">
        <f t="shared" si="288"/>
        <v>1</v>
      </c>
      <c r="DH406" s="78" t="str">
        <f t="shared" si="289"/>
        <v>1</v>
      </c>
      <c r="DI406" s="79" t="str">
        <f>IFERROR(IF(J406="","",VLOOKUP(J406,Lists!$D$3:$E$13,2,FALSE)),1)</f>
        <v/>
      </c>
      <c r="DJ406" s="79" t="str">
        <f>IFERROR(IF(K406="","",VLOOKUP(K406,Lists!$F$3:$G$14,2,FALSE)),1)</f>
        <v/>
      </c>
      <c r="DK406" s="79" t="str">
        <f>IFERROR(IF(M406="","",VLOOKUP(M406,Lists!$AA$3:$AB$18,2,FALSE)),1)</f>
        <v/>
      </c>
      <c r="DL406" s="79" t="str">
        <f>IFERROR(IF(N406="","",VLOOKUP(N406,Lists!$AC$3:$AD$13,2,FALSE)),1)</f>
        <v/>
      </c>
    </row>
    <row r="407" spans="1:116" ht="15" customHeight="1" x14ac:dyDescent="0.2">
      <c r="A407" s="20"/>
      <c r="B407" s="19"/>
      <c r="C407" s="64"/>
      <c r="D407" s="64"/>
      <c r="E407" s="19"/>
      <c r="F407" s="20"/>
      <c r="G407" s="18"/>
      <c r="H407" s="65"/>
      <c r="I407" s="18"/>
      <c r="J407" s="66"/>
      <c r="K407" s="66"/>
      <c r="L407" s="67"/>
      <c r="M407" s="68"/>
      <c r="N407" s="68"/>
      <c r="O407" s="69"/>
      <c r="P407" s="134"/>
      <c r="Q407" s="70"/>
      <c r="R407" s="134"/>
      <c r="S407" s="70"/>
      <c r="T407" s="134"/>
      <c r="U407" s="70"/>
      <c r="V407" s="134"/>
      <c r="W407" s="70"/>
      <c r="X407" s="134"/>
      <c r="Y407" s="70"/>
      <c r="Z407" s="134"/>
      <c r="AA407" s="70"/>
      <c r="AB407" s="19"/>
      <c r="AC407" s="20"/>
      <c r="AD407" s="19"/>
      <c r="AE407" s="71" t="str">
        <f t="shared" si="254"/>
        <v/>
      </c>
      <c r="AF407" s="71" t="str">
        <f t="shared" si="255"/>
        <v/>
      </c>
      <c r="AG407" s="71" t="str">
        <f t="shared" si="256"/>
        <v/>
      </c>
      <c r="AH407" s="71" t="str">
        <f t="shared" si="257"/>
        <v/>
      </c>
      <c r="AI407" s="71" t="str">
        <f t="shared" si="258"/>
        <v/>
      </c>
      <c r="AJ407" s="71" t="str">
        <f t="shared" si="259"/>
        <v/>
      </c>
      <c r="AK407" s="71" t="str">
        <f t="shared" si="260"/>
        <v/>
      </c>
      <c r="AL407" s="71" t="str">
        <f t="shared" si="261"/>
        <v/>
      </c>
      <c r="AM407" s="71" t="str">
        <f t="shared" si="262"/>
        <v/>
      </c>
      <c r="AN407" s="72" t="str">
        <f t="shared" si="263"/>
        <v/>
      </c>
      <c r="AO407" s="73" t="str">
        <f t="shared" si="264"/>
        <v/>
      </c>
      <c r="AP407" s="72" t="str">
        <f t="shared" si="265"/>
        <v/>
      </c>
      <c r="AQ407" s="72" t="str">
        <f t="shared" si="266"/>
        <v/>
      </c>
      <c r="AR407" s="72" t="str">
        <f t="shared" si="267"/>
        <v/>
      </c>
      <c r="AS407" s="72" t="str">
        <f t="shared" si="268"/>
        <v/>
      </c>
      <c r="AT407" s="72" t="str">
        <f t="shared" si="269"/>
        <v/>
      </c>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80"/>
      <c r="CA407" s="3"/>
      <c r="CB407" s="3"/>
      <c r="CC407" s="3"/>
      <c r="CD407" s="3"/>
      <c r="CE407" s="3"/>
      <c r="CF407" s="3"/>
      <c r="CG407" s="3"/>
      <c r="CH407" s="3"/>
      <c r="CI407" s="3"/>
      <c r="CJ407" s="3"/>
      <c r="CM407" s="3"/>
      <c r="CN407" s="78" t="str">
        <f t="shared" si="270"/>
        <v/>
      </c>
      <c r="CO407" s="78" t="str">
        <f t="shared" si="271"/>
        <v/>
      </c>
      <c r="CP407" s="78" t="str">
        <f t="shared" si="272"/>
        <v/>
      </c>
      <c r="CQ407" s="78" t="str">
        <f t="shared" si="273"/>
        <v/>
      </c>
      <c r="CR407" s="78" t="str">
        <f t="shared" si="274"/>
        <v/>
      </c>
      <c r="CS407" s="78" t="str">
        <f t="shared" si="275"/>
        <v/>
      </c>
      <c r="CT407" s="78">
        <f t="shared" si="276"/>
        <v>0</v>
      </c>
      <c r="CU407" s="78">
        <f t="shared" si="277"/>
        <v>0</v>
      </c>
      <c r="CV407" s="78">
        <f t="shared" si="278"/>
        <v>0</v>
      </c>
      <c r="CW407" s="78">
        <f t="shared" si="279"/>
        <v>0</v>
      </c>
      <c r="CX407" s="78">
        <f t="shared" si="280"/>
        <v>0</v>
      </c>
      <c r="CY407" s="78">
        <f t="shared" si="281"/>
        <v>0</v>
      </c>
      <c r="CZ407" s="78">
        <f t="shared" si="282"/>
        <v>0</v>
      </c>
      <c r="DA407" s="78">
        <f>IF(COUNTIFS($A$2:$A$601,A407,$B$2:$B$601,B407,$F$2:F$601,F407)&gt;1,1,0)</f>
        <v>0</v>
      </c>
      <c r="DB407" s="78">
        <f t="shared" si="283"/>
        <v>0</v>
      </c>
      <c r="DC407" s="78">
        <f t="shared" si="284"/>
        <v>0</v>
      </c>
      <c r="DD407" s="78">
        <f t="shared" si="285"/>
        <v>0</v>
      </c>
      <c r="DE407" s="78" t="str">
        <f t="shared" si="286"/>
        <v>1</v>
      </c>
      <c r="DF407" s="78" t="str">
        <f t="shared" si="287"/>
        <v>1</v>
      </c>
      <c r="DG407" s="78" t="str">
        <f t="shared" si="288"/>
        <v>1</v>
      </c>
      <c r="DH407" s="78" t="str">
        <f t="shared" si="289"/>
        <v>1</v>
      </c>
      <c r="DI407" s="79" t="str">
        <f>IFERROR(IF(J407="","",VLOOKUP(J407,Lists!$D$3:$E$13,2,FALSE)),1)</f>
        <v/>
      </c>
      <c r="DJ407" s="79" t="str">
        <f>IFERROR(IF(K407="","",VLOOKUP(K407,Lists!$F$3:$G$14,2,FALSE)),1)</f>
        <v/>
      </c>
      <c r="DK407" s="79" t="str">
        <f>IFERROR(IF(M407="","",VLOOKUP(M407,Lists!$AA$3:$AB$18,2,FALSE)),1)</f>
        <v/>
      </c>
      <c r="DL407" s="79" t="str">
        <f>IFERROR(IF(N407="","",VLOOKUP(N407,Lists!$AC$3:$AD$13,2,FALSE)),1)</f>
        <v/>
      </c>
    </row>
    <row r="408" spans="1:116" ht="15" customHeight="1" x14ac:dyDescent="0.2">
      <c r="A408" s="20"/>
      <c r="B408" s="19"/>
      <c r="C408" s="64"/>
      <c r="D408" s="64"/>
      <c r="E408" s="19"/>
      <c r="F408" s="20"/>
      <c r="G408" s="18"/>
      <c r="H408" s="65"/>
      <c r="I408" s="18"/>
      <c r="J408" s="66"/>
      <c r="K408" s="66"/>
      <c r="L408" s="67"/>
      <c r="M408" s="68"/>
      <c r="N408" s="68"/>
      <c r="O408" s="69"/>
      <c r="P408" s="134"/>
      <c r="Q408" s="70"/>
      <c r="R408" s="134"/>
      <c r="S408" s="70"/>
      <c r="T408" s="134"/>
      <c r="U408" s="70"/>
      <c r="V408" s="134"/>
      <c r="W408" s="70"/>
      <c r="X408" s="134"/>
      <c r="Y408" s="70"/>
      <c r="Z408" s="134"/>
      <c r="AA408" s="70"/>
      <c r="AB408" s="19"/>
      <c r="AC408" s="20"/>
      <c r="AD408" s="19"/>
      <c r="AE408" s="71" t="str">
        <f t="shared" si="254"/>
        <v/>
      </c>
      <c r="AF408" s="71" t="str">
        <f t="shared" si="255"/>
        <v/>
      </c>
      <c r="AG408" s="71" t="str">
        <f t="shared" si="256"/>
        <v/>
      </c>
      <c r="AH408" s="71" t="str">
        <f t="shared" si="257"/>
        <v/>
      </c>
      <c r="AI408" s="71" t="str">
        <f t="shared" si="258"/>
        <v/>
      </c>
      <c r="AJ408" s="71" t="str">
        <f t="shared" si="259"/>
        <v/>
      </c>
      <c r="AK408" s="71" t="str">
        <f t="shared" si="260"/>
        <v/>
      </c>
      <c r="AL408" s="71" t="str">
        <f t="shared" si="261"/>
        <v/>
      </c>
      <c r="AM408" s="71" t="str">
        <f t="shared" si="262"/>
        <v/>
      </c>
      <c r="AN408" s="72" t="str">
        <f t="shared" si="263"/>
        <v/>
      </c>
      <c r="AO408" s="73" t="str">
        <f t="shared" si="264"/>
        <v/>
      </c>
      <c r="AP408" s="72" t="str">
        <f t="shared" si="265"/>
        <v/>
      </c>
      <c r="AQ408" s="72" t="str">
        <f t="shared" si="266"/>
        <v/>
      </c>
      <c r="AR408" s="72" t="str">
        <f t="shared" si="267"/>
        <v/>
      </c>
      <c r="AS408" s="72" t="str">
        <f t="shared" si="268"/>
        <v/>
      </c>
      <c r="AT408" s="72" t="str">
        <f t="shared" si="269"/>
        <v/>
      </c>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80"/>
      <c r="CA408" s="3"/>
      <c r="CB408" s="3"/>
      <c r="CC408" s="3"/>
      <c r="CD408" s="3"/>
      <c r="CE408" s="3"/>
      <c r="CF408" s="3"/>
      <c r="CG408" s="3"/>
      <c r="CH408" s="3"/>
      <c r="CI408" s="3"/>
      <c r="CJ408" s="3"/>
      <c r="CM408" s="3"/>
      <c r="CN408" s="78" t="str">
        <f t="shared" si="270"/>
        <v/>
      </c>
      <c r="CO408" s="78" t="str">
        <f t="shared" si="271"/>
        <v/>
      </c>
      <c r="CP408" s="78" t="str">
        <f t="shared" si="272"/>
        <v/>
      </c>
      <c r="CQ408" s="78" t="str">
        <f t="shared" si="273"/>
        <v/>
      </c>
      <c r="CR408" s="78" t="str">
        <f t="shared" si="274"/>
        <v/>
      </c>
      <c r="CS408" s="78" t="str">
        <f t="shared" si="275"/>
        <v/>
      </c>
      <c r="CT408" s="78">
        <f t="shared" si="276"/>
        <v>0</v>
      </c>
      <c r="CU408" s="78">
        <f t="shared" si="277"/>
        <v>0</v>
      </c>
      <c r="CV408" s="78">
        <f t="shared" si="278"/>
        <v>0</v>
      </c>
      <c r="CW408" s="78">
        <f t="shared" si="279"/>
        <v>0</v>
      </c>
      <c r="CX408" s="78">
        <f t="shared" si="280"/>
        <v>0</v>
      </c>
      <c r="CY408" s="78">
        <f t="shared" si="281"/>
        <v>0</v>
      </c>
      <c r="CZ408" s="78">
        <f t="shared" si="282"/>
        <v>0</v>
      </c>
      <c r="DA408" s="78">
        <f>IF(COUNTIFS($A$2:$A$601,A408,$B$2:$B$601,B408,$F$2:F$601,F408)&gt;1,1,0)</f>
        <v>0</v>
      </c>
      <c r="DB408" s="78">
        <f t="shared" si="283"/>
        <v>0</v>
      </c>
      <c r="DC408" s="78">
        <f t="shared" si="284"/>
        <v>0</v>
      </c>
      <c r="DD408" s="78">
        <f t="shared" si="285"/>
        <v>0</v>
      </c>
      <c r="DE408" s="78" t="str">
        <f t="shared" si="286"/>
        <v>1</v>
      </c>
      <c r="DF408" s="78" t="str">
        <f t="shared" si="287"/>
        <v>1</v>
      </c>
      <c r="DG408" s="78" t="str">
        <f t="shared" si="288"/>
        <v>1</v>
      </c>
      <c r="DH408" s="78" t="str">
        <f t="shared" si="289"/>
        <v>1</v>
      </c>
      <c r="DI408" s="79" t="str">
        <f>IFERROR(IF(J408="","",VLOOKUP(J408,Lists!$D$3:$E$13,2,FALSE)),1)</f>
        <v/>
      </c>
      <c r="DJ408" s="79" t="str">
        <f>IFERROR(IF(K408="","",VLOOKUP(K408,Lists!$F$3:$G$14,2,FALSE)),1)</f>
        <v/>
      </c>
      <c r="DK408" s="79" t="str">
        <f>IFERROR(IF(M408="","",VLOOKUP(M408,Lists!$AA$3:$AB$18,2,FALSE)),1)</f>
        <v/>
      </c>
      <c r="DL408" s="79" t="str">
        <f>IFERROR(IF(N408="","",VLOOKUP(N408,Lists!$AC$3:$AD$13,2,FALSE)),1)</f>
        <v/>
      </c>
    </row>
    <row r="409" spans="1:116" ht="15" customHeight="1" x14ac:dyDescent="0.2">
      <c r="A409" s="20"/>
      <c r="B409" s="19"/>
      <c r="C409" s="64"/>
      <c r="D409" s="64"/>
      <c r="E409" s="19"/>
      <c r="F409" s="20"/>
      <c r="G409" s="18"/>
      <c r="H409" s="65"/>
      <c r="I409" s="18"/>
      <c r="J409" s="66"/>
      <c r="K409" s="66"/>
      <c r="L409" s="67"/>
      <c r="M409" s="68"/>
      <c r="N409" s="68"/>
      <c r="O409" s="69"/>
      <c r="P409" s="134"/>
      <c r="Q409" s="70"/>
      <c r="R409" s="134"/>
      <c r="S409" s="70"/>
      <c r="T409" s="134"/>
      <c r="U409" s="70"/>
      <c r="V409" s="134"/>
      <c r="W409" s="70"/>
      <c r="X409" s="134"/>
      <c r="Y409" s="70"/>
      <c r="Z409" s="134"/>
      <c r="AA409" s="70"/>
      <c r="AB409" s="19"/>
      <c r="AC409" s="20"/>
      <c r="AD409" s="19"/>
      <c r="AE409" s="71" t="str">
        <f t="shared" si="254"/>
        <v/>
      </c>
      <c r="AF409" s="71" t="str">
        <f t="shared" si="255"/>
        <v/>
      </c>
      <c r="AG409" s="71" t="str">
        <f t="shared" si="256"/>
        <v/>
      </c>
      <c r="AH409" s="71" t="str">
        <f t="shared" si="257"/>
        <v/>
      </c>
      <c r="AI409" s="71" t="str">
        <f t="shared" si="258"/>
        <v/>
      </c>
      <c r="AJ409" s="71" t="str">
        <f t="shared" si="259"/>
        <v/>
      </c>
      <c r="AK409" s="71" t="str">
        <f t="shared" si="260"/>
        <v/>
      </c>
      <c r="AL409" s="71" t="str">
        <f t="shared" si="261"/>
        <v/>
      </c>
      <c r="AM409" s="71" t="str">
        <f t="shared" si="262"/>
        <v/>
      </c>
      <c r="AN409" s="72" t="str">
        <f t="shared" si="263"/>
        <v/>
      </c>
      <c r="AO409" s="73" t="str">
        <f t="shared" si="264"/>
        <v/>
      </c>
      <c r="AP409" s="72" t="str">
        <f t="shared" si="265"/>
        <v/>
      </c>
      <c r="AQ409" s="72" t="str">
        <f t="shared" si="266"/>
        <v/>
      </c>
      <c r="AR409" s="72" t="str">
        <f t="shared" si="267"/>
        <v/>
      </c>
      <c r="AS409" s="72" t="str">
        <f t="shared" si="268"/>
        <v/>
      </c>
      <c r="AT409" s="72" t="str">
        <f t="shared" si="269"/>
        <v/>
      </c>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80"/>
      <c r="CA409" s="3"/>
      <c r="CB409" s="3"/>
      <c r="CC409" s="3"/>
      <c r="CD409" s="3"/>
      <c r="CE409" s="3"/>
      <c r="CF409" s="3"/>
      <c r="CG409" s="3"/>
      <c r="CH409" s="3"/>
      <c r="CI409" s="3"/>
      <c r="CJ409" s="3"/>
      <c r="CM409" s="3"/>
      <c r="CN409" s="78" t="str">
        <f t="shared" si="270"/>
        <v/>
      </c>
      <c r="CO409" s="78" t="str">
        <f t="shared" si="271"/>
        <v/>
      </c>
      <c r="CP409" s="78" t="str">
        <f t="shared" si="272"/>
        <v/>
      </c>
      <c r="CQ409" s="78" t="str">
        <f t="shared" si="273"/>
        <v/>
      </c>
      <c r="CR409" s="78" t="str">
        <f t="shared" si="274"/>
        <v/>
      </c>
      <c r="CS409" s="78" t="str">
        <f t="shared" si="275"/>
        <v/>
      </c>
      <c r="CT409" s="78">
        <f t="shared" si="276"/>
        <v>0</v>
      </c>
      <c r="CU409" s="78">
        <f t="shared" si="277"/>
        <v>0</v>
      </c>
      <c r="CV409" s="78">
        <f t="shared" si="278"/>
        <v>0</v>
      </c>
      <c r="CW409" s="78">
        <f t="shared" si="279"/>
        <v>0</v>
      </c>
      <c r="CX409" s="78">
        <f t="shared" si="280"/>
        <v>0</v>
      </c>
      <c r="CY409" s="78">
        <f t="shared" si="281"/>
        <v>0</v>
      </c>
      <c r="CZ409" s="78">
        <f t="shared" si="282"/>
        <v>0</v>
      </c>
      <c r="DA409" s="78">
        <f>IF(COUNTIFS($A$2:$A$601,A409,$B$2:$B$601,B409,$F$2:F$601,F409)&gt;1,1,0)</f>
        <v>0</v>
      </c>
      <c r="DB409" s="78">
        <f t="shared" si="283"/>
        <v>0</v>
      </c>
      <c r="DC409" s="78">
        <f t="shared" si="284"/>
        <v>0</v>
      </c>
      <c r="DD409" s="78">
        <f t="shared" si="285"/>
        <v>0</v>
      </c>
      <c r="DE409" s="78" t="str">
        <f t="shared" si="286"/>
        <v>1</v>
      </c>
      <c r="DF409" s="78" t="str">
        <f t="shared" si="287"/>
        <v>1</v>
      </c>
      <c r="DG409" s="78" t="str">
        <f t="shared" si="288"/>
        <v>1</v>
      </c>
      <c r="DH409" s="78" t="str">
        <f t="shared" si="289"/>
        <v>1</v>
      </c>
      <c r="DI409" s="79" t="str">
        <f>IFERROR(IF(J409="","",VLOOKUP(J409,Lists!$D$3:$E$13,2,FALSE)),1)</f>
        <v/>
      </c>
      <c r="DJ409" s="79" t="str">
        <f>IFERROR(IF(K409="","",VLOOKUP(K409,Lists!$F$3:$G$14,2,FALSE)),1)</f>
        <v/>
      </c>
      <c r="DK409" s="79" t="str">
        <f>IFERROR(IF(M409="","",VLOOKUP(M409,Lists!$AA$3:$AB$18,2,FALSE)),1)</f>
        <v/>
      </c>
      <c r="DL409" s="79" t="str">
        <f>IFERROR(IF(N409="","",VLOOKUP(N409,Lists!$AC$3:$AD$13,2,FALSE)),1)</f>
        <v/>
      </c>
    </row>
    <row r="410" spans="1:116" ht="15" customHeight="1" x14ac:dyDescent="0.2">
      <c r="A410" s="20"/>
      <c r="B410" s="19"/>
      <c r="C410" s="64"/>
      <c r="D410" s="64"/>
      <c r="E410" s="19"/>
      <c r="F410" s="20"/>
      <c r="G410" s="18"/>
      <c r="H410" s="65"/>
      <c r="I410" s="18"/>
      <c r="J410" s="66"/>
      <c r="K410" s="66"/>
      <c r="L410" s="67"/>
      <c r="M410" s="68"/>
      <c r="N410" s="68"/>
      <c r="O410" s="69"/>
      <c r="P410" s="134"/>
      <c r="Q410" s="70"/>
      <c r="R410" s="134"/>
      <c r="S410" s="70"/>
      <c r="T410" s="134"/>
      <c r="U410" s="70"/>
      <c r="V410" s="134"/>
      <c r="W410" s="70"/>
      <c r="X410" s="134"/>
      <c r="Y410" s="70"/>
      <c r="Z410" s="134"/>
      <c r="AA410" s="70"/>
      <c r="AB410" s="19"/>
      <c r="AC410" s="20"/>
      <c r="AD410" s="19"/>
      <c r="AE410" s="71" t="str">
        <f t="shared" si="254"/>
        <v/>
      </c>
      <c r="AF410" s="71" t="str">
        <f t="shared" si="255"/>
        <v/>
      </c>
      <c r="AG410" s="71" t="str">
        <f t="shared" si="256"/>
        <v/>
      </c>
      <c r="AH410" s="71" t="str">
        <f t="shared" si="257"/>
        <v/>
      </c>
      <c r="AI410" s="71" t="str">
        <f t="shared" si="258"/>
        <v/>
      </c>
      <c r="AJ410" s="71" t="str">
        <f t="shared" si="259"/>
        <v/>
      </c>
      <c r="AK410" s="71" t="str">
        <f t="shared" si="260"/>
        <v/>
      </c>
      <c r="AL410" s="71" t="str">
        <f t="shared" si="261"/>
        <v/>
      </c>
      <c r="AM410" s="71" t="str">
        <f t="shared" si="262"/>
        <v/>
      </c>
      <c r="AN410" s="72" t="str">
        <f t="shared" si="263"/>
        <v/>
      </c>
      <c r="AO410" s="73" t="str">
        <f t="shared" si="264"/>
        <v/>
      </c>
      <c r="AP410" s="72" t="str">
        <f t="shared" si="265"/>
        <v/>
      </c>
      <c r="AQ410" s="72" t="str">
        <f t="shared" si="266"/>
        <v/>
      </c>
      <c r="AR410" s="72" t="str">
        <f t="shared" si="267"/>
        <v/>
      </c>
      <c r="AS410" s="72" t="str">
        <f t="shared" si="268"/>
        <v/>
      </c>
      <c r="AT410" s="72" t="str">
        <f t="shared" si="269"/>
        <v/>
      </c>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80"/>
      <c r="CA410" s="3"/>
      <c r="CB410" s="3"/>
      <c r="CC410" s="3"/>
      <c r="CD410" s="3"/>
      <c r="CE410" s="3"/>
      <c r="CF410" s="3"/>
      <c r="CG410" s="3"/>
      <c r="CH410" s="3"/>
      <c r="CI410" s="3"/>
      <c r="CJ410" s="3"/>
      <c r="CM410" s="3"/>
      <c r="CN410" s="78" t="str">
        <f t="shared" si="270"/>
        <v/>
      </c>
      <c r="CO410" s="78" t="str">
        <f t="shared" si="271"/>
        <v/>
      </c>
      <c r="CP410" s="78" t="str">
        <f t="shared" si="272"/>
        <v/>
      </c>
      <c r="CQ410" s="78" t="str">
        <f t="shared" si="273"/>
        <v/>
      </c>
      <c r="CR410" s="78" t="str">
        <f t="shared" si="274"/>
        <v/>
      </c>
      <c r="CS410" s="78" t="str">
        <f t="shared" si="275"/>
        <v/>
      </c>
      <c r="CT410" s="78">
        <f t="shared" si="276"/>
        <v>0</v>
      </c>
      <c r="CU410" s="78">
        <f t="shared" si="277"/>
        <v>0</v>
      </c>
      <c r="CV410" s="78">
        <f t="shared" si="278"/>
        <v>0</v>
      </c>
      <c r="CW410" s="78">
        <f t="shared" si="279"/>
        <v>0</v>
      </c>
      <c r="CX410" s="78">
        <f t="shared" si="280"/>
        <v>0</v>
      </c>
      <c r="CY410" s="78">
        <f t="shared" si="281"/>
        <v>0</v>
      </c>
      <c r="CZ410" s="78">
        <f t="shared" si="282"/>
        <v>0</v>
      </c>
      <c r="DA410" s="78">
        <f>IF(COUNTIFS($A$2:$A$601,A410,$B$2:$B$601,B410,$F$2:F$601,F410)&gt;1,1,0)</f>
        <v>0</v>
      </c>
      <c r="DB410" s="78">
        <f t="shared" si="283"/>
        <v>0</v>
      </c>
      <c r="DC410" s="78">
        <f t="shared" si="284"/>
        <v>0</v>
      </c>
      <c r="DD410" s="78">
        <f t="shared" si="285"/>
        <v>0</v>
      </c>
      <c r="DE410" s="78" t="str">
        <f t="shared" si="286"/>
        <v>1</v>
      </c>
      <c r="DF410" s="78" t="str">
        <f t="shared" si="287"/>
        <v>1</v>
      </c>
      <c r="DG410" s="78" t="str">
        <f t="shared" si="288"/>
        <v>1</v>
      </c>
      <c r="DH410" s="78" t="str">
        <f t="shared" si="289"/>
        <v>1</v>
      </c>
      <c r="DI410" s="79" t="str">
        <f>IFERROR(IF(J410="","",VLOOKUP(J410,Lists!$D$3:$E$13,2,FALSE)),1)</f>
        <v/>
      </c>
      <c r="DJ410" s="79" t="str">
        <f>IFERROR(IF(K410="","",VLOOKUP(K410,Lists!$F$3:$G$14,2,FALSE)),1)</f>
        <v/>
      </c>
      <c r="DK410" s="79" t="str">
        <f>IFERROR(IF(M410="","",VLOOKUP(M410,Lists!$AA$3:$AB$18,2,FALSE)),1)</f>
        <v/>
      </c>
      <c r="DL410" s="79" t="str">
        <f>IFERROR(IF(N410="","",VLOOKUP(N410,Lists!$AC$3:$AD$13,2,FALSE)),1)</f>
        <v/>
      </c>
    </row>
    <row r="411" spans="1:116" ht="15" customHeight="1" x14ac:dyDescent="0.2">
      <c r="A411" s="20"/>
      <c r="B411" s="19"/>
      <c r="C411" s="64"/>
      <c r="D411" s="64"/>
      <c r="E411" s="19"/>
      <c r="F411" s="20"/>
      <c r="G411" s="18"/>
      <c r="H411" s="65"/>
      <c r="I411" s="18"/>
      <c r="J411" s="66"/>
      <c r="K411" s="66"/>
      <c r="L411" s="67"/>
      <c r="M411" s="68"/>
      <c r="N411" s="68"/>
      <c r="O411" s="69"/>
      <c r="P411" s="134"/>
      <c r="Q411" s="70"/>
      <c r="R411" s="134"/>
      <c r="S411" s="70"/>
      <c r="T411" s="134"/>
      <c r="U411" s="70"/>
      <c r="V411" s="134"/>
      <c r="W411" s="70"/>
      <c r="X411" s="134"/>
      <c r="Y411" s="70"/>
      <c r="Z411" s="134"/>
      <c r="AA411" s="70"/>
      <c r="AB411" s="19"/>
      <c r="AC411" s="20"/>
      <c r="AD411" s="19"/>
      <c r="AE411" s="71" t="str">
        <f t="shared" si="254"/>
        <v/>
      </c>
      <c r="AF411" s="71" t="str">
        <f t="shared" si="255"/>
        <v/>
      </c>
      <c r="AG411" s="71" t="str">
        <f t="shared" si="256"/>
        <v/>
      </c>
      <c r="AH411" s="71" t="str">
        <f t="shared" si="257"/>
        <v/>
      </c>
      <c r="AI411" s="71" t="str">
        <f t="shared" si="258"/>
        <v/>
      </c>
      <c r="AJ411" s="71" t="str">
        <f t="shared" si="259"/>
        <v/>
      </c>
      <c r="AK411" s="71" t="str">
        <f t="shared" si="260"/>
        <v/>
      </c>
      <c r="AL411" s="71" t="str">
        <f t="shared" si="261"/>
        <v/>
      </c>
      <c r="AM411" s="71" t="str">
        <f t="shared" si="262"/>
        <v/>
      </c>
      <c r="AN411" s="72" t="str">
        <f t="shared" si="263"/>
        <v/>
      </c>
      <c r="AO411" s="73" t="str">
        <f t="shared" si="264"/>
        <v/>
      </c>
      <c r="AP411" s="72" t="str">
        <f t="shared" si="265"/>
        <v/>
      </c>
      <c r="AQ411" s="72" t="str">
        <f t="shared" si="266"/>
        <v/>
      </c>
      <c r="AR411" s="72" t="str">
        <f t="shared" si="267"/>
        <v/>
      </c>
      <c r="AS411" s="72" t="str">
        <f t="shared" si="268"/>
        <v/>
      </c>
      <c r="AT411" s="72" t="str">
        <f t="shared" si="269"/>
        <v/>
      </c>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80"/>
      <c r="CA411" s="3"/>
      <c r="CB411" s="3"/>
      <c r="CC411" s="3"/>
      <c r="CD411" s="3"/>
      <c r="CE411" s="3"/>
      <c r="CF411" s="3"/>
      <c r="CG411" s="3"/>
      <c r="CH411" s="3"/>
      <c r="CI411" s="3"/>
      <c r="CJ411" s="3"/>
      <c r="CM411" s="3"/>
      <c r="CN411" s="78" t="str">
        <f t="shared" si="270"/>
        <v/>
      </c>
      <c r="CO411" s="78" t="str">
        <f t="shared" si="271"/>
        <v/>
      </c>
      <c r="CP411" s="78" t="str">
        <f t="shared" si="272"/>
        <v/>
      </c>
      <c r="CQ411" s="78" t="str">
        <f t="shared" si="273"/>
        <v/>
      </c>
      <c r="CR411" s="78" t="str">
        <f t="shared" si="274"/>
        <v/>
      </c>
      <c r="CS411" s="78" t="str">
        <f t="shared" si="275"/>
        <v/>
      </c>
      <c r="CT411" s="78">
        <f t="shared" si="276"/>
        <v>0</v>
      </c>
      <c r="CU411" s="78">
        <f t="shared" si="277"/>
        <v>0</v>
      </c>
      <c r="CV411" s="78">
        <f t="shared" si="278"/>
        <v>0</v>
      </c>
      <c r="CW411" s="78">
        <f t="shared" si="279"/>
        <v>0</v>
      </c>
      <c r="CX411" s="78">
        <f t="shared" si="280"/>
        <v>0</v>
      </c>
      <c r="CY411" s="78">
        <f t="shared" si="281"/>
        <v>0</v>
      </c>
      <c r="CZ411" s="78">
        <f t="shared" si="282"/>
        <v>0</v>
      </c>
      <c r="DA411" s="78">
        <f>IF(COUNTIFS($A$2:$A$601,A411,$B$2:$B$601,B411,$F$2:F$601,F411)&gt;1,1,0)</f>
        <v>0</v>
      </c>
      <c r="DB411" s="78">
        <f t="shared" si="283"/>
        <v>0</v>
      </c>
      <c r="DC411" s="78">
        <f t="shared" si="284"/>
        <v>0</v>
      </c>
      <c r="DD411" s="78">
        <f t="shared" si="285"/>
        <v>0</v>
      </c>
      <c r="DE411" s="78" t="str">
        <f t="shared" si="286"/>
        <v>1</v>
      </c>
      <c r="DF411" s="78" t="str">
        <f t="shared" si="287"/>
        <v>1</v>
      </c>
      <c r="DG411" s="78" t="str">
        <f t="shared" si="288"/>
        <v>1</v>
      </c>
      <c r="DH411" s="78" t="str">
        <f t="shared" si="289"/>
        <v>1</v>
      </c>
      <c r="DI411" s="79" t="str">
        <f>IFERROR(IF(J411="","",VLOOKUP(J411,Lists!$D$3:$E$13,2,FALSE)),1)</f>
        <v/>
      </c>
      <c r="DJ411" s="79" t="str">
        <f>IFERROR(IF(K411="","",VLOOKUP(K411,Lists!$F$3:$G$14,2,FALSE)),1)</f>
        <v/>
      </c>
      <c r="DK411" s="79" t="str">
        <f>IFERROR(IF(M411="","",VLOOKUP(M411,Lists!$AA$3:$AB$18,2,FALSE)),1)</f>
        <v/>
      </c>
      <c r="DL411" s="79" t="str">
        <f>IFERROR(IF(N411="","",VLOOKUP(N411,Lists!$AC$3:$AD$13,2,FALSE)),1)</f>
        <v/>
      </c>
    </row>
    <row r="412" spans="1:116" ht="15" customHeight="1" x14ac:dyDescent="0.2">
      <c r="A412" s="20"/>
      <c r="B412" s="19"/>
      <c r="C412" s="64"/>
      <c r="D412" s="64"/>
      <c r="E412" s="19"/>
      <c r="F412" s="20"/>
      <c r="G412" s="18"/>
      <c r="H412" s="65"/>
      <c r="I412" s="18"/>
      <c r="J412" s="66"/>
      <c r="K412" s="66"/>
      <c r="L412" s="67"/>
      <c r="M412" s="68"/>
      <c r="N412" s="68"/>
      <c r="O412" s="69"/>
      <c r="P412" s="134"/>
      <c r="Q412" s="70"/>
      <c r="R412" s="134"/>
      <c r="S412" s="70"/>
      <c r="T412" s="134"/>
      <c r="U412" s="70"/>
      <c r="V412" s="134"/>
      <c r="W412" s="70"/>
      <c r="X412" s="134"/>
      <c r="Y412" s="70"/>
      <c r="Z412" s="134"/>
      <c r="AA412" s="70"/>
      <c r="AB412" s="19"/>
      <c r="AC412" s="20"/>
      <c r="AD412" s="19"/>
      <c r="AE412" s="71" t="str">
        <f t="shared" si="254"/>
        <v/>
      </c>
      <c r="AF412" s="71" t="str">
        <f t="shared" si="255"/>
        <v/>
      </c>
      <c r="AG412" s="71" t="str">
        <f t="shared" si="256"/>
        <v/>
      </c>
      <c r="AH412" s="71" t="str">
        <f t="shared" si="257"/>
        <v/>
      </c>
      <c r="AI412" s="71" t="str">
        <f t="shared" si="258"/>
        <v/>
      </c>
      <c r="AJ412" s="71" t="str">
        <f t="shared" si="259"/>
        <v/>
      </c>
      <c r="AK412" s="71" t="str">
        <f t="shared" si="260"/>
        <v/>
      </c>
      <c r="AL412" s="71" t="str">
        <f t="shared" si="261"/>
        <v/>
      </c>
      <c r="AM412" s="71" t="str">
        <f t="shared" si="262"/>
        <v/>
      </c>
      <c r="AN412" s="72" t="str">
        <f t="shared" si="263"/>
        <v/>
      </c>
      <c r="AO412" s="73" t="str">
        <f t="shared" si="264"/>
        <v/>
      </c>
      <c r="AP412" s="72" t="str">
        <f t="shared" si="265"/>
        <v/>
      </c>
      <c r="AQ412" s="72" t="str">
        <f t="shared" si="266"/>
        <v/>
      </c>
      <c r="AR412" s="72" t="str">
        <f t="shared" si="267"/>
        <v/>
      </c>
      <c r="AS412" s="72" t="str">
        <f t="shared" si="268"/>
        <v/>
      </c>
      <c r="AT412" s="72" t="str">
        <f t="shared" si="269"/>
        <v/>
      </c>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80"/>
      <c r="CA412" s="3"/>
      <c r="CB412" s="3"/>
      <c r="CC412" s="3"/>
      <c r="CD412" s="3"/>
      <c r="CE412" s="3"/>
      <c r="CF412" s="3"/>
      <c r="CG412" s="3"/>
      <c r="CH412" s="3"/>
      <c r="CI412" s="3"/>
      <c r="CJ412" s="3"/>
      <c r="CM412" s="3"/>
      <c r="CN412" s="78" t="str">
        <f t="shared" si="270"/>
        <v/>
      </c>
      <c r="CO412" s="78" t="str">
        <f t="shared" si="271"/>
        <v/>
      </c>
      <c r="CP412" s="78" t="str">
        <f t="shared" si="272"/>
        <v/>
      </c>
      <c r="CQ412" s="78" t="str">
        <f t="shared" si="273"/>
        <v/>
      </c>
      <c r="CR412" s="78" t="str">
        <f t="shared" si="274"/>
        <v/>
      </c>
      <c r="CS412" s="78" t="str">
        <f t="shared" si="275"/>
        <v/>
      </c>
      <c r="CT412" s="78">
        <f t="shared" si="276"/>
        <v>0</v>
      </c>
      <c r="CU412" s="78">
        <f t="shared" si="277"/>
        <v>0</v>
      </c>
      <c r="CV412" s="78">
        <f t="shared" si="278"/>
        <v>0</v>
      </c>
      <c r="CW412" s="78">
        <f t="shared" si="279"/>
        <v>0</v>
      </c>
      <c r="CX412" s="78">
        <f t="shared" si="280"/>
        <v>0</v>
      </c>
      <c r="CY412" s="78">
        <f t="shared" si="281"/>
        <v>0</v>
      </c>
      <c r="CZ412" s="78">
        <f t="shared" si="282"/>
        <v>0</v>
      </c>
      <c r="DA412" s="78">
        <f>IF(COUNTIFS($A$2:$A$601,A412,$B$2:$B$601,B412,$F$2:F$601,F412)&gt;1,1,0)</f>
        <v>0</v>
      </c>
      <c r="DB412" s="78">
        <f t="shared" si="283"/>
        <v>0</v>
      </c>
      <c r="DC412" s="78">
        <f t="shared" si="284"/>
        <v>0</v>
      </c>
      <c r="DD412" s="78">
        <f t="shared" si="285"/>
        <v>0</v>
      </c>
      <c r="DE412" s="78" t="str">
        <f t="shared" si="286"/>
        <v>1</v>
      </c>
      <c r="DF412" s="78" t="str">
        <f t="shared" si="287"/>
        <v>1</v>
      </c>
      <c r="DG412" s="78" t="str">
        <f t="shared" si="288"/>
        <v>1</v>
      </c>
      <c r="DH412" s="78" t="str">
        <f t="shared" si="289"/>
        <v>1</v>
      </c>
      <c r="DI412" s="79" t="str">
        <f>IFERROR(IF(J412="","",VLOOKUP(J412,Lists!$D$3:$E$13,2,FALSE)),1)</f>
        <v/>
      </c>
      <c r="DJ412" s="79" t="str">
        <f>IFERROR(IF(K412="","",VLOOKUP(K412,Lists!$F$3:$G$14,2,FALSE)),1)</f>
        <v/>
      </c>
      <c r="DK412" s="79" t="str">
        <f>IFERROR(IF(M412="","",VLOOKUP(M412,Lists!$AA$3:$AB$18,2,FALSE)),1)</f>
        <v/>
      </c>
      <c r="DL412" s="79" t="str">
        <f>IFERROR(IF(N412="","",VLOOKUP(N412,Lists!$AC$3:$AD$13,2,FALSE)),1)</f>
        <v/>
      </c>
    </row>
    <row r="413" spans="1:116" ht="15" customHeight="1" x14ac:dyDescent="0.2">
      <c r="A413" s="20"/>
      <c r="B413" s="19"/>
      <c r="C413" s="64"/>
      <c r="D413" s="64"/>
      <c r="E413" s="19"/>
      <c r="F413" s="20"/>
      <c r="G413" s="18"/>
      <c r="H413" s="65"/>
      <c r="I413" s="18"/>
      <c r="J413" s="66"/>
      <c r="K413" s="66"/>
      <c r="L413" s="67"/>
      <c r="M413" s="68"/>
      <c r="N413" s="68"/>
      <c r="O413" s="69"/>
      <c r="P413" s="134"/>
      <c r="Q413" s="70"/>
      <c r="R413" s="134"/>
      <c r="S413" s="70"/>
      <c r="T413" s="134"/>
      <c r="U413" s="70"/>
      <c r="V413" s="134"/>
      <c r="W413" s="70"/>
      <c r="X413" s="134"/>
      <c r="Y413" s="70"/>
      <c r="Z413" s="134"/>
      <c r="AA413" s="70"/>
      <c r="AB413" s="19"/>
      <c r="AC413" s="20"/>
      <c r="AD413" s="19"/>
      <c r="AE413" s="71" t="str">
        <f t="shared" si="254"/>
        <v/>
      </c>
      <c r="AF413" s="71" t="str">
        <f t="shared" si="255"/>
        <v/>
      </c>
      <c r="AG413" s="71" t="str">
        <f t="shared" si="256"/>
        <v/>
      </c>
      <c r="AH413" s="71" t="str">
        <f t="shared" si="257"/>
        <v/>
      </c>
      <c r="AI413" s="71" t="str">
        <f t="shared" si="258"/>
        <v/>
      </c>
      <c r="AJ413" s="71" t="str">
        <f t="shared" si="259"/>
        <v/>
      </c>
      <c r="AK413" s="71" t="str">
        <f t="shared" si="260"/>
        <v/>
      </c>
      <c r="AL413" s="71" t="str">
        <f t="shared" si="261"/>
        <v/>
      </c>
      <c r="AM413" s="71" t="str">
        <f t="shared" si="262"/>
        <v/>
      </c>
      <c r="AN413" s="72" t="str">
        <f t="shared" si="263"/>
        <v/>
      </c>
      <c r="AO413" s="73" t="str">
        <f t="shared" si="264"/>
        <v/>
      </c>
      <c r="AP413" s="72" t="str">
        <f t="shared" si="265"/>
        <v/>
      </c>
      <c r="AQ413" s="72" t="str">
        <f t="shared" si="266"/>
        <v/>
      </c>
      <c r="AR413" s="72" t="str">
        <f t="shared" si="267"/>
        <v/>
      </c>
      <c r="AS413" s="72" t="str">
        <f t="shared" si="268"/>
        <v/>
      </c>
      <c r="AT413" s="72" t="str">
        <f t="shared" si="269"/>
        <v/>
      </c>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80"/>
      <c r="CA413" s="3"/>
      <c r="CB413" s="3"/>
      <c r="CC413" s="3"/>
      <c r="CD413" s="3"/>
      <c r="CE413" s="3"/>
      <c r="CF413" s="3"/>
      <c r="CG413" s="3"/>
      <c r="CH413" s="3"/>
      <c r="CI413" s="3"/>
      <c r="CJ413" s="3"/>
      <c r="CM413" s="3"/>
      <c r="CN413" s="78" t="str">
        <f t="shared" si="270"/>
        <v/>
      </c>
      <c r="CO413" s="78" t="str">
        <f t="shared" si="271"/>
        <v/>
      </c>
      <c r="CP413" s="78" t="str">
        <f t="shared" si="272"/>
        <v/>
      </c>
      <c r="CQ413" s="78" t="str">
        <f t="shared" si="273"/>
        <v/>
      </c>
      <c r="CR413" s="78" t="str">
        <f t="shared" si="274"/>
        <v/>
      </c>
      <c r="CS413" s="78" t="str">
        <f t="shared" si="275"/>
        <v/>
      </c>
      <c r="CT413" s="78">
        <f t="shared" si="276"/>
        <v>0</v>
      </c>
      <c r="CU413" s="78">
        <f t="shared" si="277"/>
        <v>0</v>
      </c>
      <c r="CV413" s="78">
        <f t="shared" si="278"/>
        <v>0</v>
      </c>
      <c r="CW413" s="78">
        <f t="shared" si="279"/>
        <v>0</v>
      </c>
      <c r="CX413" s="78">
        <f t="shared" si="280"/>
        <v>0</v>
      </c>
      <c r="CY413" s="78">
        <f t="shared" si="281"/>
        <v>0</v>
      </c>
      <c r="CZ413" s="78">
        <f t="shared" si="282"/>
        <v>0</v>
      </c>
      <c r="DA413" s="78">
        <f>IF(COUNTIFS($A$2:$A$601,A413,$B$2:$B$601,B413,$F$2:F$601,F413)&gt;1,1,0)</f>
        <v>0</v>
      </c>
      <c r="DB413" s="78">
        <f t="shared" si="283"/>
        <v>0</v>
      </c>
      <c r="DC413" s="78">
        <f t="shared" si="284"/>
        <v>0</v>
      </c>
      <c r="DD413" s="78">
        <f t="shared" si="285"/>
        <v>0</v>
      </c>
      <c r="DE413" s="78" t="str">
        <f t="shared" si="286"/>
        <v>1</v>
      </c>
      <c r="DF413" s="78" t="str">
        <f t="shared" si="287"/>
        <v>1</v>
      </c>
      <c r="DG413" s="78" t="str">
        <f t="shared" si="288"/>
        <v>1</v>
      </c>
      <c r="DH413" s="78" t="str">
        <f t="shared" si="289"/>
        <v>1</v>
      </c>
      <c r="DI413" s="79" t="str">
        <f>IFERROR(IF(J413="","",VLOOKUP(J413,Lists!$D$3:$E$13,2,FALSE)),1)</f>
        <v/>
      </c>
      <c r="DJ413" s="79" t="str">
        <f>IFERROR(IF(K413="","",VLOOKUP(K413,Lists!$F$3:$G$14,2,FALSE)),1)</f>
        <v/>
      </c>
      <c r="DK413" s="79" t="str">
        <f>IFERROR(IF(M413="","",VLOOKUP(M413,Lists!$AA$3:$AB$18,2,FALSE)),1)</f>
        <v/>
      </c>
      <c r="DL413" s="79" t="str">
        <f>IFERROR(IF(N413="","",VLOOKUP(N413,Lists!$AC$3:$AD$13,2,FALSE)),1)</f>
        <v/>
      </c>
    </row>
    <row r="414" spans="1:116" ht="15" customHeight="1" x14ac:dyDescent="0.2">
      <c r="A414" s="20"/>
      <c r="B414" s="19"/>
      <c r="C414" s="64"/>
      <c r="D414" s="64"/>
      <c r="E414" s="19"/>
      <c r="F414" s="20"/>
      <c r="G414" s="18"/>
      <c r="H414" s="65"/>
      <c r="I414" s="18"/>
      <c r="J414" s="66"/>
      <c r="K414" s="66"/>
      <c r="L414" s="67"/>
      <c r="M414" s="68"/>
      <c r="N414" s="68"/>
      <c r="O414" s="69"/>
      <c r="P414" s="134"/>
      <c r="Q414" s="70"/>
      <c r="R414" s="134"/>
      <c r="S414" s="70"/>
      <c r="T414" s="134"/>
      <c r="U414" s="70"/>
      <c r="V414" s="134"/>
      <c r="W414" s="70"/>
      <c r="X414" s="134"/>
      <c r="Y414" s="70"/>
      <c r="Z414" s="134"/>
      <c r="AA414" s="70"/>
      <c r="AB414" s="19"/>
      <c r="AC414" s="20"/>
      <c r="AD414" s="19"/>
      <c r="AE414" s="71" t="str">
        <f t="shared" si="254"/>
        <v/>
      </c>
      <c r="AF414" s="71" t="str">
        <f t="shared" si="255"/>
        <v/>
      </c>
      <c r="AG414" s="71" t="str">
        <f t="shared" si="256"/>
        <v/>
      </c>
      <c r="AH414" s="71" t="str">
        <f t="shared" si="257"/>
        <v/>
      </c>
      <c r="AI414" s="71" t="str">
        <f t="shared" si="258"/>
        <v/>
      </c>
      <c r="AJ414" s="71" t="str">
        <f t="shared" si="259"/>
        <v/>
      </c>
      <c r="AK414" s="71" t="str">
        <f t="shared" si="260"/>
        <v/>
      </c>
      <c r="AL414" s="71" t="str">
        <f t="shared" si="261"/>
        <v/>
      </c>
      <c r="AM414" s="71" t="str">
        <f t="shared" si="262"/>
        <v/>
      </c>
      <c r="AN414" s="72" t="str">
        <f t="shared" si="263"/>
        <v/>
      </c>
      <c r="AO414" s="73" t="str">
        <f t="shared" si="264"/>
        <v/>
      </c>
      <c r="AP414" s="72" t="str">
        <f t="shared" si="265"/>
        <v/>
      </c>
      <c r="AQ414" s="72" t="str">
        <f t="shared" si="266"/>
        <v/>
      </c>
      <c r="AR414" s="72" t="str">
        <f t="shared" si="267"/>
        <v/>
      </c>
      <c r="AS414" s="72" t="str">
        <f t="shared" si="268"/>
        <v/>
      </c>
      <c r="AT414" s="72" t="str">
        <f t="shared" si="269"/>
        <v/>
      </c>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80"/>
      <c r="CA414" s="3"/>
      <c r="CB414" s="3"/>
      <c r="CC414" s="3"/>
      <c r="CD414" s="3"/>
      <c r="CE414" s="3"/>
      <c r="CF414" s="3"/>
      <c r="CG414" s="3"/>
      <c r="CH414" s="3"/>
      <c r="CI414" s="3"/>
      <c r="CJ414" s="3"/>
      <c r="CM414" s="3"/>
      <c r="CN414" s="78" t="str">
        <f t="shared" si="270"/>
        <v/>
      </c>
      <c r="CO414" s="78" t="str">
        <f t="shared" si="271"/>
        <v/>
      </c>
      <c r="CP414" s="78" t="str">
        <f t="shared" si="272"/>
        <v/>
      </c>
      <c r="CQ414" s="78" t="str">
        <f t="shared" si="273"/>
        <v/>
      </c>
      <c r="CR414" s="78" t="str">
        <f t="shared" si="274"/>
        <v/>
      </c>
      <c r="CS414" s="78" t="str">
        <f t="shared" si="275"/>
        <v/>
      </c>
      <c r="CT414" s="78">
        <f t="shared" si="276"/>
        <v>0</v>
      </c>
      <c r="CU414" s="78">
        <f t="shared" si="277"/>
        <v>0</v>
      </c>
      <c r="CV414" s="78">
        <f t="shared" si="278"/>
        <v>0</v>
      </c>
      <c r="CW414" s="78">
        <f t="shared" si="279"/>
        <v>0</v>
      </c>
      <c r="CX414" s="78">
        <f t="shared" si="280"/>
        <v>0</v>
      </c>
      <c r="CY414" s="78">
        <f t="shared" si="281"/>
        <v>0</v>
      </c>
      <c r="CZ414" s="78">
        <f t="shared" si="282"/>
        <v>0</v>
      </c>
      <c r="DA414" s="78">
        <f>IF(COUNTIFS($A$2:$A$601,A414,$B$2:$B$601,B414,$F$2:F$601,F414)&gt;1,1,0)</f>
        <v>0</v>
      </c>
      <c r="DB414" s="78">
        <f t="shared" si="283"/>
        <v>0</v>
      </c>
      <c r="DC414" s="78">
        <f t="shared" si="284"/>
        <v>0</v>
      </c>
      <c r="DD414" s="78">
        <f t="shared" si="285"/>
        <v>0</v>
      </c>
      <c r="DE414" s="78" t="str">
        <f t="shared" si="286"/>
        <v>1</v>
      </c>
      <c r="DF414" s="78" t="str">
        <f t="shared" si="287"/>
        <v>1</v>
      </c>
      <c r="DG414" s="78" t="str">
        <f t="shared" si="288"/>
        <v>1</v>
      </c>
      <c r="DH414" s="78" t="str">
        <f t="shared" si="289"/>
        <v>1</v>
      </c>
      <c r="DI414" s="79" t="str">
        <f>IFERROR(IF(J414="","",VLOOKUP(J414,Lists!$D$3:$E$13,2,FALSE)),1)</f>
        <v/>
      </c>
      <c r="DJ414" s="79" t="str">
        <f>IFERROR(IF(K414="","",VLOOKUP(K414,Lists!$F$3:$G$14,2,FALSE)),1)</f>
        <v/>
      </c>
      <c r="DK414" s="79" t="str">
        <f>IFERROR(IF(M414="","",VLOOKUP(M414,Lists!$AA$3:$AB$18,2,FALSE)),1)</f>
        <v/>
      </c>
      <c r="DL414" s="79" t="str">
        <f>IFERROR(IF(N414="","",VLOOKUP(N414,Lists!$AC$3:$AD$13,2,FALSE)),1)</f>
        <v/>
      </c>
    </row>
    <row r="415" spans="1:116" ht="15" customHeight="1" x14ac:dyDescent="0.2">
      <c r="A415" s="20"/>
      <c r="B415" s="19"/>
      <c r="C415" s="64"/>
      <c r="D415" s="64"/>
      <c r="E415" s="19"/>
      <c r="F415" s="20"/>
      <c r="G415" s="18"/>
      <c r="H415" s="65"/>
      <c r="I415" s="18"/>
      <c r="J415" s="66"/>
      <c r="K415" s="66"/>
      <c r="L415" s="67"/>
      <c r="M415" s="68"/>
      <c r="N415" s="68"/>
      <c r="O415" s="69"/>
      <c r="P415" s="134"/>
      <c r="Q415" s="70"/>
      <c r="R415" s="134"/>
      <c r="S415" s="70"/>
      <c r="T415" s="134"/>
      <c r="U415" s="70"/>
      <c r="V415" s="134"/>
      <c r="W415" s="70"/>
      <c r="X415" s="134"/>
      <c r="Y415" s="70"/>
      <c r="Z415" s="134"/>
      <c r="AA415" s="70"/>
      <c r="AB415" s="19"/>
      <c r="AC415" s="20"/>
      <c r="AD415" s="19"/>
      <c r="AE415" s="71" t="str">
        <f t="shared" si="254"/>
        <v/>
      </c>
      <c r="AF415" s="71" t="str">
        <f t="shared" si="255"/>
        <v/>
      </c>
      <c r="AG415" s="71" t="str">
        <f t="shared" si="256"/>
        <v/>
      </c>
      <c r="AH415" s="71" t="str">
        <f t="shared" si="257"/>
        <v/>
      </c>
      <c r="AI415" s="71" t="str">
        <f t="shared" si="258"/>
        <v/>
      </c>
      <c r="AJ415" s="71" t="str">
        <f t="shared" si="259"/>
        <v/>
      </c>
      <c r="AK415" s="71" t="str">
        <f t="shared" si="260"/>
        <v/>
      </c>
      <c r="AL415" s="71" t="str">
        <f t="shared" si="261"/>
        <v/>
      </c>
      <c r="AM415" s="71" t="str">
        <f t="shared" si="262"/>
        <v/>
      </c>
      <c r="AN415" s="72" t="str">
        <f t="shared" si="263"/>
        <v/>
      </c>
      <c r="AO415" s="73" t="str">
        <f t="shared" si="264"/>
        <v/>
      </c>
      <c r="AP415" s="72" t="str">
        <f t="shared" si="265"/>
        <v/>
      </c>
      <c r="AQ415" s="72" t="str">
        <f t="shared" si="266"/>
        <v/>
      </c>
      <c r="AR415" s="72" t="str">
        <f t="shared" si="267"/>
        <v/>
      </c>
      <c r="AS415" s="72" t="str">
        <f t="shared" si="268"/>
        <v/>
      </c>
      <c r="AT415" s="72" t="str">
        <f t="shared" si="269"/>
        <v/>
      </c>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80"/>
      <c r="CA415" s="3"/>
      <c r="CB415" s="3"/>
      <c r="CC415" s="3"/>
      <c r="CD415" s="3"/>
      <c r="CE415" s="3"/>
      <c r="CF415" s="3"/>
      <c r="CG415" s="3"/>
      <c r="CH415" s="3"/>
      <c r="CI415" s="3"/>
      <c r="CJ415" s="3"/>
      <c r="CM415" s="3"/>
      <c r="CN415" s="78" t="str">
        <f t="shared" si="270"/>
        <v/>
      </c>
      <c r="CO415" s="78" t="str">
        <f t="shared" si="271"/>
        <v/>
      </c>
      <c r="CP415" s="78" t="str">
        <f t="shared" si="272"/>
        <v/>
      </c>
      <c r="CQ415" s="78" t="str">
        <f t="shared" si="273"/>
        <v/>
      </c>
      <c r="CR415" s="78" t="str">
        <f t="shared" si="274"/>
        <v/>
      </c>
      <c r="CS415" s="78" t="str">
        <f t="shared" si="275"/>
        <v/>
      </c>
      <c r="CT415" s="78">
        <f t="shared" si="276"/>
        <v>0</v>
      </c>
      <c r="CU415" s="78">
        <f t="shared" si="277"/>
        <v>0</v>
      </c>
      <c r="CV415" s="78">
        <f t="shared" si="278"/>
        <v>0</v>
      </c>
      <c r="CW415" s="78">
        <f t="shared" si="279"/>
        <v>0</v>
      </c>
      <c r="CX415" s="78">
        <f t="shared" si="280"/>
        <v>0</v>
      </c>
      <c r="CY415" s="78">
        <f t="shared" si="281"/>
        <v>0</v>
      </c>
      <c r="CZ415" s="78">
        <f t="shared" si="282"/>
        <v>0</v>
      </c>
      <c r="DA415" s="78">
        <f>IF(COUNTIFS($A$2:$A$601,A415,$B$2:$B$601,B415,$F$2:F$601,F415)&gt;1,1,0)</f>
        <v>0</v>
      </c>
      <c r="DB415" s="78">
        <f t="shared" si="283"/>
        <v>0</v>
      </c>
      <c r="DC415" s="78">
        <f t="shared" si="284"/>
        <v>0</v>
      </c>
      <c r="DD415" s="78">
        <f t="shared" si="285"/>
        <v>0</v>
      </c>
      <c r="DE415" s="78" t="str">
        <f t="shared" si="286"/>
        <v>1</v>
      </c>
      <c r="DF415" s="78" t="str">
        <f t="shared" si="287"/>
        <v>1</v>
      </c>
      <c r="DG415" s="78" t="str">
        <f t="shared" si="288"/>
        <v>1</v>
      </c>
      <c r="DH415" s="78" t="str">
        <f t="shared" si="289"/>
        <v>1</v>
      </c>
      <c r="DI415" s="79" t="str">
        <f>IFERROR(IF(J415="","",VLOOKUP(J415,Lists!$D$3:$E$13,2,FALSE)),1)</f>
        <v/>
      </c>
      <c r="DJ415" s="79" t="str">
        <f>IFERROR(IF(K415="","",VLOOKUP(K415,Lists!$F$3:$G$14,2,FALSE)),1)</f>
        <v/>
      </c>
      <c r="DK415" s="79" t="str">
        <f>IFERROR(IF(M415="","",VLOOKUP(M415,Lists!$AA$3:$AB$18,2,FALSE)),1)</f>
        <v/>
      </c>
      <c r="DL415" s="79" t="str">
        <f>IFERROR(IF(N415="","",VLOOKUP(N415,Lists!$AC$3:$AD$13,2,FALSE)),1)</f>
        <v/>
      </c>
    </row>
    <row r="416" spans="1:116" ht="15" customHeight="1" x14ac:dyDescent="0.2">
      <c r="A416" s="20"/>
      <c r="B416" s="19"/>
      <c r="C416" s="64"/>
      <c r="D416" s="64"/>
      <c r="E416" s="19"/>
      <c r="F416" s="20"/>
      <c r="G416" s="18"/>
      <c r="H416" s="65"/>
      <c r="I416" s="18"/>
      <c r="J416" s="66"/>
      <c r="K416" s="66"/>
      <c r="L416" s="67"/>
      <c r="M416" s="68"/>
      <c r="N416" s="68"/>
      <c r="O416" s="69"/>
      <c r="P416" s="134"/>
      <c r="Q416" s="70"/>
      <c r="R416" s="134"/>
      <c r="S416" s="70"/>
      <c r="T416" s="134"/>
      <c r="U416" s="70"/>
      <c r="V416" s="134"/>
      <c r="W416" s="70"/>
      <c r="X416" s="134"/>
      <c r="Y416" s="70"/>
      <c r="Z416" s="134"/>
      <c r="AA416" s="70"/>
      <c r="AB416" s="19"/>
      <c r="AC416" s="20"/>
      <c r="AD416" s="19"/>
      <c r="AE416" s="71" t="str">
        <f t="shared" si="254"/>
        <v/>
      </c>
      <c r="AF416" s="71" t="str">
        <f t="shared" si="255"/>
        <v/>
      </c>
      <c r="AG416" s="71" t="str">
        <f t="shared" si="256"/>
        <v/>
      </c>
      <c r="AH416" s="71" t="str">
        <f t="shared" si="257"/>
        <v/>
      </c>
      <c r="AI416" s="71" t="str">
        <f t="shared" si="258"/>
        <v/>
      </c>
      <c r="AJ416" s="71" t="str">
        <f t="shared" si="259"/>
        <v/>
      </c>
      <c r="AK416" s="71" t="str">
        <f t="shared" si="260"/>
        <v/>
      </c>
      <c r="AL416" s="71" t="str">
        <f t="shared" si="261"/>
        <v/>
      </c>
      <c r="AM416" s="71" t="str">
        <f t="shared" si="262"/>
        <v/>
      </c>
      <c r="AN416" s="72" t="str">
        <f t="shared" si="263"/>
        <v/>
      </c>
      <c r="AO416" s="73" t="str">
        <f t="shared" si="264"/>
        <v/>
      </c>
      <c r="AP416" s="72" t="str">
        <f t="shared" si="265"/>
        <v/>
      </c>
      <c r="AQ416" s="72" t="str">
        <f t="shared" si="266"/>
        <v/>
      </c>
      <c r="AR416" s="72" t="str">
        <f t="shared" si="267"/>
        <v/>
      </c>
      <c r="AS416" s="72" t="str">
        <f t="shared" si="268"/>
        <v/>
      </c>
      <c r="AT416" s="72" t="str">
        <f t="shared" si="269"/>
        <v/>
      </c>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80"/>
      <c r="CA416" s="3"/>
      <c r="CB416" s="3"/>
      <c r="CC416" s="3"/>
      <c r="CD416" s="3"/>
      <c r="CE416" s="3"/>
      <c r="CF416" s="3"/>
      <c r="CG416" s="3"/>
      <c r="CH416" s="3"/>
      <c r="CI416" s="3"/>
      <c r="CJ416" s="3"/>
      <c r="CM416" s="3"/>
      <c r="CN416" s="78" t="str">
        <f t="shared" si="270"/>
        <v/>
      </c>
      <c r="CO416" s="78" t="str">
        <f t="shared" si="271"/>
        <v/>
      </c>
      <c r="CP416" s="78" t="str">
        <f t="shared" si="272"/>
        <v/>
      </c>
      <c r="CQ416" s="78" t="str">
        <f t="shared" si="273"/>
        <v/>
      </c>
      <c r="CR416" s="78" t="str">
        <f t="shared" si="274"/>
        <v/>
      </c>
      <c r="CS416" s="78" t="str">
        <f t="shared" si="275"/>
        <v/>
      </c>
      <c r="CT416" s="78">
        <f t="shared" si="276"/>
        <v>0</v>
      </c>
      <c r="CU416" s="78">
        <f t="shared" si="277"/>
        <v>0</v>
      </c>
      <c r="CV416" s="78">
        <f t="shared" si="278"/>
        <v>0</v>
      </c>
      <c r="CW416" s="78">
        <f t="shared" si="279"/>
        <v>0</v>
      </c>
      <c r="CX416" s="78">
        <f t="shared" si="280"/>
        <v>0</v>
      </c>
      <c r="CY416" s="78">
        <f t="shared" si="281"/>
        <v>0</v>
      </c>
      <c r="CZ416" s="78">
        <f t="shared" si="282"/>
        <v>0</v>
      </c>
      <c r="DA416" s="78">
        <f>IF(COUNTIFS($A$2:$A$601,A416,$B$2:$B$601,B416,$F$2:F$601,F416)&gt;1,1,0)</f>
        <v>0</v>
      </c>
      <c r="DB416" s="78">
        <f t="shared" si="283"/>
        <v>0</v>
      </c>
      <c r="DC416" s="78">
        <f t="shared" si="284"/>
        <v>0</v>
      </c>
      <c r="DD416" s="78">
        <f t="shared" si="285"/>
        <v>0</v>
      </c>
      <c r="DE416" s="78" t="str">
        <f t="shared" si="286"/>
        <v>1</v>
      </c>
      <c r="DF416" s="78" t="str">
        <f t="shared" si="287"/>
        <v>1</v>
      </c>
      <c r="DG416" s="78" t="str">
        <f t="shared" si="288"/>
        <v>1</v>
      </c>
      <c r="DH416" s="78" t="str">
        <f t="shared" si="289"/>
        <v>1</v>
      </c>
      <c r="DI416" s="79" t="str">
        <f>IFERROR(IF(J416="","",VLOOKUP(J416,Lists!$D$3:$E$13,2,FALSE)),1)</f>
        <v/>
      </c>
      <c r="DJ416" s="79" t="str">
        <f>IFERROR(IF(K416="","",VLOOKUP(K416,Lists!$F$3:$G$14,2,FALSE)),1)</f>
        <v/>
      </c>
      <c r="DK416" s="79" t="str">
        <f>IFERROR(IF(M416="","",VLOOKUP(M416,Lists!$AA$3:$AB$18,2,FALSE)),1)</f>
        <v/>
      </c>
      <c r="DL416" s="79" t="str">
        <f>IFERROR(IF(N416="","",VLOOKUP(N416,Lists!$AC$3:$AD$13,2,FALSE)),1)</f>
        <v/>
      </c>
    </row>
    <row r="417" spans="1:116" ht="15" customHeight="1" x14ac:dyDescent="0.2">
      <c r="A417" s="20"/>
      <c r="B417" s="19"/>
      <c r="C417" s="64"/>
      <c r="D417" s="64"/>
      <c r="E417" s="19"/>
      <c r="F417" s="20"/>
      <c r="G417" s="18"/>
      <c r="H417" s="65"/>
      <c r="I417" s="18"/>
      <c r="J417" s="66"/>
      <c r="K417" s="66"/>
      <c r="L417" s="67"/>
      <c r="M417" s="68"/>
      <c r="N417" s="68"/>
      <c r="O417" s="69"/>
      <c r="P417" s="134"/>
      <c r="Q417" s="70"/>
      <c r="R417" s="134"/>
      <c r="S417" s="70"/>
      <c r="T417" s="134"/>
      <c r="U417" s="70"/>
      <c r="V417" s="134"/>
      <c r="W417" s="70"/>
      <c r="X417" s="134"/>
      <c r="Y417" s="70"/>
      <c r="Z417" s="134"/>
      <c r="AA417" s="70"/>
      <c r="AB417" s="19"/>
      <c r="AC417" s="20"/>
      <c r="AD417" s="19"/>
      <c r="AE417" s="71" t="str">
        <f t="shared" si="254"/>
        <v/>
      </c>
      <c r="AF417" s="71" t="str">
        <f t="shared" si="255"/>
        <v/>
      </c>
      <c r="AG417" s="71" t="str">
        <f t="shared" si="256"/>
        <v/>
      </c>
      <c r="AH417" s="71" t="str">
        <f t="shared" si="257"/>
        <v/>
      </c>
      <c r="AI417" s="71" t="str">
        <f t="shared" si="258"/>
        <v/>
      </c>
      <c r="AJ417" s="71" t="str">
        <f t="shared" si="259"/>
        <v/>
      </c>
      <c r="AK417" s="71" t="str">
        <f t="shared" si="260"/>
        <v/>
      </c>
      <c r="AL417" s="71" t="str">
        <f t="shared" si="261"/>
        <v/>
      </c>
      <c r="AM417" s="71" t="str">
        <f t="shared" si="262"/>
        <v/>
      </c>
      <c r="AN417" s="72" t="str">
        <f t="shared" si="263"/>
        <v/>
      </c>
      <c r="AO417" s="73" t="str">
        <f t="shared" si="264"/>
        <v/>
      </c>
      <c r="AP417" s="72" t="str">
        <f t="shared" si="265"/>
        <v/>
      </c>
      <c r="AQ417" s="72" t="str">
        <f t="shared" si="266"/>
        <v/>
      </c>
      <c r="AR417" s="72" t="str">
        <f t="shared" si="267"/>
        <v/>
      </c>
      <c r="AS417" s="72" t="str">
        <f t="shared" si="268"/>
        <v/>
      </c>
      <c r="AT417" s="72" t="str">
        <f t="shared" si="269"/>
        <v/>
      </c>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80"/>
      <c r="CA417" s="3"/>
      <c r="CB417" s="3"/>
      <c r="CC417" s="3"/>
      <c r="CD417" s="3"/>
      <c r="CE417" s="3"/>
      <c r="CF417" s="3"/>
      <c r="CG417" s="3"/>
      <c r="CH417" s="3"/>
      <c r="CI417" s="3"/>
      <c r="CJ417" s="3"/>
      <c r="CM417" s="3"/>
      <c r="CN417" s="78" t="str">
        <f t="shared" si="270"/>
        <v/>
      </c>
      <c r="CO417" s="78" t="str">
        <f t="shared" si="271"/>
        <v/>
      </c>
      <c r="CP417" s="78" t="str">
        <f t="shared" si="272"/>
        <v/>
      </c>
      <c r="CQ417" s="78" t="str">
        <f t="shared" si="273"/>
        <v/>
      </c>
      <c r="CR417" s="78" t="str">
        <f t="shared" si="274"/>
        <v/>
      </c>
      <c r="CS417" s="78" t="str">
        <f t="shared" si="275"/>
        <v/>
      </c>
      <c r="CT417" s="78">
        <f t="shared" si="276"/>
        <v>0</v>
      </c>
      <c r="CU417" s="78">
        <f t="shared" si="277"/>
        <v>0</v>
      </c>
      <c r="CV417" s="78">
        <f t="shared" si="278"/>
        <v>0</v>
      </c>
      <c r="CW417" s="78">
        <f t="shared" si="279"/>
        <v>0</v>
      </c>
      <c r="CX417" s="78">
        <f t="shared" si="280"/>
        <v>0</v>
      </c>
      <c r="CY417" s="78">
        <f t="shared" si="281"/>
        <v>0</v>
      </c>
      <c r="CZ417" s="78">
        <f t="shared" si="282"/>
        <v>0</v>
      </c>
      <c r="DA417" s="78">
        <f>IF(COUNTIFS($A$2:$A$601,A417,$B$2:$B$601,B417,$F$2:F$601,F417)&gt;1,1,0)</f>
        <v>0</v>
      </c>
      <c r="DB417" s="78">
        <f t="shared" si="283"/>
        <v>0</v>
      </c>
      <c r="DC417" s="78">
        <f t="shared" si="284"/>
        <v>0</v>
      </c>
      <c r="DD417" s="78">
        <f t="shared" si="285"/>
        <v>0</v>
      </c>
      <c r="DE417" s="78" t="str">
        <f t="shared" si="286"/>
        <v>1</v>
      </c>
      <c r="DF417" s="78" t="str">
        <f t="shared" si="287"/>
        <v>1</v>
      </c>
      <c r="DG417" s="78" t="str">
        <f t="shared" si="288"/>
        <v>1</v>
      </c>
      <c r="DH417" s="78" t="str">
        <f t="shared" si="289"/>
        <v>1</v>
      </c>
      <c r="DI417" s="79" t="str">
        <f>IFERROR(IF(J417="","",VLOOKUP(J417,Lists!$D$3:$E$13,2,FALSE)),1)</f>
        <v/>
      </c>
      <c r="DJ417" s="79" t="str">
        <f>IFERROR(IF(K417="","",VLOOKUP(K417,Lists!$F$3:$G$14,2,FALSE)),1)</f>
        <v/>
      </c>
      <c r="DK417" s="79" t="str">
        <f>IFERROR(IF(M417="","",VLOOKUP(M417,Lists!$AA$3:$AB$18,2,FALSE)),1)</f>
        <v/>
      </c>
      <c r="DL417" s="79" t="str">
        <f>IFERROR(IF(N417="","",VLOOKUP(N417,Lists!$AC$3:$AD$13,2,FALSE)),1)</f>
        <v/>
      </c>
    </row>
    <row r="418" spans="1:116" ht="15" customHeight="1" x14ac:dyDescent="0.2">
      <c r="A418" s="20"/>
      <c r="B418" s="19"/>
      <c r="C418" s="64"/>
      <c r="D418" s="64"/>
      <c r="E418" s="19"/>
      <c r="F418" s="20"/>
      <c r="G418" s="18"/>
      <c r="H418" s="65"/>
      <c r="I418" s="18"/>
      <c r="J418" s="66"/>
      <c r="K418" s="66"/>
      <c r="L418" s="67"/>
      <c r="M418" s="68"/>
      <c r="N418" s="68"/>
      <c r="O418" s="69"/>
      <c r="P418" s="134"/>
      <c r="Q418" s="70"/>
      <c r="R418" s="134"/>
      <c r="S418" s="70"/>
      <c r="T418" s="134"/>
      <c r="U418" s="70"/>
      <c r="V418" s="134"/>
      <c r="W418" s="70"/>
      <c r="X418" s="134"/>
      <c r="Y418" s="70"/>
      <c r="Z418" s="134"/>
      <c r="AA418" s="70"/>
      <c r="AB418" s="19"/>
      <c r="AC418" s="20"/>
      <c r="AD418" s="19"/>
      <c r="AE418" s="71" t="str">
        <f t="shared" si="254"/>
        <v/>
      </c>
      <c r="AF418" s="71" t="str">
        <f t="shared" si="255"/>
        <v/>
      </c>
      <c r="AG418" s="71" t="str">
        <f t="shared" si="256"/>
        <v/>
      </c>
      <c r="AH418" s="71" t="str">
        <f t="shared" si="257"/>
        <v/>
      </c>
      <c r="AI418" s="71" t="str">
        <f t="shared" si="258"/>
        <v/>
      </c>
      <c r="AJ418" s="71" t="str">
        <f t="shared" si="259"/>
        <v/>
      </c>
      <c r="AK418" s="71" t="str">
        <f t="shared" si="260"/>
        <v/>
      </c>
      <c r="AL418" s="71" t="str">
        <f t="shared" si="261"/>
        <v/>
      </c>
      <c r="AM418" s="71" t="str">
        <f t="shared" si="262"/>
        <v/>
      </c>
      <c r="AN418" s="72" t="str">
        <f t="shared" si="263"/>
        <v/>
      </c>
      <c r="AO418" s="73" t="str">
        <f t="shared" si="264"/>
        <v/>
      </c>
      <c r="AP418" s="72" t="str">
        <f t="shared" si="265"/>
        <v/>
      </c>
      <c r="AQ418" s="72" t="str">
        <f t="shared" si="266"/>
        <v/>
      </c>
      <c r="AR418" s="72" t="str">
        <f t="shared" si="267"/>
        <v/>
      </c>
      <c r="AS418" s="72" t="str">
        <f t="shared" si="268"/>
        <v/>
      </c>
      <c r="AT418" s="72" t="str">
        <f t="shared" si="269"/>
        <v/>
      </c>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80"/>
      <c r="CA418" s="3"/>
      <c r="CB418" s="3"/>
      <c r="CC418" s="3"/>
      <c r="CD418" s="3"/>
      <c r="CE418" s="3"/>
      <c r="CF418" s="3"/>
      <c r="CG418" s="3"/>
      <c r="CH418" s="3"/>
      <c r="CI418" s="3"/>
      <c r="CJ418" s="3"/>
      <c r="CM418" s="3"/>
      <c r="CN418" s="78" t="str">
        <f t="shared" si="270"/>
        <v/>
      </c>
      <c r="CO418" s="78" t="str">
        <f t="shared" si="271"/>
        <v/>
      </c>
      <c r="CP418" s="78" t="str">
        <f t="shared" si="272"/>
        <v/>
      </c>
      <c r="CQ418" s="78" t="str">
        <f t="shared" si="273"/>
        <v/>
      </c>
      <c r="CR418" s="78" t="str">
        <f t="shared" si="274"/>
        <v/>
      </c>
      <c r="CS418" s="78" t="str">
        <f t="shared" si="275"/>
        <v/>
      </c>
      <c r="CT418" s="78">
        <f t="shared" si="276"/>
        <v>0</v>
      </c>
      <c r="CU418" s="78">
        <f t="shared" si="277"/>
        <v>0</v>
      </c>
      <c r="CV418" s="78">
        <f t="shared" si="278"/>
        <v>0</v>
      </c>
      <c r="CW418" s="78">
        <f t="shared" si="279"/>
        <v>0</v>
      </c>
      <c r="CX418" s="78">
        <f t="shared" si="280"/>
        <v>0</v>
      </c>
      <c r="CY418" s="78">
        <f t="shared" si="281"/>
        <v>0</v>
      </c>
      <c r="CZ418" s="78">
        <f t="shared" si="282"/>
        <v>0</v>
      </c>
      <c r="DA418" s="78">
        <f>IF(COUNTIFS($A$2:$A$601,A418,$B$2:$B$601,B418,$F$2:F$601,F418)&gt;1,1,0)</f>
        <v>0</v>
      </c>
      <c r="DB418" s="78">
        <f t="shared" si="283"/>
        <v>0</v>
      </c>
      <c r="DC418" s="78">
        <f t="shared" si="284"/>
        <v>0</v>
      </c>
      <c r="DD418" s="78">
        <f t="shared" si="285"/>
        <v>0</v>
      </c>
      <c r="DE418" s="78" t="str">
        <f t="shared" si="286"/>
        <v>1</v>
      </c>
      <c r="DF418" s="78" t="str">
        <f t="shared" si="287"/>
        <v>1</v>
      </c>
      <c r="DG418" s="78" t="str">
        <f t="shared" si="288"/>
        <v>1</v>
      </c>
      <c r="DH418" s="78" t="str">
        <f t="shared" si="289"/>
        <v>1</v>
      </c>
      <c r="DI418" s="79" t="str">
        <f>IFERROR(IF(J418="","",VLOOKUP(J418,Lists!$D$3:$E$13,2,FALSE)),1)</f>
        <v/>
      </c>
      <c r="DJ418" s="79" t="str">
        <f>IFERROR(IF(K418="","",VLOOKUP(K418,Lists!$F$3:$G$14,2,FALSE)),1)</f>
        <v/>
      </c>
      <c r="DK418" s="79" t="str">
        <f>IFERROR(IF(M418="","",VLOOKUP(M418,Lists!$AA$3:$AB$18,2,FALSE)),1)</f>
        <v/>
      </c>
      <c r="DL418" s="79" t="str">
        <f>IFERROR(IF(N418="","",VLOOKUP(N418,Lists!$AC$3:$AD$13,2,FALSE)),1)</f>
        <v/>
      </c>
    </row>
    <row r="419" spans="1:116" ht="15" customHeight="1" x14ac:dyDescent="0.2">
      <c r="A419" s="20"/>
      <c r="B419" s="19"/>
      <c r="C419" s="64"/>
      <c r="D419" s="64"/>
      <c r="E419" s="19"/>
      <c r="F419" s="20"/>
      <c r="G419" s="18"/>
      <c r="H419" s="65"/>
      <c r="I419" s="18"/>
      <c r="J419" s="66"/>
      <c r="K419" s="66"/>
      <c r="L419" s="67"/>
      <c r="M419" s="68"/>
      <c r="N419" s="68"/>
      <c r="O419" s="69"/>
      <c r="P419" s="134"/>
      <c r="Q419" s="70"/>
      <c r="R419" s="134"/>
      <c r="S419" s="70"/>
      <c r="T419" s="134"/>
      <c r="U419" s="70"/>
      <c r="V419" s="134"/>
      <c r="W419" s="70"/>
      <c r="X419" s="134"/>
      <c r="Y419" s="70"/>
      <c r="Z419" s="134"/>
      <c r="AA419" s="70"/>
      <c r="AB419" s="19"/>
      <c r="AC419" s="20"/>
      <c r="AD419" s="19"/>
      <c r="AE419" s="71" t="str">
        <f t="shared" si="254"/>
        <v/>
      </c>
      <c r="AF419" s="71" t="str">
        <f t="shared" si="255"/>
        <v/>
      </c>
      <c r="AG419" s="71" t="str">
        <f t="shared" si="256"/>
        <v/>
      </c>
      <c r="AH419" s="71" t="str">
        <f t="shared" si="257"/>
        <v/>
      </c>
      <c r="AI419" s="71" t="str">
        <f t="shared" si="258"/>
        <v/>
      </c>
      <c r="AJ419" s="71" t="str">
        <f t="shared" si="259"/>
        <v/>
      </c>
      <c r="AK419" s="71" t="str">
        <f t="shared" si="260"/>
        <v/>
      </c>
      <c r="AL419" s="71" t="str">
        <f t="shared" si="261"/>
        <v/>
      </c>
      <c r="AM419" s="71" t="str">
        <f t="shared" si="262"/>
        <v/>
      </c>
      <c r="AN419" s="72" t="str">
        <f t="shared" si="263"/>
        <v/>
      </c>
      <c r="AO419" s="73" t="str">
        <f t="shared" si="264"/>
        <v/>
      </c>
      <c r="AP419" s="72" t="str">
        <f t="shared" si="265"/>
        <v/>
      </c>
      <c r="AQ419" s="72" t="str">
        <f t="shared" si="266"/>
        <v/>
      </c>
      <c r="AR419" s="72" t="str">
        <f t="shared" si="267"/>
        <v/>
      </c>
      <c r="AS419" s="72" t="str">
        <f t="shared" si="268"/>
        <v/>
      </c>
      <c r="AT419" s="72" t="str">
        <f t="shared" si="269"/>
        <v/>
      </c>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80"/>
      <c r="CA419" s="3"/>
      <c r="CB419" s="3"/>
      <c r="CC419" s="3"/>
      <c r="CD419" s="3"/>
      <c r="CE419" s="3"/>
      <c r="CF419" s="3"/>
      <c r="CG419" s="3"/>
      <c r="CH419" s="3"/>
      <c r="CI419" s="3"/>
      <c r="CJ419" s="3"/>
      <c r="CM419" s="3"/>
      <c r="CN419" s="78" t="str">
        <f t="shared" si="270"/>
        <v/>
      </c>
      <c r="CO419" s="78" t="str">
        <f t="shared" si="271"/>
        <v/>
      </c>
      <c r="CP419" s="78" t="str">
        <f t="shared" si="272"/>
        <v/>
      </c>
      <c r="CQ419" s="78" t="str">
        <f t="shared" si="273"/>
        <v/>
      </c>
      <c r="CR419" s="78" t="str">
        <f t="shared" si="274"/>
        <v/>
      </c>
      <c r="CS419" s="78" t="str">
        <f t="shared" si="275"/>
        <v/>
      </c>
      <c r="CT419" s="78">
        <f t="shared" si="276"/>
        <v>0</v>
      </c>
      <c r="CU419" s="78">
        <f t="shared" si="277"/>
        <v>0</v>
      </c>
      <c r="CV419" s="78">
        <f t="shared" si="278"/>
        <v>0</v>
      </c>
      <c r="CW419" s="78">
        <f t="shared" si="279"/>
        <v>0</v>
      </c>
      <c r="CX419" s="78">
        <f t="shared" si="280"/>
        <v>0</v>
      </c>
      <c r="CY419" s="78">
        <f t="shared" si="281"/>
        <v>0</v>
      </c>
      <c r="CZ419" s="78">
        <f t="shared" si="282"/>
        <v>0</v>
      </c>
      <c r="DA419" s="78">
        <f>IF(COUNTIFS($A$2:$A$601,A419,$B$2:$B$601,B419,$F$2:F$601,F419)&gt;1,1,0)</f>
        <v>0</v>
      </c>
      <c r="DB419" s="78">
        <f t="shared" si="283"/>
        <v>0</v>
      </c>
      <c r="DC419" s="78">
        <f t="shared" si="284"/>
        <v>0</v>
      </c>
      <c r="DD419" s="78">
        <f t="shared" si="285"/>
        <v>0</v>
      </c>
      <c r="DE419" s="78" t="str">
        <f t="shared" si="286"/>
        <v>1</v>
      </c>
      <c r="DF419" s="78" t="str">
        <f t="shared" si="287"/>
        <v>1</v>
      </c>
      <c r="DG419" s="78" t="str">
        <f t="shared" si="288"/>
        <v>1</v>
      </c>
      <c r="DH419" s="78" t="str">
        <f t="shared" si="289"/>
        <v>1</v>
      </c>
      <c r="DI419" s="79" t="str">
        <f>IFERROR(IF(J419="","",VLOOKUP(J419,Lists!$D$3:$E$13,2,FALSE)),1)</f>
        <v/>
      </c>
      <c r="DJ419" s="79" t="str">
        <f>IFERROR(IF(K419="","",VLOOKUP(K419,Lists!$F$3:$G$14,2,FALSE)),1)</f>
        <v/>
      </c>
      <c r="DK419" s="79" t="str">
        <f>IFERROR(IF(M419="","",VLOOKUP(M419,Lists!$AA$3:$AB$18,2,FALSE)),1)</f>
        <v/>
      </c>
      <c r="DL419" s="79" t="str">
        <f>IFERROR(IF(N419="","",VLOOKUP(N419,Lists!$AC$3:$AD$13,2,FALSE)),1)</f>
        <v/>
      </c>
    </row>
    <row r="420" spans="1:116" ht="15" customHeight="1" x14ac:dyDescent="0.2">
      <c r="A420" s="20"/>
      <c r="B420" s="19"/>
      <c r="C420" s="64"/>
      <c r="D420" s="64"/>
      <c r="E420" s="19"/>
      <c r="F420" s="20"/>
      <c r="G420" s="18"/>
      <c r="H420" s="65"/>
      <c r="I420" s="18"/>
      <c r="J420" s="66"/>
      <c r="K420" s="66"/>
      <c r="L420" s="67"/>
      <c r="M420" s="68"/>
      <c r="N420" s="68"/>
      <c r="O420" s="69"/>
      <c r="P420" s="134"/>
      <c r="Q420" s="70"/>
      <c r="R420" s="134"/>
      <c r="S420" s="70"/>
      <c r="T420" s="134"/>
      <c r="U420" s="70"/>
      <c r="V420" s="134"/>
      <c r="W420" s="70"/>
      <c r="X420" s="134"/>
      <c r="Y420" s="70"/>
      <c r="Z420" s="134"/>
      <c r="AA420" s="70"/>
      <c r="AB420" s="19"/>
      <c r="AC420" s="20"/>
      <c r="AD420" s="19"/>
      <c r="AE420" s="71" t="str">
        <f t="shared" si="254"/>
        <v/>
      </c>
      <c r="AF420" s="71" t="str">
        <f t="shared" si="255"/>
        <v/>
      </c>
      <c r="AG420" s="71" t="str">
        <f t="shared" si="256"/>
        <v/>
      </c>
      <c r="AH420" s="71" t="str">
        <f t="shared" si="257"/>
        <v/>
      </c>
      <c r="AI420" s="71" t="str">
        <f t="shared" si="258"/>
        <v/>
      </c>
      <c r="AJ420" s="71" t="str">
        <f t="shared" si="259"/>
        <v/>
      </c>
      <c r="AK420" s="71" t="str">
        <f t="shared" si="260"/>
        <v/>
      </c>
      <c r="AL420" s="71" t="str">
        <f t="shared" si="261"/>
        <v/>
      </c>
      <c r="AM420" s="71" t="str">
        <f t="shared" si="262"/>
        <v/>
      </c>
      <c r="AN420" s="72" t="str">
        <f t="shared" si="263"/>
        <v/>
      </c>
      <c r="AO420" s="73" t="str">
        <f t="shared" si="264"/>
        <v/>
      </c>
      <c r="AP420" s="72" t="str">
        <f t="shared" si="265"/>
        <v/>
      </c>
      <c r="AQ420" s="72" t="str">
        <f t="shared" si="266"/>
        <v/>
      </c>
      <c r="AR420" s="72" t="str">
        <f t="shared" si="267"/>
        <v/>
      </c>
      <c r="AS420" s="72" t="str">
        <f t="shared" si="268"/>
        <v/>
      </c>
      <c r="AT420" s="72" t="str">
        <f t="shared" si="269"/>
        <v/>
      </c>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80"/>
      <c r="CA420" s="3"/>
      <c r="CB420" s="3"/>
      <c r="CC420" s="3"/>
      <c r="CD420" s="3"/>
      <c r="CE420" s="3"/>
      <c r="CF420" s="3"/>
      <c r="CG420" s="3"/>
      <c r="CH420" s="3"/>
      <c r="CI420" s="3"/>
      <c r="CJ420" s="3"/>
      <c r="CM420" s="3"/>
      <c r="CN420" s="78" t="str">
        <f t="shared" si="270"/>
        <v/>
      </c>
      <c r="CO420" s="78" t="str">
        <f t="shared" si="271"/>
        <v/>
      </c>
      <c r="CP420" s="78" t="str">
        <f t="shared" si="272"/>
        <v/>
      </c>
      <c r="CQ420" s="78" t="str">
        <f t="shared" si="273"/>
        <v/>
      </c>
      <c r="CR420" s="78" t="str">
        <f t="shared" si="274"/>
        <v/>
      </c>
      <c r="CS420" s="78" t="str">
        <f t="shared" si="275"/>
        <v/>
      </c>
      <c r="CT420" s="78">
        <f t="shared" si="276"/>
        <v>0</v>
      </c>
      <c r="CU420" s="78">
        <f t="shared" si="277"/>
        <v>0</v>
      </c>
      <c r="CV420" s="78">
        <f t="shared" si="278"/>
        <v>0</v>
      </c>
      <c r="CW420" s="78">
        <f t="shared" si="279"/>
        <v>0</v>
      </c>
      <c r="CX420" s="78">
        <f t="shared" si="280"/>
        <v>0</v>
      </c>
      <c r="CY420" s="78">
        <f t="shared" si="281"/>
        <v>0</v>
      </c>
      <c r="CZ420" s="78">
        <f t="shared" si="282"/>
        <v>0</v>
      </c>
      <c r="DA420" s="78">
        <f>IF(COUNTIFS($A$2:$A$601,A420,$B$2:$B$601,B420,$F$2:F$601,F420)&gt;1,1,0)</f>
        <v>0</v>
      </c>
      <c r="DB420" s="78">
        <f t="shared" si="283"/>
        <v>0</v>
      </c>
      <c r="DC420" s="78">
        <f t="shared" si="284"/>
        <v>0</v>
      </c>
      <c r="DD420" s="78">
        <f t="shared" si="285"/>
        <v>0</v>
      </c>
      <c r="DE420" s="78" t="str">
        <f t="shared" si="286"/>
        <v>1</v>
      </c>
      <c r="DF420" s="78" t="str">
        <f t="shared" si="287"/>
        <v>1</v>
      </c>
      <c r="DG420" s="78" t="str">
        <f t="shared" si="288"/>
        <v>1</v>
      </c>
      <c r="DH420" s="78" t="str">
        <f t="shared" si="289"/>
        <v>1</v>
      </c>
      <c r="DI420" s="79" t="str">
        <f>IFERROR(IF(J420="","",VLOOKUP(J420,Lists!$D$3:$E$13,2,FALSE)),1)</f>
        <v/>
      </c>
      <c r="DJ420" s="79" t="str">
        <f>IFERROR(IF(K420="","",VLOOKUP(K420,Lists!$F$3:$G$14,2,FALSE)),1)</f>
        <v/>
      </c>
      <c r="DK420" s="79" t="str">
        <f>IFERROR(IF(M420="","",VLOOKUP(M420,Lists!$AA$3:$AB$18,2,FALSE)),1)</f>
        <v/>
      </c>
      <c r="DL420" s="79" t="str">
        <f>IFERROR(IF(N420="","",VLOOKUP(N420,Lists!$AC$3:$AD$13,2,FALSE)),1)</f>
        <v/>
      </c>
    </row>
    <row r="421" spans="1:116" ht="15" customHeight="1" x14ac:dyDescent="0.2">
      <c r="A421" s="20"/>
      <c r="B421" s="19"/>
      <c r="C421" s="64"/>
      <c r="D421" s="64"/>
      <c r="E421" s="19"/>
      <c r="F421" s="20"/>
      <c r="G421" s="18"/>
      <c r="H421" s="65"/>
      <c r="I421" s="18"/>
      <c r="J421" s="66"/>
      <c r="K421" s="66"/>
      <c r="L421" s="67"/>
      <c r="M421" s="68"/>
      <c r="N421" s="68"/>
      <c r="O421" s="69"/>
      <c r="P421" s="134"/>
      <c r="Q421" s="70"/>
      <c r="R421" s="134"/>
      <c r="S421" s="70"/>
      <c r="T421" s="134"/>
      <c r="U421" s="70"/>
      <c r="V421" s="134"/>
      <c r="W421" s="70"/>
      <c r="X421" s="134"/>
      <c r="Y421" s="70"/>
      <c r="Z421" s="134"/>
      <c r="AA421" s="70"/>
      <c r="AB421" s="19"/>
      <c r="AC421" s="20"/>
      <c r="AD421" s="19"/>
      <c r="AE421" s="71" t="str">
        <f t="shared" si="254"/>
        <v/>
      </c>
      <c r="AF421" s="71" t="str">
        <f t="shared" si="255"/>
        <v/>
      </c>
      <c r="AG421" s="71" t="str">
        <f t="shared" si="256"/>
        <v/>
      </c>
      <c r="AH421" s="71" t="str">
        <f t="shared" si="257"/>
        <v/>
      </c>
      <c r="AI421" s="71" t="str">
        <f t="shared" si="258"/>
        <v/>
      </c>
      <c r="AJ421" s="71" t="str">
        <f t="shared" si="259"/>
        <v/>
      </c>
      <c r="AK421" s="71" t="str">
        <f t="shared" si="260"/>
        <v/>
      </c>
      <c r="AL421" s="71" t="str">
        <f t="shared" si="261"/>
        <v/>
      </c>
      <c r="AM421" s="71" t="str">
        <f t="shared" si="262"/>
        <v/>
      </c>
      <c r="AN421" s="72" t="str">
        <f t="shared" si="263"/>
        <v/>
      </c>
      <c r="AO421" s="73" t="str">
        <f t="shared" si="264"/>
        <v/>
      </c>
      <c r="AP421" s="72" t="str">
        <f t="shared" si="265"/>
        <v/>
      </c>
      <c r="AQ421" s="72" t="str">
        <f t="shared" si="266"/>
        <v/>
      </c>
      <c r="AR421" s="72" t="str">
        <f t="shared" si="267"/>
        <v/>
      </c>
      <c r="AS421" s="72" t="str">
        <f t="shared" si="268"/>
        <v/>
      </c>
      <c r="AT421" s="72" t="str">
        <f t="shared" si="269"/>
        <v/>
      </c>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80"/>
      <c r="CA421" s="3"/>
      <c r="CB421" s="3"/>
      <c r="CC421" s="3"/>
      <c r="CD421" s="3"/>
      <c r="CE421" s="3"/>
      <c r="CF421" s="3"/>
      <c r="CG421" s="3"/>
      <c r="CH421" s="3"/>
      <c r="CI421" s="3"/>
      <c r="CJ421" s="3"/>
      <c r="CM421" s="3"/>
      <c r="CN421" s="78" t="str">
        <f t="shared" si="270"/>
        <v/>
      </c>
      <c r="CO421" s="78" t="str">
        <f t="shared" si="271"/>
        <v/>
      </c>
      <c r="CP421" s="78" t="str">
        <f t="shared" si="272"/>
        <v/>
      </c>
      <c r="CQ421" s="78" t="str">
        <f t="shared" si="273"/>
        <v/>
      </c>
      <c r="CR421" s="78" t="str">
        <f t="shared" si="274"/>
        <v/>
      </c>
      <c r="CS421" s="78" t="str">
        <f t="shared" si="275"/>
        <v/>
      </c>
      <c r="CT421" s="78">
        <f t="shared" si="276"/>
        <v>0</v>
      </c>
      <c r="CU421" s="78">
        <f t="shared" si="277"/>
        <v>0</v>
      </c>
      <c r="CV421" s="78">
        <f t="shared" si="278"/>
        <v>0</v>
      </c>
      <c r="CW421" s="78">
        <f t="shared" si="279"/>
        <v>0</v>
      </c>
      <c r="CX421" s="78">
        <f t="shared" si="280"/>
        <v>0</v>
      </c>
      <c r="CY421" s="78">
        <f t="shared" si="281"/>
        <v>0</v>
      </c>
      <c r="CZ421" s="78">
        <f t="shared" si="282"/>
        <v>0</v>
      </c>
      <c r="DA421" s="78">
        <f>IF(COUNTIFS($A$2:$A$601,A421,$B$2:$B$601,B421,$F$2:F$601,F421)&gt;1,1,0)</f>
        <v>0</v>
      </c>
      <c r="DB421" s="78">
        <f t="shared" si="283"/>
        <v>0</v>
      </c>
      <c r="DC421" s="78">
        <f t="shared" si="284"/>
        <v>0</v>
      </c>
      <c r="DD421" s="78">
        <f t="shared" si="285"/>
        <v>0</v>
      </c>
      <c r="DE421" s="78" t="str">
        <f t="shared" si="286"/>
        <v>1</v>
      </c>
      <c r="DF421" s="78" t="str">
        <f t="shared" si="287"/>
        <v>1</v>
      </c>
      <c r="DG421" s="78" t="str">
        <f t="shared" si="288"/>
        <v>1</v>
      </c>
      <c r="DH421" s="78" t="str">
        <f t="shared" si="289"/>
        <v>1</v>
      </c>
      <c r="DI421" s="79" t="str">
        <f>IFERROR(IF(J421="","",VLOOKUP(J421,Lists!$D$3:$E$13,2,FALSE)),1)</f>
        <v/>
      </c>
      <c r="DJ421" s="79" t="str">
        <f>IFERROR(IF(K421="","",VLOOKUP(K421,Lists!$F$3:$G$14,2,FALSE)),1)</f>
        <v/>
      </c>
      <c r="DK421" s="79" t="str">
        <f>IFERROR(IF(M421="","",VLOOKUP(M421,Lists!$AA$3:$AB$18,2,FALSE)),1)</f>
        <v/>
      </c>
      <c r="DL421" s="79" t="str">
        <f>IFERROR(IF(N421="","",VLOOKUP(N421,Lists!$AC$3:$AD$13,2,FALSE)),1)</f>
        <v/>
      </c>
    </row>
    <row r="422" spans="1:116" ht="15" customHeight="1" x14ac:dyDescent="0.2">
      <c r="A422" s="20"/>
      <c r="B422" s="19"/>
      <c r="C422" s="64"/>
      <c r="D422" s="64"/>
      <c r="E422" s="19"/>
      <c r="F422" s="20"/>
      <c r="G422" s="18"/>
      <c r="H422" s="65"/>
      <c r="I422" s="18"/>
      <c r="J422" s="66"/>
      <c r="K422" s="66"/>
      <c r="L422" s="67"/>
      <c r="M422" s="68"/>
      <c r="N422" s="68"/>
      <c r="O422" s="69"/>
      <c r="P422" s="134"/>
      <c r="Q422" s="70"/>
      <c r="R422" s="134"/>
      <c r="S422" s="70"/>
      <c r="T422" s="134"/>
      <c r="U422" s="70"/>
      <c r="V422" s="134"/>
      <c r="W422" s="70"/>
      <c r="X422" s="134"/>
      <c r="Y422" s="70"/>
      <c r="Z422" s="134"/>
      <c r="AA422" s="70"/>
      <c r="AB422" s="19"/>
      <c r="AC422" s="20"/>
      <c r="AD422" s="19"/>
      <c r="AE422" s="71" t="str">
        <f t="shared" si="254"/>
        <v/>
      </c>
      <c r="AF422" s="71" t="str">
        <f t="shared" si="255"/>
        <v/>
      </c>
      <c r="AG422" s="71" t="str">
        <f t="shared" si="256"/>
        <v/>
      </c>
      <c r="AH422" s="71" t="str">
        <f t="shared" si="257"/>
        <v/>
      </c>
      <c r="AI422" s="71" t="str">
        <f t="shared" si="258"/>
        <v/>
      </c>
      <c r="AJ422" s="71" t="str">
        <f t="shared" si="259"/>
        <v/>
      </c>
      <c r="AK422" s="71" t="str">
        <f t="shared" si="260"/>
        <v/>
      </c>
      <c r="AL422" s="71" t="str">
        <f t="shared" si="261"/>
        <v/>
      </c>
      <c r="AM422" s="71" t="str">
        <f t="shared" si="262"/>
        <v/>
      </c>
      <c r="AN422" s="72" t="str">
        <f t="shared" si="263"/>
        <v/>
      </c>
      <c r="AO422" s="73" t="str">
        <f t="shared" si="264"/>
        <v/>
      </c>
      <c r="AP422" s="72" t="str">
        <f t="shared" si="265"/>
        <v/>
      </c>
      <c r="AQ422" s="72" t="str">
        <f t="shared" si="266"/>
        <v/>
      </c>
      <c r="AR422" s="72" t="str">
        <f t="shared" si="267"/>
        <v/>
      </c>
      <c r="AS422" s="72" t="str">
        <f t="shared" si="268"/>
        <v/>
      </c>
      <c r="AT422" s="72" t="str">
        <f t="shared" si="269"/>
        <v/>
      </c>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80"/>
      <c r="CA422" s="3"/>
      <c r="CB422" s="3"/>
      <c r="CC422" s="3"/>
      <c r="CD422" s="3"/>
      <c r="CE422" s="3"/>
      <c r="CF422" s="3"/>
      <c r="CG422" s="3"/>
      <c r="CH422" s="3"/>
      <c r="CI422" s="3"/>
      <c r="CJ422" s="3"/>
      <c r="CM422" s="3"/>
      <c r="CN422" s="78" t="str">
        <f t="shared" si="270"/>
        <v/>
      </c>
      <c r="CO422" s="78" t="str">
        <f t="shared" si="271"/>
        <v/>
      </c>
      <c r="CP422" s="78" t="str">
        <f t="shared" si="272"/>
        <v/>
      </c>
      <c r="CQ422" s="78" t="str">
        <f t="shared" si="273"/>
        <v/>
      </c>
      <c r="CR422" s="78" t="str">
        <f t="shared" si="274"/>
        <v/>
      </c>
      <c r="CS422" s="78" t="str">
        <f t="shared" si="275"/>
        <v/>
      </c>
      <c r="CT422" s="78">
        <f t="shared" si="276"/>
        <v>0</v>
      </c>
      <c r="CU422" s="78">
        <f t="shared" si="277"/>
        <v>0</v>
      </c>
      <c r="CV422" s="78">
        <f t="shared" si="278"/>
        <v>0</v>
      </c>
      <c r="CW422" s="78">
        <f t="shared" si="279"/>
        <v>0</v>
      </c>
      <c r="CX422" s="78">
        <f t="shared" si="280"/>
        <v>0</v>
      </c>
      <c r="CY422" s="78">
        <f t="shared" si="281"/>
        <v>0</v>
      </c>
      <c r="CZ422" s="78">
        <f t="shared" si="282"/>
        <v>0</v>
      </c>
      <c r="DA422" s="78">
        <f>IF(COUNTIFS($A$2:$A$601,A422,$B$2:$B$601,B422,$F$2:F$601,F422)&gt;1,1,0)</f>
        <v>0</v>
      </c>
      <c r="DB422" s="78">
        <f t="shared" si="283"/>
        <v>0</v>
      </c>
      <c r="DC422" s="78">
        <f t="shared" si="284"/>
        <v>0</v>
      </c>
      <c r="DD422" s="78">
        <f t="shared" si="285"/>
        <v>0</v>
      </c>
      <c r="DE422" s="78" t="str">
        <f t="shared" si="286"/>
        <v>1</v>
      </c>
      <c r="DF422" s="78" t="str">
        <f t="shared" si="287"/>
        <v>1</v>
      </c>
      <c r="DG422" s="78" t="str">
        <f t="shared" si="288"/>
        <v>1</v>
      </c>
      <c r="DH422" s="78" t="str">
        <f t="shared" si="289"/>
        <v>1</v>
      </c>
      <c r="DI422" s="79" t="str">
        <f>IFERROR(IF(J422="","",VLOOKUP(J422,Lists!$D$3:$E$13,2,FALSE)),1)</f>
        <v/>
      </c>
      <c r="DJ422" s="79" t="str">
        <f>IFERROR(IF(K422="","",VLOOKUP(K422,Lists!$F$3:$G$14,2,FALSE)),1)</f>
        <v/>
      </c>
      <c r="DK422" s="79" t="str">
        <f>IFERROR(IF(M422="","",VLOOKUP(M422,Lists!$AA$3:$AB$18,2,FALSE)),1)</f>
        <v/>
      </c>
      <c r="DL422" s="79" t="str">
        <f>IFERROR(IF(N422="","",VLOOKUP(N422,Lists!$AC$3:$AD$13,2,FALSE)),1)</f>
        <v/>
      </c>
    </row>
    <row r="423" spans="1:116" ht="15" customHeight="1" x14ac:dyDescent="0.2">
      <c r="A423" s="20"/>
      <c r="B423" s="19"/>
      <c r="C423" s="64"/>
      <c r="D423" s="64"/>
      <c r="E423" s="19"/>
      <c r="F423" s="20"/>
      <c r="G423" s="18"/>
      <c r="H423" s="65"/>
      <c r="I423" s="18"/>
      <c r="J423" s="66"/>
      <c r="K423" s="66"/>
      <c r="L423" s="67"/>
      <c r="M423" s="68"/>
      <c r="N423" s="68"/>
      <c r="O423" s="69"/>
      <c r="P423" s="134"/>
      <c r="Q423" s="70"/>
      <c r="R423" s="134"/>
      <c r="S423" s="70"/>
      <c r="T423" s="134"/>
      <c r="U423" s="70"/>
      <c r="V423" s="134"/>
      <c r="W423" s="70"/>
      <c r="X423" s="134"/>
      <c r="Y423" s="70"/>
      <c r="Z423" s="134"/>
      <c r="AA423" s="70"/>
      <c r="AB423" s="19"/>
      <c r="AC423" s="20"/>
      <c r="AD423" s="19"/>
      <c r="AE423" s="71" t="str">
        <f t="shared" si="254"/>
        <v/>
      </c>
      <c r="AF423" s="71" t="str">
        <f t="shared" si="255"/>
        <v/>
      </c>
      <c r="AG423" s="71" t="str">
        <f t="shared" si="256"/>
        <v/>
      </c>
      <c r="AH423" s="71" t="str">
        <f t="shared" si="257"/>
        <v/>
      </c>
      <c r="AI423" s="71" t="str">
        <f t="shared" si="258"/>
        <v/>
      </c>
      <c r="AJ423" s="71" t="str">
        <f t="shared" si="259"/>
        <v/>
      </c>
      <c r="AK423" s="71" t="str">
        <f t="shared" si="260"/>
        <v/>
      </c>
      <c r="AL423" s="71" t="str">
        <f t="shared" si="261"/>
        <v/>
      </c>
      <c r="AM423" s="71" t="str">
        <f t="shared" si="262"/>
        <v/>
      </c>
      <c r="AN423" s="72" t="str">
        <f t="shared" si="263"/>
        <v/>
      </c>
      <c r="AO423" s="73" t="str">
        <f t="shared" si="264"/>
        <v/>
      </c>
      <c r="AP423" s="72" t="str">
        <f t="shared" si="265"/>
        <v/>
      </c>
      <c r="AQ423" s="72" t="str">
        <f t="shared" si="266"/>
        <v/>
      </c>
      <c r="AR423" s="72" t="str">
        <f t="shared" si="267"/>
        <v/>
      </c>
      <c r="AS423" s="72" t="str">
        <f t="shared" si="268"/>
        <v/>
      </c>
      <c r="AT423" s="72" t="str">
        <f t="shared" si="269"/>
        <v/>
      </c>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80"/>
      <c r="CA423" s="3"/>
      <c r="CB423" s="3"/>
      <c r="CC423" s="3"/>
      <c r="CD423" s="3"/>
      <c r="CE423" s="3"/>
      <c r="CF423" s="3"/>
      <c r="CG423" s="3"/>
      <c r="CH423" s="3"/>
      <c r="CI423" s="3"/>
      <c r="CJ423" s="3"/>
      <c r="CM423" s="3"/>
      <c r="CN423" s="78" t="str">
        <f t="shared" si="270"/>
        <v/>
      </c>
      <c r="CO423" s="78" t="str">
        <f t="shared" si="271"/>
        <v/>
      </c>
      <c r="CP423" s="78" t="str">
        <f t="shared" si="272"/>
        <v/>
      </c>
      <c r="CQ423" s="78" t="str">
        <f t="shared" si="273"/>
        <v/>
      </c>
      <c r="CR423" s="78" t="str">
        <f t="shared" si="274"/>
        <v/>
      </c>
      <c r="CS423" s="78" t="str">
        <f t="shared" si="275"/>
        <v/>
      </c>
      <c r="CT423" s="78">
        <f t="shared" si="276"/>
        <v>0</v>
      </c>
      <c r="CU423" s="78">
        <f t="shared" si="277"/>
        <v>0</v>
      </c>
      <c r="CV423" s="78">
        <f t="shared" si="278"/>
        <v>0</v>
      </c>
      <c r="CW423" s="78">
        <f t="shared" si="279"/>
        <v>0</v>
      </c>
      <c r="CX423" s="78">
        <f t="shared" si="280"/>
        <v>0</v>
      </c>
      <c r="CY423" s="78">
        <f t="shared" si="281"/>
        <v>0</v>
      </c>
      <c r="CZ423" s="78">
        <f t="shared" si="282"/>
        <v>0</v>
      </c>
      <c r="DA423" s="78">
        <f>IF(COUNTIFS($A$2:$A$601,A423,$B$2:$B$601,B423,$F$2:F$601,F423)&gt;1,1,0)</f>
        <v>0</v>
      </c>
      <c r="DB423" s="78">
        <f t="shared" si="283"/>
        <v>0</v>
      </c>
      <c r="DC423" s="78">
        <f t="shared" si="284"/>
        <v>0</v>
      </c>
      <c r="DD423" s="78">
        <f t="shared" si="285"/>
        <v>0</v>
      </c>
      <c r="DE423" s="78" t="str">
        <f t="shared" si="286"/>
        <v>1</v>
      </c>
      <c r="DF423" s="78" t="str">
        <f t="shared" si="287"/>
        <v>1</v>
      </c>
      <c r="DG423" s="78" t="str">
        <f t="shared" si="288"/>
        <v>1</v>
      </c>
      <c r="DH423" s="78" t="str">
        <f t="shared" si="289"/>
        <v>1</v>
      </c>
      <c r="DI423" s="79" t="str">
        <f>IFERROR(IF(J423="","",VLOOKUP(J423,Lists!$D$3:$E$13,2,FALSE)),1)</f>
        <v/>
      </c>
      <c r="DJ423" s="79" t="str">
        <f>IFERROR(IF(K423="","",VLOOKUP(K423,Lists!$F$3:$G$14,2,FALSE)),1)</f>
        <v/>
      </c>
      <c r="DK423" s="79" t="str">
        <f>IFERROR(IF(M423="","",VLOOKUP(M423,Lists!$AA$3:$AB$18,2,FALSE)),1)</f>
        <v/>
      </c>
      <c r="DL423" s="79" t="str">
        <f>IFERROR(IF(N423="","",VLOOKUP(N423,Lists!$AC$3:$AD$13,2,FALSE)),1)</f>
        <v/>
      </c>
    </row>
    <row r="424" spans="1:116" ht="15" customHeight="1" x14ac:dyDescent="0.2">
      <c r="A424" s="20"/>
      <c r="B424" s="19"/>
      <c r="C424" s="64"/>
      <c r="D424" s="64"/>
      <c r="E424" s="19"/>
      <c r="F424" s="20"/>
      <c r="G424" s="18"/>
      <c r="H424" s="65"/>
      <c r="I424" s="18"/>
      <c r="J424" s="66"/>
      <c r="K424" s="66"/>
      <c r="L424" s="67"/>
      <c r="M424" s="68"/>
      <c r="N424" s="68"/>
      <c r="O424" s="69"/>
      <c r="P424" s="134"/>
      <c r="Q424" s="70"/>
      <c r="R424" s="134"/>
      <c r="S424" s="70"/>
      <c r="T424" s="134"/>
      <c r="U424" s="70"/>
      <c r="V424" s="134"/>
      <c r="W424" s="70"/>
      <c r="X424" s="134"/>
      <c r="Y424" s="70"/>
      <c r="Z424" s="134"/>
      <c r="AA424" s="70"/>
      <c r="AB424" s="19"/>
      <c r="AC424" s="20"/>
      <c r="AD424" s="19"/>
      <c r="AE424" s="71" t="str">
        <f t="shared" si="254"/>
        <v/>
      </c>
      <c r="AF424" s="71" t="str">
        <f t="shared" si="255"/>
        <v/>
      </c>
      <c r="AG424" s="71" t="str">
        <f t="shared" si="256"/>
        <v/>
      </c>
      <c r="AH424" s="71" t="str">
        <f t="shared" si="257"/>
        <v/>
      </c>
      <c r="AI424" s="71" t="str">
        <f t="shared" si="258"/>
        <v/>
      </c>
      <c r="AJ424" s="71" t="str">
        <f t="shared" si="259"/>
        <v/>
      </c>
      <c r="AK424" s="71" t="str">
        <f t="shared" si="260"/>
        <v/>
      </c>
      <c r="AL424" s="71" t="str">
        <f t="shared" si="261"/>
        <v/>
      </c>
      <c r="AM424" s="71" t="str">
        <f t="shared" si="262"/>
        <v/>
      </c>
      <c r="AN424" s="72" t="str">
        <f t="shared" si="263"/>
        <v/>
      </c>
      <c r="AO424" s="73" t="str">
        <f t="shared" si="264"/>
        <v/>
      </c>
      <c r="AP424" s="72" t="str">
        <f t="shared" si="265"/>
        <v/>
      </c>
      <c r="AQ424" s="72" t="str">
        <f t="shared" si="266"/>
        <v/>
      </c>
      <c r="AR424" s="72" t="str">
        <f t="shared" si="267"/>
        <v/>
      </c>
      <c r="AS424" s="72" t="str">
        <f t="shared" si="268"/>
        <v/>
      </c>
      <c r="AT424" s="72" t="str">
        <f t="shared" si="269"/>
        <v/>
      </c>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80"/>
      <c r="CA424" s="3"/>
      <c r="CB424" s="3"/>
      <c r="CC424" s="3"/>
      <c r="CD424" s="3"/>
      <c r="CE424" s="3"/>
      <c r="CF424" s="3"/>
      <c r="CG424" s="3"/>
      <c r="CH424" s="3"/>
      <c r="CI424" s="3"/>
      <c r="CJ424" s="3"/>
      <c r="CM424" s="3"/>
      <c r="CN424" s="78" t="str">
        <f t="shared" si="270"/>
        <v/>
      </c>
      <c r="CO424" s="78" t="str">
        <f t="shared" si="271"/>
        <v/>
      </c>
      <c r="CP424" s="78" t="str">
        <f t="shared" si="272"/>
        <v/>
      </c>
      <c r="CQ424" s="78" t="str">
        <f t="shared" si="273"/>
        <v/>
      </c>
      <c r="CR424" s="78" t="str">
        <f t="shared" si="274"/>
        <v/>
      </c>
      <c r="CS424" s="78" t="str">
        <f t="shared" si="275"/>
        <v/>
      </c>
      <c r="CT424" s="78">
        <f t="shared" si="276"/>
        <v>0</v>
      </c>
      <c r="CU424" s="78">
        <f t="shared" si="277"/>
        <v>0</v>
      </c>
      <c r="CV424" s="78">
        <f t="shared" si="278"/>
        <v>0</v>
      </c>
      <c r="CW424" s="78">
        <f t="shared" si="279"/>
        <v>0</v>
      </c>
      <c r="CX424" s="78">
        <f t="shared" si="280"/>
        <v>0</v>
      </c>
      <c r="CY424" s="78">
        <f t="shared" si="281"/>
        <v>0</v>
      </c>
      <c r="CZ424" s="78">
        <f t="shared" si="282"/>
        <v>0</v>
      </c>
      <c r="DA424" s="78">
        <f>IF(COUNTIFS($A$2:$A$601,A424,$B$2:$B$601,B424,$F$2:F$601,F424)&gt;1,1,0)</f>
        <v>0</v>
      </c>
      <c r="DB424" s="78">
        <f t="shared" si="283"/>
        <v>0</v>
      </c>
      <c r="DC424" s="78">
        <f t="shared" si="284"/>
        <v>0</v>
      </c>
      <c r="DD424" s="78">
        <f t="shared" si="285"/>
        <v>0</v>
      </c>
      <c r="DE424" s="78" t="str">
        <f t="shared" si="286"/>
        <v>1</v>
      </c>
      <c r="DF424" s="78" t="str">
        <f t="shared" si="287"/>
        <v>1</v>
      </c>
      <c r="DG424" s="78" t="str">
        <f t="shared" si="288"/>
        <v>1</v>
      </c>
      <c r="DH424" s="78" t="str">
        <f t="shared" si="289"/>
        <v>1</v>
      </c>
      <c r="DI424" s="79" t="str">
        <f>IFERROR(IF(J424="","",VLOOKUP(J424,Lists!$D$3:$E$13,2,FALSE)),1)</f>
        <v/>
      </c>
      <c r="DJ424" s="79" t="str">
        <f>IFERROR(IF(K424="","",VLOOKUP(K424,Lists!$F$3:$G$14,2,FALSE)),1)</f>
        <v/>
      </c>
      <c r="DK424" s="79" t="str">
        <f>IFERROR(IF(M424="","",VLOOKUP(M424,Lists!$AA$3:$AB$18,2,FALSE)),1)</f>
        <v/>
      </c>
      <c r="DL424" s="79" t="str">
        <f>IFERROR(IF(N424="","",VLOOKUP(N424,Lists!$AC$3:$AD$13,2,FALSE)),1)</f>
        <v/>
      </c>
    </row>
    <row r="425" spans="1:116" ht="15" customHeight="1" x14ac:dyDescent="0.2">
      <c r="A425" s="20"/>
      <c r="B425" s="19"/>
      <c r="C425" s="64"/>
      <c r="D425" s="64"/>
      <c r="E425" s="19"/>
      <c r="F425" s="20"/>
      <c r="G425" s="18"/>
      <c r="H425" s="65"/>
      <c r="I425" s="18"/>
      <c r="J425" s="66"/>
      <c r="K425" s="66"/>
      <c r="L425" s="67"/>
      <c r="M425" s="68"/>
      <c r="N425" s="68"/>
      <c r="O425" s="69"/>
      <c r="P425" s="134"/>
      <c r="Q425" s="70"/>
      <c r="R425" s="134"/>
      <c r="S425" s="70"/>
      <c r="T425" s="134"/>
      <c r="U425" s="70"/>
      <c r="V425" s="134"/>
      <c r="W425" s="70"/>
      <c r="X425" s="134"/>
      <c r="Y425" s="70"/>
      <c r="Z425" s="134"/>
      <c r="AA425" s="70"/>
      <c r="AB425" s="19"/>
      <c r="AC425" s="20"/>
      <c r="AD425" s="19"/>
      <c r="AE425" s="71" t="str">
        <f t="shared" si="254"/>
        <v/>
      </c>
      <c r="AF425" s="71" t="str">
        <f t="shared" si="255"/>
        <v/>
      </c>
      <c r="AG425" s="71" t="str">
        <f t="shared" si="256"/>
        <v/>
      </c>
      <c r="AH425" s="71" t="str">
        <f t="shared" si="257"/>
        <v/>
      </c>
      <c r="AI425" s="71" t="str">
        <f t="shared" si="258"/>
        <v/>
      </c>
      <c r="AJ425" s="71" t="str">
        <f t="shared" si="259"/>
        <v/>
      </c>
      <c r="AK425" s="71" t="str">
        <f t="shared" si="260"/>
        <v/>
      </c>
      <c r="AL425" s="71" t="str">
        <f t="shared" si="261"/>
        <v/>
      </c>
      <c r="AM425" s="71" t="str">
        <f t="shared" si="262"/>
        <v/>
      </c>
      <c r="AN425" s="72" t="str">
        <f t="shared" si="263"/>
        <v/>
      </c>
      <c r="AO425" s="73" t="str">
        <f t="shared" si="264"/>
        <v/>
      </c>
      <c r="AP425" s="72" t="str">
        <f t="shared" si="265"/>
        <v/>
      </c>
      <c r="AQ425" s="72" t="str">
        <f t="shared" si="266"/>
        <v/>
      </c>
      <c r="AR425" s="72" t="str">
        <f t="shared" si="267"/>
        <v/>
      </c>
      <c r="AS425" s="72" t="str">
        <f t="shared" si="268"/>
        <v/>
      </c>
      <c r="AT425" s="72" t="str">
        <f t="shared" si="269"/>
        <v/>
      </c>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80"/>
      <c r="CA425" s="3"/>
      <c r="CB425" s="3"/>
      <c r="CC425" s="3"/>
      <c r="CD425" s="3"/>
      <c r="CE425" s="3"/>
      <c r="CF425" s="3"/>
      <c r="CG425" s="3"/>
      <c r="CH425" s="3"/>
      <c r="CI425" s="3"/>
      <c r="CJ425" s="3"/>
      <c r="CM425" s="3"/>
      <c r="CN425" s="78" t="str">
        <f t="shared" si="270"/>
        <v/>
      </c>
      <c r="CO425" s="78" t="str">
        <f t="shared" si="271"/>
        <v/>
      </c>
      <c r="CP425" s="78" t="str">
        <f t="shared" si="272"/>
        <v/>
      </c>
      <c r="CQ425" s="78" t="str">
        <f t="shared" si="273"/>
        <v/>
      </c>
      <c r="CR425" s="78" t="str">
        <f t="shared" si="274"/>
        <v/>
      </c>
      <c r="CS425" s="78" t="str">
        <f t="shared" si="275"/>
        <v/>
      </c>
      <c r="CT425" s="78">
        <f t="shared" si="276"/>
        <v>0</v>
      </c>
      <c r="CU425" s="78">
        <f t="shared" si="277"/>
        <v>0</v>
      </c>
      <c r="CV425" s="78">
        <f t="shared" si="278"/>
        <v>0</v>
      </c>
      <c r="CW425" s="78">
        <f t="shared" si="279"/>
        <v>0</v>
      </c>
      <c r="CX425" s="78">
        <f t="shared" si="280"/>
        <v>0</v>
      </c>
      <c r="CY425" s="78">
        <f t="shared" si="281"/>
        <v>0</v>
      </c>
      <c r="CZ425" s="78">
        <f t="shared" si="282"/>
        <v>0</v>
      </c>
      <c r="DA425" s="78">
        <f>IF(COUNTIFS($A$2:$A$601,A425,$B$2:$B$601,B425,$F$2:F$601,F425)&gt;1,1,0)</f>
        <v>0</v>
      </c>
      <c r="DB425" s="78">
        <f t="shared" si="283"/>
        <v>0</v>
      </c>
      <c r="DC425" s="78">
        <f t="shared" si="284"/>
        <v>0</v>
      </c>
      <c r="DD425" s="78">
        <f t="shared" si="285"/>
        <v>0</v>
      </c>
      <c r="DE425" s="78" t="str">
        <f t="shared" si="286"/>
        <v>1</v>
      </c>
      <c r="DF425" s="78" t="str">
        <f t="shared" si="287"/>
        <v>1</v>
      </c>
      <c r="DG425" s="78" t="str">
        <f t="shared" si="288"/>
        <v>1</v>
      </c>
      <c r="DH425" s="78" t="str">
        <f t="shared" si="289"/>
        <v>1</v>
      </c>
      <c r="DI425" s="79" t="str">
        <f>IFERROR(IF(J425="","",VLOOKUP(J425,Lists!$D$3:$E$13,2,FALSE)),1)</f>
        <v/>
      </c>
      <c r="DJ425" s="79" t="str">
        <f>IFERROR(IF(K425="","",VLOOKUP(K425,Lists!$F$3:$G$14,2,FALSE)),1)</f>
        <v/>
      </c>
      <c r="DK425" s="79" t="str">
        <f>IFERROR(IF(M425="","",VLOOKUP(M425,Lists!$AA$3:$AB$18,2,FALSE)),1)</f>
        <v/>
      </c>
      <c r="DL425" s="79" t="str">
        <f>IFERROR(IF(N425="","",VLOOKUP(N425,Lists!$AC$3:$AD$13,2,FALSE)),1)</f>
        <v/>
      </c>
    </row>
    <row r="426" spans="1:116" ht="15" customHeight="1" x14ac:dyDescent="0.2">
      <c r="A426" s="20"/>
      <c r="B426" s="19"/>
      <c r="C426" s="64"/>
      <c r="D426" s="64"/>
      <c r="E426" s="19"/>
      <c r="F426" s="20"/>
      <c r="G426" s="18"/>
      <c r="H426" s="65"/>
      <c r="I426" s="18"/>
      <c r="J426" s="66"/>
      <c r="K426" s="66"/>
      <c r="L426" s="67"/>
      <c r="M426" s="68"/>
      <c r="N426" s="68"/>
      <c r="O426" s="69"/>
      <c r="P426" s="134"/>
      <c r="Q426" s="70"/>
      <c r="R426" s="134"/>
      <c r="S426" s="70"/>
      <c r="T426" s="134"/>
      <c r="U426" s="70"/>
      <c r="V426" s="134"/>
      <c r="W426" s="70"/>
      <c r="X426" s="134"/>
      <c r="Y426" s="70"/>
      <c r="Z426" s="134"/>
      <c r="AA426" s="70"/>
      <c r="AB426" s="19"/>
      <c r="AC426" s="20"/>
      <c r="AD426" s="19"/>
      <c r="AE426" s="71" t="str">
        <f t="shared" si="254"/>
        <v/>
      </c>
      <c r="AF426" s="71" t="str">
        <f t="shared" si="255"/>
        <v/>
      </c>
      <c r="AG426" s="71" t="str">
        <f t="shared" si="256"/>
        <v/>
      </c>
      <c r="AH426" s="71" t="str">
        <f t="shared" si="257"/>
        <v/>
      </c>
      <c r="AI426" s="71" t="str">
        <f t="shared" si="258"/>
        <v/>
      </c>
      <c r="AJ426" s="71" t="str">
        <f t="shared" si="259"/>
        <v/>
      </c>
      <c r="AK426" s="71" t="str">
        <f t="shared" si="260"/>
        <v/>
      </c>
      <c r="AL426" s="71" t="str">
        <f t="shared" si="261"/>
        <v/>
      </c>
      <c r="AM426" s="71" t="str">
        <f t="shared" si="262"/>
        <v/>
      </c>
      <c r="AN426" s="72" t="str">
        <f t="shared" si="263"/>
        <v/>
      </c>
      <c r="AO426" s="73" t="str">
        <f t="shared" si="264"/>
        <v/>
      </c>
      <c r="AP426" s="72" t="str">
        <f t="shared" si="265"/>
        <v/>
      </c>
      <c r="AQ426" s="72" t="str">
        <f t="shared" si="266"/>
        <v/>
      </c>
      <c r="AR426" s="72" t="str">
        <f t="shared" si="267"/>
        <v/>
      </c>
      <c r="AS426" s="72" t="str">
        <f t="shared" si="268"/>
        <v/>
      </c>
      <c r="AT426" s="72" t="str">
        <f t="shared" si="269"/>
        <v/>
      </c>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80"/>
      <c r="CA426" s="3"/>
      <c r="CB426" s="3"/>
      <c r="CC426" s="3"/>
      <c r="CD426" s="3"/>
      <c r="CE426" s="3"/>
      <c r="CF426" s="3"/>
      <c r="CG426" s="3"/>
      <c r="CH426" s="3"/>
      <c r="CI426" s="3"/>
      <c r="CJ426" s="3"/>
      <c r="CM426" s="3"/>
      <c r="CN426" s="78" t="str">
        <f t="shared" si="270"/>
        <v/>
      </c>
      <c r="CO426" s="78" t="str">
        <f t="shared" si="271"/>
        <v/>
      </c>
      <c r="CP426" s="78" t="str">
        <f t="shared" si="272"/>
        <v/>
      </c>
      <c r="CQ426" s="78" t="str">
        <f t="shared" si="273"/>
        <v/>
      </c>
      <c r="CR426" s="78" t="str">
        <f t="shared" si="274"/>
        <v/>
      </c>
      <c r="CS426" s="78" t="str">
        <f t="shared" si="275"/>
        <v/>
      </c>
      <c r="CT426" s="78">
        <f t="shared" si="276"/>
        <v>0</v>
      </c>
      <c r="CU426" s="78">
        <f t="shared" si="277"/>
        <v>0</v>
      </c>
      <c r="CV426" s="78">
        <f t="shared" si="278"/>
        <v>0</v>
      </c>
      <c r="CW426" s="78">
        <f t="shared" si="279"/>
        <v>0</v>
      </c>
      <c r="CX426" s="78">
        <f t="shared" si="280"/>
        <v>0</v>
      </c>
      <c r="CY426" s="78">
        <f t="shared" si="281"/>
        <v>0</v>
      </c>
      <c r="CZ426" s="78">
        <f t="shared" si="282"/>
        <v>0</v>
      </c>
      <c r="DA426" s="78">
        <f>IF(COUNTIFS($A$2:$A$601,A426,$B$2:$B$601,B426,$F$2:F$601,F426)&gt;1,1,0)</f>
        <v>0</v>
      </c>
      <c r="DB426" s="78">
        <f t="shared" si="283"/>
        <v>0</v>
      </c>
      <c r="DC426" s="78">
        <f t="shared" si="284"/>
        <v>0</v>
      </c>
      <c r="DD426" s="78">
        <f t="shared" si="285"/>
        <v>0</v>
      </c>
      <c r="DE426" s="78" t="str">
        <f t="shared" si="286"/>
        <v>1</v>
      </c>
      <c r="DF426" s="78" t="str">
        <f t="shared" si="287"/>
        <v>1</v>
      </c>
      <c r="DG426" s="78" t="str">
        <f t="shared" si="288"/>
        <v>1</v>
      </c>
      <c r="DH426" s="78" t="str">
        <f t="shared" si="289"/>
        <v>1</v>
      </c>
      <c r="DI426" s="79" t="str">
        <f>IFERROR(IF(J426="","",VLOOKUP(J426,Lists!$D$3:$E$13,2,FALSE)),1)</f>
        <v/>
      </c>
      <c r="DJ426" s="79" t="str">
        <f>IFERROR(IF(K426="","",VLOOKUP(K426,Lists!$F$3:$G$14,2,FALSE)),1)</f>
        <v/>
      </c>
      <c r="DK426" s="79" t="str">
        <f>IFERROR(IF(M426="","",VLOOKUP(M426,Lists!$AA$3:$AB$18,2,FALSE)),1)</f>
        <v/>
      </c>
      <c r="DL426" s="79" t="str">
        <f>IFERROR(IF(N426="","",VLOOKUP(N426,Lists!$AC$3:$AD$13,2,FALSE)),1)</f>
        <v/>
      </c>
    </row>
    <row r="427" spans="1:116" ht="15" customHeight="1" x14ac:dyDescent="0.2">
      <c r="A427" s="20"/>
      <c r="B427" s="19"/>
      <c r="C427" s="64"/>
      <c r="D427" s="64"/>
      <c r="E427" s="19"/>
      <c r="F427" s="20"/>
      <c r="G427" s="18"/>
      <c r="H427" s="65"/>
      <c r="I427" s="18"/>
      <c r="J427" s="66"/>
      <c r="K427" s="66"/>
      <c r="L427" s="67"/>
      <c r="M427" s="68"/>
      <c r="N427" s="68"/>
      <c r="O427" s="69"/>
      <c r="P427" s="134"/>
      <c r="Q427" s="70"/>
      <c r="R427" s="134"/>
      <c r="S427" s="70"/>
      <c r="T427" s="134"/>
      <c r="U427" s="70"/>
      <c r="V427" s="134"/>
      <c r="W427" s="70"/>
      <c r="X427" s="134"/>
      <c r="Y427" s="70"/>
      <c r="Z427" s="134"/>
      <c r="AA427" s="70"/>
      <c r="AB427" s="19"/>
      <c r="AC427" s="20"/>
      <c r="AD427" s="19"/>
      <c r="AE427" s="71" t="str">
        <f t="shared" si="254"/>
        <v/>
      </c>
      <c r="AF427" s="71" t="str">
        <f t="shared" si="255"/>
        <v/>
      </c>
      <c r="AG427" s="71" t="str">
        <f t="shared" si="256"/>
        <v/>
      </c>
      <c r="AH427" s="71" t="str">
        <f t="shared" si="257"/>
        <v/>
      </c>
      <c r="AI427" s="71" t="str">
        <f t="shared" si="258"/>
        <v/>
      </c>
      <c r="AJ427" s="71" t="str">
        <f t="shared" si="259"/>
        <v/>
      </c>
      <c r="AK427" s="71" t="str">
        <f t="shared" si="260"/>
        <v/>
      </c>
      <c r="AL427" s="71" t="str">
        <f t="shared" si="261"/>
        <v/>
      </c>
      <c r="AM427" s="71" t="str">
        <f t="shared" si="262"/>
        <v/>
      </c>
      <c r="AN427" s="72" t="str">
        <f t="shared" si="263"/>
        <v/>
      </c>
      <c r="AO427" s="73" t="str">
        <f t="shared" si="264"/>
        <v/>
      </c>
      <c r="AP427" s="72" t="str">
        <f t="shared" si="265"/>
        <v/>
      </c>
      <c r="AQ427" s="72" t="str">
        <f t="shared" si="266"/>
        <v/>
      </c>
      <c r="AR427" s="72" t="str">
        <f t="shared" si="267"/>
        <v/>
      </c>
      <c r="AS427" s="72" t="str">
        <f t="shared" si="268"/>
        <v/>
      </c>
      <c r="AT427" s="72" t="str">
        <f t="shared" si="269"/>
        <v/>
      </c>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80"/>
      <c r="CA427" s="3"/>
      <c r="CB427" s="3"/>
      <c r="CC427" s="3"/>
      <c r="CD427" s="3"/>
      <c r="CE427" s="3"/>
      <c r="CF427" s="3"/>
      <c r="CG427" s="3"/>
      <c r="CH427" s="3"/>
      <c r="CI427" s="3"/>
      <c r="CJ427" s="3"/>
      <c r="CM427" s="3"/>
      <c r="CN427" s="78" t="str">
        <f t="shared" si="270"/>
        <v/>
      </c>
      <c r="CO427" s="78" t="str">
        <f t="shared" si="271"/>
        <v/>
      </c>
      <c r="CP427" s="78" t="str">
        <f t="shared" si="272"/>
        <v/>
      </c>
      <c r="CQ427" s="78" t="str">
        <f t="shared" si="273"/>
        <v/>
      </c>
      <c r="CR427" s="78" t="str">
        <f t="shared" si="274"/>
        <v/>
      </c>
      <c r="CS427" s="78" t="str">
        <f t="shared" si="275"/>
        <v/>
      </c>
      <c r="CT427" s="78">
        <f t="shared" si="276"/>
        <v>0</v>
      </c>
      <c r="CU427" s="78">
        <f t="shared" si="277"/>
        <v>0</v>
      </c>
      <c r="CV427" s="78">
        <f t="shared" si="278"/>
        <v>0</v>
      </c>
      <c r="CW427" s="78">
        <f t="shared" si="279"/>
        <v>0</v>
      </c>
      <c r="CX427" s="78">
        <f t="shared" si="280"/>
        <v>0</v>
      </c>
      <c r="CY427" s="78">
        <f t="shared" si="281"/>
        <v>0</v>
      </c>
      <c r="CZ427" s="78">
        <f t="shared" si="282"/>
        <v>0</v>
      </c>
      <c r="DA427" s="78">
        <f>IF(COUNTIFS($A$2:$A$601,A427,$B$2:$B$601,B427,$F$2:F$601,F427)&gt;1,1,0)</f>
        <v>0</v>
      </c>
      <c r="DB427" s="78">
        <f t="shared" si="283"/>
        <v>0</v>
      </c>
      <c r="DC427" s="78">
        <f t="shared" si="284"/>
        <v>0</v>
      </c>
      <c r="DD427" s="78">
        <f t="shared" si="285"/>
        <v>0</v>
      </c>
      <c r="DE427" s="78" t="str">
        <f t="shared" si="286"/>
        <v>1</v>
      </c>
      <c r="DF427" s="78" t="str">
        <f t="shared" si="287"/>
        <v>1</v>
      </c>
      <c r="DG427" s="78" t="str">
        <f t="shared" si="288"/>
        <v>1</v>
      </c>
      <c r="DH427" s="78" t="str">
        <f t="shared" si="289"/>
        <v>1</v>
      </c>
      <c r="DI427" s="79" t="str">
        <f>IFERROR(IF(J427="","",VLOOKUP(J427,Lists!$D$3:$E$13,2,FALSE)),1)</f>
        <v/>
      </c>
      <c r="DJ427" s="79" t="str">
        <f>IFERROR(IF(K427="","",VLOOKUP(K427,Lists!$F$3:$G$14,2,FALSE)),1)</f>
        <v/>
      </c>
      <c r="DK427" s="79" t="str">
        <f>IFERROR(IF(M427="","",VLOOKUP(M427,Lists!$AA$3:$AB$18,2,FALSE)),1)</f>
        <v/>
      </c>
      <c r="DL427" s="79" t="str">
        <f>IFERROR(IF(N427="","",VLOOKUP(N427,Lists!$AC$3:$AD$13,2,FALSE)),1)</f>
        <v/>
      </c>
    </row>
    <row r="428" spans="1:116" ht="15" customHeight="1" x14ac:dyDescent="0.2">
      <c r="A428" s="20"/>
      <c r="B428" s="19"/>
      <c r="C428" s="64"/>
      <c r="D428" s="64"/>
      <c r="E428" s="19"/>
      <c r="F428" s="20"/>
      <c r="G428" s="18"/>
      <c r="H428" s="65"/>
      <c r="I428" s="18"/>
      <c r="J428" s="66"/>
      <c r="K428" s="66"/>
      <c r="L428" s="67"/>
      <c r="M428" s="68"/>
      <c r="N428" s="68"/>
      <c r="O428" s="69"/>
      <c r="P428" s="134"/>
      <c r="Q428" s="70"/>
      <c r="R428" s="134"/>
      <c r="S428" s="70"/>
      <c r="T428" s="134"/>
      <c r="U428" s="70"/>
      <c r="V428" s="134"/>
      <c r="W428" s="70"/>
      <c r="X428" s="134"/>
      <c r="Y428" s="70"/>
      <c r="Z428" s="134"/>
      <c r="AA428" s="70"/>
      <c r="AB428" s="19"/>
      <c r="AC428" s="20"/>
      <c r="AD428" s="19"/>
      <c r="AE428" s="71" t="str">
        <f t="shared" si="254"/>
        <v/>
      </c>
      <c r="AF428" s="71" t="str">
        <f t="shared" si="255"/>
        <v/>
      </c>
      <c r="AG428" s="71" t="str">
        <f t="shared" si="256"/>
        <v/>
      </c>
      <c r="AH428" s="71" t="str">
        <f t="shared" si="257"/>
        <v/>
      </c>
      <c r="AI428" s="71" t="str">
        <f t="shared" si="258"/>
        <v/>
      </c>
      <c r="AJ428" s="71" t="str">
        <f t="shared" si="259"/>
        <v/>
      </c>
      <c r="AK428" s="71" t="str">
        <f t="shared" si="260"/>
        <v/>
      </c>
      <c r="AL428" s="71" t="str">
        <f t="shared" si="261"/>
        <v/>
      </c>
      <c r="AM428" s="71" t="str">
        <f t="shared" si="262"/>
        <v/>
      </c>
      <c r="AN428" s="72" t="str">
        <f t="shared" si="263"/>
        <v/>
      </c>
      <c r="AO428" s="73" t="str">
        <f t="shared" si="264"/>
        <v/>
      </c>
      <c r="AP428" s="72" t="str">
        <f t="shared" si="265"/>
        <v/>
      </c>
      <c r="AQ428" s="72" t="str">
        <f t="shared" si="266"/>
        <v/>
      </c>
      <c r="AR428" s="72" t="str">
        <f t="shared" si="267"/>
        <v/>
      </c>
      <c r="AS428" s="72" t="str">
        <f t="shared" si="268"/>
        <v/>
      </c>
      <c r="AT428" s="72" t="str">
        <f t="shared" si="269"/>
        <v/>
      </c>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80"/>
      <c r="CA428" s="3"/>
      <c r="CB428" s="3"/>
      <c r="CC428" s="3"/>
      <c r="CD428" s="3"/>
      <c r="CE428" s="3"/>
      <c r="CF428" s="3"/>
      <c r="CG428" s="3"/>
      <c r="CH428" s="3"/>
      <c r="CI428" s="3"/>
      <c r="CJ428" s="3"/>
      <c r="CM428" s="3"/>
      <c r="CN428" s="78" t="str">
        <f t="shared" si="270"/>
        <v/>
      </c>
      <c r="CO428" s="78" t="str">
        <f t="shared" si="271"/>
        <v/>
      </c>
      <c r="CP428" s="78" t="str">
        <f t="shared" si="272"/>
        <v/>
      </c>
      <c r="CQ428" s="78" t="str">
        <f t="shared" si="273"/>
        <v/>
      </c>
      <c r="CR428" s="78" t="str">
        <f t="shared" si="274"/>
        <v/>
      </c>
      <c r="CS428" s="78" t="str">
        <f t="shared" si="275"/>
        <v/>
      </c>
      <c r="CT428" s="78">
        <f t="shared" si="276"/>
        <v>0</v>
      </c>
      <c r="CU428" s="78">
        <f t="shared" si="277"/>
        <v>0</v>
      </c>
      <c r="CV428" s="78">
        <f t="shared" si="278"/>
        <v>0</v>
      </c>
      <c r="CW428" s="78">
        <f t="shared" si="279"/>
        <v>0</v>
      </c>
      <c r="CX428" s="78">
        <f t="shared" si="280"/>
        <v>0</v>
      </c>
      <c r="CY428" s="78">
        <f t="shared" si="281"/>
        <v>0</v>
      </c>
      <c r="CZ428" s="78">
        <f t="shared" si="282"/>
        <v>0</v>
      </c>
      <c r="DA428" s="78">
        <f>IF(COUNTIFS($A$2:$A$601,A428,$B$2:$B$601,B428,$F$2:F$601,F428)&gt;1,1,0)</f>
        <v>0</v>
      </c>
      <c r="DB428" s="78">
        <f t="shared" si="283"/>
        <v>0</v>
      </c>
      <c r="DC428" s="78">
        <f t="shared" si="284"/>
        <v>0</v>
      </c>
      <c r="DD428" s="78">
        <f t="shared" si="285"/>
        <v>0</v>
      </c>
      <c r="DE428" s="78" t="str">
        <f t="shared" si="286"/>
        <v>1</v>
      </c>
      <c r="DF428" s="78" t="str">
        <f t="shared" si="287"/>
        <v>1</v>
      </c>
      <c r="DG428" s="78" t="str">
        <f t="shared" si="288"/>
        <v>1</v>
      </c>
      <c r="DH428" s="78" t="str">
        <f t="shared" si="289"/>
        <v>1</v>
      </c>
      <c r="DI428" s="79" t="str">
        <f>IFERROR(IF(J428="","",VLOOKUP(J428,Lists!$D$3:$E$13,2,FALSE)),1)</f>
        <v/>
      </c>
      <c r="DJ428" s="79" t="str">
        <f>IFERROR(IF(K428="","",VLOOKUP(K428,Lists!$F$3:$G$14,2,FALSE)),1)</f>
        <v/>
      </c>
      <c r="DK428" s="79" t="str">
        <f>IFERROR(IF(M428="","",VLOOKUP(M428,Lists!$AA$3:$AB$18,2,FALSE)),1)</f>
        <v/>
      </c>
      <c r="DL428" s="79" t="str">
        <f>IFERROR(IF(N428="","",VLOOKUP(N428,Lists!$AC$3:$AD$13,2,FALSE)),1)</f>
        <v/>
      </c>
    </row>
    <row r="429" spans="1:116" ht="15" customHeight="1" x14ac:dyDescent="0.2">
      <c r="A429" s="20"/>
      <c r="B429" s="19"/>
      <c r="C429" s="64"/>
      <c r="D429" s="64"/>
      <c r="E429" s="19"/>
      <c r="F429" s="20"/>
      <c r="G429" s="18"/>
      <c r="H429" s="65"/>
      <c r="I429" s="18"/>
      <c r="J429" s="66"/>
      <c r="K429" s="66"/>
      <c r="L429" s="67"/>
      <c r="M429" s="68"/>
      <c r="N429" s="68"/>
      <c r="O429" s="69"/>
      <c r="P429" s="134"/>
      <c r="Q429" s="70"/>
      <c r="R429" s="134"/>
      <c r="S429" s="70"/>
      <c r="T429" s="134"/>
      <c r="U429" s="70"/>
      <c r="V429" s="134"/>
      <c r="W429" s="70"/>
      <c r="X429" s="134"/>
      <c r="Y429" s="70"/>
      <c r="Z429" s="134"/>
      <c r="AA429" s="70"/>
      <c r="AB429" s="19"/>
      <c r="AC429" s="20"/>
      <c r="AD429" s="19"/>
      <c r="AE429" s="71" t="str">
        <f t="shared" si="254"/>
        <v/>
      </c>
      <c r="AF429" s="71" t="str">
        <f t="shared" si="255"/>
        <v/>
      </c>
      <c r="AG429" s="71" t="str">
        <f t="shared" si="256"/>
        <v/>
      </c>
      <c r="AH429" s="71" t="str">
        <f t="shared" si="257"/>
        <v/>
      </c>
      <c r="AI429" s="71" t="str">
        <f t="shared" si="258"/>
        <v/>
      </c>
      <c r="AJ429" s="71" t="str">
        <f t="shared" si="259"/>
        <v/>
      </c>
      <c r="AK429" s="71" t="str">
        <f t="shared" si="260"/>
        <v/>
      </c>
      <c r="AL429" s="71" t="str">
        <f t="shared" si="261"/>
        <v/>
      </c>
      <c r="AM429" s="71" t="str">
        <f t="shared" si="262"/>
        <v/>
      </c>
      <c r="AN429" s="72" t="str">
        <f t="shared" si="263"/>
        <v/>
      </c>
      <c r="AO429" s="73" t="str">
        <f t="shared" si="264"/>
        <v/>
      </c>
      <c r="AP429" s="72" t="str">
        <f t="shared" si="265"/>
        <v/>
      </c>
      <c r="AQ429" s="72" t="str">
        <f t="shared" si="266"/>
        <v/>
      </c>
      <c r="AR429" s="72" t="str">
        <f t="shared" si="267"/>
        <v/>
      </c>
      <c r="AS429" s="72" t="str">
        <f t="shared" si="268"/>
        <v/>
      </c>
      <c r="AT429" s="72" t="str">
        <f t="shared" si="269"/>
        <v/>
      </c>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80"/>
      <c r="CA429" s="3"/>
      <c r="CB429" s="3"/>
      <c r="CC429" s="3"/>
      <c r="CD429" s="3"/>
      <c r="CE429" s="3"/>
      <c r="CF429" s="3"/>
      <c r="CG429" s="3"/>
      <c r="CH429" s="3"/>
      <c r="CI429" s="3"/>
      <c r="CJ429" s="3"/>
      <c r="CM429" s="3"/>
      <c r="CN429" s="78" t="str">
        <f t="shared" si="270"/>
        <v/>
      </c>
      <c r="CO429" s="78" t="str">
        <f t="shared" si="271"/>
        <v/>
      </c>
      <c r="CP429" s="78" t="str">
        <f t="shared" si="272"/>
        <v/>
      </c>
      <c r="CQ429" s="78" t="str">
        <f t="shared" si="273"/>
        <v/>
      </c>
      <c r="CR429" s="78" t="str">
        <f t="shared" si="274"/>
        <v/>
      </c>
      <c r="CS429" s="78" t="str">
        <f t="shared" si="275"/>
        <v/>
      </c>
      <c r="CT429" s="78">
        <f t="shared" si="276"/>
        <v>0</v>
      </c>
      <c r="CU429" s="78">
        <f t="shared" si="277"/>
        <v>0</v>
      </c>
      <c r="CV429" s="78">
        <f t="shared" si="278"/>
        <v>0</v>
      </c>
      <c r="CW429" s="78">
        <f t="shared" si="279"/>
        <v>0</v>
      </c>
      <c r="CX429" s="78">
        <f t="shared" si="280"/>
        <v>0</v>
      </c>
      <c r="CY429" s="78">
        <f t="shared" si="281"/>
        <v>0</v>
      </c>
      <c r="CZ429" s="78">
        <f t="shared" si="282"/>
        <v>0</v>
      </c>
      <c r="DA429" s="78">
        <f>IF(COUNTIFS($A$2:$A$601,A429,$B$2:$B$601,B429,$F$2:F$601,F429)&gt;1,1,0)</f>
        <v>0</v>
      </c>
      <c r="DB429" s="78">
        <f t="shared" si="283"/>
        <v>0</v>
      </c>
      <c r="DC429" s="78">
        <f t="shared" si="284"/>
        <v>0</v>
      </c>
      <c r="DD429" s="78">
        <f t="shared" si="285"/>
        <v>0</v>
      </c>
      <c r="DE429" s="78" t="str">
        <f t="shared" si="286"/>
        <v>1</v>
      </c>
      <c r="DF429" s="78" t="str">
        <f t="shared" si="287"/>
        <v>1</v>
      </c>
      <c r="DG429" s="78" t="str">
        <f t="shared" si="288"/>
        <v>1</v>
      </c>
      <c r="DH429" s="78" t="str">
        <f t="shared" si="289"/>
        <v>1</v>
      </c>
      <c r="DI429" s="79" t="str">
        <f>IFERROR(IF(J429="","",VLOOKUP(J429,Lists!$D$3:$E$13,2,FALSE)),1)</f>
        <v/>
      </c>
      <c r="DJ429" s="79" t="str">
        <f>IFERROR(IF(K429="","",VLOOKUP(K429,Lists!$F$3:$G$14,2,FALSE)),1)</f>
        <v/>
      </c>
      <c r="DK429" s="79" t="str">
        <f>IFERROR(IF(M429="","",VLOOKUP(M429,Lists!$AA$3:$AB$18,2,FALSE)),1)</f>
        <v/>
      </c>
      <c r="DL429" s="79" t="str">
        <f>IFERROR(IF(N429="","",VLOOKUP(N429,Lists!$AC$3:$AD$13,2,FALSE)),1)</f>
        <v/>
      </c>
    </row>
    <row r="430" spans="1:116" ht="15" customHeight="1" x14ac:dyDescent="0.2">
      <c r="A430" s="20"/>
      <c r="B430" s="19"/>
      <c r="C430" s="64"/>
      <c r="D430" s="64"/>
      <c r="E430" s="19"/>
      <c r="F430" s="20"/>
      <c r="G430" s="18"/>
      <c r="H430" s="65"/>
      <c r="I430" s="18"/>
      <c r="J430" s="66"/>
      <c r="K430" s="66"/>
      <c r="L430" s="67"/>
      <c r="M430" s="68"/>
      <c r="N430" s="68"/>
      <c r="O430" s="69"/>
      <c r="P430" s="134"/>
      <c r="Q430" s="70"/>
      <c r="R430" s="134"/>
      <c r="S430" s="70"/>
      <c r="T430" s="134"/>
      <c r="U430" s="70"/>
      <c r="V430" s="134"/>
      <c r="W430" s="70"/>
      <c r="X430" s="134"/>
      <c r="Y430" s="70"/>
      <c r="Z430" s="134"/>
      <c r="AA430" s="70"/>
      <c r="AB430" s="19"/>
      <c r="AC430" s="20"/>
      <c r="AD430" s="19"/>
      <c r="AE430" s="71" t="str">
        <f t="shared" si="254"/>
        <v/>
      </c>
      <c r="AF430" s="71" t="str">
        <f t="shared" si="255"/>
        <v/>
      </c>
      <c r="AG430" s="71" t="str">
        <f t="shared" si="256"/>
        <v/>
      </c>
      <c r="AH430" s="71" t="str">
        <f t="shared" si="257"/>
        <v/>
      </c>
      <c r="AI430" s="71" t="str">
        <f t="shared" si="258"/>
        <v/>
      </c>
      <c r="AJ430" s="71" t="str">
        <f t="shared" si="259"/>
        <v/>
      </c>
      <c r="AK430" s="71" t="str">
        <f t="shared" si="260"/>
        <v/>
      </c>
      <c r="AL430" s="71" t="str">
        <f t="shared" si="261"/>
        <v/>
      </c>
      <c r="AM430" s="71" t="str">
        <f t="shared" si="262"/>
        <v/>
      </c>
      <c r="AN430" s="72" t="str">
        <f t="shared" si="263"/>
        <v/>
      </c>
      <c r="AO430" s="73" t="str">
        <f t="shared" si="264"/>
        <v/>
      </c>
      <c r="AP430" s="72" t="str">
        <f t="shared" si="265"/>
        <v/>
      </c>
      <c r="AQ430" s="72" t="str">
        <f t="shared" si="266"/>
        <v/>
      </c>
      <c r="AR430" s="72" t="str">
        <f t="shared" si="267"/>
        <v/>
      </c>
      <c r="AS430" s="72" t="str">
        <f t="shared" si="268"/>
        <v/>
      </c>
      <c r="AT430" s="72" t="str">
        <f t="shared" si="269"/>
        <v/>
      </c>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80"/>
      <c r="CA430" s="3"/>
      <c r="CB430" s="3"/>
      <c r="CC430" s="3"/>
      <c r="CD430" s="3"/>
      <c r="CE430" s="3"/>
      <c r="CF430" s="3"/>
      <c r="CG430" s="3"/>
      <c r="CH430" s="3"/>
      <c r="CI430" s="3"/>
      <c r="CJ430" s="3"/>
      <c r="CM430" s="3"/>
      <c r="CN430" s="78" t="str">
        <f t="shared" si="270"/>
        <v/>
      </c>
      <c r="CO430" s="78" t="str">
        <f t="shared" si="271"/>
        <v/>
      </c>
      <c r="CP430" s="78" t="str">
        <f t="shared" si="272"/>
        <v/>
      </c>
      <c r="CQ430" s="78" t="str">
        <f t="shared" si="273"/>
        <v/>
      </c>
      <c r="CR430" s="78" t="str">
        <f t="shared" si="274"/>
        <v/>
      </c>
      <c r="CS430" s="78" t="str">
        <f t="shared" si="275"/>
        <v/>
      </c>
      <c r="CT430" s="78">
        <f t="shared" si="276"/>
        <v>0</v>
      </c>
      <c r="CU430" s="78">
        <f t="shared" si="277"/>
        <v>0</v>
      </c>
      <c r="CV430" s="78">
        <f t="shared" si="278"/>
        <v>0</v>
      </c>
      <c r="CW430" s="78">
        <f t="shared" si="279"/>
        <v>0</v>
      </c>
      <c r="CX430" s="78">
        <f t="shared" si="280"/>
        <v>0</v>
      </c>
      <c r="CY430" s="78">
        <f t="shared" si="281"/>
        <v>0</v>
      </c>
      <c r="CZ430" s="78">
        <f t="shared" si="282"/>
        <v>0</v>
      </c>
      <c r="DA430" s="78">
        <f>IF(COUNTIFS($A$2:$A$601,A430,$B$2:$B$601,B430,$F$2:F$601,F430)&gt;1,1,0)</f>
        <v>0</v>
      </c>
      <c r="DB430" s="78">
        <f t="shared" si="283"/>
        <v>0</v>
      </c>
      <c r="DC430" s="78">
        <f t="shared" si="284"/>
        <v>0</v>
      </c>
      <c r="DD430" s="78">
        <f t="shared" si="285"/>
        <v>0</v>
      </c>
      <c r="DE430" s="78" t="str">
        <f t="shared" si="286"/>
        <v>1</v>
      </c>
      <c r="DF430" s="78" t="str">
        <f t="shared" si="287"/>
        <v>1</v>
      </c>
      <c r="DG430" s="78" t="str">
        <f t="shared" si="288"/>
        <v>1</v>
      </c>
      <c r="DH430" s="78" t="str">
        <f t="shared" si="289"/>
        <v>1</v>
      </c>
      <c r="DI430" s="79" t="str">
        <f>IFERROR(IF(J430="","",VLOOKUP(J430,Lists!$D$3:$E$13,2,FALSE)),1)</f>
        <v/>
      </c>
      <c r="DJ430" s="79" t="str">
        <f>IFERROR(IF(K430="","",VLOOKUP(K430,Lists!$F$3:$G$14,2,FALSE)),1)</f>
        <v/>
      </c>
      <c r="DK430" s="79" t="str">
        <f>IFERROR(IF(M430="","",VLOOKUP(M430,Lists!$AA$3:$AB$18,2,FALSE)),1)</f>
        <v/>
      </c>
      <c r="DL430" s="79" t="str">
        <f>IFERROR(IF(N430="","",VLOOKUP(N430,Lists!$AC$3:$AD$13,2,FALSE)),1)</f>
        <v/>
      </c>
    </row>
    <row r="431" spans="1:116" ht="15" customHeight="1" x14ac:dyDescent="0.2">
      <c r="A431" s="20"/>
      <c r="B431" s="19"/>
      <c r="C431" s="64"/>
      <c r="D431" s="64"/>
      <c r="E431" s="19"/>
      <c r="F431" s="20"/>
      <c r="G431" s="18"/>
      <c r="H431" s="65"/>
      <c r="I431" s="18"/>
      <c r="J431" s="66"/>
      <c r="K431" s="66"/>
      <c r="L431" s="67"/>
      <c r="M431" s="68"/>
      <c r="N431" s="68"/>
      <c r="O431" s="69"/>
      <c r="P431" s="134"/>
      <c r="Q431" s="70"/>
      <c r="R431" s="134"/>
      <c r="S431" s="70"/>
      <c r="T431" s="134"/>
      <c r="U431" s="70"/>
      <c r="V431" s="134"/>
      <c r="W431" s="70"/>
      <c r="X431" s="134"/>
      <c r="Y431" s="70"/>
      <c r="Z431" s="134"/>
      <c r="AA431" s="70"/>
      <c r="AB431" s="19"/>
      <c r="AC431" s="20"/>
      <c r="AD431" s="19"/>
      <c r="AE431" s="71" t="str">
        <f t="shared" si="254"/>
        <v/>
      </c>
      <c r="AF431" s="71" t="str">
        <f t="shared" si="255"/>
        <v/>
      </c>
      <c r="AG431" s="71" t="str">
        <f t="shared" si="256"/>
        <v/>
      </c>
      <c r="AH431" s="71" t="str">
        <f t="shared" si="257"/>
        <v/>
      </c>
      <c r="AI431" s="71" t="str">
        <f t="shared" si="258"/>
        <v/>
      </c>
      <c r="AJ431" s="71" t="str">
        <f t="shared" si="259"/>
        <v/>
      </c>
      <c r="AK431" s="71" t="str">
        <f t="shared" si="260"/>
        <v/>
      </c>
      <c r="AL431" s="71" t="str">
        <f t="shared" si="261"/>
        <v/>
      </c>
      <c r="AM431" s="71" t="str">
        <f t="shared" si="262"/>
        <v/>
      </c>
      <c r="AN431" s="72" t="str">
        <f t="shared" si="263"/>
        <v/>
      </c>
      <c r="AO431" s="73" t="str">
        <f t="shared" si="264"/>
        <v/>
      </c>
      <c r="AP431" s="72" t="str">
        <f t="shared" si="265"/>
        <v/>
      </c>
      <c r="AQ431" s="72" t="str">
        <f t="shared" si="266"/>
        <v/>
      </c>
      <c r="AR431" s="72" t="str">
        <f t="shared" si="267"/>
        <v/>
      </c>
      <c r="AS431" s="72" t="str">
        <f t="shared" si="268"/>
        <v/>
      </c>
      <c r="AT431" s="72" t="str">
        <f t="shared" si="269"/>
        <v/>
      </c>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80"/>
      <c r="CA431" s="3"/>
      <c r="CB431" s="3"/>
      <c r="CC431" s="3"/>
      <c r="CD431" s="3"/>
      <c r="CE431" s="3"/>
      <c r="CF431" s="3"/>
      <c r="CG431" s="3"/>
      <c r="CH431" s="3"/>
      <c r="CI431" s="3"/>
      <c r="CJ431" s="3"/>
      <c r="CM431" s="3"/>
      <c r="CN431" s="78" t="str">
        <f t="shared" si="270"/>
        <v/>
      </c>
      <c r="CO431" s="78" t="str">
        <f t="shared" si="271"/>
        <v/>
      </c>
      <c r="CP431" s="78" t="str">
        <f t="shared" si="272"/>
        <v/>
      </c>
      <c r="CQ431" s="78" t="str">
        <f t="shared" si="273"/>
        <v/>
      </c>
      <c r="CR431" s="78" t="str">
        <f t="shared" si="274"/>
        <v/>
      </c>
      <c r="CS431" s="78" t="str">
        <f t="shared" si="275"/>
        <v/>
      </c>
      <c r="CT431" s="78">
        <f t="shared" si="276"/>
        <v>0</v>
      </c>
      <c r="CU431" s="78">
        <f t="shared" si="277"/>
        <v>0</v>
      </c>
      <c r="CV431" s="78">
        <f t="shared" si="278"/>
        <v>0</v>
      </c>
      <c r="CW431" s="78">
        <f t="shared" si="279"/>
        <v>0</v>
      </c>
      <c r="CX431" s="78">
        <f t="shared" si="280"/>
        <v>0</v>
      </c>
      <c r="CY431" s="78">
        <f t="shared" si="281"/>
        <v>0</v>
      </c>
      <c r="CZ431" s="78">
        <f t="shared" si="282"/>
        <v>0</v>
      </c>
      <c r="DA431" s="78">
        <f>IF(COUNTIFS($A$2:$A$601,A431,$B$2:$B$601,B431,$F$2:F$601,F431)&gt;1,1,0)</f>
        <v>0</v>
      </c>
      <c r="DB431" s="78">
        <f t="shared" si="283"/>
        <v>0</v>
      </c>
      <c r="DC431" s="78">
        <f t="shared" si="284"/>
        <v>0</v>
      </c>
      <c r="DD431" s="78">
        <f t="shared" si="285"/>
        <v>0</v>
      </c>
      <c r="DE431" s="78" t="str">
        <f t="shared" si="286"/>
        <v>1</v>
      </c>
      <c r="DF431" s="78" t="str">
        <f t="shared" si="287"/>
        <v>1</v>
      </c>
      <c r="DG431" s="78" t="str">
        <f t="shared" si="288"/>
        <v>1</v>
      </c>
      <c r="DH431" s="78" t="str">
        <f t="shared" si="289"/>
        <v>1</v>
      </c>
      <c r="DI431" s="79" t="str">
        <f>IFERROR(IF(J431="","",VLOOKUP(J431,Lists!$D$3:$E$13,2,FALSE)),1)</f>
        <v/>
      </c>
      <c r="DJ431" s="79" t="str">
        <f>IFERROR(IF(K431="","",VLOOKUP(K431,Lists!$F$3:$G$14,2,FALSE)),1)</f>
        <v/>
      </c>
      <c r="DK431" s="79" t="str">
        <f>IFERROR(IF(M431="","",VLOOKUP(M431,Lists!$AA$3:$AB$18,2,FALSE)),1)</f>
        <v/>
      </c>
      <c r="DL431" s="79" t="str">
        <f>IFERROR(IF(N431="","",VLOOKUP(N431,Lists!$AC$3:$AD$13,2,FALSE)),1)</f>
        <v/>
      </c>
    </row>
    <row r="432" spans="1:116" ht="15" customHeight="1" x14ac:dyDescent="0.2">
      <c r="A432" s="20"/>
      <c r="B432" s="19"/>
      <c r="C432" s="64"/>
      <c r="D432" s="64"/>
      <c r="E432" s="19"/>
      <c r="F432" s="20"/>
      <c r="G432" s="18"/>
      <c r="H432" s="65"/>
      <c r="I432" s="18"/>
      <c r="J432" s="66"/>
      <c r="K432" s="66"/>
      <c r="L432" s="67"/>
      <c r="M432" s="68"/>
      <c r="N432" s="68"/>
      <c r="O432" s="69"/>
      <c r="P432" s="134"/>
      <c r="Q432" s="70"/>
      <c r="R432" s="134"/>
      <c r="S432" s="70"/>
      <c r="T432" s="134"/>
      <c r="U432" s="70"/>
      <c r="V432" s="134"/>
      <c r="W432" s="70"/>
      <c r="X432" s="134"/>
      <c r="Y432" s="70"/>
      <c r="Z432" s="134"/>
      <c r="AA432" s="70"/>
      <c r="AB432" s="19"/>
      <c r="AC432" s="20"/>
      <c r="AD432" s="19"/>
      <c r="AE432" s="71" t="str">
        <f t="shared" si="254"/>
        <v/>
      </c>
      <c r="AF432" s="71" t="str">
        <f t="shared" si="255"/>
        <v/>
      </c>
      <c r="AG432" s="71" t="str">
        <f t="shared" si="256"/>
        <v/>
      </c>
      <c r="AH432" s="71" t="str">
        <f t="shared" si="257"/>
        <v/>
      </c>
      <c r="AI432" s="71" t="str">
        <f t="shared" si="258"/>
        <v/>
      </c>
      <c r="AJ432" s="71" t="str">
        <f t="shared" si="259"/>
        <v/>
      </c>
      <c r="AK432" s="71" t="str">
        <f t="shared" si="260"/>
        <v/>
      </c>
      <c r="AL432" s="71" t="str">
        <f t="shared" si="261"/>
        <v/>
      </c>
      <c r="AM432" s="71" t="str">
        <f t="shared" si="262"/>
        <v/>
      </c>
      <c r="AN432" s="72" t="str">
        <f t="shared" si="263"/>
        <v/>
      </c>
      <c r="AO432" s="73" t="str">
        <f t="shared" si="264"/>
        <v/>
      </c>
      <c r="AP432" s="72" t="str">
        <f t="shared" si="265"/>
        <v/>
      </c>
      <c r="AQ432" s="72" t="str">
        <f t="shared" si="266"/>
        <v/>
      </c>
      <c r="AR432" s="72" t="str">
        <f t="shared" si="267"/>
        <v/>
      </c>
      <c r="AS432" s="72" t="str">
        <f t="shared" si="268"/>
        <v/>
      </c>
      <c r="AT432" s="72" t="str">
        <f t="shared" si="269"/>
        <v/>
      </c>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80"/>
      <c r="CA432" s="3"/>
      <c r="CB432" s="3"/>
      <c r="CC432" s="3"/>
      <c r="CD432" s="3"/>
      <c r="CE432" s="3"/>
      <c r="CF432" s="3"/>
      <c r="CG432" s="3"/>
      <c r="CH432" s="3"/>
      <c r="CI432" s="3"/>
      <c r="CJ432" s="3"/>
      <c r="CM432" s="3"/>
      <c r="CN432" s="78" t="str">
        <f t="shared" si="270"/>
        <v/>
      </c>
      <c r="CO432" s="78" t="str">
        <f t="shared" si="271"/>
        <v/>
      </c>
      <c r="CP432" s="78" t="str">
        <f t="shared" si="272"/>
        <v/>
      </c>
      <c r="CQ432" s="78" t="str">
        <f t="shared" si="273"/>
        <v/>
      </c>
      <c r="CR432" s="78" t="str">
        <f t="shared" si="274"/>
        <v/>
      </c>
      <c r="CS432" s="78" t="str">
        <f t="shared" si="275"/>
        <v/>
      </c>
      <c r="CT432" s="78">
        <f t="shared" si="276"/>
        <v>0</v>
      </c>
      <c r="CU432" s="78">
        <f t="shared" si="277"/>
        <v>0</v>
      </c>
      <c r="CV432" s="78">
        <f t="shared" si="278"/>
        <v>0</v>
      </c>
      <c r="CW432" s="78">
        <f t="shared" si="279"/>
        <v>0</v>
      </c>
      <c r="CX432" s="78">
        <f t="shared" si="280"/>
        <v>0</v>
      </c>
      <c r="CY432" s="78">
        <f t="shared" si="281"/>
        <v>0</v>
      </c>
      <c r="CZ432" s="78">
        <f t="shared" si="282"/>
        <v>0</v>
      </c>
      <c r="DA432" s="78">
        <f>IF(COUNTIFS($A$2:$A$601,A432,$B$2:$B$601,B432,$F$2:F$601,F432)&gt;1,1,0)</f>
        <v>0</v>
      </c>
      <c r="DB432" s="78">
        <f t="shared" si="283"/>
        <v>0</v>
      </c>
      <c r="DC432" s="78">
        <f t="shared" si="284"/>
        <v>0</v>
      </c>
      <c r="DD432" s="78">
        <f t="shared" si="285"/>
        <v>0</v>
      </c>
      <c r="DE432" s="78" t="str">
        <f t="shared" si="286"/>
        <v>1</v>
      </c>
      <c r="DF432" s="78" t="str">
        <f t="shared" si="287"/>
        <v>1</v>
      </c>
      <c r="DG432" s="78" t="str">
        <f t="shared" si="288"/>
        <v>1</v>
      </c>
      <c r="DH432" s="78" t="str">
        <f t="shared" si="289"/>
        <v>1</v>
      </c>
      <c r="DI432" s="79" t="str">
        <f>IFERROR(IF(J432="","",VLOOKUP(J432,Lists!$D$3:$E$13,2,FALSE)),1)</f>
        <v/>
      </c>
      <c r="DJ432" s="79" t="str">
        <f>IFERROR(IF(K432="","",VLOOKUP(K432,Lists!$F$3:$G$14,2,FALSE)),1)</f>
        <v/>
      </c>
      <c r="DK432" s="79" t="str">
        <f>IFERROR(IF(M432="","",VLOOKUP(M432,Lists!$AA$3:$AB$18,2,FALSE)),1)</f>
        <v/>
      </c>
      <c r="DL432" s="79" t="str">
        <f>IFERROR(IF(N432="","",VLOOKUP(N432,Lists!$AC$3:$AD$13,2,FALSE)),1)</f>
        <v/>
      </c>
    </row>
    <row r="433" spans="1:116" ht="15" customHeight="1" x14ac:dyDescent="0.2">
      <c r="A433" s="20"/>
      <c r="B433" s="19"/>
      <c r="C433" s="64"/>
      <c r="D433" s="64"/>
      <c r="E433" s="19"/>
      <c r="F433" s="20"/>
      <c r="G433" s="18"/>
      <c r="H433" s="65"/>
      <c r="I433" s="18"/>
      <c r="J433" s="66"/>
      <c r="K433" s="66"/>
      <c r="L433" s="67"/>
      <c r="M433" s="68"/>
      <c r="N433" s="68"/>
      <c r="O433" s="69"/>
      <c r="P433" s="134"/>
      <c r="Q433" s="70"/>
      <c r="R433" s="134"/>
      <c r="S433" s="70"/>
      <c r="T433" s="134"/>
      <c r="U433" s="70"/>
      <c r="V433" s="134"/>
      <c r="W433" s="70"/>
      <c r="X433" s="134"/>
      <c r="Y433" s="70"/>
      <c r="Z433" s="134"/>
      <c r="AA433" s="70"/>
      <c r="AB433" s="19"/>
      <c r="AC433" s="20"/>
      <c r="AD433" s="19"/>
      <c r="AE433" s="71" t="str">
        <f t="shared" si="254"/>
        <v/>
      </c>
      <c r="AF433" s="71" t="str">
        <f t="shared" si="255"/>
        <v/>
      </c>
      <c r="AG433" s="71" t="str">
        <f t="shared" si="256"/>
        <v/>
      </c>
      <c r="AH433" s="71" t="str">
        <f t="shared" si="257"/>
        <v/>
      </c>
      <c r="AI433" s="71" t="str">
        <f t="shared" si="258"/>
        <v/>
      </c>
      <c r="AJ433" s="71" t="str">
        <f t="shared" si="259"/>
        <v/>
      </c>
      <c r="AK433" s="71" t="str">
        <f t="shared" si="260"/>
        <v/>
      </c>
      <c r="AL433" s="71" t="str">
        <f t="shared" si="261"/>
        <v/>
      </c>
      <c r="AM433" s="71" t="str">
        <f t="shared" si="262"/>
        <v/>
      </c>
      <c r="AN433" s="72" t="str">
        <f t="shared" si="263"/>
        <v/>
      </c>
      <c r="AO433" s="73" t="str">
        <f t="shared" si="264"/>
        <v/>
      </c>
      <c r="AP433" s="72" t="str">
        <f t="shared" si="265"/>
        <v/>
      </c>
      <c r="AQ433" s="72" t="str">
        <f t="shared" si="266"/>
        <v/>
      </c>
      <c r="AR433" s="72" t="str">
        <f t="shared" si="267"/>
        <v/>
      </c>
      <c r="AS433" s="72" t="str">
        <f t="shared" si="268"/>
        <v/>
      </c>
      <c r="AT433" s="72" t="str">
        <f t="shared" si="269"/>
        <v/>
      </c>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80"/>
      <c r="CA433" s="3"/>
      <c r="CB433" s="3"/>
      <c r="CC433" s="3"/>
      <c r="CD433" s="3"/>
      <c r="CE433" s="3"/>
      <c r="CF433" s="3"/>
      <c r="CG433" s="3"/>
      <c r="CH433" s="3"/>
      <c r="CI433" s="3"/>
      <c r="CJ433" s="3"/>
      <c r="CM433" s="3"/>
      <c r="CN433" s="78" t="str">
        <f t="shared" si="270"/>
        <v/>
      </c>
      <c r="CO433" s="78" t="str">
        <f t="shared" si="271"/>
        <v/>
      </c>
      <c r="CP433" s="78" t="str">
        <f t="shared" si="272"/>
        <v/>
      </c>
      <c r="CQ433" s="78" t="str">
        <f t="shared" si="273"/>
        <v/>
      </c>
      <c r="CR433" s="78" t="str">
        <f t="shared" si="274"/>
        <v/>
      </c>
      <c r="CS433" s="78" t="str">
        <f t="shared" si="275"/>
        <v/>
      </c>
      <c r="CT433" s="78">
        <f t="shared" si="276"/>
        <v>0</v>
      </c>
      <c r="CU433" s="78">
        <f t="shared" si="277"/>
        <v>0</v>
      </c>
      <c r="CV433" s="78">
        <f t="shared" si="278"/>
        <v>0</v>
      </c>
      <c r="CW433" s="78">
        <f t="shared" si="279"/>
        <v>0</v>
      </c>
      <c r="CX433" s="78">
        <f t="shared" si="280"/>
        <v>0</v>
      </c>
      <c r="CY433" s="78">
        <f t="shared" si="281"/>
        <v>0</v>
      </c>
      <c r="CZ433" s="78">
        <f t="shared" si="282"/>
        <v>0</v>
      </c>
      <c r="DA433" s="78">
        <f>IF(COUNTIFS($A$2:$A$601,A433,$B$2:$B$601,B433,$F$2:F$601,F433)&gt;1,1,0)</f>
        <v>0</v>
      </c>
      <c r="DB433" s="78">
        <f t="shared" si="283"/>
        <v>0</v>
      </c>
      <c r="DC433" s="78">
        <f t="shared" si="284"/>
        <v>0</v>
      </c>
      <c r="DD433" s="78">
        <f t="shared" si="285"/>
        <v>0</v>
      </c>
      <c r="DE433" s="78" t="str">
        <f t="shared" si="286"/>
        <v>1</v>
      </c>
      <c r="DF433" s="78" t="str">
        <f t="shared" si="287"/>
        <v>1</v>
      </c>
      <c r="DG433" s="78" t="str">
        <f t="shared" si="288"/>
        <v>1</v>
      </c>
      <c r="DH433" s="78" t="str">
        <f t="shared" si="289"/>
        <v>1</v>
      </c>
      <c r="DI433" s="79" t="str">
        <f>IFERROR(IF(J433="","",VLOOKUP(J433,Lists!$D$3:$E$13,2,FALSE)),1)</f>
        <v/>
      </c>
      <c r="DJ433" s="79" t="str">
        <f>IFERROR(IF(K433="","",VLOOKUP(K433,Lists!$F$3:$G$14,2,FALSE)),1)</f>
        <v/>
      </c>
      <c r="DK433" s="79" t="str">
        <f>IFERROR(IF(M433="","",VLOOKUP(M433,Lists!$AA$3:$AB$18,2,FALSE)),1)</f>
        <v/>
      </c>
      <c r="DL433" s="79" t="str">
        <f>IFERROR(IF(N433="","",VLOOKUP(N433,Lists!$AC$3:$AD$13,2,FALSE)),1)</f>
        <v/>
      </c>
    </row>
    <row r="434" spans="1:116" ht="15" customHeight="1" x14ac:dyDescent="0.2">
      <c r="A434" s="20"/>
      <c r="B434" s="19"/>
      <c r="C434" s="64"/>
      <c r="D434" s="64"/>
      <c r="E434" s="19"/>
      <c r="F434" s="20"/>
      <c r="G434" s="18"/>
      <c r="H434" s="65"/>
      <c r="I434" s="18"/>
      <c r="J434" s="66"/>
      <c r="K434" s="66"/>
      <c r="L434" s="67"/>
      <c r="M434" s="68"/>
      <c r="N434" s="68"/>
      <c r="O434" s="69"/>
      <c r="P434" s="134"/>
      <c r="Q434" s="70"/>
      <c r="R434" s="134"/>
      <c r="S434" s="70"/>
      <c r="T434" s="134"/>
      <c r="U434" s="70"/>
      <c r="V434" s="134"/>
      <c r="W434" s="70"/>
      <c r="X434" s="134"/>
      <c r="Y434" s="70"/>
      <c r="Z434" s="134"/>
      <c r="AA434" s="70"/>
      <c r="AB434" s="19"/>
      <c r="AC434" s="20"/>
      <c r="AD434" s="19"/>
      <c r="AE434" s="71" t="str">
        <f t="shared" si="254"/>
        <v/>
      </c>
      <c r="AF434" s="71" t="str">
        <f t="shared" si="255"/>
        <v/>
      </c>
      <c r="AG434" s="71" t="str">
        <f t="shared" si="256"/>
        <v/>
      </c>
      <c r="AH434" s="71" t="str">
        <f t="shared" si="257"/>
        <v/>
      </c>
      <c r="AI434" s="71" t="str">
        <f t="shared" si="258"/>
        <v/>
      </c>
      <c r="AJ434" s="71" t="str">
        <f t="shared" si="259"/>
        <v/>
      </c>
      <c r="AK434" s="71" t="str">
        <f t="shared" si="260"/>
        <v/>
      </c>
      <c r="AL434" s="71" t="str">
        <f t="shared" si="261"/>
        <v/>
      </c>
      <c r="AM434" s="71" t="str">
        <f t="shared" si="262"/>
        <v/>
      </c>
      <c r="AN434" s="72" t="str">
        <f t="shared" si="263"/>
        <v/>
      </c>
      <c r="AO434" s="73" t="str">
        <f t="shared" si="264"/>
        <v/>
      </c>
      <c r="AP434" s="72" t="str">
        <f t="shared" si="265"/>
        <v/>
      </c>
      <c r="AQ434" s="72" t="str">
        <f t="shared" si="266"/>
        <v/>
      </c>
      <c r="AR434" s="72" t="str">
        <f t="shared" si="267"/>
        <v/>
      </c>
      <c r="AS434" s="72" t="str">
        <f t="shared" si="268"/>
        <v/>
      </c>
      <c r="AT434" s="72" t="str">
        <f t="shared" si="269"/>
        <v/>
      </c>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80"/>
      <c r="CA434" s="3"/>
      <c r="CB434" s="3"/>
      <c r="CC434" s="3"/>
      <c r="CD434" s="3"/>
      <c r="CE434" s="3"/>
      <c r="CF434" s="3"/>
      <c r="CG434" s="3"/>
      <c r="CH434" s="3"/>
      <c r="CI434" s="3"/>
      <c r="CJ434" s="3"/>
      <c r="CM434" s="3"/>
      <c r="CN434" s="78" t="str">
        <f t="shared" si="270"/>
        <v/>
      </c>
      <c r="CO434" s="78" t="str">
        <f t="shared" si="271"/>
        <v/>
      </c>
      <c r="CP434" s="78" t="str">
        <f t="shared" si="272"/>
        <v/>
      </c>
      <c r="CQ434" s="78" t="str">
        <f t="shared" si="273"/>
        <v/>
      </c>
      <c r="CR434" s="78" t="str">
        <f t="shared" si="274"/>
        <v/>
      </c>
      <c r="CS434" s="78" t="str">
        <f t="shared" si="275"/>
        <v/>
      </c>
      <c r="CT434" s="78">
        <f t="shared" si="276"/>
        <v>0</v>
      </c>
      <c r="CU434" s="78">
        <f t="shared" si="277"/>
        <v>0</v>
      </c>
      <c r="CV434" s="78">
        <f t="shared" si="278"/>
        <v>0</v>
      </c>
      <c r="CW434" s="78">
        <f t="shared" si="279"/>
        <v>0</v>
      </c>
      <c r="CX434" s="78">
        <f t="shared" si="280"/>
        <v>0</v>
      </c>
      <c r="CY434" s="78">
        <f t="shared" si="281"/>
        <v>0</v>
      </c>
      <c r="CZ434" s="78">
        <f t="shared" si="282"/>
        <v>0</v>
      </c>
      <c r="DA434" s="78">
        <f>IF(COUNTIFS($A$2:$A$601,A434,$B$2:$B$601,B434,$F$2:F$601,F434)&gt;1,1,0)</f>
        <v>0</v>
      </c>
      <c r="DB434" s="78">
        <f t="shared" si="283"/>
        <v>0</v>
      </c>
      <c r="DC434" s="78">
        <f t="shared" si="284"/>
        <v>0</v>
      </c>
      <c r="DD434" s="78">
        <f t="shared" si="285"/>
        <v>0</v>
      </c>
      <c r="DE434" s="78" t="str">
        <f t="shared" si="286"/>
        <v>1</v>
      </c>
      <c r="DF434" s="78" t="str">
        <f t="shared" si="287"/>
        <v>1</v>
      </c>
      <c r="DG434" s="78" t="str">
        <f t="shared" si="288"/>
        <v>1</v>
      </c>
      <c r="DH434" s="78" t="str">
        <f t="shared" si="289"/>
        <v>1</v>
      </c>
      <c r="DI434" s="79" t="str">
        <f>IFERROR(IF(J434="","",VLOOKUP(J434,Lists!$D$3:$E$13,2,FALSE)),1)</f>
        <v/>
      </c>
      <c r="DJ434" s="79" t="str">
        <f>IFERROR(IF(K434="","",VLOOKUP(K434,Lists!$F$3:$G$14,2,FALSE)),1)</f>
        <v/>
      </c>
      <c r="DK434" s="79" t="str">
        <f>IFERROR(IF(M434="","",VLOOKUP(M434,Lists!$AA$3:$AB$18,2,FALSE)),1)</f>
        <v/>
      </c>
      <c r="DL434" s="79" t="str">
        <f>IFERROR(IF(N434="","",VLOOKUP(N434,Lists!$AC$3:$AD$13,2,FALSE)),1)</f>
        <v/>
      </c>
    </row>
    <row r="435" spans="1:116" ht="15" customHeight="1" x14ac:dyDescent="0.2">
      <c r="A435" s="20"/>
      <c r="B435" s="19"/>
      <c r="C435" s="64"/>
      <c r="D435" s="64"/>
      <c r="E435" s="19"/>
      <c r="F435" s="20"/>
      <c r="G435" s="18"/>
      <c r="H435" s="65"/>
      <c r="I435" s="18"/>
      <c r="J435" s="66"/>
      <c r="K435" s="66"/>
      <c r="L435" s="67"/>
      <c r="M435" s="68"/>
      <c r="N435" s="68"/>
      <c r="O435" s="69"/>
      <c r="P435" s="134"/>
      <c r="Q435" s="70"/>
      <c r="R435" s="134"/>
      <c r="S435" s="70"/>
      <c r="T435" s="134"/>
      <c r="U435" s="70"/>
      <c r="V435" s="134"/>
      <c r="W435" s="70"/>
      <c r="X435" s="134"/>
      <c r="Y435" s="70"/>
      <c r="Z435" s="134"/>
      <c r="AA435" s="70"/>
      <c r="AB435" s="19"/>
      <c r="AC435" s="20"/>
      <c r="AD435" s="19"/>
      <c r="AE435" s="71" t="str">
        <f t="shared" si="254"/>
        <v/>
      </c>
      <c r="AF435" s="71" t="str">
        <f t="shared" si="255"/>
        <v/>
      </c>
      <c r="AG435" s="71" t="str">
        <f t="shared" si="256"/>
        <v/>
      </c>
      <c r="AH435" s="71" t="str">
        <f t="shared" si="257"/>
        <v/>
      </c>
      <c r="AI435" s="71" t="str">
        <f t="shared" si="258"/>
        <v/>
      </c>
      <c r="AJ435" s="71" t="str">
        <f t="shared" si="259"/>
        <v/>
      </c>
      <c r="AK435" s="71" t="str">
        <f t="shared" si="260"/>
        <v/>
      </c>
      <c r="AL435" s="71" t="str">
        <f t="shared" si="261"/>
        <v/>
      </c>
      <c r="AM435" s="71" t="str">
        <f t="shared" si="262"/>
        <v/>
      </c>
      <c r="AN435" s="72" t="str">
        <f t="shared" si="263"/>
        <v/>
      </c>
      <c r="AO435" s="73" t="str">
        <f t="shared" si="264"/>
        <v/>
      </c>
      <c r="AP435" s="72" t="str">
        <f t="shared" si="265"/>
        <v/>
      </c>
      <c r="AQ435" s="72" t="str">
        <f t="shared" si="266"/>
        <v/>
      </c>
      <c r="AR435" s="72" t="str">
        <f t="shared" si="267"/>
        <v/>
      </c>
      <c r="AS435" s="72" t="str">
        <f t="shared" si="268"/>
        <v/>
      </c>
      <c r="AT435" s="72" t="str">
        <f t="shared" si="269"/>
        <v/>
      </c>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80"/>
      <c r="CA435" s="3"/>
      <c r="CB435" s="3"/>
      <c r="CC435" s="3"/>
      <c r="CD435" s="3"/>
      <c r="CE435" s="3"/>
      <c r="CF435" s="3"/>
      <c r="CG435" s="3"/>
      <c r="CH435" s="3"/>
      <c r="CI435" s="3"/>
      <c r="CJ435" s="3"/>
      <c r="CM435" s="3"/>
      <c r="CN435" s="78" t="str">
        <f t="shared" si="270"/>
        <v/>
      </c>
      <c r="CO435" s="78" t="str">
        <f t="shared" si="271"/>
        <v/>
      </c>
      <c r="CP435" s="78" t="str">
        <f t="shared" si="272"/>
        <v/>
      </c>
      <c r="CQ435" s="78" t="str">
        <f t="shared" si="273"/>
        <v/>
      </c>
      <c r="CR435" s="78" t="str">
        <f t="shared" si="274"/>
        <v/>
      </c>
      <c r="CS435" s="78" t="str">
        <f t="shared" si="275"/>
        <v/>
      </c>
      <c r="CT435" s="78">
        <f t="shared" si="276"/>
        <v>0</v>
      </c>
      <c r="CU435" s="78">
        <f t="shared" si="277"/>
        <v>0</v>
      </c>
      <c r="CV435" s="78">
        <f t="shared" si="278"/>
        <v>0</v>
      </c>
      <c r="CW435" s="78">
        <f t="shared" si="279"/>
        <v>0</v>
      </c>
      <c r="CX435" s="78">
        <f t="shared" si="280"/>
        <v>0</v>
      </c>
      <c r="CY435" s="78">
        <f t="shared" si="281"/>
        <v>0</v>
      </c>
      <c r="CZ435" s="78">
        <f t="shared" si="282"/>
        <v>0</v>
      </c>
      <c r="DA435" s="78">
        <f>IF(COUNTIFS($A$2:$A$601,A435,$B$2:$B$601,B435,$F$2:F$601,F435)&gt;1,1,0)</f>
        <v>0</v>
      </c>
      <c r="DB435" s="78">
        <f t="shared" si="283"/>
        <v>0</v>
      </c>
      <c r="DC435" s="78">
        <f t="shared" si="284"/>
        <v>0</v>
      </c>
      <c r="DD435" s="78">
        <f t="shared" si="285"/>
        <v>0</v>
      </c>
      <c r="DE435" s="78" t="str">
        <f t="shared" si="286"/>
        <v>1</v>
      </c>
      <c r="DF435" s="78" t="str">
        <f t="shared" si="287"/>
        <v>1</v>
      </c>
      <c r="DG435" s="78" t="str">
        <f t="shared" si="288"/>
        <v>1</v>
      </c>
      <c r="DH435" s="78" t="str">
        <f t="shared" si="289"/>
        <v>1</v>
      </c>
      <c r="DI435" s="79" t="str">
        <f>IFERROR(IF(J435="","",VLOOKUP(J435,Lists!$D$3:$E$13,2,FALSE)),1)</f>
        <v/>
      </c>
      <c r="DJ435" s="79" t="str">
        <f>IFERROR(IF(K435="","",VLOOKUP(K435,Lists!$F$3:$G$14,2,FALSE)),1)</f>
        <v/>
      </c>
      <c r="DK435" s="79" t="str">
        <f>IFERROR(IF(M435="","",VLOOKUP(M435,Lists!$AA$3:$AB$18,2,FALSE)),1)</f>
        <v/>
      </c>
      <c r="DL435" s="79" t="str">
        <f>IFERROR(IF(N435="","",VLOOKUP(N435,Lists!$AC$3:$AD$13,2,FALSE)),1)</f>
        <v/>
      </c>
    </row>
    <row r="436" spans="1:116" ht="15" customHeight="1" x14ac:dyDescent="0.2">
      <c r="A436" s="20"/>
      <c r="B436" s="19"/>
      <c r="C436" s="64"/>
      <c r="D436" s="64"/>
      <c r="E436" s="19"/>
      <c r="F436" s="20"/>
      <c r="G436" s="18"/>
      <c r="H436" s="65"/>
      <c r="I436" s="18"/>
      <c r="J436" s="66"/>
      <c r="K436" s="66"/>
      <c r="L436" s="67"/>
      <c r="M436" s="68"/>
      <c r="N436" s="68"/>
      <c r="O436" s="69"/>
      <c r="P436" s="134"/>
      <c r="Q436" s="70"/>
      <c r="R436" s="134"/>
      <c r="S436" s="70"/>
      <c r="T436" s="134"/>
      <c r="U436" s="70"/>
      <c r="V436" s="134"/>
      <c r="W436" s="70"/>
      <c r="X436" s="134"/>
      <c r="Y436" s="70"/>
      <c r="Z436" s="134"/>
      <c r="AA436" s="70"/>
      <c r="AB436" s="19"/>
      <c r="AC436" s="20"/>
      <c r="AD436" s="19"/>
      <c r="AE436" s="71" t="str">
        <f t="shared" si="254"/>
        <v/>
      </c>
      <c r="AF436" s="71" t="str">
        <f t="shared" si="255"/>
        <v/>
      </c>
      <c r="AG436" s="71" t="str">
        <f t="shared" si="256"/>
        <v/>
      </c>
      <c r="AH436" s="71" t="str">
        <f t="shared" si="257"/>
        <v/>
      </c>
      <c r="AI436" s="71" t="str">
        <f t="shared" si="258"/>
        <v/>
      </c>
      <c r="AJ436" s="71" t="str">
        <f t="shared" si="259"/>
        <v/>
      </c>
      <c r="AK436" s="71" t="str">
        <f t="shared" si="260"/>
        <v/>
      </c>
      <c r="AL436" s="71" t="str">
        <f t="shared" si="261"/>
        <v/>
      </c>
      <c r="AM436" s="71" t="str">
        <f t="shared" si="262"/>
        <v/>
      </c>
      <c r="AN436" s="72" t="str">
        <f t="shared" si="263"/>
        <v/>
      </c>
      <c r="AO436" s="73" t="str">
        <f t="shared" si="264"/>
        <v/>
      </c>
      <c r="AP436" s="72" t="str">
        <f t="shared" si="265"/>
        <v/>
      </c>
      <c r="AQ436" s="72" t="str">
        <f t="shared" si="266"/>
        <v/>
      </c>
      <c r="AR436" s="72" t="str">
        <f t="shared" si="267"/>
        <v/>
      </c>
      <c r="AS436" s="72" t="str">
        <f t="shared" si="268"/>
        <v/>
      </c>
      <c r="AT436" s="72" t="str">
        <f t="shared" si="269"/>
        <v/>
      </c>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80"/>
      <c r="CA436" s="3"/>
      <c r="CB436" s="3"/>
      <c r="CC436" s="3"/>
      <c r="CD436" s="3"/>
      <c r="CE436" s="3"/>
      <c r="CF436" s="3"/>
      <c r="CG436" s="3"/>
      <c r="CH436" s="3"/>
      <c r="CI436" s="3"/>
      <c r="CJ436" s="3"/>
      <c r="CM436" s="3"/>
      <c r="CN436" s="78" t="str">
        <f t="shared" si="270"/>
        <v/>
      </c>
      <c r="CO436" s="78" t="str">
        <f t="shared" si="271"/>
        <v/>
      </c>
      <c r="CP436" s="78" t="str">
        <f t="shared" si="272"/>
        <v/>
      </c>
      <c r="CQ436" s="78" t="str">
        <f t="shared" si="273"/>
        <v/>
      </c>
      <c r="CR436" s="78" t="str">
        <f t="shared" si="274"/>
        <v/>
      </c>
      <c r="CS436" s="78" t="str">
        <f t="shared" si="275"/>
        <v/>
      </c>
      <c r="CT436" s="78">
        <f t="shared" si="276"/>
        <v>0</v>
      </c>
      <c r="CU436" s="78">
        <f t="shared" si="277"/>
        <v>0</v>
      </c>
      <c r="CV436" s="78">
        <f t="shared" si="278"/>
        <v>0</v>
      </c>
      <c r="CW436" s="78">
        <f t="shared" si="279"/>
        <v>0</v>
      </c>
      <c r="CX436" s="78">
        <f t="shared" si="280"/>
        <v>0</v>
      </c>
      <c r="CY436" s="78">
        <f t="shared" si="281"/>
        <v>0</v>
      </c>
      <c r="CZ436" s="78">
        <f t="shared" si="282"/>
        <v>0</v>
      </c>
      <c r="DA436" s="78">
        <f>IF(COUNTIFS($A$2:$A$601,A436,$B$2:$B$601,B436,$F$2:F$601,F436)&gt;1,1,0)</f>
        <v>0</v>
      </c>
      <c r="DB436" s="78">
        <f t="shared" si="283"/>
        <v>0</v>
      </c>
      <c r="DC436" s="78">
        <f t="shared" si="284"/>
        <v>0</v>
      </c>
      <c r="DD436" s="78">
        <f t="shared" si="285"/>
        <v>0</v>
      </c>
      <c r="DE436" s="78" t="str">
        <f t="shared" si="286"/>
        <v>1</v>
      </c>
      <c r="DF436" s="78" t="str">
        <f t="shared" si="287"/>
        <v>1</v>
      </c>
      <c r="DG436" s="78" t="str">
        <f t="shared" si="288"/>
        <v>1</v>
      </c>
      <c r="DH436" s="78" t="str">
        <f t="shared" si="289"/>
        <v>1</v>
      </c>
      <c r="DI436" s="79" t="str">
        <f>IFERROR(IF(J436="","",VLOOKUP(J436,Lists!$D$3:$E$13,2,FALSE)),1)</f>
        <v/>
      </c>
      <c r="DJ436" s="79" t="str">
        <f>IFERROR(IF(K436="","",VLOOKUP(K436,Lists!$F$3:$G$14,2,FALSE)),1)</f>
        <v/>
      </c>
      <c r="DK436" s="79" t="str">
        <f>IFERROR(IF(M436="","",VLOOKUP(M436,Lists!$AA$3:$AB$18,2,FALSE)),1)</f>
        <v/>
      </c>
      <c r="DL436" s="79" t="str">
        <f>IFERROR(IF(N436="","",VLOOKUP(N436,Lists!$AC$3:$AD$13,2,FALSE)),1)</f>
        <v/>
      </c>
    </row>
    <row r="437" spans="1:116" ht="15" customHeight="1" x14ac:dyDescent="0.2">
      <c r="A437" s="20"/>
      <c r="B437" s="19"/>
      <c r="C437" s="64"/>
      <c r="D437" s="64"/>
      <c r="E437" s="19"/>
      <c r="F437" s="20"/>
      <c r="G437" s="18"/>
      <c r="H437" s="65"/>
      <c r="I437" s="18"/>
      <c r="J437" s="66"/>
      <c r="K437" s="66"/>
      <c r="L437" s="67"/>
      <c r="M437" s="68"/>
      <c r="N437" s="68"/>
      <c r="O437" s="69"/>
      <c r="P437" s="134"/>
      <c r="Q437" s="70"/>
      <c r="R437" s="134"/>
      <c r="S437" s="70"/>
      <c r="T437" s="134"/>
      <c r="U437" s="70"/>
      <c r="V437" s="134"/>
      <c r="W437" s="70"/>
      <c r="X437" s="134"/>
      <c r="Y437" s="70"/>
      <c r="Z437" s="134"/>
      <c r="AA437" s="70"/>
      <c r="AB437" s="19"/>
      <c r="AC437" s="20"/>
      <c r="AD437" s="19"/>
      <c r="AE437" s="71" t="str">
        <f t="shared" si="254"/>
        <v/>
      </c>
      <c r="AF437" s="71" t="str">
        <f t="shared" si="255"/>
        <v/>
      </c>
      <c r="AG437" s="71" t="str">
        <f t="shared" si="256"/>
        <v/>
      </c>
      <c r="AH437" s="71" t="str">
        <f t="shared" si="257"/>
        <v/>
      </c>
      <c r="AI437" s="71" t="str">
        <f t="shared" si="258"/>
        <v/>
      </c>
      <c r="AJ437" s="71" t="str">
        <f t="shared" si="259"/>
        <v/>
      </c>
      <c r="AK437" s="71" t="str">
        <f t="shared" si="260"/>
        <v/>
      </c>
      <c r="AL437" s="71" t="str">
        <f t="shared" si="261"/>
        <v/>
      </c>
      <c r="AM437" s="71" t="str">
        <f t="shared" si="262"/>
        <v/>
      </c>
      <c r="AN437" s="72" t="str">
        <f t="shared" si="263"/>
        <v/>
      </c>
      <c r="AO437" s="73" t="str">
        <f t="shared" si="264"/>
        <v/>
      </c>
      <c r="AP437" s="72" t="str">
        <f t="shared" si="265"/>
        <v/>
      </c>
      <c r="AQ437" s="72" t="str">
        <f t="shared" si="266"/>
        <v/>
      </c>
      <c r="AR437" s="72" t="str">
        <f t="shared" si="267"/>
        <v/>
      </c>
      <c r="AS437" s="72" t="str">
        <f t="shared" si="268"/>
        <v/>
      </c>
      <c r="AT437" s="72" t="str">
        <f t="shared" si="269"/>
        <v/>
      </c>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80"/>
      <c r="CA437" s="3"/>
      <c r="CB437" s="3"/>
      <c r="CC437" s="3"/>
      <c r="CD437" s="3"/>
      <c r="CE437" s="3"/>
      <c r="CF437" s="3"/>
      <c r="CG437" s="3"/>
      <c r="CH437" s="3"/>
      <c r="CI437" s="3"/>
      <c r="CJ437" s="3"/>
      <c r="CM437" s="3"/>
      <c r="CN437" s="78" t="str">
        <f t="shared" si="270"/>
        <v/>
      </c>
      <c r="CO437" s="78" t="str">
        <f t="shared" si="271"/>
        <v/>
      </c>
      <c r="CP437" s="78" t="str">
        <f t="shared" si="272"/>
        <v/>
      </c>
      <c r="CQ437" s="78" t="str">
        <f t="shared" si="273"/>
        <v/>
      </c>
      <c r="CR437" s="78" t="str">
        <f t="shared" si="274"/>
        <v/>
      </c>
      <c r="CS437" s="78" t="str">
        <f t="shared" si="275"/>
        <v/>
      </c>
      <c r="CT437" s="78">
        <f t="shared" si="276"/>
        <v>0</v>
      </c>
      <c r="CU437" s="78">
        <f t="shared" si="277"/>
        <v>0</v>
      </c>
      <c r="CV437" s="78">
        <f t="shared" si="278"/>
        <v>0</v>
      </c>
      <c r="CW437" s="78">
        <f t="shared" si="279"/>
        <v>0</v>
      </c>
      <c r="CX437" s="78">
        <f t="shared" si="280"/>
        <v>0</v>
      </c>
      <c r="CY437" s="78">
        <f t="shared" si="281"/>
        <v>0</v>
      </c>
      <c r="CZ437" s="78">
        <f t="shared" si="282"/>
        <v>0</v>
      </c>
      <c r="DA437" s="78">
        <f>IF(COUNTIFS($A$2:$A$601,A437,$B$2:$B$601,B437,$F$2:F$601,F437)&gt;1,1,0)</f>
        <v>0</v>
      </c>
      <c r="DB437" s="78">
        <f t="shared" si="283"/>
        <v>0</v>
      </c>
      <c r="DC437" s="78">
        <f t="shared" si="284"/>
        <v>0</v>
      </c>
      <c r="DD437" s="78">
        <f t="shared" si="285"/>
        <v>0</v>
      </c>
      <c r="DE437" s="78" t="str">
        <f t="shared" si="286"/>
        <v>1</v>
      </c>
      <c r="DF437" s="78" t="str">
        <f t="shared" si="287"/>
        <v>1</v>
      </c>
      <c r="DG437" s="78" t="str">
        <f t="shared" si="288"/>
        <v>1</v>
      </c>
      <c r="DH437" s="78" t="str">
        <f t="shared" si="289"/>
        <v>1</v>
      </c>
      <c r="DI437" s="79" t="str">
        <f>IFERROR(IF(J437="","",VLOOKUP(J437,Lists!$D$3:$E$13,2,FALSE)),1)</f>
        <v/>
      </c>
      <c r="DJ437" s="79" t="str">
        <f>IFERROR(IF(K437="","",VLOOKUP(K437,Lists!$F$3:$G$14,2,FALSE)),1)</f>
        <v/>
      </c>
      <c r="DK437" s="79" t="str">
        <f>IFERROR(IF(M437="","",VLOOKUP(M437,Lists!$AA$3:$AB$18,2,FALSE)),1)</f>
        <v/>
      </c>
      <c r="DL437" s="79" t="str">
        <f>IFERROR(IF(N437="","",VLOOKUP(N437,Lists!$AC$3:$AD$13,2,FALSE)),1)</f>
        <v/>
      </c>
    </row>
    <row r="438" spans="1:116" ht="15" customHeight="1" x14ac:dyDescent="0.2">
      <c r="A438" s="20"/>
      <c r="B438" s="19"/>
      <c r="C438" s="64"/>
      <c r="D438" s="64"/>
      <c r="E438" s="19"/>
      <c r="F438" s="20"/>
      <c r="G438" s="18"/>
      <c r="H438" s="65"/>
      <c r="I438" s="18"/>
      <c r="J438" s="66"/>
      <c r="K438" s="66"/>
      <c r="L438" s="67"/>
      <c r="M438" s="68"/>
      <c r="N438" s="68"/>
      <c r="O438" s="69"/>
      <c r="P438" s="134"/>
      <c r="Q438" s="70"/>
      <c r="R438" s="134"/>
      <c r="S438" s="70"/>
      <c r="T438" s="134"/>
      <c r="U438" s="70"/>
      <c r="V438" s="134"/>
      <c r="W438" s="70"/>
      <c r="X438" s="134"/>
      <c r="Y438" s="70"/>
      <c r="Z438" s="134"/>
      <c r="AA438" s="70"/>
      <c r="AB438" s="19"/>
      <c r="AC438" s="20"/>
      <c r="AD438" s="19"/>
      <c r="AE438" s="71" t="str">
        <f t="shared" si="254"/>
        <v/>
      </c>
      <c r="AF438" s="71" t="str">
        <f t="shared" si="255"/>
        <v/>
      </c>
      <c r="AG438" s="71" t="str">
        <f t="shared" si="256"/>
        <v/>
      </c>
      <c r="AH438" s="71" t="str">
        <f t="shared" si="257"/>
        <v/>
      </c>
      <c r="AI438" s="71" t="str">
        <f t="shared" si="258"/>
        <v/>
      </c>
      <c r="AJ438" s="71" t="str">
        <f t="shared" si="259"/>
        <v/>
      </c>
      <c r="AK438" s="71" t="str">
        <f t="shared" si="260"/>
        <v/>
      </c>
      <c r="AL438" s="71" t="str">
        <f t="shared" si="261"/>
        <v/>
      </c>
      <c r="AM438" s="71" t="str">
        <f t="shared" si="262"/>
        <v/>
      </c>
      <c r="AN438" s="72" t="str">
        <f t="shared" si="263"/>
        <v/>
      </c>
      <c r="AO438" s="73" t="str">
        <f t="shared" si="264"/>
        <v/>
      </c>
      <c r="AP438" s="72" t="str">
        <f t="shared" si="265"/>
        <v/>
      </c>
      <c r="AQ438" s="72" t="str">
        <f t="shared" si="266"/>
        <v/>
      </c>
      <c r="AR438" s="72" t="str">
        <f t="shared" si="267"/>
        <v/>
      </c>
      <c r="AS438" s="72" t="str">
        <f t="shared" si="268"/>
        <v/>
      </c>
      <c r="AT438" s="72" t="str">
        <f t="shared" si="269"/>
        <v/>
      </c>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80"/>
      <c r="CA438" s="3"/>
      <c r="CB438" s="3"/>
      <c r="CC438" s="3"/>
      <c r="CD438" s="3"/>
      <c r="CE438" s="3"/>
      <c r="CF438" s="3"/>
      <c r="CG438" s="3"/>
      <c r="CH438" s="3"/>
      <c r="CI438" s="3"/>
      <c r="CJ438" s="3"/>
      <c r="CM438" s="3"/>
      <c r="CN438" s="78" t="str">
        <f t="shared" si="270"/>
        <v/>
      </c>
      <c r="CO438" s="78" t="str">
        <f t="shared" si="271"/>
        <v/>
      </c>
      <c r="CP438" s="78" t="str">
        <f t="shared" si="272"/>
        <v/>
      </c>
      <c r="CQ438" s="78" t="str">
        <f t="shared" si="273"/>
        <v/>
      </c>
      <c r="CR438" s="78" t="str">
        <f t="shared" si="274"/>
        <v/>
      </c>
      <c r="CS438" s="78" t="str">
        <f t="shared" si="275"/>
        <v/>
      </c>
      <c r="CT438" s="78">
        <f t="shared" si="276"/>
        <v>0</v>
      </c>
      <c r="CU438" s="78">
        <f t="shared" si="277"/>
        <v>0</v>
      </c>
      <c r="CV438" s="78">
        <f t="shared" si="278"/>
        <v>0</v>
      </c>
      <c r="CW438" s="78">
        <f t="shared" si="279"/>
        <v>0</v>
      </c>
      <c r="CX438" s="78">
        <f t="shared" si="280"/>
        <v>0</v>
      </c>
      <c r="CY438" s="78">
        <f t="shared" si="281"/>
        <v>0</v>
      </c>
      <c r="CZ438" s="78">
        <f t="shared" si="282"/>
        <v>0</v>
      </c>
      <c r="DA438" s="78">
        <f>IF(COUNTIFS($A$2:$A$601,A438,$B$2:$B$601,B438,$F$2:F$601,F438)&gt;1,1,0)</f>
        <v>0</v>
      </c>
      <c r="DB438" s="78">
        <f t="shared" si="283"/>
        <v>0</v>
      </c>
      <c r="DC438" s="78">
        <f t="shared" si="284"/>
        <v>0</v>
      </c>
      <c r="DD438" s="78">
        <f t="shared" si="285"/>
        <v>0</v>
      </c>
      <c r="DE438" s="78" t="str">
        <f t="shared" si="286"/>
        <v>1</v>
      </c>
      <c r="DF438" s="78" t="str">
        <f t="shared" si="287"/>
        <v>1</v>
      </c>
      <c r="DG438" s="78" t="str">
        <f t="shared" si="288"/>
        <v>1</v>
      </c>
      <c r="DH438" s="78" t="str">
        <f t="shared" si="289"/>
        <v>1</v>
      </c>
      <c r="DI438" s="79" t="str">
        <f>IFERROR(IF(J438="","",VLOOKUP(J438,Lists!$D$3:$E$13,2,FALSE)),1)</f>
        <v/>
      </c>
      <c r="DJ438" s="79" t="str">
        <f>IFERROR(IF(K438="","",VLOOKUP(K438,Lists!$F$3:$G$14,2,FALSE)),1)</f>
        <v/>
      </c>
      <c r="DK438" s="79" t="str">
        <f>IFERROR(IF(M438="","",VLOOKUP(M438,Lists!$AA$3:$AB$18,2,FALSE)),1)</f>
        <v/>
      </c>
      <c r="DL438" s="79" t="str">
        <f>IFERROR(IF(N438="","",VLOOKUP(N438,Lists!$AC$3:$AD$13,2,FALSE)),1)</f>
        <v/>
      </c>
    </row>
    <row r="439" spans="1:116" ht="15" customHeight="1" x14ac:dyDescent="0.2">
      <c r="A439" s="20"/>
      <c r="B439" s="19"/>
      <c r="C439" s="64"/>
      <c r="D439" s="64"/>
      <c r="E439" s="19"/>
      <c r="F439" s="20"/>
      <c r="G439" s="18"/>
      <c r="H439" s="65"/>
      <c r="I439" s="18"/>
      <c r="J439" s="66"/>
      <c r="K439" s="66"/>
      <c r="L439" s="67"/>
      <c r="M439" s="68"/>
      <c r="N439" s="68"/>
      <c r="O439" s="69"/>
      <c r="P439" s="134"/>
      <c r="Q439" s="70"/>
      <c r="R439" s="134"/>
      <c r="S439" s="70"/>
      <c r="T439" s="134"/>
      <c r="U439" s="70"/>
      <c r="V439" s="134"/>
      <c r="W439" s="70"/>
      <c r="X439" s="134"/>
      <c r="Y439" s="70"/>
      <c r="Z439" s="134"/>
      <c r="AA439" s="70"/>
      <c r="AB439" s="19"/>
      <c r="AC439" s="20"/>
      <c r="AD439" s="19"/>
      <c r="AE439" s="71" t="str">
        <f t="shared" si="254"/>
        <v/>
      </c>
      <c r="AF439" s="71" t="str">
        <f t="shared" si="255"/>
        <v/>
      </c>
      <c r="AG439" s="71" t="str">
        <f t="shared" si="256"/>
        <v/>
      </c>
      <c r="AH439" s="71" t="str">
        <f t="shared" si="257"/>
        <v/>
      </c>
      <c r="AI439" s="71" t="str">
        <f t="shared" si="258"/>
        <v/>
      </c>
      <c r="AJ439" s="71" t="str">
        <f t="shared" si="259"/>
        <v/>
      </c>
      <c r="AK439" s="71" t="str">
        <f t="shared" si="260"/>
        <v/>
      </c>
      <c r="AL439" s="71" t="str">
        <f t="shared" si="261"/>
        <v/>
      </c>
      <c r="AM439" s="71" t="str">
        <f t="shared" si="262"/>
        <v/>
      </c>
      <c r="AN439" s="72" t="str">
        <f t="shared" si="263"/>
        <v/>
      </c>
      <c r="AO439" s="73" t="str">
        <f t="shared" si="264"/>
        <v/>
      </c>
      <c r="AP439" s="72" t="str">
        <f t="shared" si="265"/>
        <v/>
      </c>
      <c r="AQ439" s="72" t="str">
        <f t="shared" si="266"/>
        <v/>
      </c>
      <c r="AR439" s="72" t="str">
        <f t="shared" si="267"/>
        <v/>
      </c>
      <c r="AS439" s="72" t="str">
        <f t="shared" si="268"/>
        <v/>
      </c>
      <c r="AT439" s="72" t="str">
        <f t="shared" si="269"/>
        <v/>
      </c>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80"/>
      <c r="CA439" s="3"/>
      <c r="CB439" s="3"/>
      <c r="CC439" s="3"/>
      <c r="CD439" s="3"/>
      <c r="CE439" s="3"/>
      <c r="CF439" s="3"/>
      <c r="CG439" s="3"/>
      <c r="CH439" s="3"/>
      <c r="CI439" s="3"/>
      <c r="CJ439" s="3"/>
      <c r="CM439" s="3"/>
      <c r="CN439" s="78" t="str">
        <f t="shared" si="270"/>
        <v/>
      </c>
      <c r="CO439" s="78" t="str">
        <f t="shared" si="271"/>
        <v/>
      </c>
      <c r="CP439" s="78" t="str">
        <f t="shared" si="272"/>
        <v/>
      </c>
      <c r="CQ439" s="78" t="str">
        <f t="shared" si="273"/>
        <v/>
      </c>
      <c r="CR439" s="78" t="str">
        <f t="shared" si="274"/>
        <v/>
      </c>
      <c r="CS439" s="78" t="str">
        <f t="shared" si="275"/>
        <v/>
      </c>
      <c r="CT439" s="78">
        <f t="shared" si="276"/>
        <v>0</v>
      </c>
      <c r="CU439" s="78">
        <f t="shared" si="277"/>
        <v>0</v>
      </c>
      <c r="CV439" s="78">
        <f t="shared" si="278"/>
        <v>0</v>
      </c>
      <c r="CW439" s="78">
        <f t="shared" si="279"/>
        <v>0</v>
      </c>
      <c r="CX439" s="78">
        <f t="shared" si="280"/>
        <v>0</v>
      </c>
      <c r="CY439" s="78">
        <f t="shared" si="281"/>
        <v>0</v>
      </c>
      <c r="CZ439" s="78">
        <f t="shared" si="282"/>
        <v>0</v>
      </c>
      <c r="DA439" s="78">
        <f>IF(COUNTIFS($A$2:$A$601,A439,$B$2:$B$601,B439,$F$2:F$601,F439)&gt;1,1,0)</f>
        <v>0</v>
      </c>
      <c r="DB439" s="78">
        <f t="shared" si="283"/>
        <v>0</v>
      </c>
      <c r="DC439" s="78">
        <f t="shared" si="284"/>
        <v>0</v>
      </c>
      <c r="DD439" s="78">
        <f t="shared" si="285"/>
        <v>0</v>
      </c>
      <c r="DE439" s="78" t="str">
        <f t="shared" si="286"/>
        <v>1</v>
      </c>
      <c r="DF439" s="78" t="str">
        <f t="shared" si="287"/>
        <v>1</v>
      </c>
      <c r="DG439" s="78" t="str">
        <f t="shared" si="288"/>
        <v>1</v>
      </c>
      <c r="DH439" s="78" t="str">
        <f t="shared" si="289"/>
        <v>1</v>
      </c>
      <c r="DI439" s="79" t="str">
        <f>IFERROR(IF(J439="","",VLOOKUP(J439,Lists!$D$3:$E$13,2,FALSE)),1)</f>
        <v/>
      </c>
      <c r="DJ439" s="79" t="str">
        <f>IFERROR(IF(K439="","",VLOOKUP(K439,Lists!$F$3:$G$14,2,FALSE)),1)</f>
        <v/>
      </c>
      <c r="DK439" s="79" t="str">
        <f>IFERROR(IF(M439="","",VLOOKUP(M439,Lists!$AA$3:$AB$18,2,FALSE)),1)</f>
        <v/>
      </c>
      <c r="DL439" s="79" t="str">
        <f>IFERROR(IF(N439="","",VLOOKUP(N439,Lists!$AC$3:$AD$13,2,FALSE)),1)</f>
        <v/>
      </c>
    </row>
    <row r="440" spans="1:116" ht="15" customHeight="1" x14ac:dyDescent="0.2">
      <c r="A440" s="20"/>
      <c r="B440" s="19"/>
      <c r="C440" s="64"/>
      <c r="D440" s="64"/>
      <c r="E440" s="19"/>
      <c r="F440" s="20"/>
      <c r="G440" s="18"/>
      <c r="H440" s="65"/>
      <c r="I440" s="18"/>
      <c r="J440" s="66"/>
      <c r="K440" s="66"/>
      <c r="L440" s="67"/>
      <c r="M440" s="68"/>
      <c r="N440" s="68"/>
      <c r="O440" s="69"/>
      <c r="P440" s="134"/>
      <c r="Q440" s="70"/>
      <c r="R440" s="134"/>
      <c r="S440" s="70"/>
      <c r="T440" s="134"/>
      <c r="U440" s="70"/>
      <c r="V440" s="134"/>
      <c r="W440" s="70"/>
      <c r="X440" s="134"/>
      <c r="Y440" s="70"/>
      <c r="Z440" s="134"/>
      <c r="AA440" s="70"/>
      <c r="AB440" s="19"/>
      <c r="AC440" s="20"/>
      <c r="AD440" s="19"/>
      <c r="AE440" s="71" t="str">
        <f t="shared" si="254"/>
        <v/>
      </c>
      <c r="AF440" s="71" t="str">
        <f t="shared" si="255"/>
        <v/>
      </c>
      <c r="AG440" s="71" t="str">
        <f t="shared" si="256"/>
        <v/>
      </c>
      <c r="AH440" s="71" t="str">
        <f t="shared" si="257"/>
        <v/>
      </c>
      <c r="AI440" s="71" t="str">
        <f t="shared" si="258"/>
        <v/>
      </c>
      <c r="AJ440" s="71" t="str">
        <f t="shared" si="259"/>
        <v/>
      </c>
      <c r="AK440" s="71" t="str">
        <f t="shared" si="260"/>
        <v/>
      </c>
      <c r="AL440" s="71" t="str">
        <f t="shared" si="261"/>
        <v/>
      </c>
      <c r="AM440" s="71" t="str">
        <f t="shared" si="262"/>
        <v/>
      </c>
      <c r="AN440" s="72" t="str">
        <f t="shared" si="263"/>
        <v/>
      </c>
      <c r="AO440" s="73" t="str">
        <f t="shared" si="264"/>
        <v/>
      </c>
      <c r="AP440" s="72" t="str">
        <f t="shared" si="265"/>
        <v/>
      </c>
      <c r="AQ440" s="72" t="str">
        <f t="shared" si="266"/>
        <v/>
      </c>
      <c r="AR440" s="72" t="str">
        <f t="shared" si="267"/>
        <v/>
      </c>
      <c r="AS440" s="72" t="str">
        <f t="shared" si="268"/>
        <v/>
      </c>
      <c r="AT440" s="72" t="str">
        <f t="shared" si="269"/>
        <v/>
      </c>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80"/>
      <c r="CA440" s="3"/>
      <c r="CB440" s="3"/>
      <c r="CC440" s="3"/>
      <c r="CD440" s="3"/>
      <c r="CE440" s="3"/>
      <c r="CF440" s="3"/>
      <c r="CG440" s="3"/>
      <c r="CH440" s="3"/>
      <c r="CI440" s="3"/>
      <c r="CJ440" s="3"/>
      <c r="CM440" s="3"/>
      <c r="CN440" s="78" t="str">
        <f t="shared" si="270"/>
        <v/>
      </c>
      <c r="CO440" s="78" t="str">
        <f t="shared" si="271"/>
        <v/>
      </c>
      <c r="CP440" s="78" t="str">
        <f t="shared" si="272"/>
        <v/>
      </c>
      <c r="CQ440" s="78" t="str">
        <f t="shared" si="273"/>
        <v/>
      </c>
      <c r="CR440" s="78" t="str">
        <f t="shared" si="274"/>
        <v/>
      </c>
      <c r="CS440" s="78" t="str">
        <f t="shared" si="275"/>
        <v/>
      </c>
      <c r="CT440" s="78">
        <f t="shared" si="276"/>
        <v>0</v>
      </c>
      <c r="CU440" s="78">
        <f t="shared" si="277"/>
        <v>0</v>
      </c>
      <c r="CV440" s="78">
        <f t="shared" si="278"/>
        <v>0</v>
      </c>
      <c r="CW440" s="78">
        <f t="shared" si="279"/>
        <v>0</v>
      </c>
      <c r="CX440" s="78">
        <f t="shared" si="280"/>
        <v>0</v>
      </c>
      <c r="CY440" s="78">
        <f t="shared" si="281"/>
        <v>0</v>
      </c>
      <c r="CZ440" s="78">
        <f t="shared" si="282"/>
        <v>0</v>
      </c>
      <c r="DA440" s="78">
        <f>IF(COUNTIFS($A$2:$A$601,A440,$B$2:$B$601,B440,$F$2:F$601,F440)&gt;1,1,0)</f>
        <v>0</v>
      </c>
      <c r="DB440" s="78">
        <f t="shared" si="283"/>
        <v>0</v>
      </c>
      <c r="DC440" s="78">
        <f t="shared" si="284"/>
        <v>0</v>
      </c>
      <c r="DD440" s="78">
        <f t="shared" si="285"/>
        <v>0</v>
      </c>
      <c r="DE440" s="78" t="str">
        <f t="shared" si="286"/>
        <v>1</v>
      </c>
      <c r="DF440" s="78" t="str">
        <f t="shared" si="287"/>
        <v>1</v>
      </c>
      <c r="DG440" s="78" t="str">
        <f t="shared" si="288"/>
        <v>1</v>
      </c>
      <c r="DH440" s="78" t="str">
        <f t="shared" si="289"/>
        <v>1</v>
      </c>
      <c r="DI440" s="79" t="str">
        <f>IFERROR(IF(J440="","",VLOOKUP(J440,Lists!$D$3:$E$13,2,FALSE)),1)</f>
        <v/>
      </c>
      <c r="DJ440" s="79" t="str">
        <f>IFERROR(IF(K440="","",VLOOKUP(K440,Lists!$F$3:$G$14,2,FALSE)),1)</f>
        <v/>
      </c>
      <c r="DK440" s="79" t="str">
        <f>IFERROR(IF(M440="","",VLOOKUP(M440,Lists!$AA$3:$AB$18,2,FALSE)),1)</f>
        <v/>
      </c>
      <c r="DL440" s="79" t="str">
        <f>IFERROR(IF(N440="","",VLOOKUP(N440,Lists!$AC$3:$AD$13,2,FALSE)),1)</f>
        <v/>
      </c>
    </row>
    <row r="441" spans="1:116" ht="15" customHeight="1" x14ac:dyDescent="0.2">
      <c r="A441" s="20"/>
      <c r="B441" s="19"/>
      <c r="C441" s="64"/>
      <c r="D441" s="64"/>
      <c r="E441" s="19"/>
      <c r="F441" s="20"/>
      <c r="G441" s="18"/>
      <c r="H441" s="65"/>
      <c r="I441" s="18"/>
      <c r="J441" s="66"/>
      <c r="K441" s="66"/>
      <c r="L441" s="67"/>
      <c r="M441" s="68"/>
      <c r="N441" s="68"/>
      <c r="O441" s="69"/>
      <c r="P441" s="134"/>
      <c r="Q441" s="70"/>
      <c r="R441" s="134"/>
      <c r="S441" s="70"/>
      <c r="T441" s="134"/>
      <c r="U441" s="70"/>
      <c r="V441" s="134"/>
      <c r="W441" s="70"/>
      <c r="X441" s="134"/>
      <c r="Y441" s="70"/>
      <c r="Z441" s="134"/>
      <c r="AA441" s="70"/>
      <c r="AB441" s="19"/>
      <c r="AC441" s="20"/>
      <c r="AD441" s="19"/>
      <c r="AE441" s="71" t="str">
        <f t="shared" si="254"/>
        <v/>
      </c>
      <c r="AF441" s="71" t="str">
        <f t="shared" si="255"/>
        <v/>
      </c>
      <c r="AG441" s="71" t="str">
        <f t="shared" si="256"/>
        <v/>
      </c>
      <c r="AH441" s="71" t="str">
        <f t="shared" si="257"/>
        <v/>
      </c>
      <c r="AI441" s="71" t="str">
        <f t="shared" si="258"/>
        <v/>
      </c>
      <c r="AJ441" s="71" t="str">
        <f t="shared" si="259"/>
        <v/>
      </c>
      <c r="AK441" s="71" t="str">
        <f t="shared" si="260"/>
        <v/>
      </c>
      <c r="AL441" s="71" t="str">
        <f t="shared" si="261"/>
        <v/>
      </c>
      <c r="AM441" s="71" t="str">
        <f t="shared" si="262"/>
        <v/>
      </c>
      <c r="AN441" s="72" t="str">
        <f t="shared" si="263"/>
        <v/>
      </c>
      <c r="AO441" s="73" t="str">
        <f t="shared" si="264"/>
        <v/>
      </c>
      <c r="AP441" s="72" t="str">
        <f t="shared" si="265"/>
        <v/>
      </c>
      <c r="AQ441" s="72" t="str">
        <f t="shared" si="266"/>
        <v/>
      </c>
      <c r="AR441" s="72" t="str">
        <f t="shared" si="267"/>
        <v/>
      </c>
      <c r="AS441" s="72" t="str">
        <f t="shared" si="268"/>
        <v/>
      </c>
      <c r="AT441" s="72" t="str">
        <f t="shared" si="269"/>
        <v/>
      </c>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80"/>
      <c r="CA441" s="3"/>
      <c r="CB441" s="3"/>
      <c r="CC441" s="3"/>
      <c r="CD441" s="3"/>
      <c r="CE441" s="3"/>
      <c r="CF441" s="3"/>
      <c r="CG441" s="3"/>
      <c r="CH441" s="3"/>
      <c r="CI441" s="3"/>
      <c r="CJ441" s="3"/>
      <c r="CM441" s="3"/>
      <c r="CN441" s="78" t="str">
        <f t="shared" si="270"/>
        <v/>
      </c>
      <c r="CO441" s="78" t="str">
        <f t="shared" si="271"/>
        <v/>
      </c>
      <c r="CP441" s="78" t="str">
        <f t="shared" si="272"/>
        <v/>
      </c>
      <c r="CQ441" s="78" t="str">
        <f t="shared" si="273"/>
        <v/>
      </c>
      <c r="CR441" s="78" t="str">
        <f t="shared" si="274"/>
        <v/>
      </c>
      <c r="CS441" s="78" t="str">
        <f t="shared" si="275"/>
        <v/>
      </c>
      <c r="CT441" s="78">
        <f t="shared" si="276"/>
        <v>0</v>
      </c>
      <c r="CU441" s="78">
        <f t="shared" si="277"/>
        <v>0</v>
      </c>
      <c r="CV441" s="78">
        <f t="shared" si="278"/>
        <v>0</v>
      </c>
      <c r="CW441" s="78">
        <f t="shared" si="279"/>
        <v>0</v>
      </c>
      <c r="CX441" s="78">
        <f t="shared" si="280"/>
        <v>0</v>
      </c>
      <c r="CY441" s="78">
        <f t="shared" si="281"/>
        <v>0</v>
      </c>
      <c r="CZ441" s="78">
        <f t="shared" si="282"/>
        <v>0</v>
      </c>
      <c r="DA441" s="78">
        <f>IF(COUNTIFS($A$2:$A$601,A441,$B$2:$B$601,B441,$F$2:F$601,F441)&gt;1,1,0)</f>
        <v>0</v>
      </c>
      <c r="DB441" s="78">
        <f t="shared" si="283"/>
        <v>0</v>
      </c>
      <c r="DC441" s="78">
        <f t="shared" si="284"/>
        <v>0</v>
      </c>
      <c r="DD441" s="78">
        <f t="shared" si="285"/>
        <v>0</v>
      </c>
      <c r="DE441" s="78" t="str">
        <f t="shared" si="286"/>
        <v>1</v>
      </c>
      <c r="DF441" s="78" t="str">
        <f t="shared" si="287"/>
        <v>1</v>
      </c>
      <c r="DG441" s="78" t="str">
        <f t="shared" si="288"/>
        <v>1</v>
      </c>
      <c r="DH441" s="78" t="str">
        <f t="shared" si="289"/>
        <v>1</v>
      </c>
      <c r="DI441" s="79" t="str">
        <f>IFERROR(IF(J441="","",VLOOKUP(J441,Lists!$D$3:$E$13,2,FALSE)),1)</f>
        <v/>
      </c>
      <c r="DJ441" s="79" t="str">
        <f>IFERROR(IF(K441="","",VLOOKUP(K441,Lists!$F$3:$G$14,2,FALSE)),1)</f>
        <v/>
      </c>
      <c r="DK441" s="79" t="str">
        <f>IFERROR(IF(M441="","",VLOOKUP(M441,Lists!$AA$3:$AB$18,2,FALSE)),1)</f>
        <v/>
      </c>
      <c r="DL441" s="79" t="str">
        <f>IFERROR(IF(N441="","",VLOOKUP(N441,Lists!$AC$3:$AD$13,2,FALSE)),1)</f>
        <v/>
      </c>
    </row>
    <row r="442" spans="1:116" ht="15" customHeight="1" x14ac:dyDescent="0.2">
      <c r="A442" s="20"/>
      <c r="B442" s="19"/>
      <c r="C442" s="64"/>
      <c r="D442" s="64"/>
      <c r="E442" s="19"/>
      <c r="F442" s="20"/>
      <c r="G442" s="18"/>
      <c r="H442" s="65"/>
      <c r="I442" s="18"/>
      <c r="J442" s="66"/>
      <c r="K442" s="66"/>
      <c r="L442" s="67"/>
      <c r="M442" s="68"/>
      <c r="N442" s="68"/>
      <c r="O442" s="69"/>
      <c r="P442" s="134"/>
      <c r="Q442" s="70"/>
      <c r="R442" s="134"/>
      <c r="S442" s="70"/>
      <c r="T442" s="134"/>
      <c r="U442" s="70"/>
      <c r="V442" s="134"/>
      <c r="W442" s="70"/>
      <c r="X442" s="134"/>
      <c r="Y442" s="70"/>
      <c r="Z442" s="134"/>
      <c r="AA442" s="70"/>
      <c r="AB442" s="19"/>
      <c r="AC442" s="20"/>
      <c r="AD442" s="19"/>
      <c r="AE442" s="71" t="str">
        <f t="shared" si="254"/>
        <v/>
      </c>
      <c r="AF442" s="71" t="str">
        <f t="shared" si="255"/>
        <v/>
      </c>
      <c r="AG442" s="71" t="str">
        <f t="shared" si="256"/>
        <v/>
      </c>
      <c r="AH442" s="71" t="str">
        <f t="shared" si="257"/>
        <v/>
      </c>
      <c r="AI442" s="71" t="str">
        <f t="shared" si="258"/>
        <v/>
      </c>
      <c r="AJ442" s="71" t="str">
        <f t="shared" si="259"/>
        <v/>
      </c>
      <c r="AK442" s="71" t="str">
        <f t="shared" si="260"/>
        <v/>
      </c>
      <c r="AL442" s="71" t="str">
        <f t="shared" si="261"/>
        <v/>
      </c>
      <c r="AM442" s="71" t="str">
        <f t="shared" si="262"/>
        <v/>
      </c>
      <c r="AN442" s="72" t="str">
        <f t="shared" si="263"/>
        <v/>
      </c>
      <c r="AO442" s="73" t="str">
        <f t="shared" si="264"/>
        <v/>
      </c>
      <c r="AP442" s="72" t="str">
        <f t="shared" si="265"/>
        <v/>
      </c>
      <c r="AQ442" s="72" t="str">
        <f t="shared" si="266"/>
        <v/>
      </c>
      <c r="AR442" s="72" t="str">
        <f t="shared" si="267"/>
        <v/>
      </c>
      <c r="AS442" s="72" t="str">
        <f t="shared" si="268"/>
        <v/>
      </c>
      <c r="AT442" s="72" t="str">
        <f t="shared" si="269"/>
        <v/>
      </c>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80"/>
      <c r="CA442" s="3"/>
      <c r="CB442" s="3"/>
      <c r="CC442" s="3"/>
      <c r="CD442" s="3"/>
      <c r="CE442" s="3"/>
      <c r="CF442" s="3"/>
      <c r="CG442" s="3"/>
      <c r="CH442" s="3"/>
      <c r="CI442" s="3"/>
      <c r="CJ442" s="3"/>
      <c r="CM442" s="3"/>
      <c r="CN442" s="78" t="str">
        <f t="shared" si="270"/>
        <v/>
      </c>
      <c r="CO442" s="78" t="str">
        <f t="shared" si="271"/>
        <v/>
      </c>
      <c r="CP442" s="78" t="str">
        <f t="shared" si="272"/>
        <v/>
      </c>
      <c r="CQ442" s="78" t="str">
        <f t="shared" si="273"/>
        <v/>
      </c>
      <c r="CR442" s="78" t="str">
        <f t="shared" si="274"/>
        <v/>
      </c>
      <c r="CS442" s="78" t="str">
        <f t="shared" si="275"/>
        <v/>
      </c>
      <c r="CT442" s="78">
        <f t="shared" si="276"/>
        <v>0</v>
      </c>
      <c r="CU442" s="78">
        <f t="shared" si="277"/>
        <v>0</v>
      </c>
      <c r="CV442" s="78">
        <f t="shared" si="278"/>
        <v>0</v>
      </c>
      <c r="CW442" s="78">
        <f t="shared" si="279"/>
        <v>0</v>
      </c>
      <c r="CX442" s="78">
        <f t="shared" si="280"/>
        <v>0</v>
      </c>
      <c r="CY442" s="78">
        <f t="shared" si="281"/>
        <v>0</v>
      </c>
      <c r="CZ442" s="78">
        <f t="shared" si="282"/>
        <v>0</v>
      </c>
      <c r="DA442" s="78">
        <f>IF(COUNTIFS($A$2:$A$601,A442,$B$2:$B$601,B442,$F$2:F$601,F442)&gt;1,1,0)</f>
        <v>0</v>
      </c>
      <c r="DB442" s="78">
        <f t="shared" si="283"/>
        <v>0</v>
      </c>
      <c r="DC442" s="78">
        <f t="shared" si="284"/>
        <v>0</v>
      </c>
      <c r="DD442" s="78">
        <f t="shared" si="285"/>
        <v>0</v>
      </c>
      <c r="DE442" s="78" t="str">
        <f t="shared" si="286"/>
        <v>1</v>
      </c>
      <c r="DF442" s="78" t="str">
        <f t="shared" si="287"/>
        <v>1</v>
      </c>
      <c r="DG442" s="78" t="str">
        <f t="shared" si="288"/>
        <v>1</v>
      </c>
      <c r="DH442" s="78" t="str">
        <f t="shared" si="289"/>
        <v>1</v>
      </c>
      <c r="DI442" s="79" t="str">
        <f>IFERROR(IF(J442="","",VLOOKUP(J442,Lists!$D$3:$E$13,2,FALSE)),1)</f>
        <v/>
      </c>
      <c r="DJ442" s="79" t="str">
        <f>IFERROR(IF(K442="","",VLOOKUP(K442,Lists!$F$3:$G$14,2,FALSE)),1)</f>
        <v/>
      </c>
      <c r="DK442" s="79" t="str">
        <f>IFERROR(IF(M442="","",VLOOKUP(M442,Lists!$AA$3:$AB$18,2,FALSE)),1)</f>
        <v/>
      </c>
      <c r="DL442" s="79" t="str">
        <f>IFERROR(IF(N442="","",VLOOKUP(N442,Lists!$AC$3:$AD$13,2,FALSE)),1)</f>
        <v/>
      </c>
    </row>
    <row r="443" spans="1:116" ht="15" customHeight="1" x14ac:dyDescent="0.2">
      <c r="A443" s="20"/>
      <c r="B443" s="19"/>
      <c r="C443" s="64"/>
      <c r="D443" s="64"/>
      <c r="E443" s="19"/>
      <c r="F443" s="20"/>
      <c r="G443" s="18"/>
      <c r="H443" s="65"/>
      <c r="I443" s="18"/>
      <c r="J443" s="66"/>
      <c r="K443" s="66"/>
      <c r="L443" s="67"/>
      <c r="M443" s="68"/>
      <c r="N443" s="68"/>
      <c r="O443" s="69"/>
      <c r="P443" s="134"/>
      <c r="Q443" s="70"/>
      <c r="R443" s="134"/>
      <c r="S443" s="70"/>
      <c r="T443" s="134"/>
      <c r="U443" s="70"/>
      <c r="V443" s="134"/>
      <c r="W443" s="70"/>
      <c r="X443" s="134"/>
      <c r="Y443" s="70"/>
      <c r="Z443" s="134"/>
      <c r="AA443" s="70"/>
      <c r="AB443" s="19"/>
      <c r="AC443" s="20"/>
      <c r="AD443" s="19"/>
      <c r="AE443" s="71" t="str">
        <f t="shared" si="254"/>
        <v/>
      </c>
      <c r="AF443" s="71" t="str">
        <f t="shared" si="255"/>
        <v/>
      </c>
      <c r="AG443" s="71" t="str">
        <f t="shared" si="256"/>
        <v/>
      </c>
      <c r="AH443" s="71" t="str">
        <f t="shared" si="257"/>
        <v/>
      </c>
      <c r="AI443" s="71" t="str">
        <f t="shared" si="258"/>
        <v/>
      </c>
      <c r="AJ443" s="71" t="str">
        <f t="shared" si="259"/>
        <v/>
      </c>
      <c r="AK443" s="71" t="str">
        <f t="shared" si="260"/>
        <v/>
      </c>
      <c r="AL443" s="71" t="str">
        <f t="shared" si="261"/>
        <v/>
      </c>
      <c r="AM443" s="71" t="str">
        <f t="shared" si="262"/>
        <v/>
      </c>
      <c r="AN443" s="72" t="str">
        <f t="shared" si="263"/>
        <v/>
      </c>
      <c r="AO443" s="73" t="str">
        <f t="shared" si="264"/>
        <v/>
      </c>
      <c r="AP443" s="72" t="str">
        <f t="shared" si="265"/>
        <v/>
      </c>
      <c r="AQ443" s="72" t="str">
        <f t="shared" si="266"/>
        <v/>
      </c>
      <c r="AR443" s="72" t="str">
        <f t="shared" si="267"/>
        <v/>
      </c>
      <c r="AS443" s="72" t="str">
        <f t="shared" si="268"/>
        <v/>
      </c>
      <c r="AT443" s="72" t="str">
        <f t="shared" si="269"/>
        <v/>
      </c>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80"/>
      <c r="CA443" s="3"/>
      <c r="CB443" s="3"/>
      <c r="CC443" s="3"/>
      <c r="CD443" s="3"/>
      <c r="CE443" s="3"/>
      <c r="CF443" s="3"/>
      <c r="CG443" s="3"/>
      <c r="CH443" s="3"/>
      <c r="CI443" s="3"/>
      <c r="CJ443" s="3"/>
      <c r="CM443" s="3"/>
      <c r="CN443" s="78" t="str">
        <f t="shared" si="270"/>
        <v/>
      </c>
      <c r="CO443" s="78" t="str">
        <f t="shared" si="271"/>
        <v/>
      </c>
      <c r="CP443" s="78" t="str">
        <f t="shared" si="272"/>
        <v/>
      </c>
      <c r="CQ443" s="78" t="str">
        <f t="shared" si="273"/>
        <v/>
      </c>
      <c r="CR443" s="78" t="str">
        <f t="shared" si="274"/>
        <v/>
      </c>
      <c r="CS443" s="78" t="str">
        <f t="shared" si="275"/>
        <v/>
      </c>
      <c r="CT443" s="78">
        <f t="shared" si="276"/>
        <v>0</v>
      </c>
      <c r="CU443" s="78">
        <f t="shared" si="277"/>
        <v>0</v>
      </c>
      <c r="CV443" s="78">
        <f t="shared" si="278"/>
        <v>0</v>
      </c>
      <c r="CW443" s="78">
        <f t="shared" si="279"/>
        <v>0</v>
      </c>
      <c r="CX443" s="78">
        <f t="shared" si="280"/>
        <v>0</v>
      </c>
      <c r="CY443" s="78">
        <f t="shared" si="281"/>
        <v>0</v>
      </c>
      <c r="CZ443" s="78">
        <f t="shared" si="282"/>
        <v>0</v>
      </c>
      <c r="DA443" s="78">
        <f>IF(COUNTIFS($A$2:$A$601,A443,$B$2:$B$601,B443,$F$2:F$601,F443)&gt;1,1,0)</f>
        <v>0</v>
      </c>
      <c r="DB443" s="78">
        <f t="shared" si="283"/>
        <v>0</v>
      </c>
      <c r="DC443" s="78">
        <f t="shared" si="284"/>
        <v>0</v>
      </c>
      <c r="DD443" s="78">
        <f t="shared" si="285"/>
        <v>0</v>
      </c>
      <c r="DE443" s="78" t="str">
        <f t="shared" si="286"/>
        <v>1</v>
      </c>
      <c r="DF443" s="78" t="str">
        <f t="shared" si="287"/>
        <v>1</v>
      </c>
      <c r="DG443" s="78" t="str">
        <f t="shared" si="288"/>
        <v>1</v>
      </c>
      <c r="DH443" s="78" t="str">
        <f t="shared" si="289"/>
        <v>1</v>
      </c>
      <c r="DI443" s="79" t="str">
        <f>IFERROR(IF(J443="","",VLOOKUP(J443,Lists!$D$3:$E$13,2,FALSE)),1)</f>
        <v/>
      </c>
      <c r="DJ443" s="79" t="str">
        <f>IFERROR(IF(K443="","",VLOOKUP(K443,Lists!$F$3:$G$14,2,FALSE)),1)</f>
        <v/>
      </c>
      <c r="DK443" s="79" t="str">
        <f>IFERROR(IF(M443="","",VLOOKUP(M443,Lists!$AA$3:$AB$18,2,FALSE)),1)</f>
        <v/>
      </c>
      <c r="DL443" s="79" t="str">
        <f>IFERROR(IF(N443="","",VLOOKUP(N443,Lists!$AC$3:$AD$13,2,FALSE)),1)</f>
        <v/>
      </c>
    </row>
    <row r="444" spans="1:116" ht="15" customHeight="1" x14ac:dyDescent="0.2">
      <c r="A444" s="20"/>
      <c r="B444" s="19"/>
      <c r="C444" s="64"/>
      <c r="D444" s="64"/>
      <c r="E444" s="19"/>
      <c r="F444" s="20"/>
      <c r="G444" s="18"/>
      <c r="H444" s="65"/>
      <c r="I444" s="18"/>
      <c r="J444" s="66"/>
      <c r="K444" s="66"/>
      <c r="L444" s="67"/>
      <c r="M444" s="68"/>
      <c r="N444" s="68"/>
      <c r="O444" s="69"/>
      <c r="P444" s="134"/>
      <c r="Q444" s="70"/>
      <c r="R444" s="134"/>
      <c r="S444" s="70"/>
      <c r="T444" s="134"/>
      <c r="U444" s="70"/>
      <c r="V444" s="134"/>
      <c r="W444" s="70"/>
      <c r="X444" s="134"/>
      <c r="Y444" s="70"/>
      <c r="Z444" s="134"/>
      <c r="AA444" s="70"/>
      <c r="AB444" s="19"/>
      <c r="AC444" s="20"/>
      <c r="AD444" s="19"/>
      <c r="AE444" s="71" t="str">
        <f t="shared" si="254"/>
        <v/>
      </c>
      <c r="AF444" s="71" t="str">
        <f t="shared" si="255"/>
        <v/>
      </c>
      <c r="AG444" s="71" t="str">
        <f t="shared" si="256"/>
        <v/>
      </c>
      <c r="AH444" s="71" t="str">
        <f t="shared" si="257"/>
        <v/>
      </c>
      <c r="AI444" s="71" t="str">
        <f t="shared" si="258"/>
        <v/>
      </c>
      <c r="AJ444" s="71" t="str">
        <f t="shared" si="259"/>
        <v/>
      </c>
      <c r="AK444" s="71" t="str">
        <f t="shared" si="260"/>
        <v/>
      </c>
      <c r="AL444" s="71" t="str">
        <f t="shared" si="261"/>
        <v/>
      </c>
      <c r="AM444" s="71" t="str">
        <f t="shared" si="262"/>
        <v/>
      </c>
      <c r="AN444" s="72" t="str">
        <f t="shared" si="263"/>
        <v/>
      </c>
      <c r="AO444" s="73" t="str">
        <f t="shared" si="264"/>
        <v/>
      </c>
      <c r="AP444" s="72" t="str">
        <f t="shared" si="265"/>
        <v/>
      </c>
      <c r="AQ444" s="72" t="str">
        <f t="shared" si="266"/>
        <v/>
      </c>
      <c r="AR444" s="72" t="str">
        <f t="shared" si="267"/>
        <v/>
      </c>
      <c r="AS444" s="72" t="str">
        <f t="shared" si="268"/>
        <v/>
      </c>
      <c r="AT444" s="72" t="str">
        <f t="shared" si="269"/>
        <v/>
      </c>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80"/>
      <c r="CA444" s="3"/>
      <c r="CB444" s="3"/>
      <c r="CC444" s="3"/>
      <c r="CD444" s="3"/>
      <c r="CE444" s="3"/>
      <c r="CF444" s="3"/>
      <c r="CG444" s="3"/>
      <c r="CH444" s="3"/>
      <c r="CI444" s="3"/>
      <c r="CJ444" s="3"/>
      <c r="CM444" s="3"/>
      <c r="CN444" s="78" t="str">
        <f t="shared" si="270"/>
        <v/>
      </c>
      <c r="CO444" s="78" t="str">
        <f t="shared" si="271"/>
        <v/>
      </c>
      <c r="CP444" s="78" t="str">
        <f t="shared" si="272"/>
        <v/>
      </c>
      <c r="CQ444" s="78" t="str">
        <f t="shared" si="273"/>
        <v/>
      </c>
      <c r="CR444" s="78" t="str">
        <f t="shared" si="274"/>
        <v/>
      </c>
      <c r="CS444" s="78" t="str">
        <f t="shared" si="275"/>
        <v/>
      </c>
      <c r="CT444" s="78">
        <f t="shared" si="276"/>
        <v>0</v>
      </c>
      <c r="CU444" s="78">
        <f t="shared" si="277"/>
        <v>0</v>
      </c>
      <c r="CV444" s="78">
        <f t="shared" si="278"/>
        <v>0</v>
      </c>
      <c r="CW444" s="78">
        <f t="shared" si="279"/>
        <v>0</v>
      </c>
      <c r="CX444" s="78">
        <f t="shared" si="280"/>
        <v>0</v>
      </c>
      <c r="CY444" s="78">
        <f t="shared" si="281"/>
        <v>0</v>
      </c>
      <c r="CZ444" s="78">
        <f t="shared" si="282"/>
        <v>0</v>
      </c>
      <c r="DA444" s="78">
        <f>IF(COUNTIFS($A$2:$A$601,A444,$B$2:$B$601,B444,$F$2:F$601,F444)&gt;1,1,0)</f>
        <v>0</v>
      </c>
      <c r="DB444" s="78">
        <f t="shared" si="283"/>
        <v>0</v>
      </c>
      <c r="DC444" s="78">
        <f t="shared" si="284"/>
        <v>0</v>
      </c>
      <c r="DD444" s="78">
        <f t="shared" si="285"/>
        <v>0</v>
      </c>
      <c r="DE444" s="78" t="str">
        <f t="shared" si="286"/>
        <v>1</v>
      </c>
      <c r="DF444" s="78" t="str">
        <f t="shared" si="287"/>
        <v>1</v>
      </c>
      <c r="DG444" s="78" t="str">
        <f t="shared" si="288"/>
        <v>1</v>
      </c>
      <c r="DH444" s="78" t="str">
        <f t="shared" si="289"/>
        <v>1</v>
      </c>
      <c r="DI444" s="79" t="str">
        <f>IFERROR(IF(J444="","",VLOOKUP(J444,Lists!$D$3:$E$13,2,FALSE)),1)</f>
        <v/>
      </c>
      <c r="DJ444" s="79" t="str">
        <f>IFERROR(IF(K444="","",VLOOKUP(K444,Lists!$F$3:$G$14,2,FALSE)),1)</f>
        <v/>
      </c>
      <c r="DK444" s="79" t="str">
        <f>IFERROR(IF(M444="","",VLOOKUP(M444,Lists!$AA$3:$AB$18,2,FALSE)),1)</f>
        <v/>
      </c>
      <c r="DL444" s="79" t="str">
        <f>IFERROR(IF(N444="","",VLOOKUP(N444,Lists!$AC$3:$AD$13,2,FALSE)),1)</f>
        <v/>
      </c>
    </row>
    <row r="445" spans="1:116" ht="15" customHeight="1" x14ac:dyDescent="0.2">
      <c r="A445" s="20"/>
      <c r="B445" s="19"/>
      <c r="C445" s="64"/>
      <c r="D445" s="64"/>
      <c r="E445" s="19"/>
      <c r="F445" s="20"/>
      <c r="G445" s="18"/>
      <c r="H445" s="65"/>
      <c r="I445" s="18"/>
      <c r="J445" s="66"/>
      <c r="K445" s="66"/>
      <c r="L445" s="67"/>
      <c r="M445" s="68"/>
      <c r="N445" s="68"/>
      <c r="O445" s="69"/>
      <c r="P445" s="134"/>
      <c r="Q445" s="70"/>
      <c r="R445" s="134"/>
      <c r="S445" s="70"/>
      <c r="T445" s="134"/>
      <c r="U445" s="70"/>
      <c r="V445" s="134"/>
      <c r="W445" s="70"/>
      <c r="X445" s="134"/>
      <c r="Y445" s="70"/>
      <c r="Z445" s="134"/>
      <c r="AA445" s="70"/>
      <c r="AB445" s="19"/>
      <c r="AC445" s="20"/>
      <c r="AD445" s="19"/>
      <c r="AE445" s="71" t="str">
        <f t="shared" si="254"/>
        <v/>
      </c>
      <c r="AF445" s="71" t="str">
        <f t="shared" si="255"/>
        <v/>
      </c>
      <c r="AG445" s="71" t="str">
        <f t="shared" si="256"/>
        <v/>
      </c>
      <c r="AH445" s="71" t="str">
        <f t="shared" si="257"/>
        <v/>
      </c>
      <c r="AI445" s="71" t="str">
        <f t="shared" si="258"/>
        <v/>
      </c>
      <c r="AJ445" s="71" t="str">
        <f t="shared" si="259"/>
        <v/>
      </c>
      <c r="AK445" s="71" t="str">
        <f t="shared" si="260"/>
        <v/>
      </c>
      <c r="AL445" s="71" t="str">
        <f t="shared" si="261"/>
        <v/>
      </c>
      <c r="AM445" s="71" t="str">
        <f t="shared" si="262"/>
        <v/>
      </c>
      <c r="AN445" s="72" t="str">
        <f t="shared" si="263"/>
        <v/>
      </c>
      <c r="AO445" s="73" t="str">
        <f t="shared" si="264"/>
        <v/>
      </c>
      <c r="AP445" s="72" t="str">
        <f t="shared" si="265"/>
        <v/>
      </c>
      <c r="AQ445" s="72" t="str">
        <f t="shared" si="266"/>
        <v/>
      </c>
      <c r="AR445" s="72" t="str">
        <f t="shared" si="267"/>
        <v/>
      </c>
      <c r="AS445" s="72" t="str">
        <f t="shared" si="268"/>
        <v/>
      </c>
      <c r="AT445" s="72" t="str">
        <f t="shared" si="269"/>
        <v/>
      </c>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80"/>
      <c r="CA445" s="3"/>
      <c r="CB445" s="3"/>
      <c r="CC445" s="3"/>
      <c r="CD445" s="3"/>
      <c r="CE445" s="3"/>
      <c r="CF445" s="3"/>
      <c r="CG445" s="3"/>
      <c r="CH445" s="3"/>
      <c r="CI445" s="3"/>
      <c r="CJ445" s="3"/>
      <c r="CM445" s="3"/>
      <c r="CN445" s="78" t="str">
        <f t="shared" si="270"/>
        <v/>
      </c>
      <c r="CO445" s="78" t="str">
        <f t="shared" si="271"/>
        <v/>
      </c>
      <c r="CP445" s="78" t="str">
        <f t="shared" si="272"/>
        <v/>
      </c>
      <c r="CQ445" s="78" t="str">
        <f t="shared" si="273"/>
        <v/>
      </c>
      <c r="CR445" s="78" t="str">
        <f t="shared" si="274"/>
        <v/>
      </c>
      <c r="CS445" s="78" t="str">
        <f t="shared" si="275"/>
        <v/>
      </c>
      <c r="CT445" s="78">
        <f t="shared" si="276"/>
        <v>0</v>
      </c>
      <c r="CU445" s="78">
        <f t="shared" si="277"/>
        <v>0</v>
      </c>
      <c r="CV445" s="78">
        <f t="shared" si="278"/>
        <v>0</v>
      </c>
      <c r="CW445" s="78">
        <f t="shared" si="279"/>
        <v>0</v>
      </c>
      <c r="CX445" s="78">
        <f t="shared" si="280"/>
        <v>0</v>
      </c>
      <c r="CY445" s="78">
        <f t="shared" si="281"/>
        <v>0</v>
      </c>
      <c r="CZ445" s="78">
        <f t="shared" si="282"/>
        <v>0</v>
      </c>
      <c r="DA445" s="78">
        <f>IF(COUNTIFS($A$2:$A$601,A445,$B$2:$B$601,B445,$F$2:F$601,F445)&gt;1,1,0)</f>
        <v>0</v>
      </c>
      <c r="DB445" s="78">
        <f t="shared" si="283"/>
        <v>0</v>
      </c>
      <c r="DC445" s="78">
        <f t="shared" si="284"/>
        <v>0</v>
      </c>
      <c r="DD445" s="78">
        <f t="shared" si="285"/>
        <v>0</v>
      </c>
      <c r="DE445" s="78" t="str">
        <f t="shared" si="286"/>
        <v>1</v>
      </c>
      <c r="DF445" s="78" t="str">
        <f t="shared" si="287"/>
        <v>1</v>
      </c>
      <c r="DG445" s="78" t="str">
        <f t="shared" si="288"/>
        <v>1</v>
      </c>
      <c r="DH445" s="78" t="str">
        <f t="shared" si="289"/>
        <v>1</v>
      </c>
      <c r="DI445" s="79" t="str">
        <f>IFERROR(IF(J445="","",VLOOKUP(J445,Lists!$D$3:$E$13,2,FALSE)),1)</f>
        <v/>
      </c>
      <c r="DJ445" s="79" t="str">
        <f>IFERROR(IF(K445="","",VLOOKUP(K445,Lists!$F$3:$G$14,2,FALSE)),1)</f>
        <v/>
      </c>
      <c r="DK445" s="79" t="str">
        <f>IFERROR(IF(M445="","",VLOOKUP(M445,Lists!$AA$3:$AB$18,2,FALSE)),1)</f>
        <v/>
      </c>
      <c r="DL445" s="79" t="str">
        <f>IFERROR(IF(N445="","",VLOOKUP(N445,Lists!$AC$3:$AD$13,2,FALSE)),1)</f>
        <v/>
      </c>
    </row>
    <row r="446" spans="1:116" ht="15" customHeight="1" x14ac:dyDescent="0.2">
      <c r="A446" s="20"/>
      <c r="B446" s="19"/>
      <c r="C446" s="64"/>
      <c r="D446" s="64"/>
      <c r="E446" s="19"/>
      <c r="F446" s="20"/>
      <c r="G446" s="18"/>
      <c r="H446" s="65"/>
      <c r="I446" s="18"/>
      <c r="J446" s="66"/>
      <c r="K446" s="66"/>
      <c r="L446" s="67"/>
      <c r="M446" s="68"/>
      <c r="N446" s="68"/>
      <c r="O446" s="69"/>
      <c r="P446" s="134"/>
      <c r="Q446" s="70"/>
      <c r="R446" s="134"/>
      <c r="S446" s="70"/>
      <c r="T446" s="134"/>
      <c r="U446" s="70"/>
      <c r="V446" s="134"/>
      <c r="W446" s="70"/>
      <c r="X446" s="134"/>
      <c r="Y446" s="70"/>
      <c r="Z446" s="134"/>
      <c r="AA446" s="70"/>
      <c r="AB446" s="19"/>
      <c r="AC446" s="20"/>
      <c r="AD446" s="19"/>
      <c r="AE446" s="71" t="str">
        <f t="shared" si="254"/>
        <v/>
      </c>
      <c r="AF446" s="71" t="str">
        <f t="shared" si="255"/>
        <v/>
      </c>
      <c r="AG446" s="71" t="str">
        <f t="shared" si="256"/>
        <v/>
      </c>
      <c r="AH446" s="71" t="str">
        <f t="shared" si="257"/>
        <v/>
      </c>
      <c r="AI446" s="71" t="str">
        <f t="shared" si="258"/>
        <v/>
      </c>
      <c r="AJ446" s="71" t="str">
        <f t="shared" si="259"/>
        <v/>
      </c>
      <c r="AK446" s="71" t="str">
        <f t="shared" si="260"/>
        <v/>
      </c>
      <c r="AL446" s="71" t="str">
        <f t="shared" si="261"/>
        <v/>
      </c>
      <c r="AM446" s="71" t="str">
        <f t="shared" si="262"/>
        <v/>
      </c>
      <c r="AN446" s="72" t="str">
        <f t="shared" si="263"/>
        <v/>
      </c>
      <c r="AO446" s="73" t="str">
        <f t="shared" si="264"/>
        <v/>
      </c>
      <c r="AP446" s="72" t="str">
        <f t="shared" si="265"/>
        <v/>
      </c>
      <c r="AQ446" s="72" t="str">
        <f t="shared" si="266"/>
        <v/>
      </c>
      <c r="AR446" s="72" t="str">
        <f t="shared" si="267"/>
        <v/>
      </c>
      <c r="AS446" s="72" t="str">
        <f t="shared" si="268"/>
        <v/>
      </c>
      <c r="AT446" s="72" t="str">
        <f t="shared" si="269"/>
        <v/>
      </c>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80"/>
      <c r="CA446" s="3"/>
      <c r="CB446" s="3"/>
      <c r="CC446" s="3"/>
      <c r="CD446" s="3"/>
      <c r="CE446" s="3"/>
      <c r="CF446" s="3"/>
      <c r="CG446" s="3"/>
      <c r="CH446" s="3"/>
      <c r="CI446" s="3"/>
      <c r="CJ446" s="3"/>
      <c r="CM446" s="3"/>
      <c r="CN446" s="78" t="str">
        <f t="shared" si="270"/>
        <v/>
      </c>
      <c r="CO446" s="78" t="str">
        <f t="shared" si="271"/>
        <v/>
      </c>
      <c r="CP446" s="78" t="str">
        <f t="shared" si="272"/>
        <v/>
      </c>
      <c r="CQ446" s="78" t="str">
        <f t="shared" si="273"/>
        <v/>
      </c>
      <c r="CR446" s="78" t="str">
        <f t="shared" si="274"/>
        <v/>
      </c>
      <c r="CS446" s="78" t="str">
        <f t="shared" si="275"/>
        <v/>
      </c>
      <c r="CT446" s="78">
        <f t="shared" si="276"/>
        <v>0</v>
      </c>
      <c r="CU446" s="78">
        <f t="shared" si="277"/>
        <v>0</v>
      </c>
      <c r="CV446" s="78">
        <f t="shared" si="278"/>
        <v>0</v>
      </c>
      <c r="CW446" s="78">
        <f t="shared" si="279"/>
        <v>0</v>
      </c>
      <c r="CX446" s="78">
        <f t="shared" si="280"/>
        <v>0</v>
      </c>
      <c r="CY446" s="78">
        <f t="shared" si="281"/>
        <v>0</v>
      </c>
      <c r="CZ446" s="78">
        <f t="shared" si="282"/>
        <v>0</v>
      </c>
      <c r="DA446" s="78">
        <f>IF(COUNTIFS($A$2:$A$601,A446,$B$2:$B$601,B446,$F$2:F$601,F446)&gt;1,1,0)</f>
        <v>0</v>
      </c>
      <c r="DB446" s="78">
        <f t="shared" si="283"/>
        <v>0</v>
      </c>
      <c r="DC446" s="78">
        <f t="shared" si="284"/>
        <v>0</v>
      </c>
      <c r="DD446" s="78">
        <f t="shared" si="285"/>
        <v>0</v>
      </c>
      <c r="DE446" s="78" t="str">
        <f t="shared" si="286"/>
        <v>1</v>
      </c>
      <c r="DF446" s="78" t="str">
        <f t="shared" si="287"/>
        <v>1</v>
      </c>
      <c r="DG446" s="78" t="str">
        <f t="shared" si="288"/>
        <v>1</v>
      </c>
      <c r="DH446" s="78" t="str">
        <f t="shared" si="289"/>
        <v>1</v>
      </c>
      <c r="DI446" s="79" t="str">
        <f>IFERROR(IF(J446="","",VLOOKUP(J446,Lists!$D$3:$E$13,2,FALSE)),1)</f>
        <v/>
      </c>
      <c r="DJ446" s="79" t="str">
        <f>IFERROR(IF(K446="","",VLOOKUP(K446,Lists!$F$3:$G$14,2,FALSE)),1)</f>
        <v/>
      </c>
      <c r="DK446" s="79" t="str">
        <f>IFERROR(IF(M446="","",VLOOKUP(M446,Lists!$AA$3:$AB$18,2,FALSE)),1)</f>
        <v/>
      </c>
      <c r="DL446" s="79" t="str">
        <f>IFERROR(IF(N446="","",VLOOKUP(N446,Lists!$AC$3:$AD$13,2,FALSE)),1)</f>
        <v/>
      </c>
    </row>
    <row r="447" spans="1:116" ht="15" customHeight="1" x14ac:dyDescent="0.2">
      <c r="A447" s="20"/>
      <c r="B447" s="19"/>
      <c r="C447" s="64"/>
      <c r="D447" s="64"/>
      <c r="E447" s="19"/>
      <c r="F447" s="20"/>
      <c r="G447" s="18"/>
      <c r="H447" s="65"/>
      <c r="I447" s="18"/>
      <c r="J447" s="66"/>
      <c r="K447" s="66"/>
      <c r="L447" s="67"/>
      <c r="M447" s="68"/>
      <c r="N447" s="68"/>
      <c r="O447" s="69"/>
      <c r="P447" s="134"/>
      <c r="Q447" s="70"/>
      <c r="R447" s="134"/>
      <c r="S447" s="70"/>
      <c r="T447" s="134"/>
      <c r="U447" s="70"/>
      <c r="V447" s="134"/>
      <c r="W447" s="70"/>
      <c r="X447" s="134"/>
      <c r="Y447" s="70"/>
      <c r="Z447" s="134"/>
      <c r="AA447" s="70"/>
      <c r="AB447" s="19"/>
      <c r="AC447" s="20"/>
      <c r="AD447" s="19"/>
      <c r="AE447" s="71" t="str">
        <f t="shared" si="254"/>
        <v/>
      </c>
      <c r="AF447" s="71" t="str">
        <f t="shared" si="255"/>
        <v/>
      </c>
      <c r="AG447" s="71" t="str">
        <f t="shared" si="256"/>
        <v/>
      </c>
      <c r="AH447" s="71" t="str">
        <f t="shared" si="257"/>
        <v/>
      </c>
      <c r="AI447" s="71" t="str">
        <f t="shared" si="258"/>
        <v/>
      </c>
      <c r="AJ447" s="71" t="str">
        <f t="shared" si="259"/>
        <v/>
      </c>
      <c r="AK447" s="71" t="str">
        <f t="shared" si="260"/>
        <v/>
      </c>
      <c r="AL447" s="71" t="str">
        <f t="shared" si="261"/>
        <v/>
      </c>
      <c r="AM447" s="71" t="str">
        <f t="shared" si="262"/>
        <v/>
      </c>
      <c r="AN447" s="72" t="str">
        <f t="shared" si="263"/>
        <v/>
      </c>
      <c r="AO447" s="73" t="str">
        <f t="shared" si="264"/>
        <v/>
      </c>
      <c r="AP447" s="72" t="str">
        <f t="shared" si="265"/>
        <v/>
      </c>
      <c r="AQ447" s="72" t="str">
        <f t="shared" si="266"/>
        <v/>
      </c>
      <c r="AR447" s="72" t="str">
        <f t="shared" si="267"/>
        <v/>
      </c>
      <c r="AS447" s="72" t="str">
        <f t="shared" si="268"/>
        <v/>
      </c>
      <c r="AT447" s="72" t="str">
        <f t="shared" si="269"/>
        <v/>
      </c>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80"/>
      <c r="CA447" s="3"/>
      <c r="CB447" s="3"/>
      <c r="CC447" s="3"/>
      <c r="CD447" s="3"/>
      <c r="CE447" s="3"/>
      <c r="CF447" s="3"/>
      <c r="CG447" s="3"/>
      <c r="CH447" s="3"/>
      <c r="CI447" s="3"/>
      <c r="CJ447" s="3"/>
      <c r="CM447" s="3"/>
      <c r="CN447" s="78" t="str">
        <f t="shared" si="270"/>
        <v/>
      </c>
      <c r="CO447" s="78" t="str">
        <f t="shared" si="271"/>
        <v/>
      </c>
      <c r="CP447" s="78" t="str">
        <f t="shared" si="272"/>
        <v/>
      </c>
      <c r="CQ447" s="78" t="str">
        <f t="shared" si="273"/>
        <v/>
      </c>
      <c r="CR447" s="78" t="str">
        <f t="shared" si="274"/>
        <v/>
      </c>
      <c r="CS447" s="78" t="str">
        <f t="shared" si="275"/>
        <v/>
      </c>
      <c r="CT447" s="78">
        <f t="shared" si="276"/>
        <v>0</v>
      </c>
      <c r="CU447" s="78">
        <f t="shared" si="277"/>
        <v>0</v>
      </c>
      <c r="CV447" s="78">
        <f t="shared" si="278"/>
        <v>0</v>
      </c>
      <c r="CW447" s="78">
        <f t="shared" si="279"/>
        <v>0</v>
      </c>
      <c r="CX447" s="78">
        <f t="shared" si="280"/>
        <v>0</v>
      </c>
      <c r="CY447" s="78">
        <f t="shared" si="281"/>
        <v>0</v>
      </c>
      <c r="CZ447" s="78">
        <f t="shared" si="282"/>
        <v>0</v>
      </c>
      <c r="DA447" s="78">
        <f>IF(COUNTIFS($A$2:$A$601,A447,$B$2:$B$601,B447,$F$2:F$601,F447)&gt;1,1,0)</f>
        <v>0</v>
      </c>
      <c r="DB447" s="78">
        <f t="shared" si="283"/>
        <v>0</v>
      </c>
      <c r="DC447" s="78">
        <f t="shared" si="284"/>
        <v>0</v>
      </c>
      <c r="DD447" s="78">
        <f t="shared" si="285"/>
        <v>0</v>
      </c>
      <c r="DE447" s="78" t="str">
        <f t="shared" si="286"/>
        <v>1</v>
      </c>
      <c r="DF447" s="78" t="str">
        <f t="shared" si="287"/>
        <v>1</v>
      </c>
      <c r="DG447" s="78" t="str">
        <f t="shared" si="288"/>
        <v>1</v>
      </c>
      <c r="DH447" s="78" t="str">
        <f t="shared" si="289"/>
        <v>1</v>
      </c>
      <c r="DI447" s="79" t="str">
        <f>IFERROR(IF(J447="","",VLOOKUP(J447,Lists!$D$3:$E$13,2,FALSE)),1)</f>
        <v/>
      </c>
      <c r="DJ447" s="79" t="str">
        <f>IFERROR(IF(K447="","",VLOOKUP(K447,Lists!$F$3:$G$14,2,FALSE)),1)</f>
        <v/>
      </c>
      <c r="DK447" s="79" t="str">
        <f>IFERROR(IF(M447="","",VLOOKUP(M447,Lists!$AA$3:$AB$18,2,FALSE)),1)</f>
        <v/>
      </c>
      <c r="DL447" s="79" t="str">
        <f>IFERROR(IF(N447="","",VLOOKUP(N447,Lists!$AC$3:$AD$13,2,FALSE)),1)</f>
        <v/>
      </c>
    </row>
    <row r="448" spans="1:116" ht="15" customHeight="1" x14ac:dyDescent="0.2">
      <c r="A448" s="20"/>
      <c r="B448" s="19"/>
      <c r="C448" s="64"/>
      <c r="D448" s="64"/>
      <c r="E448" s="19"/>
      <c r="F448" s="20"/>
      <c r="G448" s="18"/>
      <c r="H448" s="65"/>
      <c r="I448" s="18"/>
      <c r="J448" s="66"/>
      <c r="K448" s="66"/>
      <c r="L448" s="67"/>
      <c r="M448" s="68"/>
      <c r="N448" s="68"/>
      <c r="O448" s="69"/>
      <c r="P448" s="134"/>
      <c r="Q448" s="70"/>
      <c r="R448" s="134"/>
      <c r="S448" s="70"/>
      <c r="T448" s="134"/>
      <c r="U448" s="70"/>
      <c r="V448" s="134"/>
      <c r="W448" s="70"/>
      <c r="X448" s="134"/>
      <c r="Y448" s="70"/>
      <c r="Z448" s="134"/>
      <c r="AA448" s="70"/>
      <c r="AB448" s="19"/>
      <c r="AC448" s="20"/>
      <c r="AD448" s="19"/>
      <c r="AE448" s="71" t="str">
        <f t="shared" si="254"/>
        <v/>
      </c>
      <c r="AF448" s="71" t="str">
        <f t="shared" si="255"/>
        <v/>
      </c>
      <c r="AG448" s="71" t="str">
        <f t="shared" si="256"/>
        <v/>
      </c>
      <c r="AH448" s="71" t="str">
        <f t="shared" si="257"/>
        <v/>
      </c>
      <c r="AI448" s="71" t="str">
        <f t="shared" si="258"/>
        <v/>
      </c>
      <c r="AJ448" s="71" t="str">
        <f t="shared" si="259"/>
        <v/>
      </c>
      <c r="AK448" s="71" t="str">
        <f t="shared" si="260"/>
        <v/>
      </c>
      <c r="AL448" s="71" t="str">
        <f t="shared" si="261"/>
        <v/>
      </c>
      <c r="AM448" s="71" t="str">
        <f t="shared" si="262"/>
        <v/>
      </c>
      <c r="AN448" s="72" t="str">
        <f t="shared" si="263"/>
        <v/>
      </c>
      <c r="AO448" s="73" t="str">
        <f t="shared" si="264"/>
        <v/>
      </c>
      <c r="AP448" s="72" t="str">
        <f t="shared" si="265"/>
        <v/>
      </c>
      <c r="AQ448" s="72" t="str">
        <f t="shared" si="266"/>
        <v/>
      </c>
      <c r="AR448" s="72" t="str">
        <f t="shared" si="267"/>
        <v/>
      </c>
      <c r="AS448" s="72" t="str">
        <f t="shared" si="268"/>
        <v/>
      </c>
      <c r="AT448" s="72" t="str">
        <f t="shared" si="269"/>
        <v/>
      </c>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80"/>
      <c r="CA448" s="3"/>
      <c r="CB448" s="3"/>
      <c r="CC448" s="3"/>
      <c r="CD448" s="3"/>
      <c r="CE448" s="3"/>
      <c r="CF448" s="3"/>
      <c r="CG448" s="3"/>
      <c r="CH448" s="3"/>
      <c r="CI448" s="3"/>
      <c r="CJ448" s="3"/>
      <c r="CM448" s="3"/>
      <c r="CN448" s="78" t="str">
        <f t="shared" si="270"/>
        <v/>
      </c>
      <c r="CO448" s="78" t="str">
        <f t="shared" si="271"/>
        <v/>
      </c>
      <c r="CP448" s="78" t="str">
        <f t="shared" si="272"/>
        <v/>
      </c>
      <c r="CQ448" s="78" t="str">
        <f t="shared" si="273"/>
        <v/>
      </c>
      <c r="CR448" s="78" t="str">
        <f t="shared" si="274"/>
        <v/>
      </c>
      <c r="CS448" s="78" t="str">
        <f t="shared" si="275"/>
        <v/>
      </c>
      <c r="CT448" s="78">
        <f t="shared" si="276"/>
        <v>0</v>
      </c>
      <c r="CU448" s="78">
        <f t="shared" si="277"/>
        <v>0</v>
      </c>
      <c r="CV448" s="78">
        <f t="shared" si="278"/>
        <v>0</v>
      </c>
      <c r="CW448" s="78">
        <f t="shared" si="279"/>
        <v>0</v>
      </c>
      <c r="CX448" s="78">
        <f t="shared" si="280"/>
        <v>0</v>
      </c>
      <c r="CY448" s="78">
        <f t="shared" si="281"/>
        <v>0</v>
      </c>
      <c r="CZ448" s="78">
        <f t="shared" si="282"/>
        <v>0</v>
      </c>
      <c r="DA448" s="78">
        <f>IF(COUNTIFS($A$2:$A$601,A448,$B$2:$B$601,B448,$F$2:F$601,F448)&gt;1,1,0)</f>
        <v>0</v>
      </c>
      <c r="DB448" s="78">
        <f t="shared" si="283"/>
        <v>0</v>
      </c>
      <c r="DC448" s="78">
        <f t="shared" si="284"/>
        <v>0</v>
      </c>
      <c r="DD448" s="78">
        <f t="shared" si="285"/>
        <v>0</v>
      </c>
      <c r="DE448" s="78" t="str">
        <f t="shared" si="286"/>
        <v>1</v>
      </c>
      <c r="DF448" s="78" t="str">
        <f t="shared" si="287"/>
        <v>1</v>
      </c>
      <c r="DG448" s="78" t="str">
        <f t="shared" si="288"/>
        <v>1</v>
      </c>
      <c r="DH448" s="78" t="str">
        <f t="shared" si="289"/>
        <v>1</v>
      </c>
      <c r="DI448" s="79" t="str">
        <f>IFERROR(IF(J448="","",VLOOKUP(J448,Lists!$D$3:$E$13,2,FALSE)),1)</f>
        <v/>
      </c>
      <c r="DJ448" s="79" t="str">
        <f>IFERROR(IF(K448="","",VLOOKUP(K448,Lists!$F$3:$G$14,2,FALSE)),1)</f>
        <v/>
      </c>
      <c r="DK448" s="79" t="str">
        <f>IFERROR(IF(M448="","",VLOOKUP(M448,Lists!$AA$3:$AB$18,2,FALSE)),1)</f>
        <v/>
      </c>
      <c r="DL448" s="79" t="str">
        <f>IFERROR(IF(N448="","",VLOOKUP(N448,Lists!$AC$3:$AD$13,2,FALSE)),1)</f>
        <v/>
      </c>
    </row>
    <row r="449" spans="1:116" ht="15" customHeight="1" x14ac:dyDescent="0.2">
      <c r="A449" s="20"/>
      <c r="B449" s="19"/>
      <c r="C449" s="64"/>
      <c r="D449" s="64"/>
      <c r="E449" s="19"/>
      <c r="F449" s="20"/>
      <c r="G449" s="18"/>
      <c r="H449" s="65"/>
      <c r="I449" s="18"/>
      <c r="J449" s="66"/>
      <c r="K449" s="66"/>
      <c r="L449" s="67"/>
      <c r="M449" s="68"/>
      <c r="N449" s="68"/>
      <c r="O449" s="69"/>
      <c r="P449" s="134"/>
      <c r="Q449" s="70"/>
      <c r="R449" s="134"/>
      <c r="S449" s="70"/>
      <c r="T449" s="134"/>
      <c r="U449" s="70"/>
      <c r="V449" s="134"/>
      <c r="W449" s="70"/>
      <c r="X449" s="134"/>
      <c r="Y449" s="70"/>
      <c r="Z449" s="134"/>
      <c r="AA449" s="70"/>
      <c r="AB449" s="19"/>
      <c r="AC449" s="20"/>
      <c r="AD449" s="19"/>
      <c r="AE449" s="71" t="str">
        <f t="shared" si="254"/>
        <v/>
      </c>
      <c r="AF449" s="71" t="str">
        <f t="shared" si="255"/>
        <v/>
      </c>
      <c r="AG449" s="71" t="str">
        <f t="shared" si="256"/>
        <v/>
      </c>
      <c r="AH449" s="71" t="str">
        <f t="shared" si="257"/>
        <v/>
      </c>
      <c r="AI449" s="71" t="str">
        <f t="shared" si="258"/>
        <v/>
      </c>
      <c r="AJ449" s="71" t="str">
        <f t="shared" si="259"/>
        <v/>
      </c>
      <c r="AK449" s="71" t="str">
        <f t="shared" si="260"/>
        <v/>
      </c>
      <c r="AL449" s="71" t="str">
        <f t="shared" si="261"/>
        <v/>
      </c>
      <c r="AM449" s="71" t="str">
        <f t="shared" si="262"/>
        <v/>
      </c>
      <c r="AN449" s="72" t="str">
        <f t="shared" si="263"/>
        <v/>
      </c>
      <c r="AO449" s="73" t="str">
        <f t="shared" si="264"/>
        <v/>
      </c>
      <c r="AP449" s="72" t="str">
        <f t="shared" si="265"/>
        <v/>
      </c>
      <c r="AQ449" s="72" t="str">
        <f t="shared" si="266"/>
        <v/>
      </c>
      <c r="AR449" s="72" t="str">
        <f t="shared" si="267"/>
        <v/>
      </c>
      <c r="AS449" s="72" t="str">
        <f t="shared" si="268"/>
        <v/>
      </c>
      <c r="AT449" s="72" t="str">
        <f t="shared" si="269"/>
        <v/>
      </c>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80"/>
      <c r="CA449" s="3"/>
      <c r="CB449" s="3"/>
      <c r="CC449" s="3"/>
      <c r="CD449" s="3"/>
      <c r="CE449" s="3"/>
      <c r="CF449" s="3"/>
      <c r="CG449" s="3"/>
      <c r="CH449" s="3"/>
      <c r="CI449" s="3"/>
      <c r="CJ449" s="3"/>
      <c r="CM449" s="3"/>
      <c r="CN449" s="78" t="str">
        <f t="shared" si="270"/>
        <v/>
      </c>
      <c r="CO449" s="78" t="str">
        <f t="shared" si="271"/>
        <v/>
      </c>
      <c r="CP449" s="78" t="str">
        <f t="shared" si="272"/>
        <v/>
      </c>
      <c r="CQ449" s="78" t="str">
        <f t="shared" si="273"/>
        <v/>
      </c>
      <c r="CR449" s="78" t="str">
        <f t="shared" si="274"/>
        <v/>
      </c>
      <c r="CS449" s="78" t="str">
        <f t="shared" si="275"/>
        <v/>
      </c>
      <c r="CT449" s="78">
        <f t="shared" si="276"/>
        <v>0</v>
      </c>
      <c r="CU449" s="78">
        <f t="shared" si="277"/>
        <v>0</v>
      </c>
      <c r="CV449" s="78">
        <f t="shared" si="278"/>
        <v>0</v>
      </c>
      <c r="CW449" s="78">
        <f t="shared" si="279"/>
        <v>0</v>
      </c>
      <c r="CX449" s="78">
        <f t="shared" si="280"/>
        <v>0</v>
      </c>
      <c r="CY449" s="78">
        <f t="shared" si="281"/>
        <v>0</v>
      </c>
      <c r="CZ449" s="78">
        <f t="shared" si="282"/>
        <v>0</v>
      </c>
      <c r="DA449" s="78">
        <f>IF(COUNTIFS($A$2:$A$601,A449,$B$2:$B$601,B449,$F$2:F$601,F449)&gt;1,1,0)</f>
        <v>0</v>
      </c>
      <c r="DB449" s="78">
        <f t="shared" si="283"/>
        <v>0</v>
      </c>
      <c r="DC449" s="78">
        <f t="shared" si="284"/>
        <v>0</v>
      </c>
      <c r="DD449" s="78">
        <f t="shared" si="285"/>
        <v>0</v>
      </c>
      <c r="DE449" s="78" t="str">
        <f t="shared" si="286"/>
        <v>1</v>
      </c>
      <c r="DF449" s="78" t="str">
        <f t="shared" si="287"/>
        <v>1</v>
      </c>
      <c r="DG449" s="78" t="str">
        <f t="shared" si="288"/>
        <v>1</v>
      </c>
      <c r="DH449" s="78" t="str">
        <f t="shared" si="289"/>
        <v>1</v>
      </c>
      <c r="DI449" s="79" t="str">
        <f>IFERROR(IF(J449="","",VLOOKUP(J449,Lists!$D$3:$E$13,2,FALSE)),1)</f>
        <v/>
      </c>
      <c r="DJ449" s="79" t="str">
        <f>IFERROR(IF(K449="","",VLOOKUP(K449,Lists!$F$3:$G$14,2,FALSE)),1)</f>
        <v/>
      </c>
      <c r="DK449" s="79" t="str">
        <f>IFERROR(IF(M449="","",VLOOKUP(M449,Lists!$AA$3:$AB$18,2,FALSE)),1)</f>
        <v/>
      </c>
      <c r="DL449" s="79" t="str">
        <f>IFERROR(IF(N449="","",VLOOKUP(N449,Lists!$AC$3:$AD$13,2,FALSE)),1)</f>
        <v/>
      </c>
    </row>
    <row r="450" spans="1:116" ht="15" customHeight="1" x14ac:dyDescent="0.2">
      <c r="A450" s="20"/>
      <c r="B450" s="19"/>
      <c r="C450" s="64"/>
      <c r="D450" s="64"/>
      <c r="E450" s="19"/>
      <c r="F450" s="20"/>
      <c r="G450" s="18"/>
      <c r="H450" s="65"/>
      <c r="I450" s="18"/>
      <c r="J450" s="66"/>
      <c r="K450" s="66"/>
      <c r="L450" s="67"/>
      <c r="M450" s="68"/>
      <c r="N450" s="68"/>
      <c r="O450" s="69"/>
      <c r="P450" s="134"/>
      <c r="Q450" s="70"/>
      <c r="R450" s="134"/>
      <c r="S450" s="70"/>
      <c r="T450" s="134"/>
      <c r="U450" s="70"/>
      <c r="V450" s="134"/>
      <c r="W450" s="70"/>
      <c r="X450" s="134"/>
      <c r="Y450" s="70"/>
      <c r="Z450" s="134"/>
      <c r="AA450" s="70"/>
      <c r="AB450" s="19"/>
      <c r="AC450" s="20"/>
      <c r="AD450" s="19"/>
      <c r="AE450" s="71" t="str">
        <f t="shared" si="254"/>
        <v/>
      </c>
      <c r="AF450" s="71" t="str">
        <f t="shared" si="255"/>
        <v/>
      </c>
      <c r="AG450" s="71" t="str">
        <f t="shared" si="256"/>
        <v/>
      </c>
      <c r="AH450" s="71" t="str">
        <f t="shared" si="257"/>
        <v/>
      </c>
      <c r="AI450" s="71" t="str">
        <f t="shared" si="258"/>
        <v/>
      </c>
      <c r="AJ450" s="71" t="str">
        <f t="shared" si="259"/>
        <v/>
      </c>
      <c r="AK450" s="71" t="str">
        <f t="shared" si="260"/>
        <v/>
      </c>
      <c r="AL450" s="71" t="str">
        <f t="shared" si="261"/>
        <v/>
      </c>
      <c r="AM450" s="71" t="str">
        <f t="shared" si="262"/>
        <v/>
      </c>
      <c r="AN450" s="72" t="str">
        <f t="shared" si="263"/>
        <v/>
      </c>
      <c r="AO450" s="73" t="str">
        <f t="shared" si="264"/>
        <v/>
      </c>
      <c r="AP450" s="72" t="str">
        <f t="shared" si="265"/>
        <v/>
      </c>
      <c r="AQ450" s="72" t="str">
        <f t="shared" si="266"/>
        <v/>
      </c>
      <c r="AR450" s="72" t="str">
        <f t="shared" si="267"/>
        <v/>
      </c>
      <c r="AS450" s="72" t="str">
        <f t="shared" si="268"/>
        <v/>
      </c>
      <c r="AT450" s="72" t="str">
        <f t="shared" si="269"/>
        <v/>
      </c>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80"/>
      <c r="CA450" s="3"/>
      <c r="CB450" s="3"/>
      <c r="CC450" s="3"/>
      <c r="CD450" s="3"/>
      <c r="CE450" s="3"/>
      <c r="CF450" s="3"/>
      <c r="CG450" s="3"/>
      <c r="CH450" s="3"/>
      <c r="CI450" s="3"/>
      <c r="CJ450" s="3"/>
      <c r="CM450" s="3"/>
      <c r="CN450" s="78" t="str">
        <f t="shared" si="270"/>
        <v/>
      </c>
      <c r="CO450" s="78" t="str">
        <f t="shared" si="271"/>
        <v/>
      </c>
      <c r="CP450" s="78" t="str">
        <f t="shared" si="272"/>
        <v/>
      </c>
      <c r="CQ450" s="78" t="str">
        <f t="shared" si="273"/>
        <v/>
      </c>
      <c r="CR450" s="78" t="str">
        <f t="shared" si="274"/>
        <v/>
      </c>
      <c r="CS450" s="78" t="str">
        <f t="shared" si="275"/>
        <v/>
      </c>
      <c r="CT450" s="78">
        <f t="shared" si="276"/>
        <v>0</v>
      </c>
      <c r="CU450" s="78">
        <f t="shared" si="277"/>
        <v>0</v>
      </c>
      <c r="CV450" s="78">
        <f t="shared" si="278"/>
        <v>0</v>
      </c>
      <c r="CW450" s="78">
        <f t="shared" si="279"/>
        <v>0</v>
      </c>
      <c r="CX450" s="78">
        <f t="shared" si="280"/>
        <v>0</v>
      </c>
      <c r="CY450" s="78">
        <f t="shared" si="281"/>
        <v>0</v>
      </c>
      <c r="CZ450" s="78">
        <f t="shared" si="282"/>
        <v>0</v>
      </c>
      <c r="DA450" s="78">
        <f>IF(COUNTIFS($A$2:$A$601,A450,$B$2:$B$601,B450,$F$2:F$601,F450)&gt;1,1,0)</f>
        <v>0</v>
      </c>
      <c r="DB450" s="78">
        <f t="shared" si="283"/>
        <v>0</v>
      </c>
      <c r="DC450" s="78">
        <f t="shared" si="284"/>
        <v>0</v>
      </c>
      <c r="DD450" s="78">
        <f t="shared" si="285"/>
        <v>0</v>
      </c>
      <c r="DE450" s="78" t="str">
        <f t="shared" si="286"/>
        <v>1</v>
      </c>
      <c r="DF450" s="78" t="str">
        <f t="shared" si="287"/>
        <v>1</v>
      </c>
      <c r="DG450" s="78" t="str">
        <f t="shared" si="288"/>
        <v>1</v>
      </c>
      <c r="DH450" s="78" t="str">
        <f t="shared" si="289"/>
        <v>1</v>
      </c>
      <c r="DI450" s="79" t="str">
        <f>IFERROR(IF(J450="","",VLOOKUP(J450,Lists!$D$3:$E$13,2,FALSE)),1)</f>
        <v/>
      </c>
      <c r="DJ450" s="79" t="str">
        <f>IFERROR(IF(K450="","",VLOOKUP(K450,Lists!$F$3:$G$14,2,FALSE)),1)</f>
        <v/>
      </c>
      <c r="DK450" s="79" t="str">
        <f>IFERROR(IF(M450="","",VLOOKUP(M450,Lists!$AA$3:$AB$18,2,FALSE)),1)</f>
        <v/>
      </c>
      <c r="DL450" s="79" t="str">
        <f>IFERROR(IF(N450="","",VLOOKUP(N450,Lists!$AC$3:$AD$13,2,FALSE)),1)</f>
        <v/>
      </c>
    </row>
    <row r="451" spans="1:116" ht="15" customHeight="1" x14ac:dyDescent="0.2">
      <c r="A451" s="20"/>
      <c r="B451" s="19"/>
      <c r="C451" s="64"/>
      <c r="D451" s="64"/>
      <c r="E451" s="19"/>
      <c r="F451" s="20"/>
      <c r="G451" s="18"/>
      <c r="H451" s="65"/>
      <c r="I451" s="18"/>
      <c r="J451" s="66"/>
      <c r="K451" s="66"/>
      <c r="L451" s="67"/>
      <c r="M451" s="68"/>
      <c r="N451" s="68"/>
      <c r="O451" s="69"/>
      <c r="P451" s="134"/>
      <c r="Q451" s="70"/>
      <c r="R451" s="134"/>
      <c r="S451" s="70"/>
      <c r="T451" s="134"/>
      <c r="U451" s="70"/>
      <c r="V451" s="134"/>
      <c r="W451" s="70"/>
      <c r="X451" s="134"/>
      <c r="Y451" s="70"/>
      <c r="Z451" s="134"/>
      <c r="AA451" s="70"/>
      <c r="AB451" s="19"/>
      <c r="AC451" s="20"/>
      <c r="AD451" s="19"/>
      <c r="AE451" s="71" t="str">
        <f t="shared" ref="AE451:AE514" si="290">IF(P451&lt;&gt;"",HOUR(P451)*60+MINUTE(P451),"")</f>
        <v/>
      </c>
      <c r="AF451" s="71" t="str">
        <f t="shared" ref="AF451:AF514" si="291">IF(V451&lt;&gt;"",HOUR(V451)*60+MINUTE(V451),"")</f>
        <v/>
      </c>
      <c r="AG451" s="71" t="str">
        <f t="shared" ref="AG451:AG514" si="292">IF(OR(AE451="",AF451=""),"",IF(AE451=AF451,0,IF(AF451&gt;AE451,AF451-AE451,1440-AE451+AF451)))</f>
        <v/>
      </c>
      <c r="AH451" s="71" t="str">
        <f t="shared" ref="AH451:AH514" si="293">IF(OR(AE451="",AF451="",AG451=""),"",IF(AE451&gt;=$BK$4,IF(AF451&gt;$BK$4,IF(AF451&lt;=$BK$5,IF(AE451&gt;=$BK$4,AG451,""),""),""),0))</f>
        <v/>
      </c>
      <c r="AI451" s="71" t="str">
        <f t="shared" ref="AI451:AI514" si="294">IF(OR(AE451="",AF451="",$BK$4="",$BK$5=""),"",IF(AE451&lt;$BK$4,IF(AF451&gt;$BK$4,IF(AF451&lt;$BK$5,AF451-$BK$4,($BK$5-$BK$4)),""),""))</f>
        <v/>
      </c>
      <c r="AJ451" s="71" t="str">
        <f t="shared" ref="AJ451:AJ514" si="295">IF(OR(AE451="",AF451="",$BK$4="",$BK$5=""),"",IF(AE451&gt;$BK$4,IF(AE451&lt;$BK$5,IF(OR(AF451&gt;$BK$5,AF451&lt;$BK$4),$BK$5-AE451,""),""),""))</f>
        <v/>
      </c>
      <c r="AK451" s="71" t="str">
        <f t="shared" ref="AK451:AK514" si="296">IF(OR(AE451="",AF451="",$BK$4="",$BK$5=""),"",IF(AND(AE451&lt;$BK$4,AF451&lt;$BK$4),((AF451-AE451)),""))</f>
        <v/>
      </c>
      <c r="AL451" s="71" t="str">
        <f t="shared" ref="AL451:AL514" si="297">IF(AND(AH451="",AI451="",AJ451="",AK451=""),"",SUM(AH451:AK451))</f>
        <v/>
      </c>
      <c r="AM451" s="71" t="str">
        <f t="shared" ref="AM451:AM514" si="298">IF(OR(AG451="",AL451=""),IF(AL451="",AG451,""),AG451-AL451)</f>
        <v/>
      </c>
      <c r="AN451" s="72" t="str">
        <f t="shared" ref="AN451:AN514" si="299">IF(AL451="","",IF(OR(C451="",R451=""),"",IF(((R451+Q451)-C451)&lt;0,0,((R451+Q451)-C451))))</f>
        <v/>
      </c>
      <c r="AO451" s="73" t="str">
        <f t="shared" ref="AO451:AO514" si="300">IF(AL451="","",IF(OR(E451="",B451="",G451="yes"),"",B451-E451))</f>
        <v/>
      </c>
      <c r="AP451" s="72" t="str">
        <f t="shared" ref="AP451:AP514" si="301">IF(AN451="","",IF(AN451&gt;$AY$6,"No","Yes"))</f>
        <v/>
      </c>
      <c r="AQ451" s="72" t="str">
        <f t="shared" ref="AQ451:AQ514" si="302">IF(AL451="","",IF(OR(X451="",Z451=""),"",Z451+Y451-X451))</f>
        <v/>
      </c>
      <c r="AR451" s="72" t="str">
        <f t="shared" ref="AR451:AR514" si="303">IF(AL451="","",IF(OR(I451="",I451="No",,G451="yes"),"",IF(AB451=E451,"Yes","No")))</f>
        <v/>
      </c>
      <c r="AS451" s="72" t="str">
        <f t="shared" ref="AS451:AS514" si="304">IF(G451="YES","",(IF(OR(A451="",AB451="",E451=""),"",(IF(OR(I451="",I451="No",,G451="Yes"),"",IF(OR(B451&lt;&gt;AB451,B451&lt;&gt;E451),IF(AB451&lt;E451,"Validate","Yes"),"No"))))))</f>
        <v/>
      </c>
      <c r="AT451" s="72" t="str">
        <f t="shared" ref="AT451:AT514" si="305">IF(OR(AL451="",AB451="",I451="No"),"",IF(OR(AD451=AB451,AD451=AB451+1),"Yes","No"))</f>
        <v/>
      </c>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80"/>
      <c r="CA451" s="3"/>
      <c r="CB451" s="3"/>
      <c r="CC451" s="3"/>
      <c r="CD451" s="3"/>
      <c r="CE451" s="3"/>
      <c r="CF451" s="3"/>
      <c r="CG451" s="3"/>
      <c r="CH451" s="3"/>
      <c r="CI451" s="3"/>
      <c r="CJ451" s="3"/>
      <c r="CM451" s="3"/>
      <c r="CN451" s="78" t="str">
        <f t="shared" ref="CN451:CN514" si="306">IF(OR(P451="",R451=""),"",IF(P451+Q451=R451,1,0))</f>
        <v/>
      </c>
      <c r="CO451" s="78" t="str">
        <f t="shared" ref="CO451:CO514" si="307">IF(OR(R451="",T451=""),"",IF(R451+S451=T451,1,0))</f>
        <v/>
      </c>
      <c r="CP451" s="78" t="str">
        <f t="shared" ref="CP451:CP514" si="308">IF(OR(T451="",V451=""),"",IF(T451+U451=V451,1,0))</f>
        <v/>
      </c>
      <c r="CQ451" s="78" t="str">
        <f t="shared" ref="CQ451:CQ514" si="309">IF(OR(V451="",X451=""),"",IF(V451+W451=X451,1,0))</f>
        <v/>
      </c>
      <c r="CR451" s="78" t="str">
        <f t="shared" ref="CR451:CR514" si="310">IF(OR(X451="",Z451=""),"",IF(X451+Y451=Z451,1,0))</f>
        <v/>
      </c>
      <c r="CS451" s="78" t="str">
        <f t="shared" ref="CS451:CS514" si="311">IF(OR(P451="",R451="",T451="",X451="",Z451="",V451=""),"",IF(P451=R451,1,IF(P451=T451,1,IF(P451=V451,1,IF(P451=X451,1,IF(P451=Z451,1,IF(R451=T451,1,IF(R451=V451,1,IF(R451=X451,1,IF(R451=Z451,1,IF(T451=V451,1,IF(T451=X451,1,IF(T451=Z451,1,IF(V451=X451,1,IF(V451=Z451,1,IF(X451=Z451,1,0))))))))))))))))</f>
        <v/>
      </c>
      <c r="CT451" s="78">
        <f t="shared" ref="CT451:CT514" si="312">IF(R451+Q451&lt;P451,1,0)</f>
        <v>0</v>
      </c>
      <c r="CU451" s="78">
        <f t="shared" ref="CU451:CU514" si="313">IF(T451+S451&lt;R451,1,0)</f>
        <v>0</v>
      </c>
      <c r="CV451" s="78">
        <f t="shared" ref="CV451:CV514" si="314">IF(V451+U451&lt;T451,1,0)</f>
        <v>0</v>
      </c>
      <c r="CW451" s="78">
        <f t="shared" ref="CW451:CW514" si="315">IF(X451+W451&lt;V451,1,0)</f>
        <v>0</v>
      </c>
      <c r="CX451" s="78">
        <f t="shared" ref="CX451:CX514" si="316">IF(Z451+Y451&lt;X451,1,0)</f>
        <v>0</v>
      </c>
      <c r="CY451" s="78">
        <f t="shared" ref="CY451:CY514" si="317">IF(P451&gt;R451,1,IF(P451&gt;T451,1,IF(P451&gt;V451,1,IF(P451&gt;X451,1,IF(P451&gt;Z451,1,IF(R451&gt;T451,1,IF(R451&gt;V451,1,IF(R451&gt;X451,1,IF(R451&gt;Z451,1,IF(T451&gt;V451,1,IF(T451&gt;X451,1,IF(T451&gt;Z451,1,IF(V451&gt;X451,1,IF(V451&gt;Z451,1,IF(X451&gt;Z451,1,0)))))))))))))))</f>
        <v>0</v>
      </c>
      <c r="CZ451" s="78">
        <f t="shared" ref="CZ451:CZ514" si="318">IF(COUNTIFS($A$2:$A$1288,A451,$B$2:$B$1288,B451,$K$2:$K$1288,K451,$N$2:$N$1288,N451)&gt;1,1,0)</f>
        <v>0</v>
      </c>
      <c r="DA451" s="78">
        <f>IF(COUNTIFS($A$2:$A$601,A451,$B$2:$B$601,B451,$F$2:F$601,F451)&gt;1,1,0)</f>
        <v>0</v>
      </c>
      <c r="DB451" s="78">
        <f t="shared" ref="DB451:DB514" si="319">IF(COUNTIFS($P$2:$P$601,P451,$R$2:$R$601,R451)&gt;1,1,0)</f>
        <v>0</v>
      </c>
      <c r="DC451" s="78">
        <f t="shared" ref="DC451:DC514" si="320">IF(COUNTIFS($P$2:$P$1288,P451,$T$2:$T$1288,T451,$R$2:$R$1288,R451,$V$2:$V$1288,V451)&gt;1,1,0)</f>
        <v>0</v>
      </c>
      <c r="DD451" s="78">
        <f t="shared" ref="DD451:DD514" si="321">IF(COUNTIFS($T$2:$T$601,T451,$V$2:$V$601,V451,$P$2:$P$601,P451,$X$2:$X$601,X451)&gt;1,1,0)</f>
        <v>0</v>
      </c>
      <c r="DE451" s="78" t="str">
        <f t="shared" ref="DE451:DE514" si="322">IF(ISERROR(DATEVALUE(TEXT(B451,"mm/dd/yyyy"))),"1",IF(B451 &gt;=DATEVALUE(TEXT("06/01/2000","mm/dd/yyyy")),1,"0"))</f>
        <v>1</v>
      </c>
      <c r="DF451" s="78" t="str">
        <f t="shared" ref="DF451:DF514" si="323">IF(ISERROR(DATEVALUE(TEXT(E451,"mm/dd/yyyy"))),"1",IF(E451 &gt;=DATEVALUE(TEXT("06/01/2000","mm/dd/yyyy")),1,"0"))</f>
        <v>1</v>
      </c>
      <c r="DG451" s="78" t="str">
        <f t="shared" ref="DG451:DG514" si="324">IF(ISERROR(DATEVALUE(TEXT(AB451,"mm/dd/yyyy"))),"1",IF(AB451 &gt;=DATEVALUE(TEXT("06/01/2000","mm/dd/yyyy")),1,"0"))</f>
        <v>1</v>
      </c>
      <c r="DH451" s="78" t="str">
        <f t="shared" ref="DH451:DH514" si="325">IF(ISERROR(DATEVALUE(TEXT(AD451,"mm/dd/yyyy"))),"1",IF(AD451 &gt;=DATEVALUE(TEXT("06/01/2000","mm/dd/yyyy")),1,"0"))</f>
        <v>1</v>
      </c>
      <c r="DI451" s="79" t="str">
        <f>IFERROR(IF(J451="","",VLOOKUP(J451,Lists!$D$3:$E$13,2,FALSE)),1)</f>
        <v/>
      </c>
      <c r="DJ451" s="79" t="str">
        <f>IFERROR(IF(K451="","",VLOOKUP(K451,Lists!$F$3:$G$14,2,FALSE)),1)</f>
        <v/>
      </c>
      <c r="DK451" s="79" t="str">
        <f>IFERROR(IF(M451="","",VLOOKUP(M451,Lists!$AA$3:$AB$18,2,FALSE)),1)</f>
        <v/>
      </c>
      <c r="DL451" s="79" t="str">
        <f>IFERROR(IF(N451="","",VLOOKUP(N451,Lists!$AC$3:$AD$13,2,FALSE)),1)</f>
        <v/>
      </c>
    </row>
    <row r="452" spans="1:116" ht="15" customHeight="1" x14ac:dyDescent="0.2">
      <c r="A452" s="20"/>
      <c r="B452" s="19"/>
      <c r="C452" s="64"/>
      <c r="D452" s="64"/>
      <c r="E452" s="19"/>
      <c r="F452" s="20"/>
      <c r="G452" s="18"/>
      <c r="H452" s="65"/>
      <c r="I452" s="18"/>
      <c r="J452" s="66"/>
      <c r="K452" s="66"/>
      <c r="L452" s="67"/>
      <c r="M452" s="68"/>
      <c r="N452" s="68"/>
      <c r="O452" s="69"/>
      <c r="P452" s="134"/>
      <c r="Q452" s="70"/>
      <c r="R452" s="134"/>
      <c r="S452" s="70"/>
      <c r="T452" s="134"/>
      <c r="U452" s="70"/>
      <c r="V452" s="134"/>
      <c r="W452" s="70"/>
      <c r="X452" s="134"/>
      <c r="Y452" s="70"/>
      <c r="Z452" s="134"/>
      <c r="AA452" s="70"/>
      <c r="AB452" s="19"/>
      <c r="AC452" s="20"/>
      <c r="AD452" s="19"/>
      <c r="AE452" s="71" t="str">
        <f t="shared" si="290"/>
        <v/>
      </c>
      <c r="AF452" s="71" t="str">
        <f t="shared" si="291"/>
        <v/>
      </c>
      <c r="AG452" s="71" t="str">
        <f t="shared" si="292"/>
        <v/>
      </c>
      <c r="AH452" s="71" t="str">
        <f t="shared" si="293"/>
        <v/>
      </c>
      <c r="AI452" s="71" t="str">
        <f t="shared" si="294"/>
        <v/>
      </c>
      <c r="AJ452" s="71" t="str">
        <f t="shared" si="295"/>
        <v/>
      </c>
      <c r="AK452" s="71" t="str">
        <f t="shared" si="296"/>
        <v/>
      </c>
      <c r="AL452" s="71" t="str">
        <f t="shared" si="297"/>
        <v/>
      </c>
      <c r="AM452" s="71" t="str">
        <f t="shared" si="298"/>
        <v/>
      </c>
      <c r="AN452" s="72" t="str">
        <f t="shared" si="299"/>
        <v/>
      </c>
      <c r="AO452" s="73" t="str">
        <f t="shared" si="300"/>
        <v/>
      </c>
      <c r="AP452" s="72" t="str">
        <f t="shared" si="301"/>
        <v/>
      </c>
      <c r="AQ452" s="72" t="str">
        <f t="shared" si="302"/>
        <v/>
      </c>
      <c r="AR452" s="72" t="str">
        <f t="shared" si="303"/>
        <v/>
      </c>
      <c r="AS452" s="72" t="str">
        <f t="shared" si="304"/>
        <v/>
      </c>
      <c r="AT452" s="72" t="str">
        <f t="shared" si="305"/>
        <v/>
      </c>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80"/>
      <c r="CA452" s="3"/>
      <c r="CB452" s="3"/>
      <c r="CC452" s="3"/>
      <c r="CD452" s="3"/>
      <c r="CE452" s="3"/>
      <c r="CF452" s="3"/>
      <c r="CG452" s="3"/>
      <c r="CH452" s="3"/>
      <c r="CI452" s="3"/>
      <c r="CJ452" s="3"/>
      <c r="CM452" s="3"/>
      <c r="CN452" s="78" t="str">
        <f t="shared" si="306"/>
        <v/>
      </c>
      <c r="CO452" s="78" t="str">
        <f t="shared" si="307"/>
        <v/>
      </c>
      <c r="CP452" s="78" t="str">
        <f t="shared" si="308"/>
        <v/>
      </c>
      <c r="CQ452" s="78" t="str">
        <f t="shared" si="309"/>
        <v/>
      </c>
      <c r="CR452" s="78" t="str">
        <f t="shared" si="310"/>
        <v/>
      </c>
      <c r="CS452" s="78" t="str">
        <f t="shared" si="311"/>
        <v/>
      </c>
      <c r="CT452" s="78">
        <f t="shared" si="312"/>
        <v>0</v>
      </c>
      <c r="CU452" s="78">
        <f t="shared" si="313"/>
        <v>0</v>
      </c>
      <c r="CV452" s="78">
        <f t="shared" si="314"/>
        <v>0</v>
      </c>
      <c r="CW452" s="78">
        <f t="shared" si="315"/>
        <v>0</v>
      </c>
      <c r="CX452" s="78">
        <f t="shared" si="316"/>
        <v>0</v>
      </c>
      <c r="CY452" s="78">
        <f t="shared" si="317"/>
        <v>0</v>
      </c>
      <c r="CZ452" s="78">
        <f t="shared" si="318"/>
        <v>0</v>
      </c>
      <c r="DA452" s="78">
        <f>IF(COUNTIFS($A$2:$A$601,A452,$B$2:$B$601,B452,$F$2:F$601,F452)&gt;1,1,0)</f>
        <v>0</v>
      </c>
      <c r="DB452" s="78">
        <f t="shared" si="319"/>
        <v>0</v>
      </c>
      <c r="DC452" s="78">
        <f t="shared" si="320"/>
        <v>0</v>
      </c>
      <c r="DD452" s="78">
        <f t="shared" si="321"/>
        <v>0</v>
      </c>
      <c r="DE452" s="78" t="str">
        <f t="shared" si="322"/>
        <v>1</v>
      </c>
      <c r="DF452" s="78" t="str">
        <f t="shared" si="323"/>
        <v>1</v>
      </c>
      <c r="DG452" s="78" t="str">
        <f t="shared" si="324"/>
        <v>1</v>
      </c>
      <c r="DH452" s="78" t="str">
        <f t="shared" si="325"/>
        <v>1</v>
      </c>
      <c r="DI452" s="79" t="str">
        <f>IFERROR(IF(J452="","",VLOOKUP(J452,Lists!$D$3:$E$13,2,FALSE)),1)</f>
        <v/>
      </c>
      <c r="DJ452" s="79" t="str">
        <f>IFERROR(IF(K452="","",VLOOKUP(K452,Lists!$F$3:$G$14,2,FALSE)),1)</f>
        <v/>
      </c>
      <c r="DK452" s="79" t="str">
        <f>IFERROR(IF(M452="","",VLOOKUP(M452,Lists!$AA$3:$AB$18,2,FALSE)),1)</f>
        <v/>
      </c>
      <c r="DL452" s="79" t="str">
        <f>IFERROR(IF(N452="","",VLOOKUP(N452,Lists!$AC$3:$AD$13,2,FALSE)),1)</f>
        <v/>
      </c>
    </row>
    <row r="453" spans="1:116" ht="15" customHeight="1" x14ac:dyDescent="0.2">
      <c r="A453" s="20"/>
      <c r="B453" s="19"/>
      <c r="C453" s="64"/>
      <c r="D453" s="64"/>
      <c r="E453" s="19"/>
      <c r="F453" s="20"/>
      <c r="G453" s="18"/>
      <c r="H453" s="65"/>
      <c r="I453" s="18"/>
      <c r="J453" s="66"/>
      <c r="K453" s="66"/>
      <c r="L453" s="67"/>
      <c r="M453" s="68"/>
      <c r="N453" s="68"/>
      <c r="O453" s="69"/>
      <c r="P453" s="134"/>
      <c r="Q453" s="70"/>
      <c r="R453" s="134"/>
      <c r="S453" s="70"/>
      <c r="T453" s="134"/>
      <c r="U453" s="70"/>
      <c r="V453" s="134"/>
      <c r="W453" s="70"/>
      <c r="X453" s="134"/>
      <c r="Y453" s="70"/>
      <c r="Z453" s="134"/>
      <c r="AA453" s="70"/>
      <c r="AB453" s="19"/>
      <c r="AC453" s="20"/>
      <c r="AD453" s="19"/>
      <c r="AE453" s="71" t="str">
        <f t="shared" si="290"/>
        <v/>
      </c>
      <c r="AF453" s="71" t="str">
        <f t="shared" si="291"/>
        <v/>
      </c>
      <c r="AG453" s="71" t="str">
        <f t="shared" si="292"/>
        <v/>
      </c>
      <c r="AH453" s="71" t="str">
        <f t="shared" si="293"/>
        <v/>
      </c>
      <c r="AI453" s="71" t="str">
        <f t="shared" si="294"/>
        <v/>
      </c>
      <c r="AJ453" s="71" t="str">
        <f t="shared" si="295"/>
        <v/>
      </c>
      <c r="AK453" s="71" t="str">
        <f t="shared" si="296"/>
        <v/>
      </c>
      <c r="AL453" s="71" t="str">
        <f t="shared" si="297"/>
        <v/>
      </c>
      <c r="AM453" s="71" t="str">
        <f t="shared" si="298"/>
        <v/>
      </c>
      <c r="AN453" s="72" t="str">
        <f t="shared" si="299"/>
        <v/>
      </c>
      <c r="AO453" s="73" t="str">
        <f t="shared" si="300"/>
        <v/>
      </c>
      <c r="AP453" s="72" t="str">
        <f t="shared" si="301"/>
        <v/>
      </c>
      <c r="AQ453" s="72" t="str">
        <f t="shared" si="302"/>
        <v/>
      </c>
      <c r="AR453" s="72" t="str">
        <f t="shared" si="303"/>
        <v/>
      </c>
      <c r="AS453" s="72" t="str">
        <f t="shared" si="304"/>
        <v/>
      </c>
      <c r="AT453" s="72" t="str">
        <f t="shared" si="305"/>
        <v/>
      </c>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80"/>
      <c r="CA453" s="3"/>
      <c r="CB453" s="3"/>
      <c r="CC453" s="3"/>
      <c r="CD453" s="3"/>
      <c r="CE453" s="3"/>
      <c r="CF453" s="3"/>
      <c r="CG453" s="3"/>
      <c r="CH453" s="3"/>
      <c r="CI453" s="3"/>
      <c r="CJ453" s="3"/>
      <c r="CM453" s="3"/>
      <c r="CN453" s="78" t="str">
        <f t="shared" si="306"/>
        <v/>
      </c>
      <c r="CO453" s="78" t="str">
        <f t="shared" si="307"/>
        <v/>
      </c>
      <c r="CP453" s="78" t="str">
        <f t="shared" si="308"/>
        <v/>
      </c>
      <c r="CQ453" s="78" t="str">
        <f t="shared" si="309"/>
        <v/>
      </c>
      <c r="CR453" s="78" t="str">
        <f t="shared" si="310"/>
        <v/>
      </c>
      <c r="CS453" s="78" t="str">
        <f t="shared" si="311"/>
        <v/>
      </c>
      <c r="CT453" s="78">
        <f t="shared" si="312"/>
        <v>0</v>
      </c>
      <c r="CU453" s="78">
        <f t="shared" si="313"/>
        <v>0</v>
      </c>
      <c r="CV453" s="78">
        <f t="shared" si="314"/>
        <v>0</v>
      </c>
      <c r="CW453" s="78">
        <f t="shared" si="315"/>
        <v>0</v>
      </c>
      <c r="CX453" s="78">
        <f t="shared" si="316"/>
        <v>0</v>
      </c>
      <c r="CY453" s="78">
        <f t="shared" si="317"/>
        <v>0</v>
      </c>
      <c r="CZ453" s="78">
        <f t="shared" si="318"/>
        <v>0</v>
      </c>
      <c r="DA453" s="78">
        <f>IF(COUNTIFS($A$2:$A$601,A453,$B$2:$B$601,B453,$F$2:F$601,F453)&gt;1,1,0)</f>
        <v>0</v>
      </c>
      <c r="DB453" s="78">
        <f t="shared" si="319"/>
        <v>0</v>
      </c>
      <c r="DC453" s="78">
        <f t="shared" si="320"/>
        <v>0</v>
      </c>
      <c r="DD453" s="78">
        <f t="shared" si="321"/>
        <v>0</v>
      </c>
      <c r="DE453" s="78" t="str">
        <f t="shared" si="322"/>
        <v>1</v>
      </c>
      <c r="DF453" s="78" t="str">
        <f t="shared" si="323"/>
        <v>1</v>
      </c>
      <c r="DG453" s="78" t="str">
        <f t="shared" si="324"/>
        <v>1</v>
      </c>
      <c r="DH453" s="78" t="str">
        <f t="shared" si="325"/>
        <v>1</v>
      </c>
      <c r="DI453" s="79" t="str">
        <f>IFERROR(IF(J453="","",VLOOKUP(J453,Lists!$D$3:$E$13,2,FALSE)),1)</f>
        <v/>
      </c>
      <c r="DJ453" s="79" t="str">
        <f>IFERROR(IF(K453="","",VLOOKUP(K453,Lists!$F$3:$G$14,2,FALSE)),1)</f>
        <v/>
      </c>
      <c r="DK453" s="79" t="str">
        <f>IFERROR(IF(M453="","",VLOOKUP(M453,Lists!$AA$3:$AB$18,2,FALSE)),1)</f>
        <v/>
      </c>
      <c r="DL453" s="79" t="str">
        <f>IFERROR(IF(N453="","",VLOOKUP(N453,Lists!$AC$3:$AD$13,2,FALSE)),1)</f>
        <v/>
      </c>
    </row>
    <row r="454" spans="1:116" ht="15" customHeight="1" x14ac:dyDescent="0.2">
      <c r="A454" s="20"/>
      <c r="B454" s="19"/>
      <c r="C454" s="64"/>
      <c r="D454" s="64"/>
      <c r="E454" s="19"/>
      <c r="F454" s="20"/>
      <c r="G454" s="18"/>
      <c r="H454" s="65"/>
      <c r="I454" s="18"/>
      <c r="J454" s="66"/>
      <c r="K454" s="66"/>
      <c r="L454" s="67"/>
      <c r="M454" s="68"/>
      <c r="N454" s="68"/>
      <c r="O454" s="69"/>
      <c r="P454" s="134"/>
      <c r="Q454" s="70"/>
      <c r="R454" s="134"/>
      <c r="S454" s="70"/>
      <c r="T454" s="134"/>
      <c r="U454" s="70"/>
      <c r="V454" s="134"/>
      <c r="W454" s="70"/>
      <c r="X454" s="134"/>
      <c r="Y454" s="70"/>
      <c r="Z454" s="134"/>
      <c r="AA454" s="70"/>
      <c r="AB454" s="19"/>
      <c r="AC454" s="20"/>
      <c r="AD454" s="19"/>
      <c r="AE454" s="71" t="str">
        <f t="shared" si="290"/>
        <v/>
      </c>
      <c r="AF454" s="71" t="str">
        <f t="shared" si="291"/>
        <v/>
      </c>
      <c r="AG454" s="71" t="str">
        <f t="shared" si="292"/>
        <v/>
      </c>
      <c r="AH454" s="71" t="str">
        <f t="shared" si="293"/>
        <v/>
      </c>
      <c r="AI454" s="71" t="str">
        <f t="shared" si="294"/>
        <v/>
      </c>
      <c r="AJ454" s="71" t="str">
        <f t="shared" si="295"/>
        <v/>
      </c>
      <c r="AK454" s="71" t="str">
        <f t="shared" si="296"/>
        <v/>
      </c>
      <c r="AL454" s="71" t="str">
        <f t="shared" si="297"/>
        <v/>
      </c>
      <c r="AM454" s="71" t="str">
        <f t="shared" si="298"/>
        <v/>
      </c>
      <c r="AN454" s="72" t="str">
        <f t="shared" si="299"/>
        <v/>
      </c>
      <c r="AO454" s="73" t="str">
        <f t="shared" si="300"/>
        <v/>
      </c>
      <c r="AP454" s="72" t="str">
        <f t="shared" si="301"/>
        <v/>
      </c>
      <c r="AQ454" s="72" t="str">
        <f t="shared" si="302"/>
        <v/>
      </c>
      <c r="AR454" s="72" t="str">
        <f t="shared" si="303"/>
        <v/>
      </c>
      <c r="AS454" s="72" t="str">
        <f t="shared" si="304"/>
        <v/>
      </c>
      <c r="AT454" s="72" t="str">
        <f t="shared" si="305"/>
        <v/>
      </c>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80"/>
      <c r="CA454" s="3"/>
      <c r="CB454" s="3"/>
      <c r="CC454" s="3"/>
      <c r="CD454" s="3"/>
      <c r="CE454" s="3"/>
      <c r="CF454" s="3"/>
      <c r="CG454" s="3"/>
      <c r="CH454" s="3"/>
      <c r="CI454" s="3"/>
      <c r="CJ454" s="3"/>
      <c r="CM454" s="3"/>
      <c r="CN454" s="78" t="str">
        <f t="shared" si="306"/>
        <v/>
      </c>
      <c r="CO454" s="78" t="str">
        <f t="shared" si="307"/>
        <v/>
      </c>
      <c r="CP454" s="78" t="str">
        <f t="shared" si="308"/>
        <v/>
      </c>
      <c r="CQ454" s="78" t="str">
        <f t="shared" si="309"/>
        <v/>
      </c>
      <c r="CR454" s="78" t="str">
        <f t="shared" si="310"/>
        <v/>
      </c>
      <c r="CS454" s="78" t="str">
        <f t="shared" si="311"/>
        <v/>
      </c>
      <c r="CT454" s="78">
        <f t="shared" si="312"/>
        <v>0</v>
      </c>
      <c r="CU454" s="78">
        <f t="shared" si="313"/>
        <v>0</v>
      </c>
      <c r="CV454" s="78">
        <f t="shared" si="314"/>
        <v>0</v>
      </c>
      <c r="CW454" s="78">
        <f t="shared" si="315"/>
        <v>0</v>
      </c>
      <c r="CX454" s="78">
        <f t="shared" si="316"/>
        <v>0</v>
      </c>
      <c r="CY454" s="78">
        <f t="shared" si="317"/>
        <v>0</v>
      </c>
      <c r="CZ454" s="78">
        <f t="shared" si="318"/>
        <v>0</v>
      </c>
      <c r="DA454" s="78">
        <f>IF(COUNTIFS($A$2:$A$601,A454,$B$2:$B$601,B454,$F$2:F$601,F454)&gt;1,1,0)</f>
        <v>0</v>
      </c>
      <c r="DB454" s="78">
        <f t="shared" si="319"/>
        <v>0</v>
      </c>
      <c r="DC454" s="78">
        <f t="shared" si="320"/>
        <v>0</v>
      </c>
      <c r="DD454" s="78">
        <f t="shared" si="321"/>
        <v>0</v>
      </c>
      <c r="DE454" s="78" t="str">
        <f t="shared" si="322"/>
        <v>1</v>
      </c>
      <c r="DF454" s="78" t="str">
        <f t="shared" si="323"/>
        <v>1</v>
      </c>
      <c r="DG454" s="78" t="str">
        <f t="shared" si="324"/>
        <v>1</v>
      </c>
      <c r="DH454" s="78" t="str">
        <f t="shared" si="325"/>
        <v>1</v>
      </c>
      <c r="DI454" s="79" t="str">
        <f>IFERROR(IF(J454="","",VLOOKUP(J454,Lists!$D$3:$E$13,2,FALSE)),1)</f>
        <v/>
      </c>
      <c r="DJ454" s="79" t="str">
        <f>IFERROR(IF(K454="","",VLOOKUP(K454,Lists!$F$3:$G$14,2,FALSE)),1)</f>
        <v/>
      </c>
      <c r="DK454" s="79" t="str">
        <f>IFERROR(IF(M454="","",VLOOKUP(M454,Lists!$AA$3:$AB$18,2,FALSE)),1)</f>
        <v/>
      </c>
      <c r="DL454" s="79" t="str">
        <f>IFERROR(IF(N454="","",VLOOKUP(N454,Lists!$AC$3:$AD$13,2,FALSE)),1)</f>
        <v/>
      </c>
    </row>
    <row r="455" spans="1:116" ht="15" customHeight="1" x14ac:dyDescent="0.2">
      <c r="A455" s="20"/>
      <c r="B455" s="19"/>
      <c r="C455" s="64"/>
      <c r="D455" s="64"/>
      <c r="E455" s="19"/>
      <c r="F455" s="20"/>
      <c r="G455" s="18"/>
      <c r="H455" s="65"/>
      <c r="I455" s="18"/>
      <c r="J455" s="66"/>
      <c r="K455" s="66"/>
      <c r="L455" s="67"/>
      <c r="M455" s="68"/>
      <c r="N455" s="68"/>
      <c r="O455" s="69"/>
      <c r="P455" s="134"/>
      <c r="Q455" s="70"/>
      <c r="R455" s="134"/>
      <c r="S455" s="70"/>
      <c r="T455" s="134"/>
      <c r="U455" s="70"/>
      <c r="V455" s="134"/>
      <c r="W455" s="70"/>
      <c r="X455" s="134"/>
      <c r="Y455" s="70"/>
      <c r="Z455" s="134"/>
      <c r="AA455" s="70"/>
      <c r="AB455" s="19"/>
      <c r="AC455" s="20"/>
      <c r="AD455" s="19"/>
      <c r="AE455" s="71" t="str">
        <f t="shared" si="290"/>
        <v/>
      </c>
      <c r="AF455" s="71" t="str">
        <f t="shared" si="291"/>
        <v/>
      </c>
      <c r="AG455" s="71" t="str">
        <f t="shared" si="292"/>
        <v/>
      </c>
      <c r="AH455" s="71" t="str">
        <f t="shared" si="293"/>
        <v/>
      </c>
      <c r="AI455" s="71" t="str">
        <f t="shared" si="294"/>
        <v/>
      </c>
      <c r="AJ455" s="71" t="str">
        <f t="shared" si="295"/>
        <v/>
      </c>
      <c r="AK455" s="71" t="str">
        <f t="shared" si="296"/>
        <v/>
      </c>
      <c r="AL455" s="71" t="str">
        <f t="shared" si="297"/>
        <v/>
      </c>
      <c r="AM455" s="71" t="str">
        <f t="shared" si="298"/>
        <v/>
      </c>
      <c r="AN455" s="72" t="str">
        <f t="shared" si="299"/>
        <v/>
      </c>
      <c r="AO455" s="73" t="str">
        <f t="shared" si="300"/>
        <v/>
      </c>
      <c r="AP455" s="72" t="str">
        <f t="shared" si="301"/>
        <v/>
      </c>
      <c r="AQ455" s="72" t="str">
        <f t="shared" si="302"/>
        <v/>
      </c>
      <c r="AR455" s="72" t="str">
        <f t="shared" si="303"/>
        <v/>
      </c>
      <c r="AS455" s="72" t="str">
        <f t="shared" si="304"/>
        <v/>
      </c>
      <c r="AT455" s="72" t="str">
        <f t="shared" si="305"/>
        <v/>
      </c>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80"/>
      <c r="CA455" s="3"/>
      <c r="CB455" s="3"/>
      <c r="CC455" s="3"/>
      <c r="CD455" s="3"/>
      <c r="CE455" s="3"/>
      <c r="CF455" s="3"/>
      <c r="CG455" s="3"/>
      <c r="CH455" s="3"/>
      <c r="CI455" s="3"/>
      <c r="CJ455" s="3"/>
      <c r="CM455" s="3"/>
      <c r="CN455" s="78" t="str">
        <f t="shared" si="306"/>
        <v/>
      </c>
      <c r="CO455" s="78" t="str">
        <f t="shared" si="307"/>
        <v/>
      </c>
      <c r="CP455" s="78" t="str">
        <f t="shared" si="308"/>
        <v/>
      </c>
      <c r="CQ455" s="78" t="str">
        <f t="shared" si="309"/>
        <v/>
      </c>
      <c r="CR455" s="78" t="str">
        <f t="shared" si="310"/>
        <v/>
      </c>
      <c r="CS455" s="78" t="str">
        <f t="shared" si="311"/>
        <v/>
      </c>
      <c r="CT455" s="78">
        <f t="shared" si="312"/>
        <v>0</v>
      </c>
      <c r="CU455" s="78">
        <f t="shared" si="313"/>
        <v>0</v>
      </c>
      <c r="CV455" s="78">
        <f t="shared" si="314"/>
        <v>0</v>
      </c>
      <c r="CW455" s="78">
        <f t="shared" si="315"/>
        <v>0</v>
      </c>
      <c r="CX455" s="78">
        <f t="shared" si="316"/>
        <v>0</v>
      </c>
      <c r="CY455" s="78">
        <f t="shared" si="317"/>
        <v>0</v>
      </c>
      <c r="CZ455" s="78">
        <f t="shared" si="318"/>
        <v>0</v>
      </c>
      <c r="DA455" s="78">
        <f>IF(COUNTIFS($A$2:$A$601,A455,$B$2:$B$601,B455,$F$2:F$601,F455)&gt;1,1,0)</f>
        <v>0</v>
      </c>
      <c r="DB455" s="78">
        <f t="shared" si="319"/>
        <v>0</v>
      </c>
      <c r="DC455" s="78">
        <f t="shared" si="320"/>
        <v>0</v>
      </c>
      <c r="DD455" s="78">
        <f t="shared" si="321"/>
        <v>0</v>
      </c>
      <c r="DE455" s="78" t="str">
        <f t="shared" si="322"/>
        <v>1</v>
      </c>
      <c r="DF455" s="78" t="str">
        <f t="shared" si="323"/>
        <v>1</v>
      </c>
      <c r="DG455" s="78" t="str">
        <f t="shared" si="324"/>
        <v>1</v>
      </c>
      <c r="DH455" s="78" t="str">
        <f t="shared" si="325"/>
        <v>1</v>
      </c>
      <c r="DI455" s="79" t="str">
        <f>IFERROR(IF(J455="","",VLOOKUP(J455,Lists!$D$3:$E$13,2,FALSE)),1)</f>
        <v/>
      </c>
      <c r="DJ455" s="79" t="str">
        <f>IFERROR(IF(K455="","",VLOOKUP(K455,Lists!$F$3:$G$14,2,FALSE)),1)</f>
        <v/>
      </c>
      <c r="DK455" s="79" t="str">
        <f>IFERROR(IF(M455="","",VLOOKUP(M455,Lists!$AA$3:$AB$18,2,FALSE)),1)</f>
        <v/>
      </c>
      <c r="DL455" s="79" t="str">
        <f>IFERROR(IF(N455="","",VLOOKUP(N455,Lists!$AC$3:$AD$13,2,FALSE)),1)</f>
        <v/>
      </c>
    </row>
    <row r="456" spans="1:116" ht="15" customHeight="1" x14ac:dyDescent="0.2">
      <c r="A456" s="20"/>
      <c r="B456" s="19"/>
      <c r="C456" s="64"/>
      <c r="D456" s="64"/>
      <c r="E456" s="19"/>
      <c r="F456" s="20"/>
      <c r="G456" s="18"/>
      <c r="H456" s="65"/>
      <c r="I456" s="18"/>
      <c r="J456" s="66"/>
      <c r="K456" s="66"/>
      <c r="L456" s="67"/>
      <c r="M456" s="68"/>
      <c r="N456" s="68"/>
      <c r="O456" s="69"/>
      <c r="P456" s="134"/>
      <c r="Q456" s="70"/>
      <c r="R456" s="134"/>
      <c r="S456" s="70"/>
      <c r="T456" s="134"/>
      <c r="U456" s="70"/>
      <c r="V456" s="134"/>
      <c r="W456" s="70"/>
      <c r="X456" s="134"/>
      <c r="Y456" s="70"/>
      <c r="Z456" s="134"/>
      <c r="AA456" s="70"/>
      <c r="AB456" s="19"/>
      <c r="AC456" s="20"/>
      <c r="AD456" s="19"/>
      <c r="AE456" s="71" t="str">
        <f t="shared" si="290"/>
        <v/>
      </c>
      <c r="AF456" s="71" t="str">
        <f t="shared" si="291"/>
        <v/>
      </c>
      <c r="AG456" s="71" t="str">
        <f t="shared" si="292"/>
        <v/>
      </c>
      <c r="AH456" s="71" t="str">
        <f t="shared" si="293"/>
        <v/>
      </c>
      <c r="AI456" s="71" t="str">
        <f t="shared" si="294"/>
        <v/>
      </c>
      <c r="AJ456" s="71" t="str">
        <f t="shared" si="295"/>
        <v/>
      </c>
      <c r="AK456" s="71" t="str">
        <f t="shared" si="296"/>
        <v/>
      </c>
      <c r="AL456" s="71" t="str">
        <f t="shared" si="297"/>
        <v/>
      </c>
      <c r="AM456" s="71" t="str">
        <f t="shared" si="298"/>
        <v/>
      </c>
      <c r="AN456" s="72" t="str">
        <f t="shared" si="299"/>
        <v/>
      </c>
      <c r="AO456" s="73" t="str">
        <f t="shared" si="300"/>
        <v/>
      </c>
      <c r="AP456" s="72" t="str">
        <f t="shared" si="301"/>
        <v/>
      </c>
      <c r="AQ456" s="72" t="str">
        <f t="shared" si="302"/>
        <v/>
      </c>
      <c r="AR456" s="72" t="str">
        <f t="shared" si="303"/>
        <v/>
      </c>
      <c r="AS456" s="72" t="str">
        <f t="shared" si="304"/>
        <v/>
      </c>
      <c r="AT456" s="72" t="str">
        <f t="shared" si="305"/>
        <v/>
      </c>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80"/>
      <c r="CA456" s="3"/>
      <c r="CB456" s="3"/>
      <c r="CC456" s="3"/>
      <c r="CD456" s="3"/>
      <c r="CE456" s="3"/>
      <c r="CF456" s="3"/>
      <c r="CG456" s="3"/>
      <c r="CH456" s="3"/>
      <c r="CI456" s="3"/>
      <c r="CJ456" s="3"/>
      <c r="CM456" s="3"/>
      <c r="CN456" s="78" t="str">
        <f t="shared" si="306"/>
        <v/>
      </c>
      <c r="CO456" s="78" t="str">
        <f t="shared" si="307"/>
        <v/>
      </c>
      <c r="CP456" s="78" t="str">
        <f t="shared" si="308"/>
        <v/>
      </c>
      <c r="CQ456" s="78" t="str">
        <f t="shared" si="309"/>
        <v/>
      </c>
      <c r="CR456" s="78" t="str">
        <f t="shared" si="310"/>
        <v/>
      </c>
      <c r="CS456" s="78" t="str">
        <f t="shared" si="311"/>
        <v/>
      </c>
      <c r="CT456" s="78">
        <f t="shared" si="312"/>
        <v>0</v>
      </c>
      <c r="CU456" s="78">
        <f t="shared" si="313"/>
        <v>0</v>
      </c>
      <c r="CV456" s="78">
        <f t="shared" si="314"/>
        <v>0</v>
      </c>
      <c r="CW456" s="78">
        <f t="shared" si="315"/>
        <v>0</v>
      </c>
      <c r="CX456" s="78">
        <f t="shared" si="316"/>
        <v>0</v>
      </c>
      <c r="CY456" s="78">
        <f t="shared" si="317"/>
        <v>0</v>
      </c>
      <c r="CZ456" s="78">
        <f t="shared" si="318"/>
        <v>0</v>
      </c>
      <c r="DA456" s="78">
        <f>IF(COUNTIFS($A$2:$A$601,A456,$B$2:$B$601,B456,$F$2:F$601,F456)&gt;1,1,0)</f>
        <v>0</v>
      </c>
      <c r="DB456" s="78">
        <f t="shared" si="319"/>
        <v>0</v>
      </c>
      <c r="DC456" s="78">
        <f t="shared" si="320"/>
        <v>0</v>
      </c>
      <c r="DD456" s="78">
        <f t="shared" si="321"/>
        <v>0</v>
      </c>
      <c r="DE456" s="78" t="str">
        <f t="shared" si="322"/>
        <v>1</v>
      </c>
      <c r="DF456" s="78" t="str">
        <f t="shared" si="323"/>
        <v>1</v>
      </c>
      <c r="DG456" s="78" t="str">
        <f t="shared" si="324"/>
        <v>1</v>
      </c>
      <c r="DH456" s="78" t="str">
        <f t="shared" si="325"/>
        <v>1</v>
      </c>
      <c r="DI456" s="79" t="str">
        <f>IFERROR(IF(J456="","",VLOOKUP(J456,Lists!$D$3:$E$13,2,FALSE)),1)</f>
        <v/>
      </c>
      <c r="DJ456" s="79" t="str">
        <f>IFERROR(IF(K456="","",VLOOKUP(K456,Lists!$F$3:$G$14,2,FALSE)),1)</f>
        <v/>
      </c>
      <c r="DK456" s="79" t="str">
        <f>IFERROR(IF(M456="","",VLOOKUP(M456,Lists!$AA$3:$AB$18,2,FALSE)),1)</f>
        <v/>
      </c>
      <c r="DL456" s="79" t="str">
        <f>IFERROR(IF(N456="","",VLOOKUP(N456,Lists!$AC$3:$AD$13,2,FALSE)),1)</f>
        <v/>
      </c>
    </row>
    <row r="457" spans="1:116" ht="15" customHeight="1" x14ac:dyDescent="0.2">
      <c r="A457" s="20"/>
      <c r="B457" s="19"/>
      <c r="C457" s="64"/>
      <c r="D457" s="64"/>
      <c r="E457" s="19"/>
      <c r="F457" s="20"/>
      <c r="G457" s="18"/>
      <c r="H457" s="65"/>
      <c r="I457" s="18"/>
      <c r="J457" s="66"/>
      <c r="K457" s="66"/>
      <c r="L457" s="67"/>
      <c r="M457" s="68"/>
      <c r="N457" s="68"/>
      <c r="O457" s="69"/>
      <c r="P457" s="134"/>
      <c r="Q457" s="70"/>
      <c r="R457" s="134"/>
      <c r="S457" s="70"/>
      <c r="T457" s="134"/>
      <c r="U457" s="70"/>
      <c r="V457" s="134"/>
      <c r="W457" s="70"/>
      <c r="X457" s="134"/>
      <c r="Y457" s="70"/>
      <c r="Z457" s="134"/>
      <c r="AA457" s="70"/>
      <c r="AB457" s="19"/>
      <c r="AC457" s="20"/>
      <c r="AD457" s="19"/>
      <c r="AE457" s="71" t="str">
        <f t="shared" si="290"/>
        <v/>
      </c>
      <c r="AF457" s="71" t="str">
        <f t="shared" si="291"/>
        <v/>
      </c>
      <c r="AG457" s="71" t="str">
        <f t="shared" si="292"/>
        <v/>
      </c>
      <c r="AH457" s="71" t="str">
        <f t="shared" si="293"/>
        <v/>
      </c>
      <c r="AI457" s="71" t="str">
        <f t="shared" si="294"/>
        <v/>
      </c>
      <c r="AJ457" s="71" t="str">
        <f t="shared" si="295"/>
        <v/>
      </c>
      <c r="AK457" s="71" t="str">
        <f t="shared" si="296"/>
        <v/>
      </c>
      <c r="AL457" s="71" t="str">
        <f t="shared" si="297"/>
        <v/>
      </c>
      <c r="AM457" s="71" t="str">
        <f t="shared" si="298"/>
        <v/>
      </c>
      <c r="AN457" s="72" t="str">
        <f t="shared" si="299"/>
        <v/>
      </c>
      <c r="AO457" s="73" t="str">
        <f t="shared" si="300"/>
        <v/>
      </c>
      <c r="AP457" s="72" t="str">
        <f t="shared" si="301"/>
        <v/>
      </c>
      <c r="AQ457" s="72" t="str">
        <f t="shared" si="302"/>
        <v/>
      </c>
      <c r="AR457" s="72" t="str">
        <f t="shared" si="303"/>
        <v/>
      </c>
      <c r="AS457" s="72" t="str">
        <f t="shared" si="304"/>
        <v/>
      </c>
      <c r="AT457" s="72" t="str">
        <f t="shared" si="305"/>
        <v/>
      </c>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80"/>
      <c r="CA457" s="3"/>
      <c r="CB457" s="3"/>
      <c r="CC457" s="3"/>
      <c r="CD457" s="3"/>
      <c r="CE457" s="3"/>
      <c r="CF457" s="3"/>
      <c r="CG457" s="3"/>
      <c r="CH457" s="3"/>
      <c r="CI457" s="3"/>
      <c r="CJ457" s="3"/>
      <c r="CM457" s="3"/>
      <c r="CN457" s="78" t="str">
        <f t="shared" si="306"/>
        <v/>
      </c>
      <c r="CO457" s="78" t="str">
        <f t="shared" si="307"/>
        <v/>
      </c>
      <c r="CP457" s="78" t="str">
        <f t="shared" si="308"/>
        <v/>
      </c>
      <c r="CQ457" s="78" t="str">
        <f t="shared" si="309"/>
        <v/>
      </c>
      <c r="CR457" s="78" t="str">
        <f t="shared" si="310"/>
        <v/>
      </c>
      <c r="CS457" s="78" t="str">
        <f t="shared" si="311"/>
        <v/>
      </c>
      <c r="CT457" s="78">
        <f t="shared" si="312"/>
        <v>0</v>
      </c>
      <c r="CU457" s="78">
        <f t="shared" si="313"/>
        <v>0</v>
      </c>
      <c r="CV457" s="78">
        <f t="shared" si="314"/>
        <v>0</v>
      </c>
      <c r="CW457" s="78">
        <f t="shared" si="315"/>
        <v>0</v>
      </c>
      <c r="CX457" s="78">
        <f t="shared" si="316"/>
        <v>0</v>
      </c>
      <c r="CY457" s="78">
        <f t="shared" si="317"/>
        <v>0</v>
      </c>
      <c r="CZ457" s="78">
        <f t="shared" si="318"/>
        <v>0</v>
      </c>
      <c r="DA457" s="78">
        <f>IF(COUNTIFS($A$2:$A$601,A457,$B$2:$B$601,B457,$F$2:F$601,F457)&gt;1,1,0)</f>
        <v>0</v>
      </c>
      <c r="DB457" s="78">
        <f t="shared" si="319"/>
        <v>0</v>
      </c>
      <c r="DC457" s="78">
        <f t="shared" si="320"/>
        <v>0</v>
      </c>
      <c r="DD457" s="78">
        <f t="shared" si="321"/>
        <v>0</v>
      </c>
      <c r="DE457" s="78" t="str">
        <f t="shared" si="322"/>
        <v>1</v>
      </c>
      <c r="DF457" s="78" t="str">
        <f t="shared" si="323"/>
        <v>1</v>
      </c>
      <c r="DG457" s="78" t="str">
        <f t="shared" si="324"/>
        <v>1</v>
      </c>
      <c r="DH457" s="78" t="str">
        <f t="shared" si="325"/>
        <v>1</v>
      </c>
      <c r="DI457" s="79" t="str">
        <f>IFERROR(IF(J457="","",VLOOKUP(J457,Lists!$D$3:$E$13,2,FALSE)),1)</f>
        <v/>
      </c>
      <c r="DJ457" s="79" t="str">
        <f>IFERROR(IF(K457="","",VLOOKUP(K457,Lists!$F$3:$G$14,2,FALSE)),1)</f>
        <v/>
      </c>
      <c r="DK457" s="79" t="str">
        <f>IFERROR(IF(M457="","",VLOOKUP(M457,Lists!$AA$3:$AB$18,2,FALSE)),1)</f>
        <v/>
      </c>
      <c r="DL457" s="79" t="str">
        <f>IFERROR(IF(N457="","",VLOOKUP(N457,Lists!$AC$3:$AD$13,2,FALSE)),1)</f>
        <v/>
      </c>
    </row>
    <row r="458" spans="1:116" ht="15" customHeight="1" x14ac:dyDescent="0.2">
      <c r="A458" s="20"/>
      <c r="B458" s="19"/>
      <c r="C458" s="64"/>
      <c r="D458" s="64"/>
      <c r="E458" s="19"/>
      <c r="F458" s="20"/>
      <c r="G458" s="18"/>
      <c r="H458" s="65"/>
      <c r="I458" s="18"/>
      <c r="J458" s="66"/>
      <c r="K458" s="66"/>
      <c r="L458" s="67"/>
      <c r="M458" s="68"/>
      <c r="N458" s="68"/>
      <c r="O458" s="69"/>
      <c r="P458" s="134"/>
      <c r="Q458" s="70"/>
      <c r="R458" s="134"/>
      <c r="S458" s="70"/>
      <c r="T458" s="134"/>
      <c r="U458" s="70"/>
      <c r="V458" s="134"/>
      <c r="W458" s="70"/>
      <c r="X458" s="134"/>
      <c r="Y458" s="70"/>
      <c r="Z458" s="134"/>
      <c r="AA458" s="70"/>
      <c r="AB458" s="19"/>
      <c r="AC458" s="20"/>
      <c r="AD458" s="19"/>
      <c r="AE458" s="71" t="str">
        <f t="shared" si="290"/>
        <v/>
      </c>
      <c r="AF458" s="71" t="str">
        <f t="shared" si="291"/>
        <v/>
      </c>
      <c r="AG458" s="71" t="str">
        <f t="shared" si="292"/>
        <v/>
      </c>
      <c r="AH458" s="71" t="str">
        <f t="shared" si="293"/>
        <v/>
      </c>
      <c r="AI458" s="71" t="str">
        <f t="shared" si="294"/>
        <v/>
      </c>
      <c r="AJ458" s="71" t="str">
        <f t="shared" si="295"/>
        <v/>
      </c>
      <c r="AK458" s="71" t="str">
        <f t="shared" si="296"/>
        <v/>
      </c>
      <c r="AL458" s="71" t="str">
        <f t="shared" si="297"/>
        <v/>
      </c>
      <c r="AM458" s="71" t="str">
        <f t="shared" si="298"/>
        <v/>
      </c>
      <c r="AN458" s="72" t="str">
        <f t="shared" si="299"/>
        <v/>
      </c>
      <c r="AO458" s="73" t="str">
        <f t="shared" si="300"/>
        <v/>
      </c>
      <c r="AP458" s="72" t="str">
        <f t="shared" si="301"/>
        <v/>
      </c>
      <c r="AQ458" s="72" t="str">
        <f t="shared" si="302"/>
        <v/>
      </c>
      <c r="AR458" s="72" t="str">
        <f t="shared" si="303"/>
        <v/>
      </c>
      <c r="AS458" s="72" t="str">
        <f t="shared" si="304"/>
        <v/>
      </c>
      <c r="AT458" s="72" t="str">
        <f t="shared" si="305"/>
        <v/>
      </c>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80"/>
      <c r="CA458" s="3"/>
      <c r="CB458" s="3"/>
      <c r="CC458" s="3"/>
      <c r="CD458" s="3"/>
      <c r="CE458" s="3"/>
      <c r="CF458" s="3"/>
      <c r="CG458" s="3"/>
      <c r="CH458" s="3"/>
      <c r="CI458" s="3"/>
      <c r="CJ458" s="3"/>
      <c r="CM458" s="3"/>
      <c r="CN458" s="78" t="str">
        <f t="shared" si="306"/>
        <v/>
      </c>
      <c r="CO458" s="78" t="str">
        <f t="shared" si="307"/>
        <v/>
      </c>
      <c r="CP458" s="78" t="str">
        <f t="shared" si="308"/>
        <v/>
      </c>
      <c r="CQ458" s="78" t="str">
        <f t="shared" si="309"/>
        <v/>
      </c>
      <c r="CR458" s="78" t="str">
        <f t="shared" si="310"/>
        <v/>
      </c>
      <c r="CS458" s="78" t="str">
        <f t="shared" si="311"/>
        <v/>
      </c>
      <c r="CT458" s="78">
        <f t="shared" si="312"/>
        <v>0</v>
      </c>
      <c r="CU458" s="78">
        <f t="shared" si="313"/>
        <v>0</v>
      </c>
      <c r="CV458" s="78">
        <f t="shared" si="314"/>
        <v>0</v>
      </c>
      <c r="CW458" s="78">
        <f t="shared" si="315"/>
        <v>0</v>
      </c>
      <c r="CX458" s="78">
        <f t="shared" si="316"/>
        <v>0</v>
      </c>
      <c r="CY458" s="78">
        <f t="shared" si="317"/>
        <v>0</v>
      </c>
      <c r="CZ458" s="78">
        <f t="shared" si="318"/>
        <v>0</v>
      </c>
      <c r="DA458" s="78">
        <f>IF(COUNTIFS($A$2:$A$601,A458,$B$2:$B$601,B458,$F$2:F$601,F458)&gt;1,1,0)</f>
        <v>0</v>
      </c>
      <c r="DB458" s="78">
        <f t="shared" si="319"/>
        <v>0</v>
      </c>
      <c r="DC458" s="78">
        <f t="shared" si="320"/>
        <v>0</v>
      </c>
      <c r="DD458" s="78">
        <f t="shared" si="321"/>
        <v>0</v>
      </c>
      <c r="DE458" s="78" t="str">
        <f t="shared" si="322"/>
        <v>1</v>
      </c>
      <c r="DF458" s="78" t="str">
        <f t="shared" si="323"/>
        <v>1</v>
      </c>
      <c r="DG458" s="78" t="str">
        <f t="shared" si="324"/>
        <v>1</v>
      </c>
      <c r="DH458" s="78" t="str">
        <f t="shared" si="325"/>
        <v>1</v>
      </c>
      <c r="DI458" s="79" t="str">
        <f>IFERROR(IF(J458="","",VLOOKUP(J458,Lists!$D$3:$E$13,2,FALSE)),1)</f>
        <v/>
      </c>
      <c r="DJ458" s="79" t="str">
        <f>IFERROR(IF(K458="","",VLOOKUP(K458,Lists!$F$3:$G$14,2,FALSE)),1)</f>
        <v/>
      </c>
      <c r="DK458" s="79" t="str">
        <f>IFERROR(IF(M458="","",VLOOKUP(M458,Lists!$AA$3:$AB$18,2,FALSE)),1)</f>
        <v/>
      </c>
      <c r="DL458" s="79" t="str">
        <f>IFERROR(IF(N458="","",VLOOKUP(N458,Lists!$AC$3:$AD$13,2,FALSE)),1)</f>
        <v/>
      </c>
    </row>
    <row r="459" spans="1:116" ht="15" customHeight="1" x14ac:dyDescent="0.2">
      <c r="A459" s="20"/>
      <c r="B459" s="19"/>
      <c r="C459" s="64"/>
      <c r="D459" s="64"/>
      <c r="E459" s="19"/>
      <c r="F459" s="20"/>
      <c r="G459" s="18"/>
      <c r="H459" s="65"/>
      <c r="I459" s="18"/>
      <c r="J459" s="66"/>
      <c r="K459" s="66"/>
      <c r="L459" s="67"/>
      <c r="M459" s="68"/>
      <c r="N459" s="68"/>
      <c r="O459" s="69"/>
      <c r="P459" s="134"/>
      <c r="Q459" s="70"/>
      <c r="R459" s="134"/>
      <c r="S459" s="70"/>
      <c r="T459" s="134"/>
      <c r="U459" s="70"/>
      <c r="V459" s="134"/>
      <c r="W459" s="70"/>
      <c r="X459" s="134"/>
      <c r="Y459" s="70"/>
      <c r="Z459" s="134"/>
      <c r="AA459" s="70"/>
      <c r="AB459" s="19"/>
      <c r="AC459" s="20"/>
      <c r="AD459" s="19"/>
      <c r="AE459" s="71" t="str">
        <f t="shared" si="290"/>
        <v/>
      </c>
      <c r="AF459" s="71" t="str">
        <f t="shared" si="291"/>
        <v/>
      </c>
      <c r="AG459" s="71" t="str">
        <f t="shared" si="292"/>
        <v/>
      </c>
      <c r="AH459" s="71" t="str">
        <f t="shared" si="293"/>
        <v/>
      </c>
      <c r="AI459" s="71" t="str">
        <f t="shared" si="294"/>
        <v/>
      </c>
      <c r="AJ459" s="71" t="str">
        <f t="shared" si="295"/>
        <v/>
      </c>
      <c r="AK459" s="71" t="str">
        <f t="shared" si="296"/>
        <v/>
      </c>
      <c r="AL459" s="71" t="str">
        <f t="shared" si="297"/>
        <v/>
      </c>
      <c r="AM459" s="71" t="str">
        <f t="shared" si="298"/>
        <v/>
      </c>
      <c r="AN459" s="72" t="str">
        <f t="shared" si="299"/>
        <v/>
      </c>
      <c r="AO459" s="73" t="str">
        <f t="shared" si="300"/>
        <v/>
      </c>
      <c r="AP459" s="72" t="str">
        <f t="shared" si="301"/>
        <v/>
      </c>
      <c r="AQ459" s="72" t="str">
        <f t="shared" si="302"/>
        <v/>
      </c>
      <c r="AR459" s="72" t="str">
        <f t="shared" si="303"/>
        <v/>
      </c>
      <c r="AS459" s="72" t="str">
        <f t="shared" si="304"/>
        <v/>
      </c>
      <c r="AT459" s="72" t="str">
        <f t="shared" si="305"/>
        <v/>
      </c>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80"/>
      <c r="CA459" s="3"/>
      <c r="CB459" s="3"/>
      <c r="CC459" s="3"/>
      <c r="CD459" s="3"/>
      <c r="CE459" s="3"/>
      <c r="CF459" s="3"/>
      <c r="CG459" s="3"/>
      <c r="CH459" s="3"/>
      <c r="CI459" s="3"/>
      <c r="CJ459" s="3"/>
      <c r="CM459" s="3"/>
      <c r="CN459" s="78" t="str">
        <f t="shared" si="306"/>
        <v/>
      </c>
      <c r="CO459" s="78" t="str">
        <f t="shared" si="307"/>
        <v/>
      </c>
      <c r="CP459" s="78" t="str">
        <f t="shared" si="308"/>
        <v/>
      </c>
      <c r="CQ459" s="78" t="str">
        <f t="shared" si="309"/>
        <v/>
      </c>
      <c r="CR459" s="78" t="str">
        <f t="shared" si="310"/>
        <v/>
      </c>
      <c r="CS459" s="78" t="str">
        <f t="shared" si="311"/>
        <v/>
      </c>
      <c r="CT459" s="78">
        <f t="shared" si="312"/>
        <v>0</v>
      </c>
      <c r="CU459" s="78">
        <f t="shared" si="313"/>
        <v>0</v>
      </c>
      <c r="CV459" s="78">
        <f t="shared" si="314"/>
        <v>0</v>
      </c>
      <c r="CW459" s="78">
        <f t="shared" si="315"/>
        <v>0</v>
      </c>
      <c r="CX459" s="78">
        <f t="shared" si="316"/>
        <v>0</v>
      </c>
      <c r="CY459" s="78">
        <f t="shared" si="317"/>
        <v>0</v>
      </c>
      <c r="CZ459" s="78">
        <f t="shared" si="318"/>
        <v>0</v>
      </c>
      <c r="DA459" s="78">
        <f>IF(COUNTIFS($A$2:$A$601,A459,$B$2:$B$601,B459,$F$2:F$601,F459)&gt;1,1,0)</f>
        <v>0</v>
      </c>
      <c r="DB459" s="78">
        <f t="shared" si="319"/>
        <v>0</v>
      </c>
      <c r="DC459" s="78">
        <f t="shared" si="320"/>
        <v>0</v>
      </c>
      <c r="DD459" s="78">
        <f t="shared" si="321"/>
        <v>0</v>
      </c>
      <c r="DE459" s="78" t="str">
        <f t="shared" si="322"/>
        <v>1</v>
      </c>
      <c r="DF459" s="78" t="str">
        <f t="shared" si="323"/>
        <v>1</v>
      </c>
      <c r="DG459" s="78" t="str">
        <f t="shared" si="324"/>
        <v>1</v>
      </c>
      <c r="DH459" s="78" t="str">
        <f t="shared" si="325"/>
        <v>1</v>
      </c>
      <c r="DI459" s="79" t="str">
        <f>IFERROR(IF(J459="","",VLOOKUP(J459,Lists!$D$3:$E$13,2,FALSE)),1)</f>
        <v/>
      </c>
      <c r="DJ459" s="79" t="str">
        <f>IFERROR(IF(K459="","",VLOOKUP(K459,Lists!$F$3:$G$14,2,FALSE)),1)</f>
        <v/>
      </c>
      <c r="DK459" s="79" t="str">
        <f>IFERROR(IF(M459="","",VLOOKUP(M459,Lists!$AA$3:$AB$18,2,FALSE)),1)</f>
        <v/>
      </c>
      <c r="DL459" s="79" t="str">
        <f>IFERROR(IF(N459="","",VLOOKUP(N459,Lists!$AC$3:$AD$13,2,FALSE)),1)</f>
        <v/>
      </c>
    </row>
    <row r="460" spans="1:116" ht="15" customHeight="1" x14ac:dyDescent="0.2">
      <c r="A460" s="20"/>
      <c r="B460" s="19"/>
      <c r="C460" s="64"/>
      <c r="D460" s="64"/>
      <c r="E460" s="19"/>
      <c r="F460" s="20"/>
      <c r="G460" s="18"/>
      <c r="H460" s="65"/>
      <c r="I460" s="18"/>
      <c r="J460" s="66"/>
      <c r="K460" s="66"/>
      <c r="L460" s="67"/>
      <c r="M460" s="68"/>
      <c r="N460" s="68"/>
      <c r="O460" s="69"/>
      <c r="P460" s="134"/>
      <c r="Q460" s="70"/>
      <c r="R460" s="134"/>
      <c r="S460" s="70"/>
      <c r="T460" s="134"/>
      <c r="U460" s="70"/>
      <c r="V460" s="134"/>
      <c r="W460" s="70"/>
      <c r="X460" s="134"/>
      <c r="Y460" s="70"/>
      <c r="Z460" s="134"/>
      <c r="AA460" s="70"/>
      <c r="AB460" s="19"/>
      <c r="AC460" s="20"/>
      <c r="AD460" s="19"/>
      <c r="AE460" s="71" t="str">
        <f t="shared" si="290"/>
        <v/>
      </c>
      <c r="AF460" s="71" t="str">
        <f t="shared" si="291"/>
        <v/>
      </c>
      <c r="AG460" s="71" t="str">
        <f t="shared" si="292"/>
        <v/>
      </c>
      <c r="AH460" s="71" t="str">
        <f t="shared" si="293"/>
        <v/>
      </c>
      <c r="AI460" s="71" t="str">
        <f t="shared" si="294"/>
        <v/>
      </c>
      <c r="AJ460" s="71" t="str">
        <f t="shared" si="295"/>
        <v/>
      </c>
      <c r="AK460" s="71" t="str">
        <f t="shared" si="296"/>
        <v/>
      </c>
      <c r="AL460" s="71" t="str">
        <f t="shared" si="297"/>
        <v/>
      </c>
      <c r="AM460" s="71" t="str">
        <f t="shared" si="298"/>
        <v/>
      </c>
      <c r="AN460" s="72" t="str">
        <f t="shared" si="299"/>
        <v/>
      </c>
      <c r="AO460" s="73" t="str">
        <f t="shared" si="300"/>
        <v/>
      </c>
      <c r="AP460" s="72" t="str">
        <f t="shared" si="301"/>
        <v/>
      </c>
      <c r="AQ460" s="72" t="str">
        <f t="shared" si="302"/>
        <v/>
      </c>
      <c r="AR460" s="72" t="str">
        <f t="shared" si="303"/>
        <v/>
      </c>
      <c r="AS460" s="72" t="str">
        <f t="shared" si="304"/>
        <v/>
      </c>
      <c r="AT460" s="72" t="str">
        <f t="shared" si="305"/>
        <v/>
      </c>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80"/>
      <c r="CA460" s="3"/>
      <c r="CB460" s="3"/>
      <c r="CC460" s="3"/>
      <c r="CD460" s="3"/>
      <c r="CE460" s="3"/>
      <c r="CF460" s="3"/>
      <c r="CG460" s="3"/>
      <c r="CH460" s="3"/>
      <c r="CI460" s="3"/>
      <c r="CJ460" s="3"/>
      <c r="CM460" s="3"/>
      <c r="CN460" s="78" t="str">
        <f t="shared" si="306"/>
        <v/>
      </c>
      <c r="CO460" s="78" t="str">
        <f t="shared" si="307"/>
        <v/>
      </c>
      <c r="CP460" s="78" t="str">
        <f t="shared" si="308"/>
        <v/>
      </c>
      <c r="CQ460" s="78" t="str">
        <f t="shared" si="309"/>
        <v/>
      </c>
      <c r="CR460" s="78" t="str">
        <f t="shared" si="310"/>
        <v/>
      </c>
      <c r="CS460" s="78" t="str">
        <f t="shared" si="311"/>
        <v/>
      </c>
      <c r="CT460" s="78">
        <f t="shared" si="312"/>
        <v>0</v>
      </c>
      <c r="CU460" s="78">
        <f t="shared" si="313"/>
        <v>0</v>
      </c>
      <c r="CV460" s="78">
        <f t="shared" si="314"/>
        <v>0</v>
      </c>
      <c r="CW460" s="78">
        <f t="shared" si="315"/>
        <v>0</v>
      </c>
      <c r="CX460" s="78">
        <f t="shared" si="316"/>
        <v>0</v>
      </c>
      <c r="CY460" s="78">
        <f t="shared" si="317"/>
        <v>0</v>
      </c>
      <c r="CZ460" s="78">
        <f t="shared" si="318"/>
        <v>0</v>
      </c>
      <c r="DA460" s="78">
        <f>IF(COUNTIFS($A$2:$A$601,A460,$B$2:$B$601,B460,$F$2:F$601,F460)&gt;1,1,0)</f>
        <v>0</v>
      </c>
      <c r="DB460" s="78">
        <f t="shared" si="319"/>
        <v>0</v>
      </c>
      <c r="DC460" s="78">
        <f t="shared" si="320"/>
        <v>0</v>
      </c>
      <c r="DD460" s="78">
        <f t="shared" si="321"/>
        <v>0</v>
      </c>
      <c r="DE460" s="78" t="str">
        <f t="shared" si="322"/>
        <v>1</v>
      </c>
      <c r="DF460" s="78" t="str">
        <f t="shared" si="323"/>
        <v>1</v>
      </c>
      <c r="DG460" s="78" t="str">
        <f t="shared" si="324"/>
        <v>1</v>
      </c>
      <c r="DH460" s="78" t="str">
        <f t="shared" si="325"/>
        <v>1</v>
      </c>
      <c r="DI460" s="79" t="str">
        <f>IFERROR(IF(J460="","",VLOOKUP(J460,Lists!$D$3:$E$13,2,FALSE)),1)</f>
        <v/>
      </c>
      <c r="DJ460" s="79" t="str">
        <f>IFERROR(IF(K460="","",VLOOKUP(K460,Lists!$F$3:$G$14,2,FALSE)),1)</f>
        <v/>
      </c>
      <c r="DK460" s="79" t="str">
        <f>IFERROR(IF(M460="","",VLOOKUP(M460,Lists!$AA$3:$AB$18,2,FALSE)),1)</f>
        <v/>
      </c>
      <c r="DL460" s="79" t="str">
        <f>IFERROR(IF(N460="","",VLOOKUP(N460,Lists!$AC$3:$AD$13,2,FALSE)),1)</f>
        <v/>
      </c>
    </row>
    <row r="461" spans="1:116" ht="15" customHeight="1" x14ac:dyDescent="0.2">
      <c r="A461" s="20"/>
      <c r="B461" s="19"/>
      <c r="C461" s="64"/>
      <c r="D461" s="64"/>
      <c r="E461" s="19"/>
      <c r="F461" s="20"/>
      <c r="G461" s="18"/>
      <c r="H461" s="65"/>
      <c r="I461" s="18"/>
      <c r="J461" s="66"/>
      <c r="K461" s="66"/>
      <c r="L461" s="67"/>
      <c r="M461" s="68"/>
      <c r="N461" s="68"/>
      <c r="O461" s="69"/>
      <c r="P461" s="134"/>
      <c r="Q461" s="70"/>
      <c r="R461" s="134"/>
      <c r="S461" s="70"/>
      <c r="T461" s="134"/>
      <c r="U461" s="70"/>
      <c r="V461" s="134"/>
      <c r="W461" s="70"/>
      <c r="X461" s="134"/>
      <c r="Y461" s="70"/>
      <c r="Z461" s="134"/>
      <c r="AA461" s="70"/>
      <c r="AB461" s="19"/>
      <c r="AC461" s="20"/>
      <c r="AD461" s="19"/>
      <c r="AE461" s="71" t="str">
        <f t="shared" si="290"/>
        <v/>
      </c>
      <c r="AF461" s="71" t="str">
        <f t="shared" si="291"/>
        <v/>
      </c>
      <c r="AG461" s="71" t="str">
        <f t="shared" si="292"/>
        <v/>
      </c>
      <c r="AH461" s="71" t="str">
        <f t="shared" si="293"/>
        <v/>
      </c>
      <c r="AI461" s="71" t="str">
        <f t="shared" si="294"/>
        <v/>
      </c>
      <c r="AJ461" s="71" t="str">
        <f t="shared" si="295"/>
        <v/>
      </c>
      <c r="AK461" s="71" t="str">
        <f t="shared" si="296"/>
        <v/>
      </c>
      <c r="AL461" s="71" t="str">
        <f t="shared" si="297"/>
        <v/>
      </c>
      <c r="AM461" s="71" t="str">
        <f t="shared" si="298"/>
        <v/>
      </c>
      <c r="AN461" s="72" t="str">
        <f t="shared" si="299"/>
        <v/>
      </c>
      <c r="AO461" s="73" t="str">
        <f t="shared" si="300"/>
        <v/>
      </c>
      <c r="AP461" s="72" t="str">
        <f t="shared" si="301"/>
        <v/>
      </c>
      <c r="AQ461" s="72" t="str">
        <f t="shared" si="302"/>
        <v/>
      </c>
      <c r="AR461" s="72" t="str">
        <f t="shared" si="303"/>
        <v/>
      </c>
      <c r="AS461" s="72" t="str">
        <f t="shared" si="304"/>
        <v/>
      </c>
      <c r="AT461" s="72" t="str">
        <f t="shared" si="305"/>
        <v/>
      </c>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80"/>
      <c r="CA461" s="3"/>
      <c r="CB461" s="3"/>
      <c r="CC461" s="3"/>
      <c r="CD461" s="3"/>
      <c r="CE461" s="3"/>
      <c r="CF461" s="3"/>
      <c r="CG461" s="3"/>
      <c r="CH461" s="3"/>
      <c r="CI461" s="3"/>
      <c r="CJ461" s="3"/>
      <c r="CM461" s="3"/>
      <c r="CN461" s="78" t="str">
        <f t="shared" si="306"/>
        <v/>
      </c>
      <c r="CO461" s="78" t="str">
        <f t="shared" si="307"/>
        <v/>
      </c>
      <c r="CP461" s="78" t="str">
        <f t="shared" si="308"/>
        <v/>
      </c>
      <c r="CQ461" s="78" t="str">
        <f t="shared" si="309"/>
        <v/>
      </c>
      <c r="CR461" s="78" t="str">
        <f t="shared" si="310"/>
        <v/>
      </c>
      <c r="CS461" s="78" t="str">
        <f t="shared" si="311"/>
        <v/>
      </c>
      <c r="CT461" s="78">
        <f t="shared" si="312"/>
        <v>0</v>
      </c>
      <c r="CU461" s="78">
        <f t="shared" si="313"/>
        <v>0</v>
      </c>
      <c r="CV461" s="78">
        <f t="shared" si="314"/>
        <v>0</v>
      </c>
      <c r="CW461" s="78">
        <f t="shared" si="315"/>
        <v>0</v>
      </c>
      <c r="CX461" s="78">
        <f t="shared" si="316"/>
        <v>0</v>
      </c>
      <c r="CY461" s="78">
        <f t="shared" si="317"/>
        <v>0</v>
      </c>
      <c r="CZ461" s="78">
        <f t="shared" si="318"/>
        <v>0</v>
      </c>
      <c r="DA461" s="78">
        <f>IF(COUNTIFS($A$2:$A$601,A461,$B$2:$B$601,B461,$F$2:F$601,F461)&gt;1,1,0)</f>
        <v>0</v>
      </c>
      <c r="DB461" s="78">
        <f t="shared" si="319"/>
        <v>0</v>
      </c>
      <c r="DC461" s="78">
        <f t="shared" si="320"/>
        <v>0</v>
      </c>
      <c r="DD461" s="78">
        <f t="shared" si="321"/>
        <v>0</v>
      </c>
      <c r="DE461" s="78" t="str">
        <f t="shared" si="322"/>
        <v>1</v>
      </c>
      <c r="DF461" s="78" t="str">
        <f t="shared" si="323"/>
        <v>1</v>
      </c>
      <c r="DG461" s="78" t="str">
        <f t="shared" si="324"/>
        <v>1</v>
      </c>
      <c r="DH461" s="78" t="str">
        <f t="shared" si="325"/>
        <v>1</v>
      </c>
      <c r="DI461" s="79" t="str">
        <f>IFERROR(IF(J461="","",VLOOKUP(J461,Lists!$D$3:$E$13,2,FALSE)),1)</f>
        <v/>
      </c>
      <c r="DJ461" s="79" t="str">
        <f>IFERROR(IF(K461="","",VLOOKUP(K461,Lists!$F$3:$G$14,2,FALSE)),1)</f>
        <v/>
      </c>
      <c r="DK461" s="79" t="str">
        <f>IFERROR(IF(M461="","",VLOOKUP(M461,Lists!$AA$3:$AB$18,2,FALSE)),1)</f>
        <v/>
      </c>
      <c r="DL461" s="79" t="str">
        <f>IFERROR(IF(N461="","",VLOOKUP(N461,Lists!$AC$3:$AD$13,2,FALSE)),1)</f>
        <v/>
      </c>
    </row>
    <row r="462" spans="1:116" ht="15" customHeight="1" x14ac:dyDescent="0.2">
      <c r="A462" s="20"/>
      <c r="B462" s="19"/>
      <c r="C462" s="64"/>
      <c r="D462" s="64"/>
      <c r="E462" s="19"/>
      <c r="F462" s="20"/>
      <c r="G462" s="18"/>
      <c r="H462" s="65"/>
      <c r="I462" s="18"/>
      <c r="J462" s="66"/>
      <c r="K462" s="66"/>
      <c r="L462" s="67"/>
      <c r="M462" s="68"/>
      <c r="N462" s="68"/>
      <c r="O462" s="69"/>
      <c r="P462" s="134"/>
      <c r="Q462" s="70"/>
      <c r="R462" s="134"/>
      <c r="S462" s="70"/>
      <c r="T462" s="134"/>
      <c r="U462" s="70"/>
      <c r="V462" s="134"/>
      <c r="W462" s="70"/>
      <c r="X462" s="134"/>
      <c r="Y462" s="70"/>
      <c r="Z462" s="134"/>
      <c r="AA462" s="70"/>
      <c r="AB462" s="19"/>
      <c r="AC462" s="20"/>
      <c r="AD462" s="19"/>
      <c r="AE462" s="71" t="str">
        <f t="shared" si="290"/>
        <v/>
      </c>
      <c r="AF462" s="71" t="str">
        <f t="shared" si="291"/>
        <v/>
      </c>
      <c r="AG462" s="71" t="str">
        <f t="shared" si="292"/>
        <v/>
      </c>
      <c r="AH462" s="71" t="str">
        <f t="shared" si="293"/>
        <v/>
      </c>
      <c r="AI462" s="71" t="str">
        <f t="shared" si="294"/>
        <v/>
      </c>
      <c r="AJ462" s="71" t="str">
        <f t="shared" si="295"/>
        <v/>
      </c>
      <c r="AK462" s="71" t="str">
        <f t="shared" si="296"/>
        <v/>
      </c>
      <c r="AL462" s="71" t="str">
        <f t="shared" si="297"/>
        <v/>
      </c>
      <c r="AM462" s="71" t="str">
        <f t="shared" si="298"/>
        <v/>
      </c>
      <c r="AN462" s="72" t="str">
        <f t="shared" si="299"/>
        <v/>
      </c>
      <c r="AO462" s="73" t="str">
        <f t="shared" si="300"/>
        <v/>
      </c>
      <c r="AP462" s="72" t="str">
        <f t="shared" si="301"/>
        <v/>
      </c>
      <c r="AQ462" s="72" t="str">
        <f t="shared" si="302"/>
        <v/>
      </c>
      <c r="AR462" s="72" t="str">
        <f t="shared" si="303"/>
        <v/>
      </c>
      <c r="AS462" s="72" t="str">
        <f t="shared" si="304"/>
        <v/>
      </c>
      <c r="AT462" s="72" t="str">
        <f t="shared" si="305"/>
        <v/>
      </c>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80"/>
      <c r="CA462" s="3"/>
      <c r="CB462" s="3"/>
      <c r="CC462" s="3"/>
      <c r="CD462" s="3"/>
      <c r="CE462" s="3"/>
      <c r="CF462" s="3"/>
      <c r="CG462" s="3"/>
      <c r="CH462" s="3"/>
      <c r="CI462" s="3"/>
      <c r="CJ462" s="3"/>
      <c r="CM462" s="3"/>
      <c r="CN462" s="78" t="str">
        <f t="shared" si="306"/>
        <v/>
      </c>
      <c r="CO462" s="78" t="str">
        <f t="shared" si="307"/>
        <v/>
      </c>
      <c r="CP462" s="78" t="str">
        <f t="shared" si="308"/>
        <v/>
      </c>
      <c r="CQ462" s="78" t="str">
        <f t="shared" si="309"/>
        <v/>
      </c>
      <c r="CR462" s="78" t="str">
        <f t="shared" si="310"/>
        <v/>
      </c>
      <c r="CS462" s="78" t="str">
        <f t="shared" si="311"/>
        <v/>
      </c>
      <c r="CT462" s="78">
        <f t="shared" si="312"/>
        <v>0</v>
      </c>
      <c r="CU462" s="78">
        <f t="shared" si="313"/>
        <v>0</v>
      </c>
      <c r="CV462" s="78">
        <f t="shared" si="314"/>
        <v>0</v>
      </c>
      <c r="CW462" s="78">
        <f t="shared" si="315"/>
        <v>0</v>
      </c>
      <c r="CX462" s="78">
        <f t="shared" si="316"/>
        <v>0</v>
      </c>
      <c r="CY462" s="78">
        <f t="shared" si="317"/>
        <v>0</v>
      </c>
      <c r="CZ462" s="78">
        <f t="shared" si="318"/>
        <v>0</v>
      </c>
      <c r="DA462" s="78">
        <f>IF(COUNTIFS($A$2:$A$601,A462,$B$2:$B$601,B462,$F$2:F$601,F462)&gt;1,1,0)</f>
        <v>0</v>
      </c>
      <c r="DB462" s="78">
        <f t="shared" si="319"/>
        <v>0</v>
      </c>
      <c r="DC462" s="78">
        <f t="shared" si="320"/>
        <v>0</v>
      </c>
      <c r="DD462" s="78">
        <f t="shared" si="321"/>
        <v>0</v>
      </c>
      <c r="DE462" s="78" t="str">
        <f t="shared" si="322"/>
        <v>1</v>
      </c>
      <c r="DF462" s="78" t="str">
        <f t="shared" si="323"/>
        <v>1</v>
      </c>
      <c r="DG462" s="78" t="str">
        <f t="shared" si="324"/>
        <v>1</v>
      </c>
      <c r="DH462" s="78" t="str">
        <f t="shared" si="325"/>
        <v>1</v>
      </c>
      <c r="DI462" s="79" t="str">
        <f>IFERROR(IF(J462="","",VLOOKUP(J462,Lists!$D$3:$E$13,2,FALSE)),1)</f>
        <v/>
      </c>
      <c r="DJ462" s="79" t="str">
        <f>IFERROR(IF(K462="","",VLOOKUP(K462,Lists!$F$3:$G$14,2,FALSE)),1)</f>
        <v/>
      </c>
      <c r="DK462" s="79" t="str">
        <f>IFERROR(IF(M462="","",VLOOKUP(M462,Lists!$AA$3:$AB$18,2,FALSE)),1)</f>
        <v/>
      </c>
      <c r="DL462" s="79" t="str">
        <f>IFERROR(IF(N462="","",VLOOKUP(N462,Lists!$AC$3:$AD$13,2,FALSE)),1)</f>
        <v/>
      </c>
    </row>
    <row r="463" spans="1:116" ht="15" customHeight="1" x14ac:dyDescent="0.2">
      <c r="A463" s="20"/>
      <c r="B463" s="19"/>
      <c r="C463" s="64"/>
      <c r="D463" s="64"/>
      <c r="E463" s="19"/>
      <c r="F463" s="20"/>
      <c r="G463" s="18"/>
      <c r="H463" s="65"/>
      <c r="I463" s="18"/>
      <c r="J463" s="66"/>
      <c r="K463" s="66"/>
      <c r="L463" s="67"/>
      <c r="M463" s="68"/>
      <c r="N463" s="68"/>
      <c r="O463" s="69"/>
      <c r="P463" s="134"/>
      <c r="Q463" s="70"/>
      <c r="R463" s="134"/>
      <c r="S463" s="70"/>
      <c r="T463" s="134"/>
      <c r="U463" s="70"/>
      <c r="V463" s="134"/>
      <c r="W463" s="70"/>
      <c r="X463" s="134"/>
      <c r="Y463" s="70"/>
      <c r="Z463" s="134"/>
      <c r="AA463" s="70"/>
      <c r="AB463" s="19"/>
      <c r="AC463" s="20"/>
      <c r="AD463" s="19"/>
      <c r="AE463" s="71" t="str">
        <f t="shared" si="290"/>
        <v/>
      </c>
      <c r="AF463" s="71" t="str">
        <f t="shared" si="291"/>
        <v/>
      </c>
      <c r="AG463" s="71" t="str">
        <f t="shared" si="292"/>
        <v/>
      </c>
      <c r="AH463" s="71" t="str">
        <f t="shared" si="293"/>
        <v/>
      </c>
      <c r="AI463" s="71" t="str">
        <f t="shared" si="294"/>
        <v/>
      </c>
      <c r="AJ463" s="71" t="str">
        <f t="shared" si="295"/>
        <v/>
      </c>
      <c r="AK463" s="71" t="str">
        <f t="shared" si="296"/>
        <v/>
      </c>
      <c r="AL463" s="71" t="str">
        <f t="shared" si="297"/>
        <v/>
      </c>
      <c r="AM463" s="71" t="str">
        <f t="shared" si="298"/>
        <v/>
      </c>
      <c r="AN463" s="72" t="str">
        <f t="shared" si="299"/>
        <v/>
      </c>
      <c r="AO463" s="73" t="str">
        <f t="shared" si="300"/>
        <v/>
      </c>
      <c r="AP463" s="72" t="str">
        <f t="shared" si="301"/>
        <v/>
      </c>
      <c r="AQ463" s="72" t="str">
        <f t="shared" si="302"/>
        <v/>
      </c>
      <c r="AR463" s="72" t="str">
        <f t="shared" si="303"/>
        <v/>
      </c>
      <c r="AS463" s="72" t="str">
        <f t="shared" si="304"/>
        <v/>
      </c>
      <c r="AT463" s="72" t="str">
        <f t="shared" si="305"/>
        <v/>
      </c>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80"/>
      <c r="CA463" s="3"/>
      <c r="CB463" s="3"/>
      <c r="CC463" s="3"/>
      <c r="CD463" s="3"/>
      <c r="CE463" s="3"/>
      <c r="CF463" s="3"/>
      <c r="CG463" s="3"/>
      <c r="CH463" s="3"/>
      <c r="CI463" s="3"/>
      <c r="CJ463" s="3"/>
      <c r="CM463" s="3"/>
      <c r="CN463" s="78" t="str">
        <f t="shared" si="306"/>
        <v/>
      </c>
      <c r="CO463" s="78" t="str">
        <f t="shared" si="307"/>
        <v/>
      </c>
      <c r="CP463" s="78" t="str">
        <f t="shared" si="308"/>
        <v/>
      </c>
      <c r="CQ463" s="78" t="str">
        <f t="shared" si="309"/>
        <v/>
      </c>
      <c r="CR463" s="78" t="str">
        <f t="shared" si="310"/>
        <v/>
      </c>
      <c r="CS463" s="78" t="str">
        <f t="shared" si="311"/>
        <v/>
      </c>
      <c r="CT463" s="78">
        <f t="shared" si="312"/>
        <v>0</v>
      </c>
      <c r="CU463" s="78">
        <f t="shared" si="313"/>
        <v>0</v>
      </c>
      <c r="CV463" s="78">
        <f t="shared" si="314"/>
        <v>0</v>
      </c>
      <c r="CW463" s="78">
        <f t="shared" si="315"/>
        <v>0</v>
      </c>
      <c r="CX463" s="78">
        <f t="shared" si="316"/>
        <v>0</v>
      </c>
      <c r="CY463" s="78">
        <f t="shared" si="317"/>
        <v>0</v>
      </c>
      <c r="CZ463" s="78">
        <f t="shared" si="318"/>
        <v>0</v>
      </c>
      <c r="DA463" s="78">
        <f>IF(COUNTIFS($A$2:$A$601,A463,$B$2:$B$601,B463,$F$2:F$601,F463)&gt;1,1,0)</f>
        <v>0</v>
      </c>
      <c r="DB463" s="78">
        <f t="shared" si="319"/>
        <v>0</v>
      </c>
      <c r="DC463" s="78">
        <f t="shared" si="320"/>
        <v>0</v>
      </c>
      <c r="DD463" s="78">
        <f t="shared" si="321"/>
        <v>0</v>
      </c>
      <c r="DE463" s="78" t="str">
        <f t="shared" si="322"/>
        <v>1</v>
      </c>
      <c r="DF463" s="78" t="str">
        <f t="shared" si="323"/>
        <v>1</v>
      </c>
      <c r="DG463" s="78" t="str">
        <f t="shared" si="324"/>
        <v>1</v>
      </c>
      <c r="DH463" s="78" t="str">
        <f t="shared" si="325"/>
        <v>1</v>
      </c>
      <c r="DI463" s="79" t="str">
        <f>IFERROR(IF(J463="","",VLOOKUP(J463,Lists!$D$3:$E$13,2,FALSE)),1)</f>
        <v/>
      </c>
      <c r="DJ463" s="79" t="str">
        <f>IFERROR(IF(K463="","",VLOOKUP(K463,Lists!$F$3:$G$14,2,FALSE)),1)</f>
        <v/>
      </c>
      <c r="DK463" s="79" t="str">
        <f>IFERROR(IF(M463="","",VLOOKUP(M463,Lists!$AA$3:$AB$18,2,FALSE)),1)</f>
        <v/>
      </c>
      <c r="DL463" s="79" t="str">
        <f>IFERROR(IF(N463="","",VLOOKUP(N463,Lists!$AC$3:$AD$13,2,FALSE)),1)</f>
        <v/>
      </c>
    </row>
    <row r="464" spans="1:116" ht="15" customHeight="1" x14ac:dyDescent="0.2">
      <c r="A464" s="20"/>
      <c r="B464" s="19"/>
      <c r="C464" s="64"/>
      <c r="D464" s="64"/>
      <c r="E464" s="19"/>
      <c r="F464" s="20"/>
      <c r="G464" s="18"/>
      <c r="H464" s="65"/>
      <c r="I464" s="18"/>
      <c r="J464" s="66"/>
      <c r="K464" s="66"/>
      <c r="L464" s="67"/>
      <c r="M464" s="68"/>
      <c r="N464" s="68"/>
      <c r="O464" s="69"/>
      <c r="P464" s="134"/>
      <c r="Q464" s="70"/>
      <c r="R464" s="134"/>
      <c r="S464" s="70"/>
      <c r="T464" s="134"/>
      <c r="U464" s="70"/>
      <c r="V464" s="134"/>
      <c r="W464" s="70"/>
      <c r="X464" s="134"/>
      <c r="Y464" s="70"/>
      <c r="Z464" s="134"/>
      <c r="AA464" s="70"/>
      <c r="AB464" s="19"/>
      <c r="AC464" s="20"/>
      <c r="AD464" s="19"/>
      <c r="AE464" s="71" t="str">
        <f t="shared" si="290"/>
        <v/>
      </c>
      <c r="AF464" s="71" t="str">
        <f t="shared" si="291"/>
        <v/>
      </c>
      <c r="AG464" s="71" t="str">
        <f t="shared" si="292"/>
        <v/>
      </c>
      <c r="AH464" s="71" t="str">
        <f t="shared" si="293"/>
        <v/>
      </c>
      <c r="AI464" s="71" t="str">
        <f t="shared" si="294"/>
        <v/>
      </c>
      <c r="AJ464" s="71" t="str">
        <f t="shared" si="295"/>
        <v/>
      </c>
      <c r="AK464" s="71" t="str">
        <f t="shared" si="296"/>
        <v/>
      </c>
      <c r="AL464" s="71" t="str">
        <f t="shared" si="297"/>
        <v/>
      </c>
      <c r="AM464" s="71" t="str">
        <f t="shared" si="298"/>
        <v/>
      </c>
      <c r="AN464" s="72" t="str">
        <f t="shared" si="299"/>
        <v/>
      </c>
      <c r="AO464" s="73" t="str">
        <f t="shared" si="300"/>
        <v/>
      </c>
      <c r="AP464" s="72" t="str">
        <f t="shared" si="301"/>
        <v/>
      </c>
      <c r="AQ464" s="72" t="str">
        <f t="shared" si="302"/>
        <v/>
      </c>
      <c r="AR464" s="72" t="str">
        <f t="shared" si="303"/>
        <v/>
      </c>
      <c r="AS464" s="72" t="str">
        <f t="shared" si="304"/>
        <v/>
      </c>
      <c r="AT464" s="72" t="str">
        <f t="shared" si="305"/>
        <v/>
      </c>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80"/>
      <c r="CA464" s="3"/>
      <c r="CB464" s="3"/>
      <c r="CC464" s="3"/>
      <c r="CD464" s="3"/>
      <c r="CE464" s="3"/>
      <c r="CF464" s="3"/>
      <c r="CG464" s="3"/>
      <c r="CH464" s="3"/>
      <c r="CI464" s="3"/>
      <c r="CJ464" s="3"/>
      <c r="CM464" s="3"/>
      <c r="CN464" s="78" t="str">
        <f t="shared" si="306"/>
        <v/>
      </c>
      <c r="CO464" s="78" t="str">
        <f t="shared" si="307"/>
        <v/>
      </c>
      <c r="CP464" s="78" t="str">
        <f t="shared" si="308"/>
        <v/>
      </c>
      <c r="CQ464" s="78" t="str">
        <f t="shared" si="309"/>
        <v/>
      </c>
      <c r="CR464" s="78" t="str">
        <f t="shared" si="310"/>
        <v/>
      </c>
      <c r="CS464" s="78" t="str">
        <f t="shared" si="311"/>
        <v/>
      </c>
      <c r="CT464" s="78">
        <f t="shared" si="312"/>
        <v>0</v>
      </c>
      <c r="CU464" s="78">
        <f t="shared" si="313"/>
        <v>0</v>
      </c>
      <c r="CV464" s="78">
        <f t="shared" si="314"/>
        <v>0</v>
      </c>
      <c r="CW464" s="78">
        <f t="shared" si="315"/>
        <v>0</v>
      </c>
      <c r="CX464" s="78">
        <f t="shared" si="316"/>
        <v>0</v>
      </c>
      <c r="CY464" s="78">
        <f t="shared" si="317"/>
        <v>0</v>
      </c>
      <c r="CZ464" s="78">
        <f t="shared" si="318"/>
        <v>0</v>
      </c>
      <c r="DA464" s="78">
        <f>IF(COUNTIFS($A$2:$A$601,A464,$B$2:$B$601,B464,$F$2:F$601,F464)&gt;1,1,0)</f>
        <v>0</v>
      </c>
      <c r="DB464" s="78">
        <f t="shared" si="319"/>
        <v>0</v>
      </c>
      <c r="DC464" s="78">
        <f t="shared" si="320"/>
        <v>0</v>
      </c>
      <c r="DD464" s="78">
        <f t="shared" si="321"/>
        <v>0</v>
      </c>
      <c r="DE464" s="78" t="str">
        <f t="shared" si="322"/>
        <v>1</v>
      </c>
      <c r="DF464" s="78" t="str">
        <f t="shared" si="323"/>
        <v>1</v>
      </c>
      <c r="DG464" s="78" t="str">
        <f t="shared" si="324"/>
        <v>1</v>
      </c>
      <c r="DH464" s="78" t="str">
        <f t="shared" si="325"/>
        <v>1</v>
      </c>
      <c r="DI464" s="79" t="str">
        <f>IFERROR(IF(J464="","",VLOOKUP(J464,Lists!$D$3:$E$13,2,FALSE)),1)</f>
        <v/>
      </c>
      <c r="DJ464" s="79" t="str">
        <f>IFERROR(IF(K464="","",VLOOKUP(K464,Lists!$F$3:$G$14,2,FALSE)),1)</f>
        <v/>
      </c>
      <c r="DK464" s="79" t="str">
        <f>IFERROR(IF(M464="","",VLOOKUP(M464,Lists!$AA$3:$AB$18,2,FALSE)),1)</f>
        <v/>
      </c>
      <c r="DL464" s="79" t="str">
        <f>IFERROR(IF(N464="","",VLOOKUP(N464,Lists!$AC$3:$AD$13,2,FALSE)),1)</f>
        <v/>
      </c>
    </row>
    <row r="465" spans="1:116" ht="15" customHeight="1" x14ac:dyDescent="0.2">
      <c r="A465" s="20"/>
      <c r="B465" s="19"/>
      <c r="C465" s="64"/>
      <c r="D465" s="64"/>
      <c r="E465" s="19"/>
      <c r="F465" s="20"/>
      <c r="G465" s="18"/>
      <c r="H465" s="65"/>
      <c r="I465" s="18"/>
      <c r="J465" s="66"/>
      <c r="K465" s="66"/>
      <c r="L465" s="67"/>
      <c r="M465" s="68"/>
      <c r="N465" s="68"/>
      <c r="O465" s="69"/>
      <c r="P465" s="134"/>
      <c r="Q465" s="70"/>
      <c r="R465" s="134"/>
      <c r="S465" s="70"/>
      <c r="T465" s="134"/>
      <c r="U465" s="70"/>
      <c r="V465" s="134"/>
      <c r="W465" s="70"/>
      <c r="X465" s="134"/>
      <c r="Y465" s="70"/>
      <c r="Z465" s="134"/>
      <c r="AA465" s="70"/>
      <c r="AB465" s="19"/>
      <c r="AC465" s="20"/>
      <c r="AD465" s="19"/>
      <c r="AE465" s="71" t="str">
        <f t="shared" si="290"/>
        <v/>
      </c>
      <c r="AF465" s="71" t="str">
        <f t="shared" si="291"/>
        <v/>
      </c>
      <c r="AG465" s="71" t="str">
        <f t="shared" si="292"/>
        <v/>
      </c>
      <c r="AH465" s="71" t="str">
        <f t="shared" si="293"/>
        <v/>
      </c>
      <c r="AI465" s="71" t="str">
        <f t="shared" si="294"/>
        <v/>
      </c>
      <c r="AJ465" s="71" t="str">
        <f t="shared" si="295"/>
        <v/>
      </c>
      <c r="AK465" s="71" t="str">
        <f t="shared" si="296"/>
        <v/>
      </c>
      <c r="AL465" s="71" t="str">
        <f t="shared" si="297"/>
        <v/>
      </c>
      <c r="AM465" s="71" t="str">
        <f t="shared" si="298"/>
        <v/>
      </c>
      <c r="AN465" s="72" t="str">
        <f t="shared" si="299"/>
        <v/>
      </c>
      <c r="AO465" s="73" t="str">
        <f t="shared" si="300"/>
        <v/>
      </c>
      <c r="AP465" s="72" t="str">
        <f t="shared" si="301"/>
        <v/>
      </c>
      <c r="AQ465" s="72" t="str">
        <f t="shared" si="302"/>
        <v/>
      </c>
      <c r="AR465" s="72" t="str">
        <f t="shared" si="303"/>
        <v/>
      </c>
      <c r="AS465" s="72" t="str">
        <f t="shared" si="304"/>
        <v/>
      </c>
      <c r="AT465" s="72" t="str">
        <f t="shared" si="305"/>
        <v/>
      </c>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80"/>
      <c r="CA465" s="3"/>
      <c r="CB465" s="3"/>
      <c r="CC465" s="3"/>
      <c r="CD465" s="3"/>
      <c r="CE465" s="3"/>
      <c r="CF465" s="3"/>
      <c r="CG465" s="3"/>
      <c r="CH465" s="3"/>
      <c r="CI465" s="3"/>
      <c r="CJ465" s="3"/>
      <c r="CM465" s="3"/>
      <c r="CN465" s="78" t="str">
        <f t="shared" si="306"/>
        <v/>
      </c>
      <c r="CO465" s="78" t="str">
        <f t="shared" si="307"/>
        <v/>
      </c>
      <c r="CP465" s="78" t="str">
        <f t="shared" si="308"/>
        <v/>
      </c>
      <c r="CQ465" s="78" t="str">
        <f t="shared" si="309"/>
        <v/>
      </c>
      <c r="CR465" s="78" t="str">
        <f t="shared" si="310"/>
        <v/>
      </c>
      <c r="CS465" s="78" t="str">
        <f t="shared" si="311"/>
        <v/>
      </c>
      <c r="CT465" s="78">
        <f t="shared" si="312"/>
        <v>0</v>
      </c>
      <c r="CU465" s="78">
        <f t="shared" si="313"/>
        <v>0</v>
      </c>
      <c r="CV465" s="78">
        <f t="shared" si="314"/>
        <v>0</v>
      </c>
      <c r="CW465" s="78">
        <f t="shared" si="315"/>
        <v>0</v>
      </c>
      <c r="CX465" s="78">
        <f t="shared" si="316"/>
        <v>0</v>
      </c>
      <c r="CY465" s="78">
        <f t="shared" si="317"/>
        <v>0</v>
      </c>
      <c r="CZ465" s="78">
        <f t="shared" si="318"/>
        <v>0</v>
      </c>
      <c r="DA465" s="78">
        <f>IF(COUNTIFS($A$2:$A$601,A465,$B$2:$B$601,B465,$F$2:F$601,F465)&gt;1,1,0)</f>
        <v>0</v>
      </c>
      <c r="DB465" s="78">
        <f t="shared" si="319"/>
        <v>0</v>
      </c>
      <c r="DC465" s="78">
        <f t="shared" si="320"/>
        <v>0</v>
      </c>
      <c r="DD465" s="78">
        <f t="shared" si="321"/>
        <v>0</v>
      </c>
      <c r="DE465" s="78" t="str">
        <f t="shared" si="322"/>
        <v>1</v>
      </c>
      <c r="DF465" s="78" t="str">
        <f t="shared" si="323"/>
        <v>1</v>
      </c>
      <c r="DG465" s="78" t="str">
        <f t="shared" si="324"/>
        <v>1</v>
      </c>
      <c r="DH465" s="78" t="str">
        <f t="shared" si="325"/>
        <v>1</v>
      </c>
      <c r="DI465" s="79" t="str">
        <f>IFERROR(IF(J465="","",VLOOKUP(J465,Lists!$D$3:$E$13,2,FALSE)),1)</f>
        <v/>
      </c>
      <c r="DJ465" s="79" t="str">
        <f>IFERROR(IF(K465="","",VLOOKUP(K465,Lists!$F$3:$G$14,2,FALSE)),1)</f>
        <v/>
      </c>
      <c r="DK465" s="79" t="str">
        <f>IFERROR(IF(M465="","",VLOOKUP(M465,Lists!$AA$3:$AB$18,2,FALSE)),1)</f>
        <v/>
      </c>
      <c r="DL465" s="79" t="str">
        <f>IFERROR(IF(N465="","",VLOOKUP(N465,Lists!$AC$3:$AD$13,2,FALSE)),1)</f>
        <v/>
      </c>
    </row>
    <row r="466" spans="1:116" ht="15" customHeight="1" x14ac:dyDescent="0.2">
      <c r="A466" s="20"/>
      <c r="B466" s="19"/>
      <c r="C466" s="64"/>
      <c r="D466" s="64"/>
      <c r="E466" s="19"/>
      <c r="F466" s="20"/>
      <c r="G466" s="18"/>
      <c r="H466" s="65"/>
      <c r="I466" s="18"/>
      <c r="J466" s="66"/>
      <c r="K466" s="66"/>
      <c r="L466" s="67"/>
      <c r="M466" s="68"/>
      <c r="N466" s="68"/>
      <c r="O466" s="69"/>
      <c r="P466" s="134"/>
      <c r="Q466" s="70"/>
      <c r="R466" s="134"/>
      <c r="S466" s="70"/>
      <c r="T466" s="134"/>
      <c r="U466" s="70"/>
      <c r="V466" s="134"/>
      <c r="W466" s="70"/>
      <c r="X466" s="134"/>
      <c r="Y466" s="70"/>
      <c r="Z466" s="134"/>
      <c r="AA466" s="70"/>
      <c r="AB466" s="19"/>
      <c r="AC466" s="20"/>
      <c r="AD466" s="19"/>
      <c r="AE466" s="71" t="str">
        <f t="shared" si="290"/>
        <v/>
      </c>
      <c r="AF466" s="71" t="str">
        <f t="shared" si="291"/>
        <v/>
      </c>
      <c r="AG466" s="71" t="str">
        <f t="shared" si="292"/>
        <v/>
      </c>
      <c r="AH466" s="71" t="str">
        <f t="shared" si="293"/>
        <v/>
      </c>
      <c r="AI466" s="71" t="str">
        <f t="shared" si="294"/>
        <v/>
      </c>
      <c r="AJ466" s="71" t="str">
        <f t="shared" si="295"/>
        <v/>
      </c>
      <c r="AK466" s="71" t="str">
        <f t="shared" si="296"/>
        <v/>
      </c>
      <c r="AL466" s="71" t="str">
        <f t="shared" si="297"/>
        <v/>
      </c>
      <c r="AM466" s="71" t="str">
        <f t="shared" si="298"/>
        <v/>
      </c>
      <c r="AN466" s="72" t="str">
        <f t="shared" si="299"/>
        <v/>
      </c>
      <c r="AO466" s="73" t="str">
        <f t="shared" si="300"/>
        <v/>
      </c>
      <c r="AP466" s="72" t="str">
        <f t="shared" si="301"/>
        <v/>
      </c>
      <c r="AQ466" s="72" t="str">
        <f t="shared" si="302"/>
        <v/>
      </c>
      <c r="AR466" s="72" t="str">
        <f t="shared" si="303"/>
        <v/>
      </c>
      <c r="AS466" s="72" t="str">
        <f t="shared" si="304"/>
        <v/>
      </c>
      <c r="AT466" s="72" t="str">
        <f t="shared" si="305"/>
        <v/>
      </c>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80"/>
      <c r="CA466" s="3"/>
      <c r="CB466" s="3"/>
      <c r="CC466" s="3"/>
      <c r="CD466" s="3"/>
      <c r="CE466" s="3"/>
      <c r="CF466" s="3"/>
      <c r="CG466" s="3"/>
      <c r="CH466" s="3"/>
      <c r="CI466" s="3"/>
      <c r="CJ466" s="3"/>
      <c r="CM466" s="3"/>
      <c r="CN466" s="78" t="str">
        <f t="shared" si="306"/>
        <v/>
      </c>
      <c r="CO466" s="78" t="str">
        <f t="shared" si="307"/>
        <v/>
      </c>
      <c r="CP466" s="78" t="str">
        <f t="shared" si="308"/>
        <v/>
      </c>
      <c r="CQ466" s="78" t="str">
        <f t="shared" si="309"/>
        <v/>
      </c>
      <c r="CR466" s="78" t="str">
        <f t="shared" si="310"/>
        <v/>
      </c>
      <c r="CS466" s="78" t="str">
        <f t="shared" si="311"/>
        <v/>
      </c>
      <c r="CT466" s="78">
        <f t="shared" si="312"/>
        <v>0</v>
      </c>
      <c r="CU466" s="78">
        <f t="shared" si="313"/>
        <v>0</v>
      </c>
      <c r="CV466" s="78">
        <f t="shared" si="314"/>
        <v>0</v>
      </c>
      <c r="CW466" s="78">
        <f t="shared" si="315"/>
        <v>0</v>
      </c>
      <c r="CX466" s="78">
        <f t="shared" si="316"/>
        <v>0</v>
      </c>
      <c r="CY466" s="78">
        <f t="shared" si="317"/>
        <v>0</v>
      </c>
      <c r="CZ466" s="78">
        <f t="shared" si="318"/>
        <v>0</v>
      </c>
      <c r="DA466" s="78">
        <f>IF(COUNTIFS($A$2:$A$601,A466,$B$2:$B$601,B466,$F$2:F$601,F466)&gt;1,1,0)</f>
        <v>0</v>
      </c>
      <c r="DB466" s="78">
        <f t="shared" si="319"/>
        <v>0</v>
      </c>
      <c r="DC466" s="78">
        <f t="shared" si="320"/>
        <v>0</v>
      </c>
      <c r="DD466" s="78">
        <f t="shared" si="321"/>
        <v>0</v>
      </c>
      <c r="DE466" s="78" t="str">
        <f t="shared" si="322"/>
        <v>1</v>
      </c>
      <c r="DF466" s="78" t="str">
        <f t="shared" si="323"/>
        <v>1</v>
      </c>
      <c r="DG466" s="78" t="str">
        <f t="shared" si="324"/>
        <v>1</v>
      </c>
      <c r="DH466" s="78" t="str">
        <f t="shared" si="325"/>
        <v>1</v>
      </c>
      <c r="DI466" s="79" t="str">
        <f>IFERROR(IF(J466="","",VLOOKUP(J466,Lists!$D$3:$E$13,2,FALSE)),1)</f>
        <v/>
      </c>
      <c r="DJ466" s="79" t="str">
        <f>IFERROR(IF(K466="","",VLOOKUP(K466,Lists!$F$3:$G$14,2,FALSE)),1)</f>
        <v/>
      </c>
      <c r="DK466" s="79" t="str">
        <f>IFERROR(IF(M466="","",VLOOKUP(M466,Lists!$AA$3:$AB$18,2,FALSE)),1)</f>
        <v/>
      </c>
      <c r="DL466" s="79" t="str">
        <f>IFERROR(IF(N466="","",VLOOKUP(N466,Lists!$AC$3:$AD$13,2,FALSE)),1)</f>
        <v/>
      </c>
    </row>
    <row r="467" spans="1:116" ht="15" customHeight="1" x14ac:dyDescent="0.2">
      <c r="A467" s="20"/>
      <c r="B467" s="19"/>
      <c r="C467" s="64"/>
      <c r="D467" s="64"/>
      <c r="E467" s="19"/>
      <c r="F467" s="20"/>
      <c r="G467" s="18"/>
      <c r="H467" s="65"/>
      <c r="I467" s="18"/>
      <c r="J467" s="66"/>
      <c r="K467" s="66"/>
      <c r="L467" s="67"/>
      <c r="M467" s="68"/>
      <c r="N467" s="68"/>
      <c r="O467" s="69"/>
      <c r="P467" s="134"/>
      <c r="Q467" s="70"/>
      <c r="R467" s="134"/>
      <c r="S467" s="70"/>
      <c r="T467" s="134"/>
      <c r="U467" s="70"/>
      <c r="V467" s="134"/>
      <c r="W467" s="70"/>
      <c r="X467" s="134"/>
      <c r="Y467" s="70"/>
      <c r="Z467" s="134"/>
      <c r="AA467" s="70"/>
      <c r="AB467" s="19"/>
      <c r="AC467" s="20"/>
      <c r="AD467" s="19"/>
      <c r="AE467" s="71" t="str">
        <f t="shared" si="290"/>
        <v/>
      </c>
      <c r="AF467" s="71" t="str">
        <f t="shared" si="291"/>
        <v/>
      </c>
      <c r="AG467" s="71" t="str">
        <f t="shared" si="292"/>
        <v/>
      </c>
      <c r="AH467" s="71" t="str">
        <f t="shared" si="293"/>
        <v/>
      </c>
      <c r="AI467" s="71" t="str">
        <f t="shared" si="294"/>
        <v/>
      </c>
      <c r="AJ467" s="71" t="str">
        <f t="shared" si="295"/>
        <v/>
      </c>
      <c r="AK467" s="71" t="str">
        <f t="shared" si="296"/>
        <v/>
      </c>
      <c r="AL467" s="71" t="str">
        <f t="shared" si="297"/>
        <v/>
      </c>
      <c r="AM467" s="71" t="str">
        <f t="shared" si="298"/>
        <v/>
      </c>
      <c r="AN467" s="72" t="str">
        <f t="shared" si="299"/>
        <v/>
      </c>
      <c r="AO467" s="73" t="str">
        <f t="shared" si="300"/>
        <v/>
      </c>
      <c r="AP467" s="72" t="str">
        <f t="shared" si="301"/>
        <v/>
      </c>
      <c r="AQ467" s="72" t="str">
        <f t="shared" si="302"/>
        <v/>
      </c>
      <c r="AR467" s="72" t="str">
        <f t="shared" si="303"/>
        <v/>
      </c>
      <c r="AS467" s="72" t="str">
        <f t="shared" si="304"/>
        <v/>
      </c>
      <c r="AT467" s="72" t="str">
        <f t="shared" si="305"/>
        <v/>
      </c>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80"/>
      <c r="CA467" s="3"/>
      <c r="CB467" s="3"/>
      <c r="CC467" s="3"/>
      <c r="CD467" s="3"/>
      <c r="CE467" s="3"/>
      <c r="CF467" s="3"/>
      <c r="CG467" s="3"/>
      <c r="CH467" s="3"/>
      <c r="CI467" s="3"/>
      <c r="CJ467" s="3"/>
      <c r="CM467" s="3"/>
      <c r="CN467" s="78" t="str">
        <f t="shared" si="306"/>
        <v/>
      </c>
      <c r="CO467" s="78" t="str">
        <f t="shared" si="307"/>
        <v/>
      </c>
      <c r="CP467" s="78" t="str">
        <f t="shared" si="308"/>
        <v/>
      </c>
      <c r="CQ467" s="78" t="str">
        <f t="shared" si="309"/>
        <v/>
      </c>
      <c r="CR467" s="78" t="str">
        <f t="shared" si="310"/>
        <v/>
      </c>
      <c r="CS467" s="78" t="str">
        <f t="shared" si="311"/>
        <v/>
      </c>
      <c r="CT467" s="78">
        <f t="shared" si="312"/>
        <v>0</v>
      </c>
      <c r="CU467" s="78">
        <f t="shared" si="313"/>
        <v>0</v>
      </c>
      <c r="CV467" s="78">
        <f t="shared" si="314"/>
        <v>0</v>
      </c>
      <c r="CW467" s="78">
        <f t="shared" si="315"/>
        <v>0</v>
      </c>
      <c r="CX467" s="78">
        <f t="shared" si="316"/>
        <v>0</v>
      </c>
      <c r="CY467" s="78">
        <f t="shared" si="317"/>
        <v>0</v>
      </c>
      <c r="CZ467" s="78">
        <f t="shared" si="318"/>
        <v>0</v>
      </c>
      <c r="DA467" s="78">
        <f>IF(COUNTIFS($A$2:$A$601,A467,$B$2:$B$601,B467,$F$2:F$601,F467)&gt;1,1,0)</f>
        <v>0</v>
      </c>
      <c r="DB467" s="78">
        <f t="shared" si="319"/>
        <v>0</v>
      </c>
      <c r="DC467" s="78">
        <f t="shared" si="320"/>
        <v>0</v>
      </c>
      <c r="DD467" s="78">
        <f t="shared" si="321"/>
        <v>0</v>
      </c>
      <c r="DE467" s="78" t="str">
        <f t="shared" si="322"/>
        <v>1</v>
      </c>
      <c r="DF467" s="78" t="str">
        <f t="shared" si="323"/>
        <v>1</v>
      </c>
      <c r="DG467" s="78" t="str">
        <f t="shared" si="324"/>
        <v>1</v>
      </c>
      <c r="DH467" s="78" t="str">
        <f t="shared" si="325"/>
        <v>1</v>
      </c>
      <c r="DI467" s="79" t="str">
        <f>IFERROR(IF(J467="","",VLOOKUP(J467,Lists!$D$3:$E$13,2,FALSE)),1)</f>
        <v/>
      </c>
      <c r="DJ467" s="79" t="str">
        <f>IFERROR(IF(K467="","",VLOOKUP(K467,Lists!$F$3:$G$14,2,FALSE)),1)</f>
        <v/>
      </c>
      <c r="DK467" s="79" t="str">
        <f>IFERROR(IF(M467="","",VLOOKUP(M467,Lists!$AA$3:$AB$18,2,FALSE)),1)</f>
        <v/>
      </c>
      <c r="DL467" s="79" t="str">
        <f>IFERROR(IF(N467="","",VLOOKUP(N467,Lists!$AC$3:$AD$13,2,FALSE)),1)</f>
        <v/>
      </c>
    </row>
    <row r="468" spans="1:116" ht="15" customHeight="1" x14ac:dyDescent="0.2">
      <c r="A468" s="20"/>
      <c r="B468" s="19"/>
      <c r="C468" s="64"/>
      <c r="D468" s="64"/>
      <c r="E468" s="19"/>
      <c r="F468" s="20"/>
      <c r="G468" s="18"/>
      <c r="H468" s="65"/>
      <c r="I468" s="18"/>
      <c r="J468" s="66"/>
      <c r="K468" s="66"/>
      <c r="L468" s="67"/>
      <c r="M468" s="68"/>
      <c r="N468" s="68"/>
      <c r="O468" s="69"/>
      <c r="P468" s="134"/>
      <c r="Q468" s="70"/>
      <c r="R468" s="134"/>
      <c r="S468" s="70"/>
      <c r="T468" s="134"/>
      <c r="U468" s="70"/>
      <c r="V468" s="134"/>
      <c r="W468" s="70"/>
      <c r="X468" s="134"/>
      <c r="Y468" s="70"/>
      <c r="Z468" s="134"/>
      <c r="AA468" s="70"/>
      <c r="AB468" s="19"/>
      <c r="AC468" s="20"/>
      <c r="AD468" s="19"/>
      <c r="AE468" s="71" t="str">
        <f t="shared" si="290"/>
        <v/>
      </c>
      <c r="AF468" s="71" t="str">
        <f t="shared" si="291"/>
        <v/>
      </c>
      <c r="AG468" s="71" t="str">
        <f t="shared" si="292"/>
        <v/>
      </c>
      <c r="AH468" s="71" t="str">
        <f t="shared" si="293"/>
        <v/>
      </c>
      <c r="AI468" s="71" t="str">
        <f t="shared" si="294"/>
        <v/>
      </c>
      <c r="AJ468" s="71" t="str">
        <f t="shared" si="295"/>
        <v/>
      </c>
      <c r="AK468" s="71" t="str">
        <f t="shared" si="296"/>
        <v/>
      </c>
      <c r="AL468" s="71" t="str">
        <f t="shared" si="297"/>
        <v/>
      </c>
      <c r="AM468" s="71" t="str">
        <f t="shared" si="298"/>
        <v/>
      </c>
      <c r="AN468" s="72" t="str">
        <f t="shared" si="299"/>
        <v/>
      </c>
      <c r="AO468" s="73" t="str">
        <f t="shared" si="300"/>
        <v/>
      </c>
      <c r="AP468" s="72" t="str">
        <f t="shared" si="301"/>
        <v/>
      </c>
      <c r="AQ468" s="72" t="str">
        <f t="shared" si="302"/>
        <v/>
      </c>
      <c r="AR468" s="72" t="str">
        <f t="shared" si="303"/>
        <v/>
      </c>
      <c r="AS468" s="72" t="str">
        <f t="shared" si="304"/>
        <v/>
      </c>
      <c r="AT468" s="72" t="str">
        <f t="shared" si="305"/>
        <v/>
      </c>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80"/>
      <c r="CA468" s="3"/>
      <c r="CB468" s="3"/>
      <c r="CC468" s="3"/>
      <c r="CD468" s="3"/>
      <c r="CE468" s="3"/>
      <c r="CF468" s="3"/>
      <c r="CG468" s="3"/>
      <c r="CH468" s="3"/>
      <c r="CI468" s="3"/>
      <c r="CJ468" s="3"/>
      <c r="CM468" s="3"/>
      <c r="CN468" s="78" t="str">
        <f t="shared" si="306"/>
        <v/>
      </c>
      <c r="CO468" s="78" t="str">
        <f t="shared" si="307"/>
        <v/>
      </c>
      <c r="CP468" s="78" t="str">
        <f t="shared" si="308"/>
        <v/>
      </c>
      <c r="CQ468" s="78" t="str">
        <f t="shared" si="309"/>
        <v/>
      </c>
      <c r="CR468" s="78" t="str">
        <f t="shared" si="310"/>
        <v/>
      </c>
      <c r="CS468" s="78" t="str">
        <f t="shared" si="311"/>
        <v/>
      </c>
      <c r="CT468" s="78">
        <f t="shared" si="312"/>
        <v>0</v>
      </c>
      <c r="CU468" s="78">
        <f t="shared" si="313"/>
        <v>0</v>
      </c>
      <c r="CV468" s="78">
        <f t="shared" si="314"/>
        <v>0</v>
      </c>
      <c r="CW468" s="78">
        <f t="shared" si="315"/>
        <v>0</v>
      </c>
      <c r="CX468" s="78">
        <f t="shared" si="316"/>
        <v>0</v>
      </c>
      <c r="CY468" s="78">
        <f t="shared" si="317"/>
        <v>0</v>
      </c>
      <c r="CZ468" s="78">
        <f t="shared" si="318"/>
        <v>0</v>
      </c>
      <c r="DA468" s="78">
        <f>IF(COUNTIFS($A$2:$A$601,A468,$B$2:$B$601,B468,$F$2:F$601,F468)&gt;1,1,0)</f>
        <v>0</v>
      </c>
      <c r="DB468" s="78">
        <f t="shared" si="319"/>
        <v>0</v>
      </c>
      <c r="DC468" s="78">
        <f t="shared" si="320"/>
        <v>0</v>
      </c>
      <c r="DD468" s="78">
        <f t="shared" si="321"/>
        <v>0</v>
      </c>
      <c r="DE468" s="78" t="str">
        <f t="shared" si="322"/>
        <v>1</v>
      </c>
      <c r="DF468" s="78" t="str">
        <f t="shared" si="323"/>
        <v>1</v>
      </c>
      <c r="DG468" s="78" t="str">
        <f t="shared" si="324"/>
        <v>1</v>
      </c>
      <c r="DH468" s="78" t="str">
        <f t="shared" si="325"/>
        <v>1</v>
      </c>
      <c r="DI468" s="79" t="str">
        <f>IFERROR(IF(J468="","",VLOOKUP(J468,Lists!$D$3:$E$13,2,FALSE)),1)</f>
        <v/>
      </c>
      <c r="DJ468" s="79" t="str">
        <f>IFERROR(IF(K468="","",VLOOKUP(K468,Lists!$F$3:$G$14,2,FALSE)),1)</f>
        <v/>
      </c>
      <c r="DK468" s="79" t="str">
        <f>IFERROR(IF(M468="","",VLOOKUP(M468,Lists!$AA$3:$AB$18,2,FALSE)),1)</f>
        <v/>
      </c>
      <c r="DL468" s="79" t="str">
        <f>IFERROR(IF(N468="","",VLOOKUP(N468,Lists!$AC$3:$AD$13,2,FALSE)),1)</f>
        <v/>
      </c>
    </row>
    <row r="469" spans="1:116" ht="15" customHeight="1" x14ac:dyDescent="0.2">
      <c r="A469" s="20"/>
      <c r="B469" s="19"/>
      <c r="C469" s="64"/>
      <c r="D469" s="64"/>
      <c r="E469" s="19"/>
      <c r="F469" s="20"/>
      <c r="G469" s="18"/>
      <c r="H469" s="65"/>
      <c r="I469" s="18"/>
      <c r="J469" s="66"/>
      <c r="K469" s="66"/>
      <c r="L469" s="67"/>
      <c r="M469" s="68"/>
      <c r="N469" s="68"/>
      <c r="O469" s="69"/>
      <c r="P469" s="134"/>
      <c r="Q469" s="70"/>
      <c r="R469" s="134"/>
      <c r="S469" s="70"/>
      <c r="T469" s="134"/>
      <c r="U469" s="70"/>
      <c r="V469" s="134"/>
      <c r="W469" s="70"/>
      <c r="X469" s="134"/>
      <c r="Y469" s="70"/>
      <c r="Z469" s="134"/>
      <c r="AA469" s="70"/>
      <c r="AB469" s="19"/>
      <c r="AC469" s="20"/>
      <c r="AD469" s="19"/>
      <c r="AE469" s="71" t="str">
        <f t="shared" si="290"/>
        <v/>
      </c>
      <c r="AF469" s="71" t="str">
        <f t="shared" si="291"/>
        <v/>
      </c>
      <c r="AG469" s="71" t="str">
        <f t="shared" si="292"/>
        <v/>
      </c>
      <c r="AH469" s="71" t="str">
        <f t="shared" si="293"/>
        <v/>
      </c>
      <c r="AI469" s="71" t="str">
        <f t="shared" si="294"/>
        <v/>
      </c>
      <c r="AJ469" s="71" t="str">
        <f t="shared" si="295"/>
        <v/>
      </c>
      <c r="AK469" s="71" t="str">
        <f t="shared" si="296"/>
        <v/>
      </c>
      <c r="AL469" s="71" t="str">
        <f t="shared" si="297"/>
        <v/>
      </c>
      <c r="AM469" s="71" t="str">
        <f t="shared" si="298"/>
        <v/>
      </c>
      <c r="AN469" s="72" t="str">
        <f t="shared" si="299"/>
        <v/>
      </c>
      <c r="AO469" s="73" t="str">
        <f t="shared" si="300"/>
        <v/>
      </c>
      <c r="AP469" s="72" t="str">
        <f t="shared" si="301"/>
        <v/>
      </c>
      <c r="AQ469" s="72" t="str">
        <f t="shared" si="302"/>
        <v/>
      </c>
      <c r="AR469" s="72" t="str">
        <f t="shared" si="303"/>
        <v/>
      </c>
      <c r="AS469" s="72" t="str">
        <f t="shared" si="304"/>
        <v/>
      </c>
      <c r="AT469" s="72" t="str">
        <f t="shared" si="305"/>
        <v/>
      </c>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80"/>
      <c r="CA469" s="3"/>
      <c r="CB469" s="3"/>
      <c r="CC469" s="3"/>
      <c r="CD469" s="3"/>
      <c r="CE469" s="3"/>
      <c r="CF469" s="3"/>
      <c r="CG469" s="3"/>
      <c r="CH469" s="3"/>
      <c r="CI469" s="3"/>
      <c r="CJ469" s="3"/>
      <c r="CM469" s="3"/>
      <c r="CN469" s="78" t="str">
        <f t="shared" si="306"/>
        <v/>
      </c>
      <c r="CO469" s="78" t="str">
        <f t="shared" si="307"/>
        <v/>
      </c>
      <c r="CP469" s="78" t="str">
        <f t="shared" si="308"/>
        <v/>
      </c>
      <c r="CQ469" s="78" t="str">
        <f t="shared" si="309"/>
        <v/>
      </c>
      <c r="CR469" s="78" t="str">
        <f t="shared" si="310"/>
        <v/>
      </c>
      <c r="CS469" s="78" t="str">
        <f t="shared" si="311"/>
        <v/>
      </c>
      <c r="CT469" s="78">
        <f t="shared" si="312"/>
        <v>0</v>
      </c>
      <c r="CU469" s="78">
        <f t="shared" si="313"/>
        <v>0</v>
      </c>
      <c r="CV469" s="78">
        <f t="shared" si="314"/>
        <v>0</v>
      </c>
      <c r="CW469" s="78">
        <f t="shared" si="315"/>
        <v>0</v>
      </c>
      <c r="CX469" s="78">
        <f t="shared" si="316"/>
        <v>0</v>
      </c>
      <c r="CY469" s="78">
        <f t="shared" si="317"/>
        <v>0</v>
      </c>
      <c r="CZ469" s="78">
        <f t="shared" si="318"/>
        <v>0</v>
      </c>
      <c r="DA469" s="78">
        <f>IF(COUNTIFS($A$2:$A$601,A469,$B$2:$B$601,B469,$F$2:F$601,F469)&gt;1,1,0)</f>
        <v>0</v>
      </c>
      <c r="DB469" s="78">
        <f t="shared" si="319"/>
        <v>0</v>
      </c>
      <c r="DC469" s="78">
        <f t="shared" si="320"/>
        <v>0</v>
      </c>
      <c r="DD469" s="78">
        <f t="shared" si="321"/>
        <v>0</v>
      </c>
      <c r="DE469" s="78" t="str">
        <f t="shared" si="322"/>
        <v>1</v>
      </c>
      <c r="DF469" s="78" t="str">
        <f t="shared" si="323"/>
        <v>1</v>
      </c>
      <c r="DG469" s="78" t="str">
        <f t="shared" si="324"/>
        <v>1</v>
      </c>
      <c r="DH469" s="78" t="str">
        <f t="shared" si="325"/>
        <v>1</v>
      </c>
      <c r="DI469" s="79" t="str">
        <f>IFERROR(IF(J469="","",VLOOKUP(J469,Lists!$D$3:$E$13,2,FALSE)),1)</f>
        <v/>
      </c>
      <c r="DJ469" s="79" t="str">
        <f>IFERROR(IF(K469="","",VLOOKUP(K469,Lists!$F$3:$G$14,2,FALSE)),1)</f>
        <v/>
      </c>
      <c r="DK469" s="79" t="str">
        <f>IFERROR(IF(M469="","",VLOOKUP(M469,Lists!$AA$3:$AB$18,2,FALSE)),1)</f>
        <v/>
      </c>
      <c r="DL469" s="79" t="str">
        <f>IFERROR(IF(N469="","",VLOOKUP(N469,Lists!$AC$3:$AD$13,2,FALSE)),1)</f>
        <v/>
      </c>
    </row>
    <row r="470" spans="1:116" ht="15" customHeight="1" x14ac:dyDescent="0.2">
      <c r="A470" s="20"/>
      <c r="B470" s="19"/>
      <c r="C470" s="64"/>
      <c r="D470" s="64"/>
      <c r="E470" s="19"/>
      <c r="F470" s="20"/>
      <c r="G470" s="18"/>
      <c r="H470" s="65"/>
      <c r="I470" s="18"/>
      <c r="J470" s="66"/>
      <c r="K470" s="66"/>
      <c r="L470" s="67"/>
      <c r="M470" s="68"/>
      <c r="N470" s="68"/>
      <c r="O470" s="69"/>
      <c r="P470" s="134"/>
      <c r="Q470" s="70"/>
      <c r="R470" s="134"/>
      <c r="S470" s="70"/>
      <c r="T470" s="134"/>
      <c r="U470" s="70"/>
      <c r="V470" s="134"/>
      <c r="W470" s="70"/>
      <c r="X470" s="134"/>
      <c r="Y470" s="70"/>
      <c r="Z470" s="134"/>
      <c r="AA470" s="70"/>
      <c r="AB470" s="19"/>
      <c r="AC470" s="20"/>
      <c r="AD470" s="19"/>
      <c r="AE470" s="71" t="str">
        <f t="shared" si="290"/>
        <v/>
      </c>
      <c r="AF470" s="71" t="str">
        <f t="shared" si="291"/>
        <v/>
      </c>
      <c r="AG470" s="71" t="str">
        <f t="shared" si="292"/>
        <v/>
      </c>
      <c r="AH470" s="71" t="str">
        <f t="shared" si="293"/>
        <v/>
      </c>
      <c r="AI470" s="71" t="str">
        <f t="shared" si="294"/>
        <v/>
      </c>
      <c r="AJ470" s="71" t="str">
        <f t="shared" si="295"/>
        <v/>
      </c>
      <c r="AK470" s="71" t="str">
        <f t="shared" si="296"/>
        <v/>
      </c>
      <c r="AL470" s="71" t="str">
        <f t="shared" si="297"/>
        <v/>
      </c>
      <c r="AM470" s="71" t="str">
        <f t="shared" si="298"/>
        <v/>
      </c>
      <c r="AN470" s="72" t="str">
        <f t="shared" si="299"/>
        <v/>
      </c>
      <c r="AO470" s="73" t="str">
        <f t="shared" si="300"/>
        <v/>
      </c>
      <c r="AP470" s="72" t="str">
        <f t="shared" si="301"/>
        <v/>
      </c>
      <c r="AQ470" s="72" t="str">
        <f t="shared" si="302"/>
        <v/>
      </c>
      <c r="AR470" s="72" t="str">
        <f t="shared" si="303"/>
        <v/>
      </c>
      <c r="AS470" s="72" t="str">
        <f t="shared" si="304"/>
        <v/>
      </c>
      <c r="AT470" s="72" t="str">
        <f t="shared" si="305"/>
        <v/>
      </c>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80"/>
      <c r="CA470" s="3"/>
      <c r="CB470" s="3"/>
      <c r="CC470" s="3"/>
      <c r="CD470" s="3"/>
      <c r="CE470" s="3"/>
      <c r="CF470" s="3"/>
      <c r="CG470" s="3"/>
      <c r="CH470" s="3"/>
      <c r="CI470" s="3"/>
      <c r="CJ470" s="3"/>
      <c r="CM470" s="3"/>
      <c r="CN470" s="78" t="str">
        <f t="shared" si="306"/>
        <v/>
      </c>
      <c r="CO470" s="78" t="str">
        <f t="shared" si="307"/>
        <v/>
      </c>
      <c r="CP470" s="78" t="str">
        <f t="shared" si="308"/>
        <v/>
      </c>
      <c r="CQ470" s="78" t="str">
        <f t="shared" si="309"/>
        <v/>
      </c>
      <c r="CR470" s="78" t="str">
        <f t="shared" si="310"/>
        <v/>
      </c>
      <c r="CS470" s="78" t="str">
        <f t="shared" si="311"/>
        <v/>
      </c>
      <c r="CT470" s="78">
        <f t="shared" si="312"/>
        <v>0</v>
      </c>
      <c r="CU470" s="78">
        <f t="shared" si="313"/>
        <v>0</v>
      </c>
      <c r="CV470" s="78">
        <f t="shared" si="314"/>
        <v>0</v>
      </c>
      <c r="CW470" s="78">
        <f t="shared" si="315"/>
        <v>0</v>
      </c>
      <c r="CX470" s="78">
        <f t="shared" si="316"/>
        <v>0</v>
      </c>
      <c r="CY470" s="78">
        <f t="shared" si="317"/>
        <v>0</v>
      </c>
      <c r="CZ470" s="78">
        <f t="shared" si="318"/>
        <v>0</v>
      </c>
      <c r="DA470" s="78">
        <f>IF(COUNTIFS($A$2:$A$601,A470,$B$2:$B$601,B470,$F$2:F$601,F470)&gt;1,1,0)</f>
        <v>0</v>
      </c>
      <c r="DB470" s="78">
        <f t="shared" si="319"/>
        <v>0</v>
      </c>
      <c r="DC470" s="78">
        <f t="shared" si="320"/>
        <v>0</v>
      </c>
      <c r="DD470" s="78">
        <f t="shared" si="321"/>
        <v>0</v>
      </c>
      <c r="DE470" s="78" t="str">
        <f t="shared" si="322"/>
        <v>1</v>
      </c>
      <c r="DF470" s="78" t="str">
        <f t="shared" si="323"/>
        <v>1</v>
      </c>
      <c r="DG470" s="78" t="str">
        <f t="shared" si="324"/>
        <v>1</v>
      </c>
      <c r="DH470" s="78" t="str">
        <f t="shared" si="325"/>
        <v>1</v>
      </c>
      <c r="DI470" s="79" t="str">
        <f>IFERROR(IF(J470="","",VLOOKUP(J470,Lists!$D$3:$E$13,2,FALSE)),1)</f>
        <v/>
      </c>
      <c r="DJ470" s="79" t="str">
        <f>IFERROR(IF(K470="","",VLOOKUP(K470,Lists!$F$3:$G$14,2,FALSE)),1)</f>
        <v/>
      </c>
      <c r="DK470" s="79" t="str">
        <f>IFERROR(IF(M470="","",VLOOKUP(M470,Lists!$AA$3:$AB$18,2,FALSE)),1)</f>
        <v/>
      </c>
      <c r="DL470" s="79" t="str">
        <f>IFERROR(IF(N470="","",VLOOKUP(N470,Lists!$AC$3:$AD$13,2,FALSE)),1)</f>
        <v/>
      </c>
    </row>
    <row r="471" spans="1:116" ht="15" customHeight="1" x14ac:dyDescent="0.2">
      <c r="A471" s="20"/>
      <c r="B471" s="19"/>
      <c r="C471" s="64"/>
      <c r="D471" s="64"/>
      <c r="E471" s="19"/>
      <c r="F471" s="20"/>
      <c r="G471" s="18"/>
      <c r="H471" s="65"/>
      <c r="I471" s="18"/>
      <c r="J471" s="66"/>
      <c r="K471" s="66"/>
      <c r="L471" s="67"/>
      <c r="M471" s="68"/>
      <c r="N471" s="68"/>
      <c r="O471" s="69"/>
      <c r="P471" s="134"/>
      <c r="Q471" s="70"/>
      <c r="R471" s="134"/>
      <c r="S471" s="70"/>
      <c r="T471" s="134"/>
      <c r="U471" s="70"/>
      <c r="V471" s="134"/>
      <c r="W471" s="70"/>
      <c r="X471" s="134"/>
      <c r="Y471" s="70"/>
      <c r="Z471" s="134"/>
      <c r="AA471" s="70"/>
      <c r="AB471" s="19"/>
      <c r="AC471" s="20"/>
      <c r="AD471" s="19"/>
      <c r="AE471" s="71" t="str">
        <f t="shared" si="290"/>
        <v/>
      </c>
      <c r="AF471" s="71" t="str">
        <f t="shared" si="291"/>
        <v/>
      </c>
      <c r="AG471" s="71" t="str">
        <f t="shared" si="292"/>
        <v/>
      </c>
      <c r="AH471" s="71" t="str">
        <f t="shared" si="293"/>
        <v/>
      </c>
      <c r="AI471" s="71" t="str">
        <f t="shared" si="294"/>
        <v/>
      </c>
      <c r="AJ471" s="71" t="str">
        <f t="shared" si="295"/>
        <v/>
      </c>
      <c r="AK471" s="71" t="str">
        <f t="shared" si="296"/>
        <v/>
      </c>
      <c r="AL471" s="71" t="str">
        <f t="shared" si="297"/>
        <v/>
      </c>
      <c r="AM471" s="71" t="str">
        <f t="shared" si="298"/>
        <v/>
      </c>
      <c r="AN471" s="72" t="str">
        <f t="shared" si="299"/>
        <v/>
      </c>
      <c r="AO471" s="73" t="str">
        <f t="shared" si="300"/>
        <v/>
      </c>
      <c r="AP471" s="72" t="str">
        <f t="shared" si="301"/>
        <v/>
      </c>
      <c r="AQ471" s="72" t="str">
        <f t="shared" si="302"/>
        <v/>
      </c>
      <c r="AR471" s="72" t="str">
        <f t="shared" si="303"/>
        <v/>
      </c>
      <c r="AS471" s="72" t="str">
        <f t="shared" si="304"/>
        <v/>
      </c>
      <c r="AT471" s="72" t="str">
        <f t="shared" si="305"/>
        <v/>
      </c>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80"/>
      <c r="CA471" s="3"/>
      <c r="CB471" s="3"/>
      <c r="CC471" s="3"/>
      <c r="CD471" s="3"/>
      <c r="CE471" s="3"/>
      <c r="CF471" s="3"/>
      <c r="CG471" s="3"/>
      <c r="CH471" s="3"/>
      <c r="CI471" s="3"/>
      <c r="CJ471" s="3"/>
      <c r="CM471" s="3"/>
      <c r="CN471" s="78" t="str">
        <f t="shared" si="306"/>
        <v/>
      </c>
      <c r="CO471" s="78" t="str">
        <f t="shared" si="307"/>
        <v/>
      </c>
      <c r="CP471" s="78" t="str">
        <f t="shared" si="308"/>
        <v/>
      </c>
      <c r="CQ471" s="78" t="str">
        <f t="shared" si="309"/>
        <v/>
      </c>
      <c r="CR471" s="78" t="str">
        <f t="shared" si="310"/>
        <v/>
      </c>
      <c r="CS471" s="78" t="str">
        <f t="shared" si="311"/>
        <v/>
      </c>
      <c r="CT471" s="78">
        <f t="shared" si="312"/>
        <v>0</v>
      </c>
      <c r="CU471" s="78">
        <f t="shared" si="313"/>
        <v>0</v>
      </c>
      <c r="CV471" s="78">
        <f t="shared" si="314"/>
        <v>0</v>
      </c>
      <c r="CW471" s="78">
        <f t="shared" si="315"/>
        <v>0</v>
      </c>
      <c r="CX471" s="78">
        <f t="shared" si="316"/>
        <v>0</v>
      </c>
      <c r="CY471" s="78">
        <f t="shared" si="317"/>
        <v>0</v>
      </c>
      <c r="CZ471" s="78">
        <f t="shared" si="318"/>
        <v>0</v>
      </c>
      <c r="DA471" s="78">
        <f>IF(COUNTIFS($A$2:$A$601,A471,$B$2:$B$601,B471,$F$2:F$601,F471)&gt;1,1,0)</f>
        <v>0</v>
      </c>
      <c r="DB471" s="78">
        <f t="shared" si="319"/>
        <v>0</v>
      </c>
      <c r="DC471" s="78">
        <f t="shared" si="320"/>
        <v>0</v>
      </c>
      <c r="DD471" s="78">
        <f t="shared" si="321"/>
        <v>0</v>
      </c>
      <c r="DE471" s="78" t="str">
        <f t="shared" si="322"/>
        <v>1</v>
      </c>
      <c r="DF471" s="78" t="str">
        <f t="shared" si="323"/>
        <v>1</v>
      </c>
      <c r="DG471" s="78" t="str">
        <f t="shared" si="324"/>
        <v>1</v>
      </c>
      <c r="DH471" s="78" t="str">
        <f t="shared" si="325"/>
        <v>1</v>
      </c>
      <c r="DI471" s="79" t="str">
        <f>IFERROR(IF(J471="","",VLOOKUP(J471,Lists!$D$3:$E$13,2,FALSE)),1)</f>
        <v/>
      </c>
      <c r="DJ471" s="79" t="str">
        <f>IFERROR(IF(K471="","",VLOOKUP(K471,Lists!$F$3:$G$14,2,FALSE)),1)</f>
        <v/>
      </c>
      <c r="DK471" s="79" t="str">
        <f>IFERROR(IF(M471="","",VLOOKUP(M471,Lists!$AA$3:$AB$18,2,FALSE)),1)</f>
        <v/>
      </c>
      <c r="DL471" s="79" t="str">
        <f>IFERROR(IF(N471="","",VLOOKUP(N471,Lists!$AC$3:$AD$13,2,FALSE)),1)</f>
        <v/>
      </c>
    </row>
    <row r="472" spans="1:116" ht="15" customHeight="1" x14ac:dyDescent="0.2">
      <c r="A472" s="20"/>
      <c r="B472" s="19"/>
      <c r="C472" s="64"/>
      <c r="D472" s="64"/>
      <c r="E472" s="19"/>
      <c r="F472" s="20"/>
      <c r="G472" s="18"/>
      <c r="H472" s="65"/>
      <c r="I472" s="18"/>
      <c r="J472" s="66"/>
      <c r="K472" s="66"/>
      <c r="L472" s="67"/>
      <c r="M472" s="68"/>
      <c r="N472" s="68"/>
      <c r="O472" s="69"/>
      <c r="P472" s="134"/>
      <c r="Q472" s="70"/>
      <c r="R472" s="134"/>
      <c r="S472" s="70"/>
      <c r="T472" s="134"/>
      <c r="U472" s="70"/>
      <c r="V472" s="134"/>
      <c r="W472" s="70"/>
      <c r="X472" s="134"/>
      <c r="Y472" s="70"/>
      <c r="Z472" s="134"/>
      <c r="AA472" s="70"/>
      <c r="AB472" s="19"/>
      <c r="AC472" s="20"/>
      <c r="AD472" s="19"/>
      <c r="AE472" s="71" t="str">
        <f t="shared" si="290"/>
        <v/>
      </c>
      <c r="AF472" s="71" t="str">
        <f t="shared" si="291"/>
        <v/>
      </c>
      <c r="AG472" s="71" t="str">
        <f t="shared" si="292"/>
        <v/>
      </c>
      <c r="AH472" s="71" t="str">
        <f t="shared" si="293"/>
        <v/>
      </c>
      <c r="AI472" s="71" t="str">
        <f t="shared" si="294"/>
        <v/>
      </c>
      <c r="AJ472" s="71" t="str">
        <f t="shared" si="295"/>
        <v/>
      </c>
      <c r="AK472" s="71" t="str">
        <f t="shared" si="296"/>
        <v/>
      </c>
      <c r="AL472" s="71" t="str">
        <f t="shared" si="297"/>
        <v/>
      </c>
      <c r="AM472" s="71" t="str">
        <f t="shared" si="298"/>
        <v/>
      </c>
      <c r="AN472" s="72" t="str">
        <f t="shared" si="299"/>
        <v/>
      </c>
      <c r="AO472" s="73" t="str">
        <f t="shared" si="300"/>
        <v/>
      </c>
      <c r="AP472" s="72" t="str">
        <f t="shared" si="301"/>
        <v/>
      </c>
      <c r="AQ472" s="72" t="str">
        <f t="shared" si="302"/>
        <v/>
      </c>
      <c r="AR472" s="72" t="str">
        <f t="shared" si="303"/>
        <v/>
      </c>
      <c r="AS472" s="72" t="str">
        <f t="shared" si="304"/>
        <v/>
      </c>
      <c r="AT472" s="72" t="str">
        <f t="shared" si="305"/>
        <v/>
      </c>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80"/>
      <c r="CA472" s="3"/>
      <c r="CB472" s="3"/>
      <c r="CC472" s="3"/>
      <c r="CD472" s="3"/>
      <c r="CE472" s="3"/>
      <c r="CF472" s="3"/>
      <c r="CG472" s="3"/>
      <c r="CH472" s="3"/>
      <c r="CI472" s="3"/>
      <c r="CJ472" s="3"/>
      <c r="CM472" s="3"/>
      <c r="CN472" s="78" t="str">
        <f t="shared" si="306"/>
        <v/>
      </c>
      <c r="CO472" s="78" t="str">
        <f t="shared" si="307"/>
        <v/>
      </c>
      <c r="CP472" s="78" t="str">
        <f t="shared" si="308"/>
        <v/>
      </c>
      <c r="CQ472" s="78" t="str">
        <f t="shared" si="309"/>
        <v/>
      </c>
      <c r="CR472" s="78" t="str">
        <f t="shared" si="310"/>
        <v/>
      </c>
      <c r="CS472" s="78" t="str">
        <f t="shared" si="311"/>
        <v/>
      </c>
      <c r="CT472" s="78">
        <f t="shared" si="312"/>
        <v>0</v>
      </c>
      <c r="CU472" s="78">
        <f t="shared" si="313"/>
        <v>0</v>
      </c>
      <c r="CV472" s="78">
        <f t="shared" si="314"/>
        <v>0</v>
      </c>
      <c r="CW472" s="78">
        <f t="shared" si="315"/>
        <v>0</v>
      </c>
      <c r="CX472" s="78">
        <f t="shared" si="316"/>
        <v>0</v>
      </c>
      <c r="CY472" s="78">
        <f t="shared" si="317"/>
        <v>0</v>
      </c>
      <c r="CZ472" s="78">
        <f t="shared" si="318"/>
        <v>0</v>
      </c>
      <c r="DA472" s="78">
        <f>IF(COUNTIFS($A$2:$A$601,A472,$B$2:$B$601,B472,$F$2:F$601,F472)&gt;1,1,0)</f>
        <v>0</v>
      </c>
      <c r="DB472" s="78">
        <f t="shared" si="319"/>
        <v>0</v>
      </c>
      <c r="DC472" s="78">
        <f t="shared" si="320"/>
        <v>0</v>
      </c>
      <c r="DD472" s="78">
        <f t="shared" si="321"/>
        <v>0</v>
      </c>
      <c r="DE472" s="78" t="str">
        <f t="shared" si="322"/>
        <v>1</v>
      </c>
      <c r="DF472" s="78" t="str">
        <f t="shared" si="323"/>
        <v>1</v>
      </c>
      <c r="DG472" s="78" t="str">
        <f t="shared" si="324"/>
        <v>1</v>
      </c>
      <c r="DH472" s="78" t="str">
        <f t="shared" si="325"/>
        <v>1</v>
      </c>
      <c r="DI472" s="79" t="str">
        <f>IFERROR(IF(J472="","",VLOOKUP(J472,Lists!$D$3:$E$13,2,FALSE)),1)</f>
        <v/>
      </c>
      <c r="DJ472" s="79" t="str">
        <f>IFERROR(IF(K472="","",VLOOKUP(K472,Lists!$F$3:$G$14,2,FALSE)),1)</f>
        <v/>
      </c>
      <c r="DK472" s="79" t="str">
        <f>IFERROR(IF(M472="","",VLOOKUP(M472,Lists!$AA$3:$AB$18,2,FALSE)),1)</f>
        <v/>
      </c>
      <c r="DL472" s="79" t="str">
        <f>IFERROR(IF(N472="","",VLOOKUP(N472,Lists!$AC$3:$AD$13,2,FALSE)),1)</f>
        <v/>
      </c>
    </row>
    <row r="473" spans="1:116" ht="15" customHeight="1" x14ac:dyDescent="0.2">
      <c r="A473" s="20"/>
      <c r="B473" s="19"/>
      <c r="C473" s="64"/>
      <c r="D473" s="64"/>
      <c r="E473" s="19"/>
      <c r="F473" s="20"/>
      <c r="G473" s="18"/>
      <c r="H473" s="65"/>
      <c r="I473" s="18"/>
      <c r="J473" s="66"/>
      <c r="K473" s="66"/>
      <c r="L473" s="67"/>
      <c r="M473" s="68"/>
      <c r="N473" s="68"/>
      <c r="O473" s="69"/>
      <c r="P473" s="134"/>
      <c r="Q473" s="70"/>
      <c r="R473" s="134"/>
      <c r="S473" s="70"/>
      <c r="T473" s="134"/>
      <c r="U473" s="70"/>
      <c r="V473" s="134"/>
      <c r="W473" s="70"/>
      <c r="X473" s="134"/>
      <c r="Y473" s="70"/>
      <c r="Z473" s="134"/>
      <c r="AA473" s="70"/>
      <c r="AB473" s="19"/>
      <c r="AC473" s="20"/>
      <c r="AD473" s="19"/>
      <c r="AE473" s="71" t="str">
        <f t="shared" si="290"/>
        <v/>
      </c>
      <c r="AF473" s="71" t="str">
        <f t="shared" si="291"/>
        <v/>
      </c>
      <c r="AG473" s="71" t="str">
        <f t="shared" si="292"/>
        <v/>
      </c>
      <c r="AH473" s="71" t="str">
        <f t="shared" si="293"/>
        <v/>
      </c>
      <c r="AI473" s="71" t="str">
        <f t="shared" si="294"/>
        <v/>
      </c>
      <c r="AJ473" s="71" t="str">
        <f t="shared" si="295"/>
        <v/>
      </c>
      <c r="AK473" s="71" t="str">
        <f t="shared" si="296"/>
        <v/>
      </c>
      <c r="AL473" s="71" t="str">
        <f t="shared" si="297"/>
        <v/>
      </c>
      <c r="AM473" s="71" t="str">
        <f t="shared" si="298"/>
        <v/>
      </c>
      <c r="AN473" s="72" t="str">
        <f t="shared" si="299"/>
        <v/>
      </c>
      <c r="AO473" s="73" t="str">
        <f t="shared" si="300"/>
        <v/>
      </c>
      <c r="AP473" s="72" t="str">
        <f t="shared" si="301"/>
        <v/>
      </c>
      <c r="AQ473" s="72" t="str">
        <f t="shared" si="302"/>
        <v/>
      </c>
      <c r="AR473" s="72" t="str">
        <f t="shared" si="303"/>
        <v/>
      </c>
      <c r="AS473" s="72" t="str">
        <f t="shared" si="304"/>
        <v/>
      </c>
      <c r="AT473" s="72" t="str">
        <f t="shared" si="305"/>
        <v/>
      </c>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80"/>
      <c r="CA473" s="3"/>
      <c r="CB473" s="3"/>
      <c r="CC473" s="3"/>
      <c r="CD473" s="3"/>
      <c r="CE473" s="3"/>
      <c r="CF473" s="3"/>
      <c r="CG473" s="3"/>
      <c r="CH473" s="3"/>
      <c r="CI473" s="3"/>
      <c r="CJ473" s="3"/>
      <c r="CM473" s="3"/>
      <c r="CN473" s="78" t="str">
        <f t="shared" si="306"/>
        <v/>
      </c>
      <c r="CO473" s="78" t="str">
        <f t="shared" si="307"/>
        <v/>
      </c>
      <c r="CP473" s="78" t="str">
        <f t="shared" si="308"/>
        <v/>
      </c>
      <c r="CQ473" s="78" t="str">
        <f t="shared" si="309"/>
        <v/>
      </c>
      <c r="CR473" s="78" t="str">
        <f t="shared" si="310"/>
        <v/>
      </c>
      <c r="CS473" s="78" t="str">
        <f t="shared" si="311"/>
        <v/>
      </c>
      <c r="CT473" s="78">
        <f t="shared" si="312"/>
        <v>0</v>
      </c>
      <c r="CU473" s="78">
        <f t="shared" si="313"/>
        <v>0</v>
      </c>
      <c r="CV473" s="78">
        <f t="shared" si="314"/>
        <v>0</v>
      </c>
      <c r="CW473" s="78">
        <f t="shared" si="315"/>
        <v>0</v>
      </c>
      <c r="CX473" s="78">
        <f t="shared" si="316"/>
        <v>0</v>
      </c>
      <c r="CY473" s="78">
        <f t="shared" si="317"/>
        <v>0</v>
      </c>
      <c r="CZ473" s="78">
        <f t="shared" si="318"/>
        <v>0</v>
      </c>
      <c r="DA473" s="78">
        <f>IF(COUNTIFS($A$2:$A$601,A473,$B$2:$B$601,B473,$F$2:F$601,F473)&gt;1,1,0)</f>
        <v>0</v>
      </c>
      <c r="DB473" s="78">
        <f t="shared" si="319"/>
        <v>0</v>
      </c>
      <c r="DC473" s="78">
        <f t="shared" si="320"/>
        <v>0</v>
      </c>
      <c r="DD473" s="78">
        <f t="shared" si="321"/>
        <v>0</v>
      </c>
      <c r="DE473" s="78" t="str">
        <f t="shared" si="322"/>
        <v>1</v>
      </c>
      <c r="DF473" s="78" t="str">
        <f t="shared" si="323"/>
        <v>1</v>
      </c>
      <c r="DG473" s="78" t="str">
        <f t="shared" si="324"/>
        <v>1</v>
      </c>
      <c r="DH473" s="78" t="str">
        <f t="shared" si="325"/>
        <v>1</v>
      </c>
      <c r="DI473" s="79" t="str">
        <f>IFERROR(IF(J473="","",VLOOKUP(J473,Lists!$D$3:$E$13,2,FALSE)),1)</f>
        <v/>
      </c>
      <c r="DJ473" s="79" t="str">
        <f>IFERROR(IF(K473="","",VLOOKUP(K473,Lists!$F$3:$G$14,2,FALSE)),1)</f>
        <v/>
      </c>
      <c r="DK473" s="79" t="str">
        <f>IFERROR(IF(M473="","",VLOOKUP(M473,Lists!$AA$3:$AB$18,2,FALSE)),1)</f>
        <v/>
      </c>
      <c r="DL473" s="79" t="str">
        <f>IFERROR(IF(N473="","",VLOOKUP(N473,Lists!$AC$3:$AD$13,2,FALSE)),1)</f>
        <v/>
      </c>
    </row>
    <row r="474" spans="1:116" ht="15" customHeight="1" x14ac:dyDescent="0.2">
      <c r="A474" s="20"/>
      <c r="B474" s="19"/>
      <c r="C474" s="64"/>
      <c r="D474" s="64"/>
      <c r="E474" s="19"/>
      <c r="F474" s="20"/>
      <c r="G474" s="18"/>
      <c r="H474" s="65"/>
      <c r="I474" s="18"/>
      <c r="J474" s="66"/>
      <c r="K474" s="66"/>
      <c r="L474" s="67"/>
      <c r="M474" s="68"/>
      <c r="N474" s="68"/>
      <c r="O474" s="69"/>
      <c r="P474" s="134"/>
      <c r="Q474" s="70"/>
      <c r="R474" s="134"/>
      <c r="S474" s="70"/>
      <c r="T474" s="134"/>
      <c r="U474" s="70"/>
      <c r="V474" s="134"/>
      <c r="W474" s="70"/>
      <c r="X474" s="134"/>
      <c r="Y474" s="70"/>
      <c r="Z474" s="134"/>
      <c r="AA474" s="70"/>
      <c r="AB474" s="19"/>
      <c r="AC474" s="20"/>
      <c r="AD474" s="19"/>
      <c r="AE474" s="71" t="str">
        <f t="shared" si="290"/>
        <v/>
      </c>
      <c r="AF474" s="71" t="str">
        <f t="shared" si="291"/>
        <v/>
      </c>
      <c r="AG474" s="71" t="str">
        <f t="shared" si="292"/>
        <v/>
      </c>
      <c r="AH474" s="71" t="str">
        <f t="shared" si="293"/>
        <v/>
      </c>
      <c r="AI474" s="71" t="str">
        <f t="shared" si="294"/>
        <v/>
      </c>
      <c r="AJ474" s="71" t="str">
        <f t="shared" si="295"/>
        <v/>
      </c>
      <c r="AK474" s="71" t="str">
        <f t="shared" si="296"/>
        <v/>
      </c>
      <c r="AL474" s="71" t="str">
        <f t="shared" si="297"/>
        <v/>
      </c>
      <c r="AM474" s="71" t="str">
        <f t="shared" si="298"/>
        <v/>
      </c>
      <c r="AN474" s="72" t="str">
        <f t="shared" si="299"/>
        <v/>
      </c>
      <c r="AO474" s="73" t="str">
        <f t="shared" si="300"/>
        <v/>
      </c>
      <c r="AP474" s="72" t="str">
        <f t="shared" si="301"/>
        <v/>
      </c>
      <c r="AQ474" s="72" t="str">
        <f t="shared" si="302"/>
        <v/>
      </c>
      <c r="AR474" s="72" t="str">
        <f t="shared" si="303"/>
        <v/>
      </c>
      <c r="AS474" s="72" t="str">
        <f t="shared" si="304"/>
        <v/>
      </c>
      <c r="AT474" s="72" t="str">
        <f t="shared" si="305"/>
        <v/>
      </c>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80"/>
      <c r="CA474" s="3"/>
      <c r="CB474" s="3"/>
      <c r="CC474" s="3"/>
      <c r="CD474" s="3"/>
      <c r="CE474" s="3"/>
      <c r="CF474" s="3"/>
      <c r="CG474" s="3"/>
      <c r="CH474" s="3"/>
      <c r="CI474" s="3"/>
      <c r="CJ474" s="3"/>
      <c r="CM474" s="3"/>
      <c r="CN474" s="78" t="str">
        <f t="shared" si="306"/>
        <v/>
      </c>
      <c r="CO474" s="78" t="str">
        <f t="shared" si="307"/>
        <v/>
      </c>
      <c r="CP474" s="78" t="str">
        <f t="shared" si="308"/>
        <v/>
      </c>
      <c r="CQ474" s="78" t="str">
        <f t="shared" si="309"/>
        <v/>
      </c>
      <c r="CR474" s="78" t="str">
        <f t="shared" si="310"/>
        <v/>
      </c>
      <c r="CS474" s="78" t="str">
        <f t="shared" si="311"/>
        <v/>
      </c>
      <c r="CT474" s="78">
        <f t="shared" si="312"/>
        <v>0</v>
      </c>
      <c r="CU474" s="78">
        <f t="shared" si="313"/>
        <v>0</v>
      </c>
      <c r="CV474" s="78">
        <f t="shared" si="314"/>
        <v>0</v>
      </c>
      <c r="CW474" s="78">
        <f t="shared" si="315"/>
        <v>0</v>
      </c>
      <c r="CX474" s="78">
        <f t="shared" si="316"/>
        <v>0</v>
      </c>
      <c r="CY474" s="78">
        <f t="shared" si="317"/>
        <v>0</v>
      </c>
      <c r="CZ474" s="78">
        <f t="shared" si="318"/>
        <v>0</v>
      </c>
      <c r="DA474" s="78">
        <f>IF(COUNTIFS($A$2:$A$601,A474,$B$2:$B$601,B474,$F$2:F$601,F474)&gt;1,1,0)</f>
        <v>0</v>
      </c>
      <c r="DB474" s="78">
        <f t="shared" si="319"/>
        <v>0</v>
      </c>
      <c r="DC474" s="78">
        <f t="shared" si="320"/>
        <v>0</v>
      </c>
      <c r="DD474" s="78">
        <f t="shared" si="321"/>
        <v>0</v>
      </c>
      <c r="DE474" s="78" t="str">
        <f t="shared" si="322"/>
        <v>1</v>
      </c>
      <c r="DF474" s="78" t="str">
        <f t="shared" si="323"/>
        <v>1</v>
      </c>
      <c r="DG474" s="78" t="str">
        <f t="shared" si="324"/>
        <v>1</v>
      </c>
      <c r="DH474" s="78" t="str">
        <f t="shared" si="325"/>
        <v>1</v>
      </c>
      <c r="DI474" s="79" t="str">
        <f>IFERROR(IF(J474="","",VLOOKUP(J474,Lists!$D$3:$E$13,2,FALSE)),1)</f>
        <v/>
      </c>
      <c r="DJ474" s="79" t="str">
        <f>IFERROR(IF(K474="","",VLOOKUP(K474,Lists!$F$3:$G$14,2,FALSE)),1)</f>
        <v/>
      </c>
      <c r="DK474" s="79" t="str">
        <f>IFERROR(IF(M474="","",VLOOKUP(M474,Lists!$AA$3:$AB$18,2,FALSE)),1)</f>
        <v/>
      </c>
      <c r="DL474" s="79" t="str">
        <f>IFERROR(IF(N474="","",VLOOKUP(N474,Lists!$AC$3:$AD$13,2,FALSE)),1)</f>
        <v/>
      </c>
    </row>
    <row r="475" spans="1:116" ht="15" customHeight="1" x14ac:dyDescent="0.2">
      <c r="A475" s="20"/>
      <c r="B475" s="19"/>
      <c r="C475" s="64"/>
      <c r="D475" s="64"/>
      <c r="E475" s="19"/>
      <c r="F475" s="20"/>
      <c r="G475" s="18"/>
      <c r="H475" s="65"/>
      <c r="I475" s="18"/>
      <c r="J475" s="66"/>
      <c r="K475" s="66"/>
      <c r="L475" s="67"/>
      <c r="M475" s="68"/>
      <c r="N475" s="68"/>
      <c r="O475" s="69"/>
      <c r="P475" s="134"/>
      <c r="Q475" s="70"/>
      <c r="R475" s="134"/>
      <c r="S475" s="70"/>
      <c r="T475" s="134"/>
      <c r="U475" s="70"/>
      <c r="V475" s="134"/>
      <c r="W475" s="70"/>
      <c r="X475" s="134"/>
      <c r="Y475" s="70"/>
      <c r="Z475" s="134"/>
      <c r="AA475" s="70"/>
      <c r="AB475" s="19"/>
      <c r="AC475" s="20"/>
      <c r="AD475" s="19"/>
      <c r="AE475" s="71" t="str">
        <f t="shared" si="290"/>
        <v/>
      </c>
      <c r="AF475" s="71" t="str">
        <f t="shared" si="291"/>
        <v/>
      </c>
      <c r="AG475" s="71" t="str">
        <f t="shared" si="292"/>
        <v/>
      </c>
      <c r="AH475" s="71" t="str">
        <f t="shared" si="293"/>
        <v/>
      </c>
      <c r="AI475" s="71" t="str">
        <f t="shared" si="294"/>
        <v/>
      </c>
      <c r="AJ475" s="71" t="str">
        <f t="shared" si="295"/>
        <v/>
      </c>
      <c r="AK475" s="71" t="str">
        <f t="shared" si="296"/>
        <v/>
      </c>
      <c r="AL475" s="71" t="str">
        <f t="shared" si="297"/>
        <v/>
      </c>
      <c r="AM475" s="71" t="str">
        <f t="shared" si="298"/>
        <v/>
      </c>
      <c r="AN475" s="72" t="str">
        <f t="shared" si="299"/>
        <v/>
      </c>
      <c r="AO475" s="73" t="str">
        <f t="shared" si="300"/>
        <v/>
      </c>
      <c r="AP475" s="72" t="str">
        <f t="shared" si="301"/>
        <v/>
      </c>
      <c r="AQ475" s="72" t="str">
        <f t="shared" si="302"/>
        <v/>
      </c>
      <c r="AR475" s="72" t="str">
        <f t="shared" si="303"/>
        <v/>
      </c>
      <c r="AS475" s="72" t="str">
        <f t="shared" si="304"/>
        <v/>
      </c>
      <c r="AT475" s="72" t="str">
        <f t="shared" si="305"/>
        <v/>
      </c>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80"/>
      <c r="CA475" s="3"/>
      <c r="CB475" s="3"/>
      <c r="CC475" s="3"/>
      <c r="CD475" s="3"/>
      <c r="CE475" s="3"/>
      <c r="CF475" s="3"/>
      <c r="CG475" s="3"/>
      <c r="CH475" s="3"/>
      <c r="CI475" s="3"/>
      <c r="CJ475" s="3"/>
      <c r="CM475" s="3"/>
      <c r="CN475" s="78" t="str">
        <f t="shared" si="306"/>
        <v/>
      </c>
      <c r="CO475" s="78" t="str">
        <f t="shared" si="307"/>
        <v/>
      </c>
      <c r="CP475" s="78" t="str">
        <f t="shared" si="308"/>
        <v/>
      </c>
      <c r="CQ475" s="78" t="str">
        <f t="shared" si="309"/>
        <v/>
      </c>
      <c r="CR475" s="78" t="str">
        <f t="shared" si="310"/>
        <v/>
      </c>
      <c r="CS475" s="78" t="str">
        <f t="shared" si="311"/>
        <v/>
      </c>
      <c r="CT475" s="78">
        <f t="shared" si="312"/>
        <v>0</v>
      </c>
      <c r="CU475" s="78">
        <f t="shared" si="313"/>
        <v>0</v>
      </c>
      <c r="CV475" s="78">
        <f t="shared" si="314"/>
        <v>0</v>
      </c>
      <c r="CW475" s="78">
        <f t="shared" si="315"/>
        <v>0</v>
      </c>
      <c r="CX475" s="78">
        <f t="shared" si="316"/>
        <v>0</v>
      </c>
      <c r="CY475" s="78">
        <f t="shared" si="317"/>
        <v>0</v>
      </c>
      <c r="CZ475" s="78">
        <f t="shared" si="318"/>
        <v>0</v>
      </c>
      <c r="DA475" s="78">
        <f>IF(COUNTIFS($A$2:$A$601,A475,$B$2:$B$601,B475,$F$2:F$601,F475)&gt;1,1,0)</f>
        <v>0</v>
      </c>
      <c r="DB475" s="78">
        <f t="shared" si="319"/>
        <v>0</v>
      </c>
      <c r="DC475" s="78">
        <f t="shared" si="320"/>
        <v>0</v>
      </c>
      <c r="DD475" s="78">
        <f t="shared" si="321"/>
        <v>0</v>
      </c>
      <c r="DE475" s="78" t="str">
        <f t="shared" si="322"/>
        <v>1</v>
      </c>
      <c r="DF475" s="78" t="str">
        <f t="shared" si="323"/>
        <v>1</v>
      </c>
      <c r="DG475" s="78" t="str">
        <f t="shared" si="324"/>
        <v>1</v>
      </c>
      <c r="DH475" s="78" t="str">
        <f t="shared" si="325"/>
        <v>1</v>
      </c>
      <c r="DI475" s="79" t="str">
        <f>IFERROR(IF(J475="","",VLOOKUP(J475,Lists!$D$3:$E$13,2,FALSE)),1)</f>
        <v/>
      </c>
      <c r="DJ475" s="79" t="str">
        <f>IFERROR(IF(K475="","",VLOOKUP(K475,Lists!$F$3:$G$14,2,FALSE)),1)</f>
        <v/>
      </c>
      <c r="DK475" s="79" t="str">
        <f>IFERROR(IF(M475="","",VLOOKUP(M475,Lists!$AA$3:$AB$18,2,FALSE)),1)</f>
        <v/>
      </c>
      <c r="DL475" s="79" t="str">
        <f>IFERROR(IF(N475="","",VLOOKUP(N475,Lists!$AC$3:$AD$13,2,FALSE)),1)</f>
        <v/>
      </c>
    </row>
    <row r="476" spans="1:116" ht="15" customHeight="1" x14ac:dyDescent="0.2">
      <c r="A476" s="20"/>
      <c r="B476" s="19"/>
      <c r="C476" s="64"/>
      <c r="D476" s="64"/>
      <c r="E476" s="19"/>
      <c r="F476" s="20"/>
      <c r="G476" s="18"/>
      <c r="H476" s="65"/>
      <c r="I476" s="18"/>
      <c r="J476" s="66"/>
      <c r="K476" s="66"/>
      <c r="L476" s="67"/>
      <c r="M476" s="68"/>
      <c r="N476" s="68"/>
      <c r="O476" s="69"/>
      <c r="P476" s="134"/>
      <c r="Q476" s="70"/>
      <c r="R476" s="134"/>
      <c r="S476" s="70"/>
      <c r="T476" s="134"/>
      <c r="U476" s="70"/>
      <c r="V476" s="134"/>
      <c r="W476" s="70"/>
      <c r="X476" s="134"/>
      <c r="Y476" s="70"/>
      <c r="Z476" s="134"/>
      <c r="AA476" s="70"/>
      <c r="AB476" s="19"/>
      <c r="AC476" s="20"/>
      <c r="AD476" s="19"/>
      <c r="AE476" s="71" t="str">
        <f t="shared" si="290"/>
        <v/>
      </c>
      <c r="AF476" s="71" t="str">
        <f t="shared" si="291"/>
        <v/>
      </c>
      <c r="AG476" s="71" t="str">
        <f t="shared" si="292"/>
        <v/>
      </c>
      <c r="AH476" s="71" t="str">
        <f t="shared" si="293"/>
        <v/>
      </c>
      <c r="AI476" s="71" t="str">
        <f t="shared" si="294"/>
        <v/>
      </c>
      <c r="AJ476" s="71" t="str">
        <f t="shared" si="295"/>
        <v/>
      </c>
      <c r="AK476" s="71" t="str">
        <f t="shared" si="296"/>
        <v/>
      </c>
      <c r="AL476" s="71" t="str">
        <f t="shared" si="297"/>
        <v/>
      </c>
      <c r="AM476" s="71" t="str">
        <f t="shared" si="298"/>
        <v/>
      </c>
      <c r="AN476" s="72" t="str">
        <f t="shared" si="299"/>
        <v/>
      </c>
      <c r="AO476" s="73" t="str">
        <f t="shared" si="300"/>
        <v/>
      </c>
      <c r="AP476" s="72" t="str">
        <f t="shared" si="301"/>
        <v/>
      </c>
      <c r="AQ476" s="72" t="str">
        <f t="shared" si="302"/>
        <v/>
      </c>
      <c r="AR476" s="72" t="str">
        <f t="shared" si="303"/>
        <v/>
      </c>
      <c r="AS476" s="72" t="str">
        <f t="shared" si="304"/>
        <v/>
      </c>
      <c r="AT476" s="72" t="str">
        <f t="shared" si="305"/>
        <v/>
      </c>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80"/>
      <c r="CA476" s="3"/>
      <c r="CB476" s="3"/>
      <c r="CC476" s="3"/>
      <c r="CD476" s="3"/>
      <c r="CE476" s="3"/>
      <c r="CF476" s="3"/>
      <c r="CG476" s="3"/>
      <c r="CH476" s="3"/>
      <c r="CI476" s="3"/>
      <c r="CJ476" s="3"/>
      <c r="CM476" s="3"/>
      <c r="CN476" s="78" t="str">
        <f t="shared" si="306"/>
        <v/>
      </c>
      <c r="CO476" s="78" t="str">
        <f t="shared" si="307"/>
        <v/>
      </c>
      <c r="CP476" s="78" t="str">
        <f t="shared" si="308"/>
        <v/>
      </c>
      <c r="CQ476" s="78" t="str">
        <f t="shared" si="309"/>
        <v/>
      </c>
      <c r="CR476" s="78" t="str">
        <f t="shared" si="310"/>
        <v/>
      </c>
      <c r="CS476" s="78" t="str">
        <f t="shared" si="311"/>
        <v/>
      </c>
      <c r="CT476" s="78">
        <f t="shared" si="312"/>
        <v>0</v>
      </c>
      <c r="CU476" s="78">
        <f t="shared" si="313"/>
        <v>0</v>
      </c>
      <c r="CV476" s="78">
        <f t="shared" si="314"/>
        <v>0</v>
      </c>
      <c r="CW476" s="78">
        <f t="shared" si="315"/>
        <v>0</v>
      </c>
      <c r="CX476" s="78">
        <f t="shared" si="316"/>
        <v>0</v>
      </c>
      <c r="CY476" s="78">
        <f t="shared" si="317"/>
        <v>0</v>
      </c>
      <c r="CZ476" s="78">
        <f t="shared" si="318"/>
        <v>0</v>
      </c>
      <c r="DA476" s="78">
        <f>IF(COUNTIFS($A$2:$A$601,A476,$B$2:$B$601,B476,$F$2:F$601,F476)&gt;1,1,0)</f>
        <v>0</v>
      </c>
      <c r="DB476" s="78">
        <f t="shared" si="319"/>
        <v>0</v>
      </c>
      <c r="DC476" s="78">
        <f t="shared" si="320"/>
        <v>0</v>
      </c>
      <c r="DD476" s="78">
        <f t="shared" si="321"/>
        <v>0</v>
      </c>
      <c r="DE476" s="78" t="str">
        <f t="shared" si="322"/>
        <v>1</v>
      </c>
      <c r="DF476" s="78" t="str">
        <f t="shared" si="323"/>
        <v>1</v>
      </c>
      <c r="DG476" s="78" t="str">
        <f t="shared" si="324"/>
        <v>1</v>
      </c>
      <c r="DH476" s="78" t="str">
        <f t="shared" si="325"/>
        <v>1</v>
      </c>
      <c r="DI476" s="79" t="str">
        <f>IFERROR(IF(J476="","",VLOOKUP(J476,Lists!$D$3:$E$13,2,FALSE)),1)</f>
        <v/>
      </c>
      <c r="DJ476" s="79" t="str">
        <f>IFERROR(IF(K476="","",VLOOKUP(K476,Lists!$F$3:$G$14,2,FALSE)),1)</f>
        <v/>
      </c>
      <c r="DK476" s="79" t="str">
        <f>IFERROR(IF(M476="","",VLOOKUP(M476,Lists!$AA$3:$AB$18,2,FALSE)),1)</f>
        <v/>
      </c>
      <c r="DL476" s="79" t="str">
        <f>IFERROR(IF(N476="","",VLOOKUP(N476,Lists!$AC$3:$AD$13,2,FALSE)),1)</f>
        <v/>
      </c>
    </row>
    <row r="477" spans="1:116" ht="15" customHeight="1" x14ac:dyDescent="0.2">
      <c r="A477" s="20"/>
      <c r="B477" s="19"/>
      <c r="C477" s="64"/>
      <c r="D477" s="64"/>
      <c r="E477" s="19"/>
      <c r="F477" s="20"/>
      <c r="G477" s="18"/>
      <c r="H477" s="65"/>
      <c r="I477" s="18"/>
      <c r="J477" s="66"/>
      <c r="K477" s="66"/>
      <c r="L477" s="67"/>
      <c r="M477" s="68"/>
      <c r="N477" s="68"/>
      <c r="O477" s="69"/>
      <c r="P477" s="134"/>
      <c r="Q477" s="70"/>
      <c r="R477" s="134"/>
      <c r="S477" s="70"/>
      <c r="T477" s="134"/>
      <c r="U477" s="70"/>
      <c r="V477" s="134"/>
      <c r="W477" s="70"/>
      <c r="X477" s="134"/>
      <c r="Y477" s="70"/>
      <c r="Z477" s="134"/>
      <c r="AA477" s="70"/>
      <c r="AB477" s="19"/>
      <c r="AC477" s="20"/>
      <c r="AD477" s="19"/>
      <c r="AE477" s="71" t="str">
        <f t="shared" si="290"/>
        <v/>
      </c>
      <c r="AF477" s="71" t="str">
        <f t="shared" si="291"/>
        <v/>
      </c>
      <c r="AG477" s="71" t="str">
        <f t="shared" si="292"/>
        <v/>
      </c>
      <c r="AH477" s="71" t="str">
        <f t="shared" si="293"/>
        <v/>
      </c>
      <c r="AI477" s="71" t="str">
        <f t="shared" si="294"/>
        <v/>
      </c>
      <c r="AJ477" s="71" t="str">
        <f t="shared" si="295"/>
        <v/>
      </c>
      <c r="AK477" s="71" t="str">
        <f t="shared" si="296"/>
        <v/>
      </c>
      <c r="AL477" s="71" t="str">
        <f t="shared" si="297"/>
        <v/>
      </c>
      <c r="AM477" s="71" t="str">
        <f t="shared" si="298"/>
        <v/>
      </c>
      <c r="AN477" s="72" t="str">
        <f t="shared" si="299"/>
        <v/>
      </c>
      <c r="AO477" s="73" t="str">
        <f t="shared" si="300"/>
        <v/>
      </c>
      <c r="AP477" s="72" t="str">
        <f t="shared" si="301"/>
        <v/>
      </c>
      <c r="AQ477" s="72" t="str">
        <f t="shared" si="302"/>
        <v/>
      </c>
      <c r="AR477" s="72" t="str">
        <f t="shared" si="303"/>
        <v/>
      </c>
      <c r="AS477" s="72" t="str">
        <f t="shared" si="304"/>
        <v/>
      </c>
      <c r="AT477" s="72" t="str">
        <f t="shared" si="305"/>
        <v/>
      </c>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80"/>
      <c r="CA477" s="3"/>
      <c r="CB477" s="3"/>
      <c r="CC477" s="3"/>
      <c r="CD477" s="3"/>
      <c r="CE477" s="3"/>
      <c r="CF477" s="3"/>
      <c r="CG477" s="3"/>
      <c r="CH477" s="3"/>
      <c r="CI477" s="3"/>
      <c r="CJ477" s="3"/>
      <c r="CM477" s="3"/>
      <c r="CN477" s="78" t="str">
        <f t="shared" si="306"/>
        <v/>
      </c>
      <c r="CO477" s="78" t="str">
        <f t="shared" si="307"/>
        <v/>
      </c>
      <c r="CP477" s="78" t="str">
        <f t="shared" si="308"/>
        <v/>
      </c>
      <c r="CQ477" s="78" t="str">
        <f t="shared" si="309"/>
        <v/>
      </c>
      <c r="CR477" s="78" t="str">
        <f t="shared" si="310"/>
        <v/>
      </c>
      <c r="CS477" s="78" t="str">
        <f t="shared" si="311"/>
        <v/>
      </c>
      <c r="CT477" s="78">
        <f t="shared" si="312"/>
        <v>0</v>
      </c>
      <c r="CU477" s="78">
        <f t="shared" si="313"/>
        <v>0</v>
      </c>
      <c r="CV477" s="78">
        <f t="shared" si="314"/>
        <v>0</v>
      </c>
      <c r="CW477" s="78">
        <f t="shared" si="315"/>
        <v>0</v>
      </c>
      <c r="CX477" s="78">
        <f t="shared" si="316"/>
        <v>0</v>
      </c>
      <c r="CY477" s="78">
        <f t="shared" si="317"/>
        <v>0</v>
      </c>
      <c r="CZ477" s="78">
        <f t="shared" si="318"/>
        <v>0</v>
      </c>
      <c r="DA477" s="78">
        <f>IF(COUNTIFS($A$2:$A$601,A477,$B$2:$B$601,B477,$F$2:F$601,F477)&gt;1,1,0)</f>
        <v>0</v>
      </c>
      <c r="DB477" s="78">
        <f t="shared" si="319"/>
        <v>0</v>
      </c>
      <c r="DC477" s="78">
        <f t="shared" si="320"/>
        <v>0</v>
      </c>
      <c r="DD477" s="78">
        <f t="shared" si="321"/>
        <v>0</v>
      </c>
      <c r="DE477" s="78" t="str">
        <f t="shared" si="322"/>
        <v>1</v>
      </c>
      <c r="DF477" s="78" t="str">
        <f t="shared" si="323"/>
        <v>1</v>
      </c>
      <c r="DG477" s="78" t="str">
        <f t="shared" si="324"/>
        <v>1</v>
      </c>
      <c r="DH477" s="78" t="str">
        <f t="shared" si="325"/>
        <v>1</v>
      </c>
      <c r="DI477" s="79" t="str">
        <f>IFERROR(IF(J477="","",VLOOKUP(J477,Lists!$D$3:$E$13,2,FALSE)),1)</f>
        <v/>
      </c>
      <c r="DJ477" s="79" t="str">
        <f>IFERROR(IF(K477="","",VLOOKUP(K477,Lists!$F$3:$G$14,2,FALSE)),1)</f>
        <v/>
      </c>
      <c r="DK477" s="79" t="str">
        <f>IFERROR(IF(M477="","",VLOOKUP(M477,Lists!$AA$3:$AB$18,2,FALSE)),1)</f>
        <v/>
      </c>
      <c r="DL477" s="79" t="str">
        <f>IFERROR(IF(N477="","",VLOOKUP(N477,Lists!$AC$3:$AD$13,2,FALSE)),1)</f>
        <v/>
      </c>
    </row>
    <row r="478" spans="1:116" ht="15" customHeight="1" x14ac:dyDescent="0.2">
      <c r="A478" s="20"/>
      <c r="B478" s="19"/>
      <c r="C478" s="64"/>
      <c r="D478" s="64"/>
      <c r="E478" s="19"/>
      <c r="F478" s="20"/>
      <c r="G478" s="18"/>
      <c r="H478" s="65"/>
      <c r="I478" s="18"/>
      <c r="J478" s="66"/>
      <c r="K478" s="66"/>
      <c r="L478" s="67"/>
      <c r="M478" s="68"/>
      <c r="N478" s="68"/>
      <c r="O478" s="69"/>
      <c r="P478" s="134"/>
      <c r="Q478" s="70"/>
      <c r="R478" s="134"/>
      <c r="S478" s="70"/>
      <c r="T478" s="134"/>
      <c r="U478" s="70"/>
      <c r="V478" s="134"/>
      <c r="W478" s="70"/>
      <c r="X478" s="134"/>
      <c r="Y478" s="70"/>
      <c r="Z478" s="134"/>
      <c r="AA478" s="70"/>
      <c r="AB478" s="19"/>
      <c r="AC478" s="20"/>
      <c r="AD478" s="19"/>
      <c r="AE478" s="71" t="str">
        <f t="shared" si="290"/>
        <v/>
      </c>
      <c r="AF478" s="71" t="str">
        <f t="shared" si="291"/>
        <v/>
      </c>
      <c r="AG478" s="71" t="str">
        <f t="shared" si="292"/>
        <v/>
      </c>
      <c r="AH478" s="71" t="str">
        <f t="shared" si="293"/>
        <v/>
      </c>
      <c r="AI478" s="71" t="str">
        <f t="shared" si="294"/>
        <v/>
      </c>
      <c r="AJ478" s="71" t="str">
        <f t="shared" si="295"/>
        <v/>
      </c>
      <c r="AK478" s="71" t="str">
        <f t="shared" si="296"/>
        <v/>
      </c>
      <c r="AL478" s="71" t="str">
        <f t="shared" si="297"/>
        <v/>
      </c>
      <c r="AM478" s="71" t="str">
        <f t="shared" si="298"/>
        <v/>
      </c>
      <c r="AN478" s="72" t="str">
        <f t="shared" si="299"/>
        <v/>
      </c>
      <c r="AO478" s="73" t="str">
        <f t="shared" si="300"/>
        <v/>
      </c>
      <c r="AP478" s="72" t="str">
        <f t="shared" si="301"/>
        <v/>
      </c>
      <c r="AQ478" s="72" t="str">
        <f t="shared" si="302"/>
        <v/>
      </c>
      <c r="AR478" s="72" t="str">
        <f t="shared" si="303"/>
        <v/>
      </c>
      <c r="AS478" s="72" t="str">
        <f t="shared" si="304"/>
        <v/>
      </c>
      <c r="AT478" s="72" t="str">
        <f t="shared" si="305"/>
        <v/>
      </c>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80"/>
      <c r="CA478" s="3"/>
      <c r="CB478" s="3"/>
      <c r="CC478" s="3"/>
      <c r="CD478" s="3"/>
      <c r="CE478" s="3"/>
      <c r="CF478" s="3"/>
      <c r="CG478" s="3"/>
      <c r="CH478" s="3"/>
      <c r="CI478" s="3"/>
      <c r="CJ478" s="3"/>
      <c r="CM478" s="3"/>
      <c r="CN478" s="78" t="str">
        <f t="shared" si="306"/>
        <v/>
      </c>
      <c r="CO478" s="78" t="str">
        <f t="shared" si="307"/>
        <v/>
      </c>
      <c r="CP478" s="78" t="str">
        <f t="shared" si="308"/>
        <v/>
      </c>
      <c r="CQ478" s="78" t="str">
        <f t="shared" si="309"/>
        <v/>
      </c>
      <c r="CR478" s="78" t="str">
        <f t="shared" si="310"/>
        <v/>
      </c>
      <c r="CS478" s="78" t="str">
        <f t="shared" si="311"/>
        <v/>
      </c>
      <c r="CT478" s="78">
        <f t="shared" si="312"/>
        <v>0</v>
      </c>
      <c r="CU478" s="78">
        <f t="shared" si="313"/>
        <v>0</v>
      </c>
      <c r="CV478" s="78">
        <f t="shared" si="314"/>
        <v>0</v>
      </c>
      <c r="CW478" s="78">
        <f t="shared" si="315"/>
        <v>0</v>
      </c>
      <c r="CX478" s="78">
        <f t="shared" si="316"/>
        <v>0</v>
      </c>
      <c r="CY478" s="78">
        <f t="shared" si="317"/>
        <v>0</v>
      </c>
      <c r="CZ478" s="78">
        <f t="shared" si="318"/>
        <v>0</v>
      </c>
      <c r="DA478" s="78">
        <f>IF(COUNTIFS($A$2:$A$601,A478,$B$2:$B$601,B478,$F$2:F$601,F478)&gt;1,1,0)</f>
        <v>0</v>
      </c>
      <c r="DB478" s="78">
        <f t="shared" si="319"/>
        <v>0</v>
      </c>
      <c r="DC478" s="78">
        <f t="shared" si="320"/>
        <v>0</v>
      </c>
      <c r="DD478" s="78">
        <f t="shared" si="321"/>
        <v>0</v>
      </c>
      <c r="DE478" s="78" t="str">
        <f t="shared" si="322"/>
        <v>1</v>
      </c>
      <c r="DF478" s="78" t="str">
        <f t="shared" si="323"/>
        <v>1</v>
      </c>
      <c r="DG478" s="78" t="str">
        <f t="shared" si="324"/>
        <v>1</v>
      </c>
      <c r="DH478" s="78" t="str">
        <f t="shared" si="325"/>
        <v>1</v>
      </c>
      <c r="DI478" s="79" t="str">
        <f>IFERROR(IF(J478="","",VLOOKUP(J478,Lists!$D$3:$E$13,2,FALSE)),1)</f>
        <v/>
      </c>
      <c r="DJ478" s="79" t="str">
        <f>IFERROR(IF(K478="","",VLOOKUP(K478,Lists!$F$3:$G$14,2,FALSE)),1)</f>
        <v/>
      </c>
      <c r="DK478" s="79" t="str">
        <f>IFERROR(IF(M478="","",VLOOKUP(M478,Lists!$AA$3:$AB$18,2,FALSE)),1)</f>
        <v/>
      </c>
      <c r="DL478" s="79" t="str">
        <f>IFERROR(IF(N478="","",VLOOKUP(N478,Lists!$AC$3:$AD$13,2,FALSE)),1)</f>
        <v/>
      </c>
    </row>
    <row r="479" spans="1:116" ht="15" customHeight="1" x14ac:dyDescent="0.2">
      <c r="A479" s="20"/>
      <c r="B479" s="19"/>
      <c r="C479" s="64"/>
      <c r="D479" s="64"/>
      <c r="E479" s="19"/>
      <c r="F479" s="20"/>
      <c r="G479" s="18"/>
      <c r="H479" s="65"/>
      <c r="I479" s="18"/>
      <c r="J479" s="66"/>
      <c r="K479" s="66"/>
      <c r="L479" s="67"/>
      <c r="M479" s="68"/>
      <c r="N479" s="68"/>
      <c r="O479" s="69"/>
      <c r="P479" s="134"/>
      <c r="Q479" s="70"/>
      <c r="R479" s="134"/>
      <c r="S479" s="70"/>
      <c r="T479" s="134"/>
      <c r="U479" s="70"/>
      <c r="V479" s="134"/>
      <c r="W479" s="70"/>
      <c r="X479" s="134"/>
      <c r="Y479" s="70"/>
      <c r="Z479" s="134"/>
      <c r="AA479" s="70"/>
      <c r="AB479" s="19"/>
      <c r="AC479" s="20"/>
      <c r="AD479" s="19"/>
      <c r="AE479" s="71" t="str">
        <f t="shared" si="290"/>
        <v/>
      </c>
      <c r="AF479" s="71" t="str">
        <f t="shared" si="291"/>
        <v/>
      </c>
      <c r="AG479" s="71" t="str">
        <f t="shared" si="292"/>
        <v/>
      </c>
      <c r="AH479" s="71" t="str">
        <f t="shared" si="293"/>
        <v/>
      </c>
      <c r="AI479" s="71" t="str">
        <f t="shared" si="294"/>
        <v/>
      </c>
      <c r="AJ479" s="71" t="str">
        <f t="shared" si="295"/>
        <v/>
      </c>
      <c r="AK479" s="71" t="str">
        <f t="shared" si="296"/>
        <v/>
      </c>
      <c r="AL479" s="71" t="str">
        <f t="shared" si="297"/>
        <v/>
      </c>
      <c r="AM479" s="71" t="str">
        <f t="shared" si="298"/>
        <v/>
      </c>
      <c r="AN479" s="72" t="str">
        <f t="shared" si="299"/>
        <v/>
      </c>
      <c r="AO479" s="73" t="str">
        <f t="shared" si="300"/>
        <v/>
      </c>
      <c r="AP479" s="72" t="str">
        <f t="shared" si="301"/>
        <v/>
      </c>
      <c r="AQ479" s="72" t="str">
        <f t="shared" si="302"/>
        <v/>
      </c>
      <c r="AR479" s="72" t="str">
        <f t="shared" si="303"/>
        <v/>
      </c>
      <c r="AS479" s="72" t="str">
        <f t="shared" si="304"/>
        <v/>
      </c>
      <c r="AT479" s="72" t="str">
        <f t="shared" si="305"/>
        <v/>
      </c>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80"/>
      <c r="CA479" s="3"/>
      <c r="CB479" s="3"/>
      <c r="CC479" s="3"/>
      <c r="CD479" s="3"/>
      <c r="CE479" s="3"/>
      <c r="CF479" s="3"/>
      <c r="CG479" s="3"/>
      <c r="CH479" s="3"/>
      <c r="CI479" s="3"/>
      <c r="CJ479" s="3"/>
      <c r="CM479" s="3"/>
      <c r="CN479" s="78" t="str">
        <f t="shared" si="306"/>
        <v/>
      </c>
      <c r="CO479" s="78" t="str">
        <f t="shared" si="307"/>
        <v/>
      </c>
      <c r="CP479" s="78" t="str">
        <f t="shared" si="308"/>
        <v/>
      </c>
      <c r="CQ479" s="78" t="str">
        <f t="shared" si="309"/>
        <v/>
      </c>
      <c r="CR479" s="78" t="str">
        <f t="shared" si="310"/>
        <v/>
      </c>
      <c r="CS479" s="78" t="str">
        <f t="shared" si="311"/>
        <v/>
      </c>
      <c r="CT479" s="78">
        <f t="shared" si="312"/>
        <v>0</v>
      </c>
      <c r="CU479" s="78">
        <f t="shared" si="313"/>
        <v>0</v>
      </c>
      <c r="CV479" s="78">
        <f t="shared" si="314"/>
        <v>0</v>
      </c>
      <c r="CW479" s="78">
        <f t="shared" si="315"/>
        <v>0</v>
      </c>
      <c r="CX479" s="78">
        <f t="shared" si="316"/>
        <v>0</v>
      </c>
      <c r="CY479" s="78">
        <f t="shared" si="317"/>
        <v>0</v>
      </c>
      <c r="CZ479" s="78">
        <f t="shared" si="318"/>
        <v>0</v>
      </c>
      <c r="DA479" s="78">
        <f>IF(COUNTIFS($A$2:$A$601,A479,$B$2:$B$601,B479,$F$2:F$601,F479)&gt;1,1,0)</f>
        <v>0</v>
      </c>
      <c r="DB479" s="78">
        <f t="shared" si="319"/>
        <v>0</v>
      </c>
      <c r="DC479" s="78">
        <f t="shared" si="320"/>
        <v>0</v>
      </c>
      <c r="DD479" s="78">
        <f t="shared" si="321"/>
        <v>0</v>
      </c>
      <c r="DE479" s="78" t="str">
        <f t="shared" si="322"/>
        <v>1</v>
      </c>
      <c r="DF479" s="78" t="str">
        <f t="shared" si="323"/>
        <v>1</v>
      </c>
      <c r="DG479" s="78" t="str">
        <f t="shared" si="324"/>
        <v>1</v>
      </c>
      <c r="DH479" s="78" t="str">
        <f t="shared" si="325"/>
        <v>1</v>
      </c>
      <c r="DI479" s="79" t="str">
        <f>IFERROR(IF(J479="","",VLOOKUP(J479,Lists!$D$3:$E$13,2,FALSE)),1)</f>
        <v/>
      </c>
      <c r="DJ479" s="79" t="str">
        <f>IFERROR(IF(K479="","",VLOOKUP(K479,Lists!$F$3:$G$14,2,FALSE)),1)</f>
        <v/>
      </c>
      <c r="DK479" s="79" t="str">
        <f>IFERROR(IF(M479="","",VLOOKUP(M479,Lists!$AA$3:$AB$18,2,FALSE)),1)</f>
        <v/>
      </c>
      <c r="DL479" s="79" t="str">
        <f>IFERROR(IF(N479="","",VLOOKUP(N479,Lists!$AC$3:$AD$13,2,FALSE)),1)</f>
        <v/>
      </c>
    </row>
    <row r="480" spans="1:116" ht="15" customHeight="1" x14ac:dyDescent="0.2">
      <c r="A480" s="20"/>
      <c r="B480" s="19"/>
      <c r="C480" s="64"/>
      <c r="D480" s="64"/>
      <c r="E480" s="19"/>
      <c r="F480" s="20"/>
      <c r="G480" s="18"/>
      <c r="H480" s="65"/>
      <c r="I480" s="18"/>
      <c r="J480" s="66"/>
      <c r="K480" s="66"/>
      <c r="L480" s="67"/>
      <c r="M480" s="68"/>
      <c r="N480" s="68"/>
      <c r="O480" s="69"/>
      <c r="P480" s="134"/>
      <c r="Q480" s="70"/>
      <c r="R480" s="134"/>
      <c r="S480" s="70"/>
      <c r="T480" s="134"/>
      <c r="U480" s="70"/>
      <c r="V480" s="134"/>
      <c r="W480" s="70"/>
      <c r="X480" s="134"/>
      <c r="Y480" s="70"/>
      <c r="Z480" s="134"/>
      <c r="AA480" s="70"/>
      <c r="AB480" s="19"/>
      <c r="AC480" s="20"/>
      <c r="AD480" s="19"/>
      <c r="AE480" s="71" t="str">
        <f t="shared" si="290"/>
        <v/>
      </c>
      <c r="AF480" s="71" t="str">
        <f t="shared" si="291"/>
        <v/>
      </c>
      <c r="AG480" s="71" t="str">
        <f t="shared" si="292"/>
        <v/>
      </c>
      <c r="AH480" s="71" t="str">
        <f t="shared" si="293"/>
        <v/>
      </c>
      <c r="AI480" s="71" t="str">
        <f t="shared" si="294"/>
        <v/>
      </c>
      <c r="AJ480" s="71" t="str">
        <f t="shared" si="295"/>
        <v/>
      </c>
      <c r="AK480" s="71" t="str">
        <f t="shared" si="296"/>
        <v/>
      </c>
      <c r="AL480" s="71" t="str">
        <f t="shared" si="297"/>
        <v/>
      </c>
      <c r="AM480" s="71" t="str">
        <f t="shared" si="298"/>
        <v/>
      </c>
      <c r="AN480" s="72" t="str">
        <f t="shared" si="299"/>
        <v/>
      </c>
      <c r="AO480" s="73" t="str">
        <f t="shared" si="300"/>
        <v/>
      </c>
      <c r="AP480" s="72" t="str">
        <f t="shared" si="301"/>
        <v/>
      </c>
      <c r="AQ480" s="72" t="str">
        <f t="shared" si="302"/>
        <v/>
      </c>
      <c r="AR480" s="72" t="str">
        <f t="shared" si="303"/>
        <v/>
      </c>
      <c r="AS480" s="72" t="str">
        <f t="shared" si="304"/>
        <v/>
      </c>
      <c r="AT480" s="72" t="str">
        <f t="shared" si="305"/>
        <v/>
      </c>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80"/>
      <c r="CA480" s="3"/>
      <c r="CB480" s="3"/>
      <c r="CC480" s="3"/>
      <c r="CD480" s="3"/>
      <c r="CE480" s="3"/>
      <c r="CF480" s="3"/>
      <c r="CG480" s="3"/>
      <c r="CH480" s="3"/>
      <c r="CI480" s="3"/>
      <c r="CJ480" s="3"/>
      <c r="CM480" s="3"/>
      <c r="CN480" s="78" t="str">
        <f t="shared" si="306"/>
        <v/>
      </c>
      <c r="CO480" s="78" t="str">
        <f t="shared" si="307"/>
        <v/>
      </c>
      <c r="CP480" s="78" t="str">
        <f t="shared" si="308"/>
        <v/>
      </c>
      <c r="CQ480" s="78" t="str">
        <f t="shared" si="309"/>
        <v/>
      </c>
      <c r="CR480" s="78" t="str">
        <f t="shared" si="310"/>
        <v/>
      </c>
      <c r="CS480" s="78" t="str">
        <f t="shared" si="311"/>
        <v/>
      </c>
      <c r="CT480" s="78">
        <f t="shared" si="312"/>
        <v>0</v>
      </c>
      <c r="CU480" s="78">
        <f t="shared" si="313"/>
        <v>0</v>
      </c>
      <c r="CV480" s="78">
        <f t="shared" si="314"/>
        <v>0</v>
      </c>
      <c r="CW480" s="78">
        <f t="shared" si="315"/>
        <v>0</v>
      </c>
      <c r="CX480" s="78">
        <f t="shared" si="316"/>
        <v>0</v>
      </c>
      <c r="CY480" s="78">
        <f t="shared" si="317"/>
        <v>0</v>
      </c>
      <c r="CZ480" s="78">
        <f t="shared" si="318"/>
        <v>0</v>
      </c>
      <c r="DA480" s="78">
        <f>IF(COUNTIFS($A$2:$A$601,A480,$B$2:$B$601,B480,$F$2:F$601,F480)&gt;1,1,0)</f>
        <v>0</v>
      </c>
      <c r="DB480" s="78">
        <f t="shared" si="319"/>
        <v>0</v>
      </c>
      <c r="DC480" s="78">
        <f t="shared" si="320"/>
        <v>0</v>
      </c>
      <c r="DD480" s="78">
        <f t="shared" si="321"/>
        <v>0</v>
      </c>
      <c r="DE480" s="78" t="str">
        <f t="shared" si="322"/>
        <v>1</v>
      </c>
      <c r="DF480" s="78" t="str">
        <f t="shared" si="323"/>
        <v>1</v>
      </c>
      <c r="DG480" s="78" t="str">
        <f t="shared" si="324"/>
        <v>1</v>
      </c>
      <c r="DH480" s="78" t="str">
        <f t="shared" si="325"/>
        <v>1</v>
      </c>
      <c r="DI480" s="79" t="str">
        <f>IFERROR(IF(J480="","",VLOOKUP(J480,Lists!$D$3:$E$13,2,FALSE)),1)</f>
        <v/>
      </c>
      <c r="DJ480" s="79" t="str">
        <f>IFERROR(IF(K480="","",VLOOKUP(K480,Lists!$F$3:$G$14,2,FALSE)),1)</f>
        <v/>
      </c>
      <c r="DK480" s="79" t="str">
        <f>IFERROR(IF(M480="","",VLOOKUP(M480,Lists!$AA$3:$AB$18,2,FALSE)),1)</f>
        <v/>
      </c>
      <c r="DL480" s="79" t="str">
        <f>IFERROR(IF(N480="","",VLOOKUP(N480,Lists!$AC$3:$AD$13,2,FALSE)),1)</f>
        <v/>
      </c>
    </row>
    <row r="481" spans="1:116" ht="15" customHeight="1" x14ac:dyDescent="0.2">
      <c r="A481" s="20"/>
      <c r="B481" s="19"/>
      <c r="C481" s="64"/>
      <c r="D481" s="64"/>
      <c r="E481" s="19"/>
      <c r="F481" s="20"/>
      <c r="G481" s="18"/>
      <c r="H481" s="65"/>
      <c r="I481" s="18"/>
      <c r="J481" s="66"/>
      <c r="K481" s="66"/>
      <c r="L481" s="67"/>
      <c r="M481" s="68"/>
      <c r="N481" s="68"/>
      <c r="O481" s="69"/>
      <c r="P481" s="134"/>
      <c r="Q481" s="70"/>
      <c r="R481" s="134"/>
      <c r="S481" s="70"/>
      <c r="T481" s="134"/>
      <c r="U481" s="70"/>
      <c r="V481" s="134"/>
      <c r="W481" s="70"/>
      <c r="X481" s="134"/>
      <c r="Y481" s="70"/>
      <c r="Z481" s="134"/>
      <c r="AA481" s="70"/>
      <c r="AB481" s="19"/>
      <c r="AC481" s="20"/>
      <c r="AD481" s="19"/>
      <c r="AE481" s="71" t="str">
        <f t="shared" si="290"/>
        <v/>
      </c>
      <c r="AF481" s="71" t="str">
        <f t="shared" si="291"/>
        <v/>
      </c>
      <c r="AG481" s="71" t="str">
        <f t="shared" si="292"/>
        <v/>
      </c>
      <c r="AH481" s="71" t="str">
        <f t="shared" si="293"/>
        <v/>
      </c>
      <c r="AI481" s="71" t="str">
        <f t="shared" si="294"/>
        <v/>
      </c>
      <c r="AJ481" s="71" t="str">
        <f t="shared" si="295"/>
        <v/>
      </c>
      <c r="AK481" s="71" t="str">
        <f t="shared" si="296"/>
        <v/>
      </c>
      <c r="AL481" s="71" t="str">
        <f t="shared" si="297"/>
        <v/>
      </c>
      <c r="AM481" s="71" t="str">
        <f t="shared" si="298"/>
        <v/>
      </c>
      <c r="AN481" s="72" t="str">
        <f t="shared" si="299"/>
        <v/>
      </c>
      <c r="AO481" s="73" t="str">
        <f t="shared" si="300"/>
        <v/>
      </c>
      <c r="AP481" s="72" t="str">
        <f t="shared" si="301"/>
        <v/>
      </c>
      <c r="AQ481" s="72" t="str">
        <f t="shared" si="302"/>
        <v/>
      </c>
      <c r="AR481" s="72" t="str">
        <f t="shared" si="303"/>
        <v/>
      </c>
      <c r="AS481" s="72" t="str">
        <f t="shared" si="304"/>
        <v/>
      </c>
      <c r="AT481" s="72" t="str">
        <f t="shared" si="305"/>
        <v/>
      </c>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80"/>
      <c r="CA481" s="3"/>
      <c r="CB481" s="3"/>
      <c r="CC481" s="3"/>
      <c r="CD481" s="3"/>
      <c r="CE481" s="3"/>
      <c r="CF481" s="3"/>
      <c r="CG481" s="3"/>
      <c r="CH481" s="3"/>
      <c r="CI481" s="3"/>
      <c r="CJ481" s="3"/>
      <c r="CM481" s="3"/>
      <c r="CN481" s="78" t="str">
        <f t="shared" si="306"/>
        <v/>
      </c>
      <c r="CO481" s="78" t="str">
        <f t="shared" si="307"/>
        <v/>
      </c>
      <c r="CP481" s="78" t="str">
        <f t="shared" si="308"/>
        <v/>
      </c>
      <c r="CQ481" s="78" t="str">
        <f t="shared" si="309"/>
        <v/>
      </c>
      <c r="CR481" s="78" t="str">
        <f t="shared" si="310"/>
        <v/>
      </c>
      <c r="CS481" s="78" t="str">
        <f t="shared" si="311"/>
        <v/>
      </c>
      <c r="CT481" s="78">
        <f t="shared" si="312"/>
        <v>0</v>
      </c>
      <c r="CU481" s="78">
        <f t="shared" si="313"/>
        <v>0</v>
      </c>
      <c r="CV481" s="78">
        <f t="shared" si="314"/>
        <v>0</v>
      </c>
      <c r="CW481" s="78">
        <f t="shared" si="315"/>
        <v>0</v>
      </c>
      <c r="CX481" s="78">
        <f t="shared" si="316"/>
        <v>0</v>
      </c>
      <c r="CY481" s="78">
        <f t="shared" si="317"/>
        <v>0</v>
      </c>
      <c r="CZ481" s="78">
        <f t="shared" si="318"/>
        <v>0</v>
      </c>
      <c r="DA481" s="78">
        <f>IF(COUNTIFS($A$2:$A$601,A481,$B$2:$B$601,B481,$F$2:F$601,F481)&gt;1,1,0)</f>
        <v>0</v>
      </c>
      <c r="DB481" s="78">
        <f t="shared" si="319"/>
        <v>0</v>
      </c>
      <c r="DC481" s="78">
        <f t="shared" si="320"/>
        <v>0</v>
      </c>
      <c r="DD481" s="78">
        <f t="shared" si="321"/>
        <v>0</v>
      </c>
      <c r="DE481" s="78" t="str">
        <f t="shared" si="322"/>
        <v>1</v>
      </c>
      <c r="DF481" s="78" t="str">
        <f t="shared" si="323"/>
        <v>1</v>
      </c>
      <c r="DG481" s="78" t="str">
        <f t="shared" si="324"/>
        <v>1</v>
      </c>
      <c r="DH481" s="78" t="str">
        <f t="shared" si="325"/>
        <v>1</v>
      </c>
      <c r="DI481" s="79" t="str">
        <f>IFERROR(IF(J481="","",VLOOKUP(J481,Lists!$D$3:$E$13,2,FALSE)),1)</f>
        <v/>
      </c>
      <c r="DJ481" s="79" t="str">
        <f>IFERROR(IF(K481="","",VLOOKUP(K481,Lists!$F$3:$G$14,2,FALSE)),1)</f>
        <v/>
      </c>
      <c r="DK481" s="79" t="str">
        <f>IFERROR(IF(M481="","",VLOOKUP(M481,Lists!$AA$3:$AB$18,2,FALSE)),1)</f>
        <v/>
      </c>
      <c r="DL481" s="79" t="str">
        <f>IFERROR(IF(N481="","",VLOOKUP(N481,Lists!$AC$3:$AD$13,2,FALSE)),1)</f>
        <v/>
      </c>
    </row>
    <row r="482" spans="1:116" ht="15" customHeight="1" x14ac:dyDescent="0.2">
      <c r="A482" s="20"/>
      <c r="B482" s="19"/>
      <c r="C482" s="64"/>
      <c r="D482" s="64"/>
      <c r="E482" s="19"/>
      <c r="F482" s="20"/>
      <c r="G482" s="18"/>
      <c r="H482" s="65"/>
      <c r="I482" s="18"/>
      <c r="J482" s="66"/>
      <c r="K482" s="66"/>
      <c r="L482" s="67"/>
      <c r="M482" s="68"/>
      <c r="N482" s="68"/>
      <c r="O482" s="69"/>
      <c r="P482" s="134"/>
      <c r="Q482" s="70"/>
      <c r="R482" s="134"/>
      <c r="S482" s="70"/>
      <c r="T482" s="134"/>
      <c r="U482" s="70"/>
      <c r="V482" s="134"/>
      <c r="W482" s="70"/>
      <c r="X482" s="134"/>
      <c r="Y482" s="70"/>
      <c r="Z482" s="134"/>
      <c r="AA482" s="70"/>
      <c r="AB482" s="19"/>
      <c r="AC482" s="20"/>
      <c r="AD482" s="19"/>
      <c r="AE482" s="71" t="str">
        <f t="shared" si="290"/>
        <v/>
      </c>
      <c r="AF482" s="71" t="str">
        <f t="shared" si="291"/>
        <v/>
      </c>
      <c r="AG482" s="71" t="str">
        <f t="shared" si="292"/>
        <v/>
      </c>
      <c r="AH482" s="71" t="str">
        <f t="shared" si="293"/>
        <v/>
      </c>
      <c r="AI482" s="71" t="str">
        <f t="shared" si="294"/>
        <v/>
      </c>
      <c r="AJ482" s="71" t="str">
        <f t="shared" si="295"/>
        <v/>
      </c>
      <c r="AK482" s="71" t="str">
        <f t="shared" si="296"/>
        <v/>
      </c>
      <c r="AL482" s="71" t="str">
        <f t="shared" si="297"/>
        <v/>
      </c>
      <c r="AM482" s="71" t="str">
        <f t="shared" si="298"/>
        <v/>
      </c>
      <c r="AN482" s="72" t="str">
        <f t="shared" si="299"/>
        <v/>
      </c>
      <c r="AO482" s="73" t="str">
        <f t="shared" si="300"/>
        <v/>
      </c>
      <c r="AP482" s="72" t="str">
        <f t="shared" si="301"/>
        <v/>
      </c>
      <c r="AQ482" s="72" t="str">
        <f t="shared" si="302"/>
        <v/>
      </c>
      <c r="AR482" s="72" t="str">
        <f t="shared" si="303"/>
        <v/>
      </c>
      <c r="AS482" s="72" t="str">
        <f t="shared" si="304"/>
        <v/>
      </c>
      <c r="AT482" s="72" t="str">
        <f t="shared" si="305"/>
        <v/>
      </c>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80"/>
      <c r="CA482" s="3"/>
      <c r="CB482" s="3"/>
      <c r="CC482" s="3"/>
      <c r="CD482" s="3"/>
      <c r="CE482" s="3"/>
      <c r="CF482" s="3"/>
      <c r="CG482" s="3"/>
      <c r="CH482" s="3"/>
      <c r="CI482" s="3"/>
      <c r="CJ482" s="3"/>
      <c r="CM482" s="3"/>
      <c r="CN482" s="78" t="str">
        <f t="shared" si="306"/>
        <v/>
      </c>
      <c r="CO482" s="78" t="str">
        <f t="shared" si="307"/>
        <v/>
      </c>
      <c r="CP482" s="78" t="str">
        <f t="shared" si="308"/>
        <v/>
      </c>
      <c r="CQ482" s="78" t="str">
        <f t="shared" si="309"/>
        <v/>
      </c>
      <c r="CR482" s="78" t="str">
        <f t="shared" si="310"/>
        <v/>
      </c>
      <c r="CS482" s="78" t="str">
        <f t="shared" si="311"/>
        <v/>
      </c>
      <c r="CT482" s="78">
        <f t="shared" si="312"/>
        <v>0</v>
      </c>
      <c r="CU482" s="78">
        <f t="shared" si="313"/>
        <v>0</v>
      </c>
      <c r="CV482" s="78">
        <f t="shared" si="314"/>
        <v>0</v>
      </c>
      <c r="CW482" s="78">
        <f t="shared" si="315"/>
        <v>0</v>
      </c>
      <c r="CX482" s="78">
        <f t="shared" si="316"/>
        <v>0</v>
      </c>
      <c r="CY482" s="78">
        <f t="shared" si="317"/>
        <v>0</v>
      </c>
      <c r="CZ482" s="78">
        <f t="shared" si="318"/>
        <v>0</v>
      </c>
      <c r="DA482" s="78">
        <f>IF(COUNTIFS($A$2:$A$601,A482,$B$2:$B$601,B482,$F$2:F$601,F482)&gt;1,1,0)</f>
        <v>0</v>
      </c>
      <c r="DB482" s="78">
        <f t="shared" si="319"/>
        <v>0</v>
      </c>
      <c r="DC482" s="78">
        <f t="shared" si="320"/>
        <v>0</v>
      </c>
      <c r="DD482" s="78">
        <f t="shared" si="321"/>
        <v>0</v>
      </c>
      <c r="DE482" s="78" t="str">
        <f t="shared" si="322"/>
        <v>1</v>
      </c>
      <c r="DF482" s="78" t="str">
        <f t="shared" si="323"/>
        <v>1</v>
      </c>
      <c r="DG482" s="78" t="str">
        <f t="shared" si="324"/>
        <v>1</v>
      </c>
      <c r="DH482" s="78" t="str">
        <f t="shared" si="325"/>
        <v>1</v>
      </c>
      <c r="DI482" s="79" t="str">
        <f>IFERROR(IF(J482="","",VLOOKUP(J482,Lists!$D$3:$E$13,2,FALSE)),1)</f>
        <v/>
      </c>
      <c r="DJ482" s="79" t="str">
        <f>IFERROR(IF(K482="","",VLOOKUP(K482,Lists!$F$3:$G$14,2,FALSE)),1)</f>
        <v/>
      </c>
      <c r="DK482" s="79" t="str">
        <f>IFERROR(IF(M482="","",VLOOKUP(M482,Lists!$AA$3:$AB$18,2,FALSE)),1)</f>
        <v/>
      </c>
      <c r="DL482" s="79" t="str">
        <f>IFERROR(IF(N482="","",VLOOKUP(N482,Lists!$AC$3:$AD$13,2,FALSE)),1)</f>
        <v/>
      </c>
    </row>
    <row r="483" spans="1:116" ht="15" customHeight="1" x14ac:dyDescent="0.2">
      <c r="A483" s="20"/>
      <c r="B483" s="19"/>
      <c r="C483" s="64"/>
      <c r="D483" s="64"/>
      <c r="E483" s="19"/>
      <c r="F483" s="20"/>
      <c r="G483" s="18"/>
      <c r="H483" s="65"/>
      <c r="I483" s="18"/>
      <c r="J483" s="66"/>
      <c r="K483" s="66"/>
      <c r="L483" s="67"/>
      <c r="M483" s="68"/>
      <c r="N483" s="68"/>
      <c r="O483" s="69"/>
      <c r="P483" s="134"/>
      <c r="Q483" s="70"/>
      <c r="R483" s="134"/>
      <c r="S483" s="70"/>
      <c r="T483" s="134"/>
      <c r="U483" s="70"/>
      <c r="V483" s="134"/>
      <c r="W483" s="70"/>
      <c r="X483" s="134"/>
      <c r="Y483" s="70"/>
      <c r="Z483" s="134"/>
      <c r="AA483" s="70"/>
      <c r="AB483" s="19"/>
      <c r="AC483" s="20"/>
      <c r="AD483" s="19"/>
      <c r="AE483" s="71" t="str">
        <f t="shared" si="290"/>
        <v/>
      </c>
      <c r="AF483" s="71" t="str">
        <f t="shared" si="291"/>
        <v/>
      </c>
      <c r="AG483" s="71" t="str">
        <f t="shared" si="292"/>
        <v/>
      </c>
      <c r="AH483" s="71" t="str">
        <f t="shared" si="293"/>
        <v/>
      </c>
      <c r="AI483" s="71" t="str">
        <f t="shared" si="294"/>
        <v/>
      </c>
      <c r="AJ483" s="71" t="str">
        <f t="shared" si="295"/>
        <v/>
      </c>
      <c r="AK483" s="71" t="str">
        <f t="shared" si="296"/>
        <v/>
      </c>
      <c r="AL483" s="71" t="str">
        <f t="shared" si="297"/>
        <v/>
      </c>
      <c r="AM483" s="71" t="str">
        <f t="shared" si="298"/>
        <v/>
      </c>
      <c r="AN483" s="72" t="str">
        <f t="shared" si="299"/>
        <v/>
      </c>
      <c r="AO483" s="73" t="str">
        <f t="shared" si="300"/>
        <v/>
      </c>
      <c r="AP483" s="72" t="str">
        <f t="shared" si="301"/>
        <v/>
      </c>
      <c r="AQ483" s="72" t="str">
        <f t="shared" si="302"/>
        <v/>
      </c>
      <c r="AR483" s="72" t="str">
        <f t="shared" si="303"/>
        <v/>
      </c>
      <c r="AS483" s="72" t="str">
        <f t="shared" si="304"/>
        <v/>
      </c>
      <c r="AT483" s="72" t="str">
        <f t="shared" si="305"/>
        <v/>
      </c>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80"/>
      <c r="CA483" s="3"/>
      <c r="CB483" s="3"/>
      <c r="CC483" s="3"/>
      <c r="CD483" s="3"/>
      <c r="CE483" s="3"/>
      <c r="CF483" s="3"/>
      <c r="CG483" s="3"/>
      <c r="CH483" s="3"/>
      <c r="CI483" s="3"/>
      <c r="CJ483" s="3"/>
      <c r="CM483" s="3"/>
      <c r="CN483" s="78" t="str">
        <f t="shared" si="306"/>
        <v/>
      </c>
      <c r="CO483" s="78" t="str">
        <f t="shared" si="307"/>
        <v/>
      </c>
      <c r="CP483" s="78" t="str">
        <f t="shared" si="308"/>
        <v/>
      </c>
      <c r="CQ483" s="78" t="str">
        <f t="shared" si="309"/>
        <v/>
      </c>
      <c r="CR483" s="78" t="str">
        <f t="shared" si="310"/>
        <v/>
      </c>
      <c r="CS483" s="78" t="str">
        <f t="shared" si="311"/>
        <v/>
      </c>
      <c r="CT483" s="78">
        <f t="shared" si="312"/>
        <v>0</v>
      </c>
      <c r="CU483" s="78">
        <f t="shared" si="313"/>
        <v>0</v>
      </c>
      <c r="CV483" s="78">
        <f t="shared" si="314"/>
        <v>0</v>
      </c>
      <c r="CW483" s="78">
        <f t="shared" si="315"/>
        <v>0</v>
      </c>
      <c r="CX483" s="78">
        <f t="shared" si="316"/>
        <v>0</v>
      </c>
      <c r="CY483" s="78">
        <f t="shared" si="317"/>
        <v>0</v>
      </c>
      <c r="CZ483" s="78">
        <f t="shared" si="318"/>
        <v>0</v>
      </c>
      <c r="DA483" s="78">
        <f>IF(COUNTIFS($A$2:$A$601,A483,$B$2:$B$601,B483,$F$2:F$601,F483)&gt;1,1,0)</f>
        <v>0</v>
      </c>
      <c r="DB483" s="78">
        <f t="shared" si="319"/>
        <v>0</v>
      </c>
      <c r="DC483" s="78">
        <f t="shared" si="320"/>
        <v>0</v>
      </c>
      <c r="DD483" s="78">
        <f t="shared" si="321"/>
        <v>0</v>
      </c>
      <c r="DE483" s="78" t="str">
        <f t="shared" si="322"/>
        <v>1</v>
      </c>
      <c r="DF483" s="78" t="str">
        <f t="shared" si="323"/>
        <v>1</v>
      </c>
      <c r="DG483" s="78" t="str">
        <f t="shared" si="324"/>
        <v>1</v>
      </c>
      <c r="DH483" s="78" t="str">
        <f t="shared" si="325"/>
        <v>1</v>
      </c>
      <c r="DI483" s="79" t="str">
        <f>IFERROR(IF(J483="","",VLOOKUP(J483,Lists!$D$3:$E$13,2,FALSE)),1)</f>
        <v/>
      </c>
      <c r="DJ483" s="79" t="str">
        <f>IFERROR(IF(K483="","",VLOOKUP(K483,Lists!$F$3:$G$14,2,FALSE)),1)</f>
        <v/>
      </c>
      <c r="DK483" s="79" t="str">
        <f>IFERROR(IF(M483="","",VLOOKUP(M483,Lists!$AA$3:$AB$18,2,FALSE)),1)</f>
        <v/>
      </c>
      <c r="DL483" s="79" t="str">
        <f>IFERROR(IF(N483="","",VLOOKUP(N483,Lists!$AC$3:$AD$13,2,FALSE)),1)</f>
        <v/>
      </c>
    </row>
    <row r="484" spans="1:116" ht="15" customHeight="1" x14ac:dyDescent="0.2">
      <c r="A484" s="20"/>
      <c r="B484" s="19"/>
      <c r="C484" s="64"/>
      <c r="D484" s="64"/>
      <c r="E484" s="19"/>
      <c r="F484" s="20"/>
      <c r="G484" s="18"/>
      <c r="H484" s="65"/>
      <c r="I484" s="18"/>
      <c r="J484" s="66"/>
      <c r="K484" s="66"/>
      <c r="L484" s="67"/>
      <c r="M484" s="68"/>
      <c r="N484" s="68"/>
      <c r="O484" s="69"/>
      <c r="P484" s="134"/>
      <c r="Q484" s="70"/>
      <c r="R484" s="134"/>
      <c r="S484" s="70"/>
      <c r="T484" s="134"/>
      <c r="U484" s="70"/>
      <c r="V484" s="134"/>
      <c r="W484" s="70"/>
      <c r="X484" s="134"/>
      <c r="Y484" s="70"/>
      <c r="Z484" s="134"/>
      <c r="AA484" s="70"/>
      <c r="AB484" s="19"/>
      <c r="AC484" s="20"/>
      <c r="AD484" s="19"/>
      <c r="AE484" s="71" t="str">
        <f t="shared" si="290"/>
        <v/>
      </c>
      <c r="AF484" s="71" t="str">
        <f t="shared" si="291"/>
        <v/>
      </c>
      <c r="AG484" s="71" t="str">
        <f t="shared" si="292"/>
        <v/>
      </c>
      <c r="AH484" s="71" t="str">
        <f t="shared" si="293"/>
        <v/>
      </c>
      <c r="AI484" s="71" t="str">
        <f t="shared" si="294"/>
        <v/>
      </c>
      <c r="AJ484" s="71" t="str">
        <f t="shared" si="295"/>
        <v/>
      </c>
      <c r="AK484" s="71" t="str">
        <f t="shared" si="296"/>
        <v/>
      </c>
      <c r="AL484" s="71" t="str">
        <f t="shared" si="297"/>
        <v/>
      </c>
      <c r="AM484" s="71" t="str">
        <f t="shared" si="298"/>
        <v/>
      </c>
      <c r="AN484" s="72" t="str">
        <f t="shared" si="299"/>
        <v/>
      </c>
      <c r="AO484" s="73" t="str">
        <f t="shared" si="300"/>
        <v/>
      </c>
      <c r="AP484" s="72" t="str">
        <f t="shared" si="301"/>
        <v/>
      </c>
      <c r="AQ484" s="72" t="str">
        <f t="shared" si="302"/>
        <v/>
      </c>
      <c r="AR484" s="72" t="str">
        <f t="shared" si="303"/>
        <v/>
      </c>
      <c r="AS484" s="72" t="str">
        <f t="shared" si="304"/>
        <v/>
      </c>
      <c r="AT484" s="72" t="str">
        <f t="shared" si="305"/>
        <v/>
      </c>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80"/>
      <c r="CA484" s="3"/>
      <c r="CB484" s="3"/>
      <c r="CC484" s="3"/>
      <c r="CD484" s="3"/>
      <c r="CE484" s="3"/>
      <c r="CF484" s="3"/>
      <c r="CG484" s="3"/>
      <c r="CH484" s="3"/>
      <c r="CI484" s="3"/>
      <c r="CJ484" s="3"/>
      <c r="CM484" s="3"/>
      <c r="CN484" s="78" t="str">
        <f t="shared" si="306"/>
        <v/>
      </c>
      <c r="CO484" s="78" t="str">
        <f t="shared" si="307"/>
        <v/>
      </c>
      <c r="CP484" s="78" t="str">
        <f t="shared" si="308"/>
        <v/>
      </c>
      <c r="CQ484" s="78" t="str">
        <f t="shared" si="309"/>
        <v/>
      </c>
      <c r="CR484" s="78" t="str">
        <f t="shared" si="310"/>
        <v/>
      </c>
      <c r="CS484" s="78" t="str">
        <f t="shared" si="311"/>
        <v/>
      </c>
      <c r="CT484" s="78">
        <f t="shared" si="312"/>
        <v>0</v>
      </c>
      <c r="CU484" s="78">
        <f t="shared" si="313"/>
        <v>0</v>
      </c>
      <c r="CV484" s="78">
        <f t="shared" si="314"/>
        <v>0</v>
      </c>
      <c r="CW484" s="78">
        <f t="shared" si="315"/>
        <v>0</v>
      </c>
      <c r="CX484" s="78">
        <f t="shared" si="316"/>
        <v>0</v>
      </c>
      <c r="CY484" s="78">
        <f t="shared" si="317"/>
        <v>0</v>
      </c>
      <c r="CZ484" s="78">
        <f t="shared" si="318"/>
        <v>0</v>
      </c>
      <c r="DA484" s="78">
        <f>IF(COUNTIFS($A$2:$A$601,A484,$B$2:$B$601,B484,$F$2:F$601,F484)&gt;1,1,0)</f>
        <v>0</v>
      </c>
      <c r="DB484" s="78">
        <f t="shared" si="319"/>
        <v>0</v>
      </c>
      <c r="DC484" s="78">
        <f t="shared" si="320"/>
        <v>0</v>
      </c>
      <c r="DD484" s="78">
        <f t="shared" si="321"/>
        <v>0</v>
      </c>
      <c r="DE484" s="78" t="str">
        <f t="shared" si="322"/>
        <v>1</v>
      </c>
      <c r="DF484" s="78" t="str">
        <f t="shared" si="323"/>
        <v>1</v>
      </c>
      <c r="DG484" s="78" t="str">
        <f t="shared" si="324"/>
        <v>1</v>
      </c>
      <c r="DH484" s="78" t="str">
        <f t="shared" si="325"/>
        <v>1</v>
      </c>
      <c r="DI484" s="79" t="str">
        <f>IFERROR(IF(J484="","",VLOOKUP(J484,Lists!$D$3:$E$13,2,FALSE)),1)</f>
        <v/>
      </c>
      <c r="DJ484" s="79" t="str">
        <f>IFERROR(IF(K484="","",VLOOKUP(K484,Lists!$F$3:$G$14,2,FALSE)),1)</f>
        <v/>
      </c>
      <c r="DK484" s="79" t="str">
        <f>IFERROR(IF(M484="","",VLOOKUP(M484,Lists!$AA$3:$AB$18,2,FALSE)),1)</f>
        <v/>
      </c>
      <c r="DL484" s="79" t="str">
        <f>IFERROR(IF(N484="","",VLOOKUP(N484,Lists!$AC$3:$AD$13,2,FALSE)),1)</f>
        <v/>
      </c>
    </row>
    <row r="485" spans="1:116" ht="15" customHeight="1" x14ac:dyDescent="0.2">
      <c r="A485" s="20"/>
      <c r="B485" s="19"/>
      <c r="C485" s="64"/>
      <c r="D485" s="64"/>
      <c r="E485" s="19"/>
      <c r="F485" s="20"/>
      <c r="G485" s="18"/>
      <c r="H485" s="65"/>
      <c r="I485" s="18"/>
      <c r="J485" s="66"/>
      <c r="K485" s="66"/>
      <c r="L485" s="67"/>
      <c r="M485" s="68"/>
      <c r="N485" s="68"/>
      <c r="O485" s="69"/>
      <c r="P485" s="134"/>
      <c r="Q485" s="70"/>
      <c r="R485" s="134"/>
      <c r="S485" s="70"/>
      <c r="T485" s="134"/>
      <c r="U485" s="70"/>
      <c r="V485" s="134"/>
      <c r="W485" s="70"/>
      <c r="X485" s="134"/>
      <c r="Y485" s="70"/>
      <c r="Z485" s="134"/>
      <c r="AA485" s="70"/>
      <c r="AB485" s="19"/>
      <c r="AC485" s="20"/>
      <c r="AD485" s="19"/>
      <c r="AE485" s="71" t="str">
        <f t="shared" si="290"/>
        <v/>
      </c>
      <c r="AF485" s="71" t="str">
        <f t="shared" si="291"/>
        <v/>
      </c>
      <c r="AG485" s="71" t="str">
        <f t="shared" si="292"/>
        <v/>
      </c>
      <c r="AH485" s="71" t="str">
        <f t="shared" si="293"/>
        <v/>
      </c>
      <c r="AI485" s="71" t="str">
        <f t="shared" si="294"/>
        <v/>
      </c>
      <c r="AJ485" s="71" t="str">
        <f t="shared" si="295"/>
        <v/>
      </c>
      <c r="AK485" s="71" t="str">
        <f t="shared" si="296"/>
        <v/>
      </c>
      <c r="AL485" s="71" t="str">
        <f t="shared" si="297"/>
        <v/>
      </c>
      <c r="AM485" s="71" t="str">
        <f t="shared" si="298"/>
        <v/>
      </c>
      <c r="AN485" s="72" t="str">
        <f t="shared" si="299"/>
        <v/>
      </c>
      <c r="AO485" s="73" t="str">
        <f t="shared" si="300"/>
        <v/>
      </c>
      <c r="AP485" s="72" t="str">
        <f t="shared" si="301"/>
        <v/>
      </c>
      <c r="AQ485" s="72" t="str">
        <f t="shared" si="302"/>
        <v/>
      </c>
      <c r="AR485" s="72" t="str">
        <f t="shared" si="303"/>
        <v/>
      </c>
      <c r="AS485" s="72" t="str">
        <f t="shared" si="304"/>
        <v/>
      </c>
      <c r="AT485" s="72" t="str">
        <f t="shared" si="305"/>
        <v/>
      </c>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80"/>
      <c r="CA485" s="3"/>
      <c r="CB485" s="3"/>
      <c r="CC485" s="3"/>
      <c r="CD485" s="3"/>
      <c r="CE485" s="3"/>
      <c r="CF485" s="3"/>
      <c r="CG485" s="3"/>
      <c r="CH485" s="3"/>
      <c r="CI485" s="3"/>
      <c r="CJ485" s="3"/>
      <c r="CM485" s="3"/>
      <c r="CN485" s="78" t="str">
        <f t="shared" si="306"/>
        <v/>
      </c>
      <c r="CO485" s="78" t="str">
        <f t="shared" si="307"/>
        <v/>
      </c>
      <c r="CP485" s="78" t="str">
        <f t="shared" si="308"/>
        <v/>
      </c>
      <c r="CQ485" s="78" t="str">
        <f t="shared" si="309"/>
        <v/>
      </c>
      <c r="CR485" s="78" t="str">
        <f t="shared" si="310"/>
        <v/>
      </c>
      <c r="CS485" s="78" t="str">
        <f t="shared" si="311"/>
        <v/>
      </c>
      <c r="CT485" s="78">
        <f t="shared" si="312"/>
        <v>0</v>
      </c>
      <c r="CU485" s="78">
        <f t="shared" si="313"/>
        <v>0</v>
      </c>
      <c r="CV485" s="78">
        <f t="shared" si="314"/>
        <v>0</v>
      </c>
      <c r="CW485" s="78">
        <f t="shared" si="315"/>
        <v>0</v>
      </c>
      <c r="CX485" s="78">
        <f t="shared" si="316"/>
        <v>0</v>
      </c>
      <c r="CY485" s="78">
        <f t="shared" si="317"/>
        <v>0</v>
      </c>
      <c r="CZ485" s="78">
        <f t="shared" si="318"/>
        <v>0</v>
      </c>
      <c r="DA485" s="78">
        <f>IF(COUNTIFS($A$2:$A$601,A485,$B$2:$B$601,B485,$F$2:F$601,F485)&gt;1,1,0)</f>
        <v>0</v>
      </c>
      <c r="DB485" s="78">
        <f t="shared" si="319"/>
        <v>0</v>
      </c>
      <c r="DC485" s="78">
        <f t="shared" si="320"/>
        <v>0</v>
      </c>
      <c r="DD485" s="78">
        <f t="shared" si="321"/>
        <v>0</v>
      </c>
      <c r="DE485" s="78" t="str">
        <f t="shared" si="322"/>
        <v>1</v>
      </c>
      <c r="DF485" s="78" t="str">
        <f t="shared" si="323"/>
        <v>1</v>
      </c>
      <c r="DG485" s="78" t="str">
        <f t="shared" si="324"/>
        <v>1</v>
      </c>
      <c r="DH485" s="78" t="str">
        <f t="shared" si="325"/>
        <v>1</v>
      </c>
      <c r="DI485" s="79" t="str">
        <f>IFERROR(IF(J485="","",VLOOKUP(J485,Lists!$D$3:$E$13,2,FALSE)),1)</f>
        <v/>
      </c>
      <c r="DJ485" s="79" t="str">
        <f>IFERROR(IF(K485="","",VLOOKUP(K485,Lists!$F$3:$G$14,2,FALSE)),1)</f>
        <v/>
      </c>
      <c r="DK485" s="79" t="str">
        <f>IFERROR(IF(M485="","",VLOOKUP(M485,Lists!$AA$3:$AB$18,2,FALSE)),1)</f>
        <v/>
      </c>
      <c r="DL485" s="79" t="str">
        <f>IFERROR(IF(N485="","",VLOOKUP(N485,Lists!$AC$3:$AD$13,2,FALSE)),1)</f>
        <v/>
      </c>
    </row>
    <row r="486" spans="1:116" ht="15" customHeight="1" x14ac:dyDescent="0.2">
      <c r="A486" s="20"/>
      <c r="B486" s="19"/>
      <c r="C486" s="64"/>
      <c r="D486" s="64"/>
      <c r="E486" s="19"/>
      <c r="F486" s="20"/>
      <c r="G486" s="18"/>
      <c r="H486" s="65"/>
      <c r="I486" s="18"/>
      <c r="J486" s="66"/>
      <c r="K486" s="66"/>
      <c r="L486" s="67"/>
      <c r="M486" s="68"/>
      <c r="N486" s="68"/>
      <c r="O486" s="69"/>
      <c r="P486" s="134"/>
      <c r="Q486" s="70"/>
      <c r="R486" s="134"/>
      <c r="S486" s="70"/>
      <c r="T486" s="134"/>
      <c r="U486" s="70"/>
      <c r="V486" s="134"/>
      <c r="W486" s="70"/>
      <c r="X486" s="134"/>
      <c r="Y486" s="70"/>
      <c r="Z486" s="134"/>
      <c r="AA486" s="70"/>
      <c r="AB486" s="19"/>
      <c r="AC486" s="20"/>
      <c r="AD486" s="19"/>
      <c r="AE486" s="71" t="str">
        <f t="shared" si="290"/>
        <v/>
      </c>
      <c r="AF486" s="71" t="str">
        <f t="shared" si="291"/>
        <v/>
      </c>
      <c r="AG486" s="71" t="str">
        <f t="shared" si="292"/>
        <v/>
      </c>
      <c r="AH486" s="71" t="str">
        <f t="shared" si="293"/>
        <v/>
      </c>
      <c r="AI486" s="71" t="str">
        <f t="shared" si="294"/>
        <v/>
      </c>
      <c r="AJ486" s="71" t="str">
        <f t="shared" si="295"/>
        <v/>
      </c>
      <c r="AK486" s="71" t="str">
        <f t="shared" si="296"/>
        <v/>
      </c>
      <c r="AL486" s="71" t="str">
        <f t="shared" si="297"/>
        <v/>
      </c>
      <c r="AM486" s="71" t="str">
        <f t="shared" si="298"/>
        <v/>
      </c>
      <c r="AN486" s="72" t="str">
        <f t="shared" si="299"/>
        <v/>
      </c>
      <c r="AO486" s="73" t="str">
        <f t="shared" si="300"/>
        <v/>
      </c>
      <c r="AP486" s="72" t="str">
        <f t="shared" si="301"/>
        <v/>
      </c>
      <c r="AQ486" s="72" t="str">
        <f t="shared" si="302"/>
        <v/>
      </c>
      <c r="AR486" s="72" t="str">
        <f t="shared" si="303"/>
        <v/>
      </c>
      <c r="AS486" s="72" t="str">
        <f t="shared" si="304"/>
        <v/>
      </c>
      <c r="AT486" s="72" t="str">
        <f t="shared" si="305"/>
        <v/>
      </c>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80"/>
      <c r="CA486" s="3"/>
      <c r="CB486" s="3"/>
      <c r="CC486" s="3"/>
      <c r="CD486" s="3"/>
      <c r="CE486" s="3"/>
      <c r="CF486" s="3"/>
      <c r="CG486" s="3"/>
      <c r="CH486" s="3"/>
      <c r="CI486" s="3"/>
      <c r="CJ486" s="3"/>
      <c r="CM486" s="3"/>
      <c r="CN486" s="78" t="str">
        <f t="shared" si="306"/>
        <v/>
      </c>
      <c r="CO486" s="78" t="str">
        <f t="shared" si="307"/>
        <v/>
      </c>
      <c r="CP486" s="78" t="str">
        <f t="shared" si="308"/>
        <v/>
      </c>
      <c r="CQ486" s="78" t="str">
        <f t="shared" si="309"/>
        <v/>
      </c>
      <c r="CR486" s="78" t="str">
        <f t="shared" si="310"/>
        <v/>
      </c>
      <c r="CS486" s="78" t="str">
        <f t="shared" si="311"/>
        <v/>
      </c>
      <c r="CT486" s="78">
        <f t="shared" si="312"/>
        <v>0</v>
      </c>
      <c r="CU486" s="78">
        <f t="shared" si="313"/>
        <v>0</v>
      </c>
      <c r="CV486" s="78">
        <f t="shared" si="314"/>
        <v>0</v>
      </c>
      <c r="CW486" s="78">
        <f t="shared" si="315"/>
        <v>0</v>
      </c>
      <c r="CX486" s="78">
        <f t="shared" si="316"/>
        <v>0</v>
      </c>
      <c r="CY486" s="78">
        <f t="shared" si="317"/>
        <v>0</v>
      </c>
      <c r="CZ486" s="78">
        <f t="shared" si="318"/>
        <v>0</v>
      </c>
      <c r="DA486" s="78">
        <f>IF(COUNTIFS($A$2:$A$601,A486,$B$2:$B$601,B486,$F$2:F$601,F486)&gt;1,1,0)</f>
        <v>0</v>
      </c>
      <c r="DB486" s="78">
        <f t="shared" si="319"/>
        <v>0</v>
      </c>
      <c r="DC486" s="78">
        <f t="shared" si="320"/>
        <v>0</v>
      </c>
      <c r="DD486" s="78">
        <f t="shared" si="321"/>
        <v>0</v>
      </c>
      <c r="DE486" s="78" t="str">
        <f t="shared" si="322"/>
        <v>1</v>
      </c>
      <c r="DF486" s="78" t="str">
        <f t="shared" si="323"/>
        <v>1</v>
      </c>
      <c r="DG486" s="78" t="str">
        <f t="shared" si="324"/>
        <v>1</v>
      </c>
      <c r="DH486" s="78" t="str">
        <f t="shared" si="325"/>
        <v>1</v>
      </c>
      <c r="DI486" s="79" t="str">
        <f>IFERROR(IF(J486="","",VLOOKUP(J486,Lists!$D$3:$E$13,2,FALSE)),1)</f>
        <v/>
      </c>
      <c r="DJ486" s="79" t="str">
        <f>IFERROR(IF(K486="","",VLOOKUP(K486,Lists!$F$3:$G$14,2,FALSE)),1)</f>
        <v/>
      </c>
      <c r="DK486" s="79" t="str">
        <f>IFERROR(IF(M486="","",VLOOKUP(M486,Lists!$AA$3:$AB$18,2,FALSE)),1)</f>
        <v/>
      </c>
      <c r="DL486" s="79" t="str">
        <f>IFERROR(IF(N486="","",VLOOKUP(N486,Lists!$AC$3:$AD$13,2,FALSE)),1)</f>
        <v/>
      </c>
    </row>
    <row r="487" spans="1:116" ht="15" customHeight="1" x14ac:dyDescent="0.2">
      <c r="A487" s="20"/>
      <c r="B487" s="19"/>
      <c r="C487" s="64"/>
      <c r="D487" s="64"/>
      <c r="E487" s="19"/>
      <c r="F487" s="20"/>
      <c r="G487" s="18"/>
      <c r="H487" s="65"/>
      <c r="I487" s="18"/>
      <c r="J487" s="66"/>
      <c r="K487" s="66"/>
      <c r="L487" s="67"/>
      <c r="M487" s="68"/>
      <c r="N487" s="68"/>
      <c r="O487" s="69"/>
      <c r="P487" s="134"/>
      <c r="Q487" s="70"/>
      <c r="R487" s="134"/>
      <c r="S487" s="70"/>
      <c r="T487" s="134"/>
      <c r="U487" s="70"/>
      <c r="V487" s="134"/>
      <c r="W487" s="70"/>
      <c r="X487" s="134"/>
      <c r="Y487" s="70"/>
      <c r="Z487" s="134"/>
      <c r="AA487" s="70"/>
      <c r="AB487" s="19"/>
      <c r="AC487" s="20"/>
      <c r="AD487" s="19"/>
      <c r="AE487" s="71" t="str">
        <f t="shared" si="290"/>
        <v/>
      </c>
      <c r="AF487" s="71" t="str">
        <f t="shared" si="291"/>
        <v/>
      </c>
      <c r="AG487" s="71" t="str">
        <f t="shared" si="292"/>
        <v/>
      </c>
      <c r="AH487" s="71" t="str">
        <f t="shared" si="293"/>
        <v/>
      </c>
      <c r="AI487" s="71" t="str">
        <f t="shared" si="294"/>
        <v/>
      </c>
      <c r="AJ487" s="71" t="str">
        <f t="shared" si="295"/>
        <v/>
      </c>
      <c r="AK487" s="71" t="str">
        <f t="shared" si="296"/>
        <v/>
      </c>
      <c r="AL487" s="71" t="str">
        <f t="shared" si="297"/>
        <v/>
      </c>
      <c r="AM487" s="71" t="str">
        <f t="shared" si="298"/>
        <v/>
      </c>
      <c r="AN487" s="72" t="str">
        <f t="shared" si="299"/>
        <v/>
      </c>
      <c r="AO487" s="73" t="str">
        <f t="shared" si="300"/>
        <v/>
      </c>
      <c r="AP487" s="72" t="str">
        <f t="shared" si="301"/>
        <v/>
      </c>
      <c r="AQ487" s="72" t="str">
        <f t="shared" si="302"/>
        <v/>
      </c>
      <c r="AR487" s="72" t="str">
        <f t="shared" si="303"/>
        <v/>
      </c>
      <c r="AS487" s="72" t="str">
        <f t="shared" si="304"/>
        <v/>
      </c>
      <c r="AT487" s="72" t="str">
        <f t="shared" si="305"/>
        <v/>
      </c>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80"/>
      <c r="CA487" s="3"/>
      <c r="CB487" s="3"/>
      <c r="CC487" s="3"/>
      <c r="CD487" s="3"/>
      <c r="CE487" s="3"/>
      <c r="CF487" s="3"/>
      <c r="CG487" s="3"/>
      <c r="CH487" s="3"/>
      <c r="CI487" s="3"/>
      <c r="CJ487" s="3"/>
      <c r="CM487" s="3"/>
      <c r="CN487" s="78" t="str">
        <f t="shared" si="306"/>
        <v/>
      </c>
      <c r="CO487" s="78" t="str">
        <f t="shared" si="307"/>
        <v/>
      </c>
      <c r="CP487" s="78" t="str">
        <f t="shared" si="308"/>
        <v/>
      </c>
      <c r="CQ487" s="78" t="str">
        <f t="shared" si="309"/>
        <v/>
      </c>
      <c r="CR487" s="78" t="str">
        <f t="shared" si="310"/>
        <v/>
      </c>
      <c r="CS487" s="78" t="str">
        <f t="shared" si="311"/>
        <v/>
      </c>
      <c r="CT487" s="78">
        <f t="shared" si="312"/>
        <v>0</v>
      </c>
      <c r="CU487" s="78">
        <f t="shared" si="313"/>
        <v>0</v>
      </c>
      <c r="CV487" s="78">
        <f t="shared" si="314"/>
        <v>0</v>
      </c>
      <c r="CW487" s="78">
        <f t="shared" si="315"/>
        <v>0</v>
      </c>
      <c r="CX487" s="78">
        <f t="shared" si="316"/>
        <v>0</v>
      </c>
      <c r="CY487" s="78">
        <f t="shared" si="317"/>
        <v>0</v>
      </c>
      <c r="CZ487" s="78">
        <f t="shared" si="318"/>
        <v>0</v>
      </c>
      <c r="DA487" s="78">
        <f>IF(COUNTIFS($A$2:$A$601,A487,$B$2:$B$601,B487,$F$2:F$601,F487)&gt;1,1,0)</f>
        <v>0</v>
      </c>
      <c r="DB487" s="78">
        <f t="shared" si="319"/>
        <v>0</v>
      </c>
      <c r="DC487" s="78">
        <f t="shared" si="320"/>
        <v>0</v>
      </c>
      <c r="DD487" s="78">
        <f t="shared" si="321"/>
        <v>0</v>
      </c>
      <c r="DE487" s="78" t="str">
        <f t="shared" si="322"/>
        <v>1</v>
      </c>
      <c r="DF487" s="78" t="str">
        <f t="shared" si="323"/>
        <v>1</v>
      </c>
      <c r="DG487" s="78" t="str">
        <f t="shared" si="324"/>
        <v>1</v>
      </c>
      <c r="DH487" s="78" t="str">
        <f t="shared" si="325"/>
        <v>1</v>
      </c>
      <c r="DI487" s="79" t="str">
        <f>IFERROR(IF(J487="","",VLOOKUP(J487,Lists!$D$3:$E$13,2,FALSE)),1)</f>
        <v/>
      </c>
      <c r="DJ487" s="79" t="str">
        <f>IFERROR(IF(K487="","",VLOOKUP(K487,Lists!$F$3:$G$14,2,FALSE)),1)</f>
        <v/>
      </c>
      <c r="DK487" s="79" t="str">
        <f>IFERROR(IF(M487="","",VLOOKUP(M487,Lists!$AA$3:$AB$18,2,FALSE)),1)</f>
        <v/>
      </c>
      <c r="DL487" s="79" t="str">
        <f>IFERROR(IF(N487="","",VLOOKUP(N487,Lists!$AC$3:$AD$13,2,FALSE)),1)</f>
        <v/>
      </c>
    </row>
    <row r="488" spans="1:116" ht="15" customHeight="1" x14ac:dyDescent="0.2">
      <c r="A488" s="20"/>
      <c r="B488" s="19"/>
      <c r="C488" s="64"/>
      <c r="D488" s="64"/>
      <c r="E488" s="19"/>
      <c r="F488" s="20"/>
      <c r="G488" s="18"/>
      <c r="H488" s="65"/>
      <c r="I488" s="18"/>
      <c r="J488" s="66"/>
      <c r="K488" s="66"/>
      <c r="L488" s="67"/>
      <c r="M488" s="68"/>
      <c r="N488" s="68"/>
      <c r="O488" s="69"/>
      <c r="P488" s="134"/>
      <c r="Q488" s="70"/>
      <c r="R488" s="134"/>
      <c r="S488" s="70"/>
      <c r="T488" s="134"/>
      <c r="U488" s="70"/>
      <c r="V488" s="134"/>
      <c r="W488" s="70"/>
      <c r="X488" s="134"/>
      <c r="Y488" s="70"/>
      <c r="Z488" s="134"/>
      <c r="AA488" s="70"/>
      <c r="AB488" s="19"/>
      <c r="AC488" s="20"/>
      <c r="AD488" s="19"/>
      <c r="AE488" s="71" t="str">
        <f t="shared" si="290"/>
        <v/>
      </c>
      <c r="AF488" s="71" t="str">
        <f t="shared" si="291"/>
        <v/>
      </c>
      <c r="AG488" s="71" t="str">
        <f t="shared" si="292"/>
        <v/>
      </c>
      <c r="AH488" s="71" t="str">
        <f t="shared" si="293"/>
        <v/>
      </c>
      <c r="AI488" s="71" t="str">
        <f t="shared" si="294"/>
        <v/>
      </c>
      <c r="AJ488" s="71" t="str">
        <f t="shared" si="295"/>
        <v/>
      </c>
      <c r="AK488" s="71" t="str">
        <f t="shared" si="296"/>
        <v/>
      </c>
      <c r="AL488" s="71" t="str">
        <f t="shared" si="297"/>
        <v/>
      </c>
      <c r="AM488" s="71" t="str">
        <f t="shared" si="298"/>
        <v/>
      </c>
      <c r="AN488" s="72" t="str">
        <f t="shared" si="299"/>
        <v/>
      </c>
      <c r="AO488" s="73" t="str">
        <f t="shared" si="300"/>
        <v/>
      </c>
      <c r="AP488" s="72" t="str">
        <f t="shared" si="301"/>
        <v/>
      </c>
      <c r="AQ488" s="72" t="str">
        <f t="shared" si="302"/>
        <v/>
      </c>
      <c r="AR488" s="72" t="str">
        <f t="shared" si="303"/>
        <v/>
      </c>
      <c r="AS488" s="72" t="str">
        <f t="shared" si="304"/>
        <v/>
      </c>
      <c r="AT488" s="72" t="str">
        <f t="shared" si="305"/>
        <v/>
      </c>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80"/>
      <c r="CA488" s="3"/>
      <c r="CB488" s="3"/>
      <c r="CC488" s="3"/>
      <c r="CD488" s="3"/>
      <c r="CE488" s="3"/>
      <c r="CF488" s="3"/>
      <c r="CG488" s="3"/>
      <c r="CH488" s="3"/>
      <c r="CI488" s="3"/>
      <c r="CJ488" s="3"/>
      <c r="CM488" s="3"/>
      <c r="CN488" s="78" t="str">
        <f t="shared" si="306"/>
        <v/>
      </c>
      <c r="CO488" s="78" t="str">
        <f t="shared" si="307"/>
        <v/>
      </c>
      <c r="CP488" s="78" t="str">
        <f t="shared" si="308"/>
        <v/>
      </c>
      <c r="CQ488" s="78" t="str">
        <f t="shared" si="309"/>
        <v/>
      </c>
      <c r="CR488" s="78" t="str">
        <f t="shared" si="310"/>
        <v/>
      </c>
      <c r="CS488" s="78" t="str">
        <f t="shared" si="311"/>
        <v/>
      </c>
      <c r="CT488" s="78">
        <f t="shared" si="312"/>
        <v>0</v>
      </c>
      <c r="CU488" s="78">
        <f t="shared" si="313"/>
        <v>0</v>
      </c>
      <c r="CV488" s="78">
        <f t="shared" si="314"/>
        <v>0</v>
      </c>
      <c r="CW488" s="78">
        <f t="shared" si="315"/>
        <v>0</v>
      </c>
      <c r="CX488" s="78">
        <f t="shared" si="316"/>
        <v>0</v>
      </c>
      <c r="CY488" s="78">
        <f t="shared" si="317"/>
        <v>0</v>
      </c>
      <c r="CZ488" s="78">
        <f t="shared" si="318"/>
        <v>0</v>
      </c>
      <c r="DA488" s="78">
        <f>IF(COUNTIFS($A$2:$A$601,A488,$B$2:$B$601,B488,$F$2:F$601,F488)&gt;1,1,0)</f>
        <v>0</v>
      </c>
      <c r="DB488" s="78">
        <f t="shared" si="319"/>
        <v>0</v>
      </c>
      <c r="DC488" s="78">
        <f t="shared" si="320"/>
        <v>0</v>
      </c>
      <c r="DD488" s="78">
        <f t="shared" si="321"/>
        <v>0</v>
      </c>
      <c r="DE488" s="78" t="str">
        <f t="shared" si="322"/>
        <v>1</v>
      </c>
      <c r="DF488" s="78" t="str">
        <f t="shared" si="323"/>
        <v>1</v>
      </c>
      <c r="DG488" s="78" t="str">
        <f t="shared" si="324"/>
        <v>1</v>
      </c>
      <c r="DH488" s="78" t="str">
        <f t="shared" si="325"/>
        <v>1</v>
      </c>
      <c r="DI488" s="79" t="str">
        <f>IFERROR(IF(J488="","",VLOOKUP(J488,Lists!$D$3:$E$13,2,FALSE)),1)</f>
        <v/>
      </c>
      <c r="DJ488" s="79" t="str">
        <f>IFERROR(IF(K488="","",VLOOKUP(K488,Lists!$F$3:$G$14,2,FALSE)),1)</f>
        <v/>
      </c>
      <c r="DK488" s="79" t="str">
        <f>IFERROR(IF(M488="","",VLOOKUP(M488,Lists!$AA$3:$AB$18,2,FALSE)),1)</f>
        <v/>
      </c>
      <c r="DL488" s="79" t="str">
        <f>IFERROR(IF(N488="","",VLOOKUP(N488,Lists!$AC$3:$AD$13,2,FALSE)),1)</f>
        <v/>
      </c>
    </row>
    <row r="489" spans="1:116" ht="15" customHeight="1" x14ac:dyDescent="0.2">
      <c r="A489" s="20"/>
      <c r="B489" s="19"/>
      <c r="C489" s="64"/>
      <c r="D489" s="64"/>
      <c r="E489" s="19"/>
      <c r="F489" s="20"/>
      <c r="G489" s="18"/>
      <c r="H489" s="65"/>
      <c r="I489" s="18"/>
      <c r="J489" s="66"/>
      <c r="K489" s="66"/>
      <c r="L489" s="67"/>
      <c r="M489" s="68"/>
      <c r="N489" s="68"/>
      <c r="O489" s="69"/>
      <c r="P489" s="134"/>
      <c r="Q489" s="70"/>
      <c r="R489" s="134"/>
      <c r="S489" s="70"/>
      <c r="T489" s="134"/>
      <c r="U489" s="70"/>
      <c r="V489" s="134"/>
      <c r="W489" s="70"/>
      <c r="X489" s="134"/>
      <c r="Y489" s="70"/>
      <c r="Z489" s="134"/>
      <c r="AA489" s="70"/>
      <c r="AB489" s="19"/>
      <c r="AC489" s="20"/>
      <c r="AD489" s="19"/>
      <c r="AE489" s="71" t="str">
        <f t="shared" si="290"/>
        <v/>
      </c>
      <c r="AF489" s="71" t="str">
        <f t="shared" si="291"/>
        <v/>
      </c>
      <c r="AG489" s="71" t="str">
        <f t="shared" si="292"/>
        <v/>
      </c>
      <c r="AH489" s="71" t="str">
        <f t="shared" si="293"/>
        <v/>
      </c>
      <c r="AI489" s="71" t="str">
        <f t="shared" si="294"/>
        <v/>
      </c>
      <c r="AJ489" s="71" t="str">
        <f t="shared" si="295"/>
        <v/>
      </c>
      <c r="AK489" s="71" t="str">
        <f t="shared" si="296"/>
        <v/>
      </c>
      <c r="AL489" s="71" t="str">
        <f t="shared" si="297"/>
        <v/>
      </c>
      <c r="AM489" s="71" t="str">
        <f t="shared" si="298"/>
        <v/>
      </c>
      <c r="AN489" s="72" t="str">
        <f t="shared" si="299"/>
        <v/>
      </c>
      <c r="AO489" s="73" t="str">
        <f t="shared" si="300"/>
        <v/>
      </c>
      <c r="AP489" s="72" t="str">
        <f t="shared" si="301"/>
        <v/>
      </c>
      <c r="AQ489" s="72" t="str">
        <f t="shared" si="302"/>
        <v/>
      </c>
      <c r="AR489" s="72" t="str">
        <f t="shared" si="303"/>
        <v/>
      </c>
      <c r="AS489" s="72" t="str">
        <f t="shared" si="304"/>
        <v/>
      </c>
      <c r="AT489" s="72" t="str">
        <f t="shared" si="305"/>
        <v/>
      </c>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80"/>
      <c r="CA489" s="3"/>
      <c r="CB489" s="3"/>
      <c r="CC489" s="3"/>
      <c r="CD489" s="3"/>
      <c r="CE489" s="3"/>
      <c r="CF489" s="3"/>
      <c r="CG489" s="3"/>
      <c r="CH489" s="3"/>
      <c r="CI489" s="3"/>
      <c r="CJ489" s="3"/>
      <c r="CM489" s="3"/>
      <c r="CN489" s="78" t="str">
        <f t="shared" si="306"/>
        <v/>
      </c>
      <c r="CO489" s="78" t="str">
        <f t="shared" si="307"/>
        <v/>
      </c>
      <c r="CP489" s="78" t="str">
        <f t="shared" si="308"/>
        <v/>
      </c>
      <c r="CQ489" s="78" t="str">
        <f t="shared" si="309"/>
        <v/>
      </c>
      <c r="CR489" s="78" t="str">
        <f t="shared" si="310"/>
        <v/>
      </c>
      <c r="CS489" s="78" t="str">
        <f t="shared" si="311"/>
        <v/>
      </c>
      <c r="CT489" s="78">
        <f t="shared" si="312"/>
        <v>0</v>
      </c>
      <c r="CU489" s="78">
        <f t="shared" si="313"/>
        <v>0</v>
      </c>
      <c r="CV489" s="78">
        <f t="shared" si="314"/>
        <v>0</v>
      </c>
      <c r="CW489" s="78">
        <f t="shared" si="315"/>
        <v>0</v>
      </c>
      <c r="CX489" s="78">
        <f t="shared" si="316"/>
        <v>0</v>
      </c>
      <c r="CY489" s="78">
        <f t="shared" si="317"/>
        <v>0</v>
      </c>
      <c r="CZ489" s="78">
        <f t="shared" si="318"/>
        <v>0</v>
      </c>
      <c r="DA489" s="78">
        <f>IF(COUNTIFS($A$2:$A$601,A489,$B$2:$B$601,B489,$F$2:F$601,F489)&gt;1,1,0)</f>
        <v>0</v>
      </c>
      <c r="DB489" s="78">
        <f t="shared" si="319"/>
        <v>0</v>
      </c>
      <c r="DC489" s="78">
        <f t="shared" si="320"/>
        <v>0</v>
      </c>
      <c r="DD489" s="78">
        <f t="shared" si="321"/>
        <v>0</v>
      </c>
      <c r="DE489" s="78" t="str">
        <f t="shared" si="322"/>
        <v>1</v>
      </c>
      <c r="DF489" s="78" t="str">
        <f t="shared" si="323"/>
        <v>1</v>
      </c>
      <c r="DG489" s="78" t="str">
        <f t="shared" si="324"/>
        <v>1</v>
      </c>
      <c r="DH489" s="78" t="str">
        <f t="shared" si="325"/>
        <v>1</v>
      </c>
      <c r="DI489" s="79" t="str">
        <f>IFERROR(IF(J489="","",VLOOKUP(J489,Lists!$D$3:$E$13,2,FALSE)),1)</f>
        <v/>
      </c>
      <c r="DJ489" s="79" t="str">
        <f>IFERROR(IF(K489="","",VLOOKUP(K489,Lists!$F$3:$G$14,2,FALSE)),1)</f>
        <v/>
      </c>
      <c r="DK489" s="79" t="str">
        <f>IFERROR(IF(M489="","",VLOOKUP(M489,Lists!$AA$3:$AB$18,2,FALSE)),1)</f>
        <v/>
      </c>
      <c r="DL489" s="79" t="str">
        <f>IFERROR(IF(N489="","",VLOOKUP(N489,Lists!$AC$3:$AD$13,2,FALSE)),1)</f>
        <v/>
      </c>
    </row>
    <row r="490" spans="1:116" ht="15" customHeight="1" x14ac:dyDescent="0.2">
      <c r="A490" s="20"/>
      <c r="B490" s="19"/>
      <c r="C490" s="64"/>
      <c r="D490" s="64"/>
      <c r="E490" s="19"/>
      <c r="F490" s="20"/>
      <c r="G490" s="18"/>
      <c r="H490" s="65"/>
      <c r="I490" s="18"/>
      <c r="J490" s="66"/>
      <c r="K490" s="66"/>
      <c r="L490" s="67"/>
      <c r="M490" s="68"/>
      <c r="N490" s="68"/>
      <c r="O490" s="69"/>
      <c r="P490" s="134"/>
      <c r="Q490" s="70"/>
      <c r="R490" s="134"/>
      <c r="S490" s="70"/>
      <c r="T490" s="134"/>
      <c r="U490" s="70"/>
      <c r="V490" s="134"/>
      <c r="W490" s="70"/>
      <c r="X490" s="134"/>
      <c r="Y490" s="70"/>
      <c r="Z490" s="134"/>
      <c r="AA490" s="70"/>
      <c r="AB490" s="19"/>
      <c r="AC490" s="20"/>
      <c r="AD490" s="19"/>
      <c r="AE490" s="71" t="str">
        <f t="shared" si="290"/>
        <v/>
      </c>
      <c r="AF490" s="71" t="str">
        <f t="shared" si="291"/>
        <v/>
      </c>
      <c r="AG490" s="71" t="str">
        <f t="shared" si="292"/>
        <v/>
      </c>
      <c r="AH490" s="71" t="str">
        <f t="shared" si="293"/>
        <v/>
      </c>
      <c r="AI490" s="71" t="str">
        <f t="shared" si="294"/>
        <v/>
      </c>
      <c r="AJ490" s="71" t="str">
        <f t="shared" si="295"/>
        <v/>
      </c>
      <c r="AK490" s="71" t="str">
        <f t="shared" si="296"/>
        <v/>
      </c>
      <c r="AL490" s="71" t="str">
        <f t="shared" si="297"/>
        <v/>
      </c>
      <c r="AM490" s="71" t="str">
        <f t="shared" si="298"/>
        <v/>
      </c>
      <c r="AN490" s="72" t="str">
        <f t="shared" si="299"/>
        <v/>
      </c>
      <c r="AO490" s="73" t="str">
        <f t="shared" si="300"/>
        <v/>
      </c>
      <c r="AP490" s="72" t="str">
        <f t="shared" si="301"/>
        <v/>
      </c>
      <c r="AQ490" s="72" t="str">
        <f t="shared" si="302"/>
        <v/>
      </c>
      <c r="AR490" s="72" t="str">
        <f t="shared" si="303"/>
        <v/>
      </c>
      <c r="AS490" s="72" t="str">
        <f t="shared" si="304"/>
        <v/>
      </c>
      <c r="AT490" s="72" t="str">
        <f t="shared" si="305"/>
        <v/>
      </c>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80"/>
      <c r="CA490" s="3"/>
      <c r="CB490" s="3"/>
      <c r="CC490" s="3"/>
      <c r="CD490" s="3"/>
      <c r="CE490" s="3"/>
      <c r="CF490" s="3"/>
      <c r="CG490" s="3"/>
      <c r="CH490" s="3"/>
      <c r="CI490" s="3"/>
      <c r="CJ490" s="3"/>
      <c r="CM490" s="3"/>
      <c r="CN490" s="78" t="str">
        <f t="shared" si="306"/>
        <v/>
      </c>
      <c r="CO490" s="78" t="str">
        <f t="shared" si="307"/>
        <v/>
      </c>
      <c r="CP490" s="78" t="str">
        <f t="shared" si="308"/>
        <v/>
      </c>
      <c r="CQ490" s="78" t="str">
        <f t="shared" si="309"/>
        <v/>
      </c>
      <c r="CR490" s="78" t="str">
        <f t="shared" si="310"/>
        <v/>
      </c>
      <c r="CS490" s="78" t="str">
        <f t="shared" si="311"/>
        <v/>
      </c>
      <c r="CT490" s="78">
        <f t="shared" si="312"/>
        <v>0</v>
      </c>
      <c r="CU490" s="78">
        <f t="shared" si="313"/>
        <v>0</v>
      </c>
      <c r="CV490" s="78">
        <f t="shared" si="314"/>
        <v>0</v>
      </c>
      <c r="CW490" s="78">
        <f t="shared" si="315"/>
        <v>0</v>
      </c>
      <c r="CX490" s="78">
        <f t="shared" si="316"/>
        <v>0</v>
      </c>
      <c r="CY490" s="78">
        <f t="shared" si="317"/>
        <v>0</v>
      </c>
      <c r="CZ490" s="78">
        <f t="shared" si="318"/>
        <v>0</v>
      </c>
      <c r="DA490" s="78">
        <f>IF(COUNTIFS($A$2:$A$601,A490,$B$2:$B$601,B490,$F$2:F$601,F490)&gt;1,1,0)</f>
        <v>0</v>
      </c>
      <c r="DB490" s="78">
        <f t="shared" si="319"/>
        <v>0</v>
      </c>
      <c r="DC490" s="78">
        <f t="shared" si="320"/>
        <v>0</v>
      </c>
      <c r="DD490" s="78">
        <f t="shared" si="321"/>
        <v>0</v>
      </c>
      <c r="DE490" s="78" t="str">
        <f t="shared" si="322"/>
        <v>1</v>
      </c>
      <c r="DF490" s="78" t="str">
        <f t="shared" si="323"/>
        <v>1</v>
      </c>
      <c r="DG490" s="78" t="str">
        <f t="shared" si="324"/>
        <v>1</v>
      </c>
      <c r="DH490" s="78" t="str">
        <f t="shared" si="325"/>
        <v>1</v>
      </c>
      <c r="DI490" s="79" t="str">
        <f>IFERROR(IF(J490="","",VLOOKUP(J490,Lists!$D$3:$E$13,2,FALSE)),1)</f>
        <v/>
      </c>
      <c r="DJ490" s="79" t="str">
        <f>IFERROR(IF(K490="","",VLOOKUP(K490,Lists!$F$3:$G$14,2,FALSE)),1)</f>
        <v/>
      </c>
      <c r="DK490" s="79" t="str">
        <f>IFERROR(IF(M490="","",VLOOKUP(M490,Lists!$AA$3:$AB$18,2,FALSE)),1)</f>
        <v/>
      </c>
      <c r="DL490" s="79" t="str">
        <f>IFERROR(IF(N490="","",VLOOKUP(N490,Lists!$AC$3:$AD$13,2,FALSE)),1)</f>
        <v/>
      </c>
    </row>
    <row r="491" spans="1:116" ht="15" customHeight="1" x14ac:dyDescent="0.2">
      <c r="A491" s="20"/>
      <c r="B491" s="19"/>
      <c r="C491" s="64"/>
      <c r="D491" s="64"/>
      <c r="E491" s="19"/>
      <c r="F491" s="20"/>
      <c r="G491" s="18"/>
      <c r="H491" s="65"/>
      <c r="I491" s="18"/>
      <c r="J491" s="66"/>
      <c r="K491" s="66"/>
      <c r="L491" s="67"/>
      <c r="M491" s="68"/>
      <c r="N491" s="68"/>
      <c r="O491" s="69"/>
      <c r="P491" s="134"/>
      <c r="Q491" s="70"/>
      <c r="R491" s="134"/>
      <c r="S491" s="70"/>
      <c r="T491" s="134"/>
      <c r="U491" s="70"/>
      <c r="V491" s="134"/>
      <c r="W491" s="70"/>
      <c r="X491" s="134"/>
      <c r="Y491" s="70"/>
      <c r="Z491" s="134"/>
      <c r="AA491" s="70"/>
      <c r="AB491" s="19"/>
      <c r="AC491" s="20"/>
      <c r="AD491" s="19"/>
      <c r="AE491" s="71" t="str">
        <f t="shared" si="290"/>
        <v/>
      </c>
      <c r="AF491" s="71" t="str">
        <f t="shared" si="291"/>
        <v/>
      </c>
      <c r="AG491" s="71" t="str">
        <f t="shared" si="292"/>
        <v/>
      </c>
      <c r="AH491" s="71" t="str">
        <f t="shared" si="293"/>
        <v/>
      </c>
      <c r="AI491" s="71" t="str">
        <f t="shared" si="294"/>
        <v/>
      </c>
      <c r="AJ491" s="71" t="str">
        <f t="shared" si="295"/>
        <v/>
      </c>
      <c r="AK491" s="71" t="str">
        <f t="shared" si="296"/>
        <v/>
      </c>
      <c r="AL491" s="71" t="str">
        <f t="shared" si="297"/>
        <v/>
      </c>
      <c r="AM491" s="71" t="str">
        <f t="shared" si="298"/>
        <v/>
      </c>
      <c r="AN491" s="72" t="str">
        <f t="shared" si="299"/>
        <v/>
      </c>
      <c r="AO491" s="73" t="str">
        <f t="shared" si="300"/>
        <v/>
      </c>
      <c r="AP491" s="72" t="str">
        <f t="shared" si="301"/>
        <v/>
      </c>
      <c r="AQ491" s="72" t="str">
        <f t="shared" si="302"/>
        <v/>
      </c>
      <c r="AR491" s="72" t="str">
        <f t="shared" si="303"/>
        <v/>
      </c>
      <c r="AS491" s="72" t="str">
        <f t="shared" si="304"/>
        <v/>
      </c>
      <c r="AT491" s="72" t="str">
        <f t="shared" si="305"/>
        <v/>
      </c>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80"/>
      <c r="CA491" s="3"/>
      <c r="CB491" s="3"/>
      <c r="CC491" s="3"/>
      <c r="CD491" s="3"/>
      <c r="CE491" s="3"/>
      <c r="CF491" s="3"/>
      <c r="CG491" s="3"/>
      <c r="CH491" s="3"/>
      <c r="CI491" s="3"/>
      <c r="CJ491" s="3"/>
      <c r="CM491" s="3"/>
      <c r="CN491" s="78" t="str">
        <f t="shared" si="306"/>
        <v/>
      </c>
      <c r="CO491" s="78" t="str">
        <f t="shared" si="307"/>
        <v/>
      </c>
      <c r="CP491" s="78" t="str">
        <f t="shared" si="308"/>
        <v/>
      </c>
      <c r="CQ491" s="78" t="str">
        <f t="shared" si="309"/>
        <v/>
      </c>
      <c r="CR491" s="78" t="str">
        <f t="shared" si="310"/>
        <v/>
      </c>
      <c r="CS491" s="78" t="str">
        <f t="shared" si="311"/>
        <v/>
      </c>
      <c r="CT491" s="78">
        <f t="shared" si="312"/>
        <v>0</v>
      </c>
      <c r="CU491" s="78">
        <f t="shared" si="313"/>
        <v>0</v>
      </c>
      <c r="CV491" s="78">
        <f t="shared" si="314"/>
        <v>0</v>
      </c>
      <c r="CW491" s="78">
        <f t="shared" si="315"/>
        <v>0</v>
      </c>
      <c r="CX491" s="78">
        <f t="shared" si="316"/>
        <v>0</v>
      </c>
      <c r="CY491" s="78">
        <f t="shared" si="317"/>
        <v>0</v>
      </c>
      <c r="CZ491" s="78">
        <f t="shared" si="318"/>
        <v>0</v>
      </c>
      <c r="DA491" s="78">
        <f>IF(COUNTIFS($A$2:$A$601,A491,$B$2:$B$601,B491,$F$2:F$601,F491)&gt;1,1,0)</f>
        <v>0</v>
      </c>
      <c r="DB491" s="78">
        <f t="shared" si="319"/>
        <v>0</v>
      </c>
      <c r="DC491" s="78">
        <f t="shared" si="320"/>
        <v>0</v>
      </c>
      <c r="DD491" s="78">
        <f t="shared" si="321"/>
        <v>0</v>
      </c>
      <c r="DE491" s="78" t="str">
        <f t="shared" si="322"/>
        <v>1</v>
      </c>
      <c r="DF491" s="78" t="str">
        <f t="shared" si="323"/>
        <v>1</v>
      </c>
      <c r="DG491" s="78" t="str">
        <f t="shared" si="324"/>
        <v>1</v>
      </c>
      <c r="DH491" s="78" t="str">
        <f t="shared" si="325"/>
        <v>1</v>
      </c>
      <c r="DI491" s="79" t="str">
        <f>IFERROR(IF(J491="","",VLOOKUP(J491,Lists!$D$3:$E$13,2,FALSE)),1)</f>
        <v/>
      </c>
      <c r="DJ491" s="79" t="str">
        <f>IFERROR(IF(K491="","",VLOOKUP(K491,Lists!$F$3:$G$14,2,FALSE)),1)</f>
        <v/>
      </c>
      <c r="DK491" s="79" t="str">
        <f>IFERROR(IF(M491="","",VLOOKUP(M491,Lists!$AA$3:$AB$18,2,FALSE)),1)</f>
        <v/>
      </c>
      <c r="DL491" s="79" t="str">
        <f>IFERROR(IF(N491="","",VLOOKUP(N491,Lists!$AC$3:$AD$13,2,FALSE)),1)</f>
        <v/>
      </c>
    </row>
    <row r="492" spans="1:116" ht="15" customHeight="1" x14ac:dyDescent="0.2">
      <c r="A492" s="20"/>
      <c r="B492" s="19"/>
      <c r="C492" s="64"/>
      <c r="D492" s="64"/>
      <c r="E492" s="19"/>
      <c r="F492" s="20"/>
      <c r="G492" s="18"/>
      <c r="H492" s="65"/>
      <c r="I492" s="18"/>
      <c r="J492" s="66"/>
      <c r="K492" s="66"/>
      <c r="L492" s="67"/>
      <c r="M492" s="68"/>
      <c r="N492" s="68"/>
      <c r="O492" s="69"/>
      <c r="P492" s="134"/>
      <c r="Q492" s="70"/>
      <c r="R492" s="134"/>
      <c r="S492" s="70"/>
      <c r="T492" s="134"/>
      <c r="U492" s="70"/>
      <c r="V492" s="134"/>
      <c r="W492" s="70"/>
      <c r="X492" s="134"/>
      <c r="Y492" s="70"/>
      <c r="Z492" s="134"/>
      <c r="AA492" s="70"/>
      <c r="AB492" s="19"/>
      <c r="AC492" s="20"/>
      <c r="AD492" s="19"/>
      <c r="AE492" s="71" t="str">
        <f t="shared" si="290"/>
        <v/>
      </c>
      <c r="AF492" s="71" t="str">
        <f t="shared" si="291"/>
        <v/>
      </c>
      <c r="AG492" s="71" t="str">
        <f t="shared" si="292"/>
        <v/>
      </c>
      <c r="AH492" s="71" t="str">
        <f t="shared" si="293"/>
        <v/>
      </c>
      <c r="AI492" s="71" t="str">
        <f t="shared" si="294"/>
        <v/>
      </c>
      <c r="AJ492" s="71" t="str">
        <f t="shared" si="295"/>
        <v/>
      </c>
      <c r="AK492" s="71" t="str">
        <f t="shared" si="296"/>
        <v/>
      </c>
      <c r="AL492" s="71" t="str">
        <f t="shared" si="297"/>
        <v/>
      </c>
      <c r="AM492" s="71" t="str">
        <f t="shared" si="298"/>
        <v/>
      </c>
      <c r="AN492" s="72" t="str">
        <f t="shared" si="299"/>
        <v/>
      </c>
      <c r="AO492" s="73" t="str">
        <f t="shared" si="300"/>
        <v/>
      </c>
      <c r="AP492" s="72" t="str">
        <f t="shared" si="301"/>
        <v/>
      </c>
      <c r="AQ492" s="72" t="str">
        <f t="shared" si="302"/>
        <v/>
      </c>
      <c r="AR492" s="72" t="str">
        <f t="shared" si="303"/>
        <v/>
      </c>
      <c r="AS492" s="72" t="str">
        <f t="shared" si="304"/>
        <v/>
      </c>
      <c r="AT492" s="72" t="str">
        <f t="shared" si="305"/>
        <v/>
      </c>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80"/>
      <c r="CA492" s="3"/>
      <c r="CB492" s="3"/>
      <c r="CC492" s="3"/>
      <c r="CD492" s="3"/>
      <c r="CE492" s="3"/>
      <c r="CF492" s="3"/>
      <c r="CG492" s="3"/>
      <c r="CH492" s="3"/>
      <c r="CI492" s="3"/>
      <c r="CJ492" s="3"/>
      <c r="CM492" s="3"/>
      <c r="CN492" s="78" t="str">
        <f t="shared" si="306"/>
        <v/>
      </c>
      <c r="CO492" s="78" t="str">
        <f t="shared" si="307"/>
        <v/>
      </c>
      <c r="CP492" s="78" t="str">
        <f t="shared" si="308"/>
        <v/>
      </c>
      <c r="CQ492" s="78" t="str">
        <f t="shared" si="309"/>
        <v/>
      </c>
      <c r="CR492" s="78" t="str">
        <f t="shared" si="310"/>
        <v/>
      </c>
      <c r="CS492" s="78" t="str">
        <f t="shared" si="311"/>
        <v/>
      </c>
      <c r="CT492" s="78">
        <f t="shared" si="312"/>
        <v>0</v>
      </c>
      <c r="CU492" s="78">
        <f t="shared" si="313"/>
        <v>0</v>
      </c>
      <c r="CV492" s="78">
        <f t="shared" si="314"/>
        <v>0</v>
      </c>
      <c r="CW492" s="78">
        <f t="shared" si="315"/>
        <v>0</v>
      </c>
      <c r="CX492" s="78">
        <f t="shared" si="316"/>
        <v>0</v>
      </c>
      <c r="CY492" s="78">
        <f t="shared" si="317"/>
        <v>0</v>
      </c>
      <c r="CZ492" s="78">
        <f t="shared" si="318"/>
        <v>0</v>
      </c>
      <c r="DA492" s="78">
        <f>IF(COUNTIFS($A$2:$A$601,A492,$B$2:$B$601,B492,$F$2:F$601,F492)&gt;1,1,0)</f>
        <v>0</v>
      </c>
      <c r="DB492" s="78">
        <f t="shared" si="319"/>
        <v>0</v>
      </c>
      <c r="DC492" s="78">
        <f t="shared" si="320"/>
        <v>0</v>
      </c>
      <c r="DD492" s="78">
        <f t="shared" si="321"/>
        <v>0</v>
      </c>
      <c r="DE492" s="78" t="str">
        <f t="shared" si="322"/>
        <v>1</v>
      </c>
      <c r="DF492" s="78" t="str">
        <f t="shared" si="323"/>
        <v>1</v>
      </c>
      <c r="DG492" s="78" t="str">
        <f t="shared" si="324"/>
        <v>1</v>
      </c>
      <c r="DH492" s="78" t="str">
        <f t="shared" si="325"/>
        <v>1</v>
      </c>
      <c r="DI492" s="79" t="str">
        <f>IFERROR(IF(J492="","",VLOOKUP(J492,Lists!$D$3:$E$13,2,FALSE)),1)</f>
        <v/>
      </c>
      <c r="DJ492" s="79" t="str">
        <f>IFERROR(IF(K492="","",VLOOKUP(K492,Lists!$F$3:$G$14,2,FALSE)),1)</f>
        <v/>
      </c>
      <c r="DK492" s="79" t="str">
        <f>IFERROR(IF(M492="","",VLOOKUP(M492,Lists!$AA$3:$AB$18,2,FALSE)),1)</f>
        <v/>
      </c>
      <c r="DL492" s="79" t="str">
        <f>IFERROR(IF(N492="","",VLOOKUP(N492,Lists!$AC$3:$AD$13,2,FALSE)),1)</f>
        <v/>
      </c>
    </row>
    <row r="493" spans="1:116" ht="15" customHeight="1" x14ac:dyDescent="0.2">
      <c r="A493" s="20"/>
      <c r="B493" s="19"/>
      <c r="C493" s="64"/>
      <c r="D493" s="64"/>
      <c r="E493" s="19"/>
      <c r="F493" s="20"/>
      <c r="G493" s="18"/>
      <c r="H493" s="65"/>
      <c r="I493" s="18"/>
      <c r="J493" s="66"/>
      <c r="K493" s="66"/>
      <c r="L493" s="67"/>
      <c r="M493" s="68"/>
      <c r="N493" s="68"/>
      <c r="O493" s="69"/>
      <c r="P493" s="134"/>
      <c r="Q493" s="70"/>
      <c r="R493" s="134"/>
      <c r="S493" s="70"/>
      <c r="T493" s="134"/>
      <c r="U493" s="70"/>
      <c r="V493" s="134"/>
      <c r="W493" s="70"/>
      <c r="X493" s="134"/>
      <c r="Y493" s="70"/>
      <c r="Z493" s="134"/>
      <c r="AA493" s="70"/>
      <c r="AB493" s="19"/>
      <c r="AC493" s="20"/>
      <c r="AD493" s="19"/>
      <c r="AE493" s="71" t="str">
        <f t="shared" si="290"/>
        <v/>
      </c>
      <c r="AF493" s="71" t="str">
        <f t="shared" si="291"/>
        <v/>
      </c>
      <c r="AG493" s="71" t="str">
        <f t="shared" si="292"/>
        <v/>
      </c>
      <c r="AH493" s="71" t="str">
        <f t="shared" si="293"/>
        <v/>
      </c>
      <c r="AI493" s="71" t="str">
        <f t="shared" si="294"/>
        <v/>
      </c>
      <c r="AJ493" s="71" t="str">
        <f t="shared" si="295"/>
        <v/>
      </c>
      <c r="AK493" s="71" t="str">
        <f t="shared" si="296"/>
        <v/>
      </c>
      <c r="AL493" s="71" t="str">
        <f t="shared" si="297"/>
        <v/>
      </c>
      <c r="AM493" s="71" t="str">
        <f t="shared" si="298"/>
        <v/>
      </c>
      <c r="AN493" s="72" t="str">
        <f t="shared" si="299"/>
        <v/>
      </c>
      <c r="AO493" s="73" t="str">
        <f t="shared" si="300"/>
        <v/>
      </c>
      <c r="AP493" s="72" t="str">
        <f t="shared" si="301"/>
        <v/>
      </c>
      <c r="AQ493" s="72" t="str">
        <f t="shared" si="302"/>
        <v/>
      </c>
      <c r="AR493" s="72" t="str">
        <f t="shared" si="303"/>
        <v/>
      </c>
      <c r="AS493" s="72" t="str">
        <f t="shared" si="304"/>
        <v/>
      </c>
      <c r="AT493" s="72" t="str">
        <f t="shared" si="305"/>
        <v/>
      </c>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80"/>
      <c r="CA493" s="3"/>
      <c r="CB493" s="3"/>
      <c r="CC493" s="3"/>
      <c r="CD493" s="3"/>
      <c r="CE493" s="3"/>
      <c r="CF493" s="3"/>
      <c r="CG493" s="3"/>
      <c r="CH493" s="3"/>
      <c r="CI493" s="3"/>
      <c r="CJ493" s="3"/>
      <c r="CM493" s="3"/>
      <c r="CN493" s="78" t="str">
        <f t="shared" si="306"/>
        <v/>
      </c>
      <c r="CO493" s="78" t="str">
        <f t="shared" si="307"/>
        <v/>
      </c>
      <c r="CP493" s="78" t="str">
        <f t="shared" si="308"/>
        <v/>
      </c>
      <c r="CQ493" s="78" t="str">
        <f t="shared" si="309"/>
        <v/>
      </c>
      <c r="CR493" s="78" t="str">
        <f t="shared" si="310"/>
        <v/>
      </c>
      <c r="CS493" s="78" t="str">
        <f t="shared" si="311"/>
        <v/>
      </c>
      <c r="CT493" s="78">
        <f t="shared" si="312"/>
        <v>0</v>
      </c>
      <c r="CU493" s="78">
        <f t="shared" si="313"/>
        <v>0</v>
      </c>
      <c r="CV493" s="78">
        <f t="shared" si="314"/>
        <v>0</v>
      </c>
      <c r="CW493" s="78">
        <f t="shared" si="315"/>
        <v>0</v>
      </c>
      <c r="CX493" s="78">
        <f t="shared" si="316"/>
        <v>0</v>
      </c>
      <c r="CY493" s="78">
        <f t="shared" si="317"/>
        <v>0</v>
      </c>
      <c r="CZ493" s="78">
        <f t="shared" si="318"/>
        <v>0</v>
      </c>
      <c r="DA493" s="78">
        <f>IF(COUNTIFS($A$2:$A$601,A493,$B$2:$B$601,B493,$F$2:F$601,F493)&gt;1,1,0)</f>
        <v>0</v>
      </c>
      <c r="DB493" s="78">
        <f t="shared" si="319"/>
        <v>0</v>
      </c>
      <c r="DC493" s="78">
        <f t="shared" si="320"/>
        <v>0</v>
      </c>
      <c r="DD493" s="78">
        <f t="shared" si="321"/>
        <v>0</v>
      </c>
      <c r="DE493" s="78" t="str">
        <f t="shared" si="322"/>
        <v>1</v>
      </c>
      <c r="DF493" s="78" t="str">
        <f t="shared" si="323"/>
        <v>1</v>
      </c>
      <c r="DG493" s="78" t="str">
        <f t="shared" si="324"/>
        <v>1</v>
      </c>
      <c r="DH493" s="78" t="str">
        <f t="shared" si="325"/>
        <v>1</v>
      </c>
      <c r="DI493" s="79" t="str">
        <f>IFERROR(IF(J493="","",VLOOKUP(J493,Lists!$D$3:$E$13,2,FALSE)),1)</f>
        <v/>
      </c>
      <c r="DJ493" s="79" t="str">
        <f>IFERROR(IF(K493="","",VLOOKUP(K493,Lists!$F$3:$G$14,2,FALSE)),1)</f>
        <v/>
      </c>
      <c r="DK493" s="79" t="str">
        <f>IFERROR(IF(M493="","",VLOOKUP(M493,Lists!$AA$3:$AB$18,2,FALSE)),1)</f>
        <v/>
      </c>
      <c r="DL493" s="79" t="str">
        <f>IFERROR(IF(N493="","",VLOOKUP(N493,Lists!$AC$3:$AD$13,2,FALSE)),1)</f>
        <v/>
      </c>
    </row>
    <row r="494" spans="1:116" ht="15" customHeight="1" x14ac:dyDescent="0.2">
      <c r="A494" s="20"/>
      <c r="B494" s="19"/>
      <c r="C494" s="64"/>
      <c r="D494" s="64"/>
      <c r="E494" s="19"/>
      <c r="F494" s="20"/>
      <c r="G494" s="18"/>
      <c r="H494" s="65"/>
      <c r="I494" s="18"/>
      <c r="J494" s="66"/>
      <c r="K494" s="66"/>
      <c r="L494" s="67"/>
      <c r="M494" s="68"/>
      <c r="N494" s="68"/>
      <c r="O494" s="69"/>
      <c r="P494" s="134"/>
      <c r="Q494" s="70"/>
      <c r="R494" s="134"/>
      <c r="S494" s="70"/>
      <c r="T494" s="134"/>
      <c r="U494" s="70"/>
      <c r="V494" s="134"/>
      <c r="W494" s="70"/>
      <c r="X494" s="134"/>
      <c r="Y494" s="70"/>
      <c r="Z494" s="134"/>
      <c r="AA494" s="70"/>
      <c r="AB494" s="19"/>
      <c r="AC494" s="20"/>
      <c r="AD494" s="19"/>
      <c r="AE494" s="71" t="str">
        <f t="shared" si="290"/>
        <v/>
      </c>
      <c r="AF494" s="71" t="str">
        <f t="shared" si="291"/>
        <v/>
      </c>
      <c r="AG494" s="71" t="str">
        <f t="shared" si="292"/>
        <v/>
      </c>
      <c r="AH494" s="71" t="str">
        <f t="shared" si="293"/>
        <v/>
      </c>
      <c r="AI494" s="71" t="str">
        <f t="shared" si="294"/>
        <v/>
      </c>
      <c r="AJ494" s="71" t="str">
        <f t="shared" si="295"/>
        <v/>
      </c>
      <c r="AK494" s="71" t="str">
        <f t="shared" si="296"/>
        <v/>
      </c>
      <c r="AL494" s="71" t="str">
        <f t="shared" si="297"/>
        <v/>
      </c>
      <c r="AM494" s="71" t="str">
        <f t="shared" si="298"/>
        <v/>
      </c>
      <c r="AN494" s="72" t="str">
        <f t="shared" si="299"/>
        <v/>
      </c>
      <c r="AO494" s="73" t="str">
        <f t="shared" si="300"/>
        <v/>
      </c>
      <c r="AP494" s="72" t="str">
        <f t="shared" si="301"/>
        <v/>
      </c>
      <c r="AQ494" s="72" t="str">
        <f t="shared" si="302"/>
        <v/>
      </c>
      <c r="AR494" s="72" t="str">
        <f t="shared" si="303"/>
        <v/>
      </c>
      <c r="AS494" s="72" t="str">
        <f t="shared" si="304"/>
        <v/>
      </c>
      <c r="AT494" s="72" t="str">
        <f t="shared" si="305"/>
        <v/>
      </c>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80"/>
      <c r="CA494" s="3"/>
      <c r="CB494" s="3"/>
      <c r="CC494" s="3"/>
      <c r="CD494" s="3"/>
      <c r="CE494" s="3"/>
      <c r="CF494" s="3"/>
      <c r="CG494" s="3"/>
      <c r="CH494" s="3"/>
      <c r="CI494" s="3"/>
      <c r="CJ494" s="3"/>
      <c r="CM494" s="3"/>
      <c r="CN494" s="78" t="str">
        <f t="shared" si="306"/>
        <v/>
      </c>
      <c r="CO494" s="78" t="str">
        <f t="shared" si="307"/>
        <v/>
      </c>
      <c r="CP494" s="78" t="str">
        <f t="shared" si="308"/>
        <v/>
      </c>
      <c r="CQ494" s="78" t="str">
        <f t="shared" si="309"/>
        <v/>
      </c>
      <c r="CR494" s="78" t="str">
        <f t="shared" si="310"/>
        <v/>
      </c>
      <c r="CS494" s="78" t="str">
        <f t="shared" si="311"/>
        <v/>
      </c>
      <c r="CT494" s="78">
        <f t="shared" si="312"/>
        <v>0</v>
      </c>
      <c r="CU494" s="78">
        <f t="shared" si="313"/>
        <v>0</v>
      </c>
      <c r="CV494" s="78">
        <f t="shared" si="314"/>
        <v>0</v>
      </c>
      <c r="CW494" s="78">
        <f t="shared" si="315"/>
        <v>0</v>
      </c>
      <c r="CX494" s="78">
        <f t="shared" si="316"/>
        <v>0</v>
      </c>
      <c r="CY494" s="78">
        <f t="shared" si="317"/>
        <v>0</v>
      </c>
      <c r="CZ494" s="78">
        <f t="shared" si="318"/>
        <v>0</v>
      </c>
      <c r="DA494" s="78">
        <f>IF(COUNTIFS($A$2:$A$601,A494,$B$2:$B$601,B494,$F$2:F$601,F494)&gt;1,1,0)</f>
        <v>0</v>
      </c>
      <c r="DB494" s="78">
        <f t="shared" si="319"/>
        <v>0</v>
      </c>
      <c r="DC494" s="78">
        <f t="shared" si="320"/>
        <v>0</v>
      </c>
      <c r="DD494" s="78">
        <f t="shared" si="321"/>
        <v>0</v>
      </c>
      <c r="DE494" s="78" t="str">
        <f t="shared" si="322"/>
        <v>1</v>
      </c>
      <c r="DF494" s="78" t="str">
        <f t="shared" si="323"/>
        <v>1</v>
      </c>
      <c r="DG494" s="78" t="str">
        <f t="shared" si="324"/>
        <v>1</v>
      </c>
      <c r="DH494" s="78" t="str">
        <f t="shared" si="325"/>
        <v>1</v>
      </c>
      <c r="DI494" s="79" t="str">
        <f>IFERROR(IF(J494="","",VLOOKUP(J494,Lists!$D$3:$E$13,2,FALSE)),1)</f>
        <v/>
      </c>
      <c r="DJ494" s="79" t="str">
        <f>IFERROR(IF(K494="","",VLOOKUP(K494,Lists!$F$3:$G$14,2,FALSE)),1)</f>
        <v/>
      </c>
      <c r="DK494" s="79" t="str">
        <f>IFERROR(IF(M494="","",VLOOKUP(M494,Lists!$AA$3:$AB$18,2,FALSE)),1)</f>
        <v/>
      </c>
      <c r="DL494" s="79" t="str">
        <f>IFERROR(IF(N494="","",VLOOKUP(N494,Lists!$AC$3:$AD$13,2,FALSE)),1)</f>
        <v/>
      </c>
    </row>
    <row r="495" spans="1:116" ht="15" customHeight="1" x14ac:dyDescent="0.2">
      <c r="A495" s="20"/>
      <c r="B495" s="19"/>
      <c r="C495" s="64"/>
      <c r="D495" s="64"/>
      <c r="E495" s="19"/>
      <c r="F495" s="20"/>
      <c r="G495" s="18"/>
      <c r="H495" s="65"/>
      <c r="I495" s="18"/>
      <c r="J495" s="66"/>
      <c r="K495" s="66"/>
      <c r="L495" s="67"/>
      <c r="M495" s="68"/>
      <c r="N495" s="68"/>
      <c r="O495" s="69"/>
      <c r="P495" s="134"/>
      <c r="Q495" s="70"/>
      <c r="R495" s="134"/>
      <c r="S495" s="70"/>
      <c r="T495" s="134"/>
      <c r="U495" s="70"/>
      <c r="V495" s="134"/>
      <c r="W495" s="70"/>
      <c r="X495" s="134"/>
      <c r="Y495" s="70"/>
      <c r="Z495" s="134"/>
      <c r="AA495" s="70"/>
      <c r="AB495" s="19"/>
      <c r="AC495" s="20"/>
      <c r="AD495" s="19"/>
      <c r="AE495" s="71" t="str">
        <f t="shared" si="290"/>
        <v/>
      </c>
      <c r="AF495" s="71" t="str">
        <f t="shared" si="291"/>
        <v/>
      </c>
      <c r="AG495" s="71" t="str">
        <f t="shared" si="292"/>
        <v/>
      </c>
      <c r="AH495" s="71" t="str">
        <f t="shared" si="293"/>
        <v/>
      </c>
      <c r="AI495" s="71" t="str">
        <f t="shared" si="294"/>
        <v/>
      </c>
      <c r="AJ495" s="71" t="str">
        <f t="shared" si="295"/>
        <v/>
      </c>
      <c r="AK495" s="71" t="str">
        <f t="shared" si="296"/>
        <v/>
      </c>
      <c r="AL495" s="71" t="str">
        <f t="shared" si="297"/>
        <v/>
      </c>
      <c r="AM495" s="71" t="str">
        <f t="shared" si="298"/>
        <v/>
      </c>
      <c r="AN495" s="72" t="str">
        <f t="shared" si="299"/>
        <v/>
      </c>
      <c r="AO495" s="73" t="str">
        <f t="shared" si="300"/>
        <v/>
      </c>
      <c r="AP495" s="72" t="str">
        <f t="shared" si="301"/>
        <v/>
      </c>
      <c r="AQ495" s="72" t="str">
        <f t="shared" si="302"/>
        <v/>
      </c>
      <c r="AR495" s="72" t="str">
        <f t="shared" si="303"/>
        <v/>
      </c>
      <c r="AS495" s="72" t="str">
        <f t="shared" si="304"/>
        <v/>
      </c>
      <c r="AT495" s="72" t="str">
        <f t="shared" si="305"/>
        <v/>
      </c>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80"/>
      <c r="CA495" s="3"/>
      <c r="CB495" s="3"/>
      <c r="CC495" s="3"/>
      <c r="CD495" s="3"/>
      <c r="CE495" s="3"/>
      <c r="CF495" s="3"/>
      <c r="CG495" s="3"/>
      <c r="CH495" s="3"/>
      <c r="CI495" s="3"/>
      <c r="CJ495" s="3"/>
      <c r="CM495" s="3"/>
      <c r="CN495" s="78" t="str">
        <f t="shared" si="306"/>
        <v/>
      </c>
      <c r="CO495" s="78" t="str">
        <f t="shared" si="307"/>
        <v/>
      </c>
      <c r="CP495" s="78" t="str">
        <f t="shared" si="308"/>
        <v/>
      </c>
      <c r="CQ495" s="78" t="str">
        <f t="shared" si="309"/>
        <v/>
      </c>
      <c r="CR495" s="78" t="str">
        <f t="shared" si="310"/>
        <v/>
      </c>
      <c r="CS495" s="78" t="str">
        <f t="shared" si="311"/>
        <v/>
      </c>
      <c r="CT495" s="78">
        <f t="shared" si="312"/>
        <v>0</v>
      </c>
      <c r="CU495" s="78">
        <f t="shared" si="313"/>
        <v>0</v>
      </c>
      <c r="CV495" s="78">
        <f t="shared" si="314"/>
        <v>0</v>
      </c>
      <c r="CW495" s="78">
        <f t="shared" si="315"/>
        <v>0</v>
      </c>
      <c r="CX495" s="78">
        <f t="shared" si="316"/>
        <v>0</v>
      </c>
      <c r="CY495" s="78">
        <f t="shared" si="317"/>
        <v>0</v>
      </c>
      <c r="CZ495" s="78">
        <f t="shared" si="318"/>
        <v>0</v>
      </c>
      <c r="DA495" s="78">
        <f>IF(COUNTIFS($A$2:$A$601,A495,$B$2:$B$601,B495,$F$2:F$601,F495)&gt;1,1,0)</f>
        <v>0</v>
      </c>
      <c r="DB495" s="78">
        <f t="shared" si="319"/>
        <v>0</v>
      </c>
      <c r="DC495" s="78">
        <f t="shared" si="320"/>
        <v>0</v>
      </c>
      <c r="DD495" s="78">
        <f t="shared" si="321"/>
        <v>0</v>
      </c>
      <c r="DE495" s="78" t="str">
        <f t="shared" si="322"/>
        <v>1</v>
      </c>
      <c r="DF495" s="78" t="str">
        <f t="shared" si="323"/>
        <v>1</v>
      </c>
      <c r="DG495" s="78" t="str">
        <f t="shared" si="324"/>
        <v>1</v>
      </c>
      <c r="DH495" s="78" t="str">
        <f t="shared" si="325"/>
        <v>1</v>
      </c>
      <c r="DI495" s="79" t="str">
        <f>IFERROR(IF(J495="","",VLOOKUP(J495,Lists!$D$3:$E$13,2,FALSE)),1)</f>
        <v/>
      </c>
      <c r="DJ495" s="79" t="str">
        <f>IFERROR(IF(K495="","",VLOOKUP(K495,Lists!$F$3:$G$14,2,FALSE)),1)</f>
        <v/>
      </c>
      <c r="DK495" s="79" t="str">
        <f>IFERROR(IF(M495="","",VLOOKUP(M495,Lists!$AA$3:$AB$18,2,FALSE)),1)</f>
        <v/>
      </c>
      <c r="DL495" s="79" t="str">
        <f>IFERROR(IF(N495="","",VLOOKUP(N495,Lists!$AC$3:$AD$13,2,FALSE)),1)</f>
        <v/>
      </c>
    </row>
    <row r="496" spans="1:116" ht="15" customHeight="1" x14ac:dyDescent="0.2">
      <c r="A496" s="20"/>
      <c r="B496" s="19"/>
      <c r="C496" s="64"/>
      <c r="D496" s="64"/>
      <c r="E496" s="19"/>
      <c r="F496" s="20"/>
      <c r="G496" s="18"/>
      <c r="H496" s="65"/>
      <c r="I496" s="18"/>
      <c r="J496" s="66"/>
      <c r="K496" s="66"/>
      <c r="L496" s="67"/>
      <c r="M496" s="68"/>
      <c r="N496" s="68"/>
      <c r="O496" s="69"/>
      <c r="P496" s="134"/>
      <c r="Q496" s="70"/>
      <c r="R496" s="134"/>
      <c r="S496" s="70"/>
      <c r="T496" s="134"/>
      <c r="U496" s="70"/>
      <c r="V496" s="134"/>
      <c r="W496" s="70"/>
      <c r="X496" s="134"/>
      <c r="Y496" s="70"/>
      <c r="Z496" s="134"/>
      <c r="AA496" s="70"/>
      <c r="AB496" s="19"/>
      <c r="AC496" s="20"/>
      <c r="AD496" s="19"/>
      <c r="AE496" s="71" t="str">
        <f t="shared" si="290"/>
        <v/>
      </c>
      <c r="AF496" s="71" t="str">
        <f t="shared" si="291"/>
        <v/>
      </c>
      <c r="AG496" s="71" t="str">
        <f t="shared" si="292"/>
        <v/>
      </c>
      <c r="AH496" s="71" t="str">
        <f t="shared" si="293"/>
        <v/>
      </c>
      <c r="AI496" s="71" t="str">
        <f t="shared" si="294"/>
        <v/>
      </c>
      <c r="AJ496" s="71" t="str">
        <f t="shared" si="295"/>
        <v/>
      </c>
      <c r="AK496" s="71" t="str">
        <f t="shared" si="296"/>
        <v/>
      </c>
      <c r="AL496" s="71" t="str">
        <f t="shared" si="297"/>
        <v/>
      </c>
      <c r="AM496" s="71" t="str">
        <f t="shared" si="298"/>
        <v/>
      </c>
      <c r="AN496" s="72" t="str">
        <f t="shared" si="299"/>
        <v/>
      </c>
      <c r="AO496" s="73" t="str">
        <f t="shared" si="300"/>
        <v/>
      </c>
      <c r="AP496" s="72" t="str">
        <f t="shared" si="301"/>
        <v/>
      </c>
      <c r="AQ496" s="72" t="str">
        <f t="shared" si="302"/>
        <v/>
      </c>
      <c r="AR496" s="72" t="str">
        <f t="shared" si="303"/>
        <v/>
      </c>
      <c r="AS496" s="72" t="str">
        <f t="shared" si="304"/>
        <v/>
      </c>
      <c r="AT496" s="72" t="str">
        <f t="shared" si="305"/>
        <v/>
      </c>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80"/>
      <c r="CA496" s="3"/>
      <c r="CB496" s="3"/>
      <c r="CC496" s="3"/>
      <c r="CD496" s="3"/>
      <c r="CE496" s="3"/>
      <c r="CF496" s="3"/>
      <c r="CG496" s="3"/>
      <c r="CH496" s="3"/>
      <c r="CI496" s="3"/>
      <c r="CJ496" s="3"/>
      <c r="CM496" s="3"/>
      <c r="CN496" s="78" t="str">
        <f t="shared" si="306"/>
        <v/>
      </c>
      <c r="CO496" s="78" t="str">
        <f t="shared" si="307"/>
        <v/>
      </c>
      <c r="CP496" s="78" t="str">
        <f t="shared" si="308"/>
        <v/>
      </c>
      <c r="CQ496" s="78" t="str">
        <f t="shared" si="309"/>
        <v/>
      </c>
      <c r="CR496" s="78" t="str">
        <f t="shared" si="310"/>
        <v/>
      </c>
      <c r="CS496" s="78" t="str">
        <f t="shared" si="311"/>
        <v/>
      </c>
      <c r="CT496" s="78">
        <f t="shared" si="312"/>
        <v>0</v>
      </c>
      <c r="CU496" s="78">
        <f t="shared" si="313"/>
        <v>0</v>
      </c>
      <c r="CV496" s="78">
        <f t="shared" si="314"/>
        <v>0</v>
      </c>
      <c r="CW496" s="78">
        <f t="shared" si="315"/>
        <v>0</v>
      </c>
      <c r="CX496" s="78">
        <f t="shared" si="316"/>
        <v>0</v>
      </c>
      <c r="CY496" s="78">
        <f t="shared" si="317"/>
        <v>0</v>
      </c>
      <c r="CZ496" s="78">
        <f t="shared" si="318"/>
        <v>0</v>
      </c>
      <c r="DA496" s="78">
        <f>IF(COUNTIFS($A$2:$A$601,A496,$B$2:$B$601,B496,$F$2:F$601,F496)&gt;1,1,0)</f>
        <v>0</v>
      </c>
      <c r="DB496" s="78">
        <f t="shared" si="319"/>
        <v>0</v>
      </c>
      <c r="DC496" s="78">
        <f t="shared" si="320"/>
        <v>0</v>
      </c>
      <c r="DD496" s="78">
        <f t="shared" si="321"/>
        <v>0</v>
      </c>
      <c r="DE496" s="78" t="str">
        <f t="shared" si="322"/>
        <v>1</v>
      </c>
      <c r="DF496" s="78" t="str">
        <f t="shared" si="323"/>
        <v>1</v>
      </c>
      <c r="DG496" s="78" t="str">
        <f t="shared" si="324"/>
        <v>1</v>
      </c>
      <c r="DH496" s="78" t="str">
        <f t="shared" si="325"/>
        <v>1</v>
      </c>
      <c r="DI496" s="79" t="str">
        <f>IFERROR(IF(J496="","",VLOOKUP(J496,Lists!$D$3:$E$13,2,FALSE)),1)</f>
        <v/>
      </c>
      <c r="DJ496" s="79" t="str">
        <f>IFERROR(IF(K496="","",VLOOKUP(K496,Lists!$F$3:$G$14,2,FALSE)),1)</f>
        <v/>
      </c>
      <c r="DK496" s="79" t="str">
        <f>IFERROR(IF(M496="","",VLOOKUP(M496,Lists!$AA$3:$AB$18,2,FALSE)),1)</f>
        <v/>
      </c>
      <c r="DL496" s="79" t="str">
        <f>IFERROR(IF(N496="","",VLOOKUP(N496,Lists!$AC$3:$AD$13,2,FALSE)),1)</f>
        <v/>
      </c>
    </row>
    <row r="497" spans="1:116" ht="15" customHeight="1" x14ac:dyDescent="0.2">
      <c r="A497" s="20"/>
      <c r="B497" s="19"/>
      <c r="C497" s="64"/>
      <c r="D497" s="64"/>
      <c r="E497" s="19"/>
      <c r="F497" s="20"/>
      <c r="G497" s="18"/>
      <c r="H497" s="65"/>
      <c r="I497" s="18"/>
      <c r="J497" s="66"/>
      <c r="K497" s="66"/>
      <c r="L497" s="67"/>
      <c r="M497" s="68"/>
      <c r="N497" s="68"/>
      <c r="O497" s="69"/>
      <c r="P497" s="134"/>
      <c r="Q497" s="70"/>
      <c r="R497" s="134"/>
      <c r="S497" s="70"/>
      <c r="T497" s="134"/>
      <c r="U497" s="70"/>
      <c r="V497" s="134"/>
      <c r="W497" s="70"/>
      <c r="X497" s="134"/>
      <c r="Y497" s="70"/>
      <c r="Z497" s="134"/>
      <c r="AA497" s="70"/>
      <c r="AB497" s="19"/>
      <c r="AC497" s="20"/>
      <c r="AD497" s="19"/>
      <c r="AE497" s="71" t="str">
        <f t="shared" si="290"/>
        <v/>
      </c>
      <c r="AF497" s="71" t="str">
        <f t="shared" si="291"/>
        <v/>
      </c>
      <c r="AG497" s="71" t="str">
        <f t="shared" si="292"/>
        <v/>
      </c>
      <c r="AH497" s="71" t="str">
        <f t="shared" si="293"/>
        <v/>
      </c>
      <c r="AI497" s="71" t="str">
        <f t="shared" si="294"/>
        <v/>
      </c>
      <c r="AJ497" s="71" t="str">
        <f t="shared" si="295"/>
        <v/>
      </c>
      <c r="AK497" s="71" t="str">
        <f t="shared" si="296"/>
        <v/>
      </c>
      <c r="AL497" s="71" t="str">
        <f t="shared" si="297"/>
        <v/>
      </c>
      <c r="AM497" s="71" t="str">
        <f t="shared" si="298"/>
        <v/>
      </c>
      <c r="AN497" s="72" t="str">
        <f t="shared" si="299"/>
        <v/>
      </c>
      <c r="AO497" s="73" t="str">
        <f t="shared" si="300"/>
        <v/>
      </c>
      <c r="AP497" s="72" t="str">
        <f t="shared" si="301"/>
        <v/>
      </c>
      <c r="AQ497" s="72" t="str">
        <f t="shared" si="302"/>
        <v/>
      </c>
      <c r="AR497" s="72" t="str">
        <f t="shared" si="303"/>
        <v/>
      </c>
      <c r="AS497" s="72" t="str">
        <f t="shared" si="304"/>
        <v/>
      </c>
      <c r="AT497" s="72" t="str">
        <f t="shared" si="305"/>
        <v/>
      </c>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80"/>
      <c r="CA497" s="3"/>
      <c r="CB497" s="3"/>
      <c r="CC497" s="3"/>
      <c r="CD497" s="3"/>
      <c r="CE497" s="3"/>
      <c r="CF497" s="3"/>
      <c r="CG497" s="3"/>
      <c r="CH497" s="3"/>
      <c r="CI497" s="3"/>
      <c r="CJ497" s="3"/>
      <c r="CM497" s="3"/>
      <c r="CN497" s="78" t="str">
        <f t="shared" si="306"/>
        <v/>
      </c>
      <c r="CO497" s="78" t="str">
        <f t="shared" si="307"/>
        <v/>
      </c>
      <c r="CP497" s="78" t="str">
        <f t="shared" si="308"/>
        <v/>
      </c>
      <c r="CQ497" s="78" t="str">
        <f t="shared" si="309"/>
        <v/>
      </c>
      <c r="CR497" s="78" t="str">
        <f t="shared" si="310"/>
        <v/>
      </c>
      <c r="CS497" s="78" t="str">
        <f t="shared" si="311"/>
        <v/>
      </c>
      <c r="CT497" s="78">
        <f t="shared" si="312"/>
        <v>0</v>
      </c>
      <c r="CU497" s="78">
        <f t="shared" si="313"/>
        <v>0</v>
      </c>
      <c r="CV497" s="78">
        <f t="shared" si="314"/>
        <v>0</v>
      </c>
      <c r="CW497" s="78">
        <f t="shared" si="315"/>
        <v>0</v>
      </c>
      <c r="CX497" s="78">
        <f t="shared" si="316"/>
        <v>0</v>
      </c>
      <c r="CY497" s="78">
        <f t="shared" si="317"/>
        <v>0</v>
      </c>
      <c r="CZ497" s="78">
        <f t="shared" si="318"/>
        <v>0</v>
      </c>
      <c r="DA497" s="78">
        <f>IF(COUNTIFS($A$2:$A$601,A497,$B$2:$B$601,B497,$F$2:F$601,F497)&gt;1,1,0)</f>
        <v>0</v>
      </c>
      <c r="DB497" s="78">
        <f t="shared" si="319"/>
        <v>0</v>
      </c>
      <c r="DC497" s="78">
        <f t="shared" si="320"/>
        <v>0</v>
      </c>
      <c r="DD497" s="78">
        <f t="shared" si="321"/>
        <v>0</v>
      </c>
      <c r="DE497" s="78" t="str">
        <f t="shared" si="322"/>
        <v>1</v>
      </c>
      <c r="DF497" s="78" t="str">
        <f t="shared" si="323"/>
        <v>1</v>
      </c>
      <c r="DG497" s="78" t="str">
        <f t="shared" si="324"/>
        <v>1</v>
      </c>
      <c r="DH497" s="78" t="str">
        <f t="shared" si="325"/>
        <v>1</v>
      </c>
      <c r="DI497" s="79" t="str">
        <f>IFERROR(IF(J497="","",VLOOKUP(J497,Lists!$D$3:$E$13,2,FALSE)),1)</f>
        <v/>
      </c>
      <c r="DJ497" s="79" t="str">
        <f>IFERROR(IF(K497="","",VLOOKUP(K497,Lists!$F$3:$G$14,2,FALSE)),1)</f>
        <v/>
      </c>
      <c r="DK497" s="79" t="str">
        <f>IFERROR(IF(M497="","",VLOOKUP(M497,Lists!$AA$3:$AB$18,2,FALSE)),1)</f>
        <v/>
      </c>
      <c r="DL497" s="79" t="str">
        <f>IFERROR(IF(N497="","",VLOOKUP(N497,Lists!$AC$3:$AD$13,2,FALSE)),1)</f>
        <v/>
      </c>
    </row>
    <row r="498" spans="1:116" ht="15" customHeight="1" x14ac:dyDescent="0.2">
      <c r="A498" s="20"/>
      <c r="B498" s="19"/>
      <c r="C498" s="64"/>
      <c r="D498" s="64"/>
      <c r="E498" s="19"/>
      <c r="F498" s="20"/>
      <c r="G498" s="18"/>
      <c r="H498" s="65"/>
      <c r="I498" s="18"/>
      <c r="J498" s="66"/>
      <c r="K498" s="66"/>
      <c r="L498" s="67"/>
      <c r="M498" s="68"/>
      <c r="N498" s="68"/>
      <c r="O498" s="69"/>
      <c r="P498" s="134"/>
      <c r="Q498" s="70"/>
      <c r="R498" s="134"/>
      <c r="S498" s="70"/>
      <c r="T498" s="134"/>
      <c r="U498" s="70"/>
      <c r="V498" s="134"/>
      <c r="W498" s="70"/>
      <c r="X498" s="134"/>
      <c r="Y498" s="70"/>
      <c r="Z498" s="134"/>
      <c r="AA498" s="70"/>
      <c r="AB498" s="19"/>
      <c r="AC498" s="20"/>
      <c r="AD498" s="19"/>
      <c r="AE498" s="71" t="str">
        <f t="shared" si="290"/>
        <v/>
      </c>
      <c r="AF498" s="71" t="str">
        <f t="shared" si="291"/>
        <v/>
      </c>
      <c r="AG498" s="71" t="str">
        <f t="shared" si="292"/>
        <v/>
      </c>
      <c r="AH498" s="71" t="str">
        <f t="shared" si="293"/>
        <v/>
      </c>
      <c r="AI498" s="71" t="str">
        <f t="shared" si="294"/>
        <v/>
      </c>
      <c r="AJ498" s="71" t="str">
        <f t="shared" si="295"/>
        <v/>
      </c>
      <c r="AK498" s="71" t="str">
        <f t="shared" si="296"/>
        <v/>
      </c>
      <c r="AL498" s="71" t="str">
        <f t="shared" si="297"/>
        <v/>
      </c>
      <c r="AM498" s="71" t="str">
        <f t="shared" si="298"/>
        <v/>
      </c>
      <c r="AN498" s="72" t="str">
        <f t="shared" si="299"/>
        <v/>
      </c>
      <c r="AO498" s="73" t="str">
        <f t="shared" si="300"/>
        <v/>
      </c>
      <c r="AP498" s="72" t="str">
        <f t="shared" si="301"/>
        <v/>
      </c>
      <c r="AQ498" s="72" t="str">
        <f t="shared" si="302"/>
        <v/>
      </c>
      <c r="AR498" s="72" t="str">
        <f t="shared" si="303"/>
        <v/>
      </c>
      <c r="AS498" s="72" t="str">
        <f t="shared" si="304"/>
        <v/>
      </c>
      <c r="AT498" s="72" t="str">
        <f t="shared" si="305"/>
        <v/>
      </c>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80"/>
      <c r="CA498" s="3"/>
      <c r="CB498" s="3"/>
      <c r="CC498" s="3"/>
      <c r="CD498" s="3"/>
      <c r="CE498" s="3"/>
      <c r="CF498" s="3"/>
      <c r="CG498" s="3"/>
      <c r="CH498" s="3"/>
      <c r="CI498" s="3"/>
      <c r="CJ498" s="3"/>
      <c r="CM498" s="3"/>
      <c r="CN498" s="78" t="str">
        <f t="shared" si="306"/>
        <v/>
      </c>
      <c r="CO498" s="78" t="str">
        <f t="shared" si="307"/>
        <v/>
      </c>
      <c r="CP498" s="78" t="str">
        <f t="shared" si="308"/>
        <v/>
      </c>
      <c r="CQ498" s="78" t="str">
        <f t="shared" si="309"/>
        <v/>
      </c>
      <c r="CR498" s="78" t="str">
        <f t="shared" si="310"/>
        <v/>
      </c>
      <c r="CS498" s="78" t="str">
        <f t="shared" si="311"/>
        <v/>
      </c>
      <c r="CT498" s="78">
        <f t="shared" si="312"/>
        <v>0</v>
      </c>
      <c r="CU498" s="78">
        <f t="shared" si="313"/>
        <v>0</v>
      </c>
      <c r="CV498" s="78">
        <f t="shared" si="314"/>
        <v>0</v>
      </c>
      <c r="CW498" s="78">
        <f t="shared" si="315"/>
        <v>0</v>
      </c>
      <c r="CX498" s="78">
        <f t="shared" si="316"/>
        <v>0</v>
      </c>
      <c r="CY498" s="78">
        <f t="shared" si="317"/>
        <v>0</v>
      </c>
      <c r="CZ498" s="78">
        <f t="shared" si="318"/>
        <v>0</v>
      </c>
      <c r="DA498" s="78">
        <f>IF(COUNTIFS($A$2:$A$601,A498,$B$2:$B$601,B498,$F$2:F$601,F498)&gt;1,1,0)</f>
        <v>0</v>
      </c>
      <c r="DB498" s="78">
        <f t="shared" si="319"/>
        <v>0</v>
      </c>
      <c r="DC498" s="78">
        <f t="shared" si="320"/>
        <v>0</v>
      </c>
      <c r="DD498" s="78">
        <f t="shared" si="321"/>
        <v>0</v>
      </c>
      <c r="DE498" s="78" t="str">
        <f t="shared" si="322"/>
        <v>1</v>
      </c>
      <c r="DF498" s="78" t="str">
        <f t="shared" si="323"/>
        <v>1</v>
      </c>
      <c r="DG498" s="78" t="str">
        <f t="shared" si="324"/>
        <v>1</v>
      </c>
      <c r="DH498" s="78" t="str">
        <f t="shared" si="325"/>
        <v>1</v>
      </c>
      <c r="DI498" s="79" t="str">
        <f>IFERROR(IF(J498="","",VLOOKUP(J498,Lists!$D$3:$E$13,2,FALSE)),1)</f>
        <v/>
      </c>
      <c r="DJ498" s="79" t="str">
        <f>IFERROR(IF(K498="","",VLOOKUP(K498,Lists!$F$3:$G$14,2,FALSE)),1)</f>
        <v/>
      </c>
      <c r="DK498" s="79" t="str">
        <f>IFERROR(IF(M498="","",VLOOKUP(M498,Lists!$AA$3:$AB$18,2,FALSE)),1)</f>
        <v/>
      </c>
      <c r="DL498" s="79" t="str">
        <f>IFERROR(IF(N498="","",VLOOKUP(N498,Lists!$AC$3:$AD$13,2,FALSE)),1)</f>
        <v/>
      </c>
    </row>
    <row r="499" spans="1:116" ht="15" customHeight="1" x14ac:dyDescent="0.2">
      <c r="A499" s="20"/>
      <c r="B499" s="19"/>
      <c r="C499" s="64"/>
      <c r="D499" s="64"/>
      <c r="E499" s="19"/>
      <c r="F499" s="20"/>
      <c r="G499" s="18"/>
      <c r="H499" s="65"/>
      <c r="I499" s="18"/>
      <c r="J499" s="66"/>
      <c r="K499" s="66"/>
      <c r="L499" s="67"/>
      <c r="M499" s="68"/>
      <c r="N499" s="68"/>
      <c r="O499" s="69"/>
      <c r="P499" s="134"/>
      <c r="Q499" s="70"/>
      <c r="R499" s="134"/>
      <c r="S499" s="70"/>
      <c r="T499" s="134"/>
      <c r="U499" s="70"/>
      <c r="V499" s="134"/>
      <c r="W499" s="70"/>
      <c r="X499" s="134"/>
      <c r="Y499" s="70"/>
      <c r="Z499" s="134"/>
      <c r="AA499" s="70"/>
      <c r="AB499" s="19"/>
      <c r="AC499" s="20"/>
      <c r="AD499" s="19"/>
      <c r="AE499" s="71" t="str">
        <f t="shared" si="290"/>
        <v/>
      </c>
      <c r="AF499" s="71" t="str">
        <f t="shared" si="291"/>
        <v/>
      </c>
      <c r="AG499" s="71" t="str">
        <f t="shared" si="292"/>
        <v/>
      </c>
      <c r="AH499" s="71" t="str">
        <f t="shared" si="293"/>
        <v/>
      </c>
      <c r="AI499" s="71" t="str">
        <f t="shared" si="294"/>
        <v/>
      </c>
      <c r="AJ499" s="71" t="str">
        <f t="shared" si="295"/>
        <v/>
      </c>
      <c r="AK499" s="71" t="str">
        <f t="shared" si="296"/>
        <v/>
      </c>
      <c r="AL499" s="71" t="str">
        <f t="shared" si="297"/>
        <v/>
      </c>
      <c r="AM499" s="71" t="str">
        <f t="shared" si="298"/>
        <v/>
      </c>
      <c r="AN499" s="72" t="str">
        <f t="shared" si="299"/>
        <v/>
      </c>
      <c r="AO499" s="73" t="str">
        <f t="shared" si="300"/>
        <v/>
      </c>
      <c r="AP499" s="72" t="str">
        <f t="shared" si="301"/>
        <v/>
      </c>
      <c r="AQ499" s="72" t="str">
        <f t="shared" si="302"/>
        <v/>
      </c>
      <c r="AR499" s="72" t="str">
        <f t="shared" si="303"/>
        <v/>
      </c>
      <c r="AS499" s="72" t="str">
        <f t="shared" si="304"/>
        <v/>
      </c>
      <c r="AT499" s="72" t="str">
        <f t="shared" si="305"/>
        <v/>
      </c>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80"/>
      <c r="CA499" s="3"/>
      <c r="CB499" s="3"/>
      <c r="CC499" s="3"/>
      <c r="CD499" s="3"/>
      <c r="CE499" s="3"/>
      <c r="CF499" s="3"/>
      <c r="CG499" s="3"/>
      <c r="CH499" s="3"/>
      <c r="CI499" s="3"/>
      <c r="CJ499" s="3"/>
      <c r="CM499" s="3"/>
      <c r="CN499" s="78" t="str">
        <f t="shared" si="306"/>
        <v/>
      </c>
      <c r="CO499" s="78" t="str">
        <f t="shared" si="307"/>
        <v/>
      </c>
      <c r="CP499" s="78" t="str">
        <f t="shared" si="308"/>
        <v/>
      </c>
      <c r="CQ499" s="78" t="str">
        <f t="shared" si="309"/>
        <v/>
      </c>
      <c r="CR499" s="78" t="str">
        <f t="shared" si="310"/>
        <v/>
      </c>
      <c r="CS499" s="78" t="str">
        <f t="shared" si="311"/>
        <v/>
      </c>
      <c r="CT499" s="78">
        <f t="shared" si="312"/>
        <v>0</v>
      </c>
      <c r="CU499" s="78">
        <f t="shared" si="313"/>
        <v>0</v>
      </c>
      <c r="CV499" s="78">
        <f t="shared" si="314"/>
        <v>0</v>
      </c>
      <c r="CW499" s="78">
        <f t="shared" si="315"/>
        <v>0</v>
      </c>
      <c r="CX499" s="78">
        <f t="shared" si="316"/>
        <v>0</v>
      </c>
      <c r="CY499" s="78">
        <f t="shared" si="317"/>
        <v>0</v>
      </c>
      <c r="CZ499" s="78">
        <f t="shared" si="318"/>
        <v>0</v>
      </c>
      <c r="DA499" s="78">
        <f>IF(COUNTIFS($A$2:$A$601,A499,$B$2:$B$601,B499,$F$2:F$601,F499)&gt;1,1,0)</f>
        <v>0</v>
      </c>
      <c r="DB499" s="78">
        <f t="shared" si="319"/>
        <v>0</v>
      </c>
      <c r="DC499" s="78">
        <f t="shared" si="320"/>
        <v>0</v>
      </c>
      <c r="DD499" s="78">
        <f t="shared" si="321"/>
        <v>0</v>
      </c>
      <c r="DE499" s="78" t="str">
        <f t="shared" si="322"/>
        <v>1</v>
      </c>
      <c r="DF499" s="78" t="str">
        <f t="shared" si="323"/>
        <v>1</v>
      </c>
      <c r="DG499" s="78" t="str">
        <f t="shared" si="324"/>
        <v>1</v>
      </c>
      <c r="DH499" s="78" t="str">
        <f t="shared" si="325"/>
        <v>1</v>
      </c>
      <c r="DI499" s="79" t="str">
        <f>IFERROR(IF(J499="","",VLOOKUP(J499,Lists!$D$3:$E$13,2,FALSE)),1)</f>
        <v/>
      </c>
      <c r="DJ499" s="79" t="str">
        <f>IFERROR(IF(K499="","",VLOOKUP(K499,Lists!$F$3:$G$14,2,FALSE)),1)</f>
        <v/>
      </c>
      <c r="DK499" s="79" t="str">
        <f>IFERROR(IF(M499="","",VLOOKUP(M499,Lists!$AA$3:$AB$18,2,FALSE)),1)</f>
        <v/>
      </c>
      <c r="DL499" s="79" t="str">
        <f>IFERROR(IF(N499="","",VLOOKUP(N499,Lists!$AC$3:$AD$13,2,FALSE)),1)</f>
        <v/>
      </c>
    </row>
    <row r="500" spans="1:116" ht="15" customHeight="1" x14ac:dyDescent="0.2">
      <c r="A500" s="20"/>
      <c r="B500" s="19"/>
      <c r="C500" s="64"/>
      <c r="D500" s="64"/>
      <c r="E500" s="19"/>
      <c r="F500" s="20"/>
      <c r="G500" s="18"/>
      <c r="H500" s="65"/>
      <c r="I500" s="18"/>
      <c r="J500" s="66"/>
      <c r="K500" s="66"/>
      <c r="L500" s="67"/>
      <c r="M500" s="68"/>
      <c r="N500" s="68"/>
      <c r="O500" s="69"/>
      <c r="P500" s="134"/>
      <c r="Q500" s="70"/>
      <c r="R500" s="134"/>
      <c r="S500" s="70"/>
      <c r="T500" s="134"/>
      <c r="U500" s="70"/>
      <c r="V500" s="134"/>
      <c r="W500" s="70"/>
      <c r="X500" s="134"/>
      <c r="Y500" s="70"/>
      <c r="Z500" s="134"/>
      <c r="AA500" s="70"/>
      <c r="AB500" s="19"/>
      <c r="AC500" s="20"/>
      <c r="AD500" s="19"/>
      <c r="AE500" s="71" t="str">
        <f t="shared" si="290"/>
        <v/>
      </c>
      <c r="AF500" s="71" t="str">
        <f t="shared" si="291"/>
        <v/>
      </c>
      <c r="AG500" s="71" t="str">
        <f t="shared" si="292"/>
        <v/>
      </c>
      <c r="AH500" s="71" t="str">
        <f t="shared" si="293"/>
        <v/>
      </c>
      <c r="AI500" s="71" t="str">
        <f t="shared" si="294"/>
        <v/>
      </c>
      <c r="AJ500" s="71" t="str">
        <f t="shared" si="295"/>
        <v/>
      </c>
      <c r="AK500" s="71" t="str">
        <f t="shared" si="296"/>
        <v/>
      </c>
      <c r="AL500" s="71" t="str">
        <f t="shared" si="297"/>
        <v/>
      </c>
      <c r="AM500" s="71" t="str">
        <f t="shared" si="298"/>
        <v/>
      </c>
      <c r="AN500" s="72" t="str">
        <f t="shared" si="299"/>
        <v/>
      </c>
      <c r="AO500" s="73" t="str">
        <f t="shared" si="300"/>
        <v/>
      </c>
      <c r="AP500" s="72" t="str">
        <f t="shared" si="301"/>
        <v/>
      </c>
      <c r="AQ500" s="72" t="str">
        <f t="shared" si="302"/>
        <v/>
      </c>
      <c r="AR500" s="72" t="str">
        <f t="shared" si="303"/>
        <v/>
      </c>
      <c r="AS500" s="72" t="str">
        <f t="shared" si="304"/>
        <v/>
      </c>
      <c r="AT500" s="72" t="str">
        <f t="shared" si="305"/>
        <v/>
      </c>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80"/>
      <c r="CA500" s="3"/>
      <c r="CB500" s="3"/>
      <c r="CC500" s="3"/>
      <c r="CD500" s="3"/>
      <c r="CE500" s="3"/>
      <c r="CF500" s="3"/>
      <c r="CG500" s="3"/>
      <c r="CH500" s="3"/>
      <c r="CI500" s="3"/>
      <c r="CJ500" s="3"/>
      <c r="CM500" s="3"/>
      <c r="CN500" s="78" t="str">
        <f t="shared" si="306"/>
        <v/>
      </c>
      <c r="CO500" s="78" t="str">
        <f t="shared" si="307"/>
        <v/>
      </c>
      <c r="CP500" s="78" t="str">
        <f t="shared" si="308"/>
        <v/>
      </c>
      <c r="CQ500" s="78" t="str">
        <f t="shared" si="309"/>
        <v/>
      </c>
      <c r="CR500" s="78" t="str">
        <f t="shared" si="310"/>
        <v/>
      </c>
      <c r="CS500" s="78" t="str">
        <f t="shared" si="311"/>
        <v/>
      </c>
      <c r="CT500" s="78">
        <f t="shared" si="312"/>
        <v>0</v>
      </c>
      <c r="CU500" s="78">
        <f t="shared" si="313"/>
        <v>0</v>
      </c>
      <c r="CV500" s="78">
        <f t="shared" si="314"/>
        <v>0</v>
      </c>
      <c r="CW500" s="78">
        <f t="shared" si="315"/>
        <v>0</v>
      </c>
      <c r="CX500" s="78">
        <f t="shared" si="316"/>
        <v>0</v>
      </c>
      <c r="CY500" s="78">
        <f t="shared" si="317"/>
        <v>0</v>
      </c>
      <c r="CZ500" s="78">
        <f t="shared" si="318"/>
        <v>0</v>
      </c>
      <c r="DA500" s="78">
        <f>IF(COUNTIFS($A$2:$A$601,A500,$B$2:$B$601,B500,$F$2:F$601,F500)&gt;1,1,0)</f>
        <v>0</v>
      </c>
      <c r="DB500" s="78">
        <f t="shared" si="319"/>
        <v>0</v>
      </c>
      <c r="DC500" s="78">
        <f t="shared" si="320"/>
        <v>0</v>
      </c>
      <c r="DD500" s="78">
        <f t="shared" si="321"/>
        <v>0</v>
      </c>
      <c r="DE500" s="78" t="str">
        <f t="shared" si="322"/>
        <v>1</v>
      </c>
      <c r="DF500" s="78" t="str">
        <f t="shared" si="323"/>
        <v>1</v>
      </c>
      <c r="DG500" s="78" t="str">
        <f t="shared" si="324"/>
        <v>1</v>
      </c>
      <c r="DH500" s="78" t="str">
        <f t="shared" si="325"/>
        <v>1</v>
      </c>
      <c r="DI500" s="79" t="str">
        <f>IFERROR(IF(J500="","",VLOOKUP(J500,Lists!$D$3:$E$13,2,FALSE)),1)</f>
        <v/>
      </c>
      <c r="DJ500" s="79" t="str">
        <f>IFERROR(IF(K500="","",VLOOKUP(K500,Lists!$F$3:$G$14,2,FALSE)),1)</f>
        <v/>
      </c>
      <c r="DK500" s="79" t="str">
        <f>IFERROR(IF(M500="","",VLOOKUP(M500,Lists!$AA$3:$AB$18,2,FALSE)),1)</f>
        <v/>
      </c>
      <c r="DL500" s="79" t="str">
        <f>IFERROR(IF(N500="","",VLOOKUP(N500,Lists!$AC$3:$AD$13,2,FALSE)),1)</f>
        <v/>
      </c>
    </row>
    <row r="501" spans="1:116" ht="15" customHeight="1" x14ac:dyDescent="0.2">
      <c r="A501" s="20"/>
      <c r="B501" s="19"/>
      <c r="C501" s="64"/>
      <c r="D501" s="64"/>
      <c r="E501" s="19"/>
      <c r="F501" s="20"/>
      <c r="G501" s="18"/>
      <c r="H501" s="65"/>
      <c r="I501" s="18"/>
      <c r="J501" s="66"/>
      <c r="K501" s="66"/>
      <c r="L501" s="67"/>
      <c r="M501" s="68"/>
      <c r="N501" s="68"/>
      <c r="O501" s="69"/>
      <c r="P501" s="134"/>
      <c r="Q501" s="70"/>
      <c r="R501" s="134"/>
      <c r="S501" s="70"/>
      <c r="T501" s="134"/>
      <c r="U501" s="70"/>
      <c r="V501" s="134"/>
      <c r="W501" s="70"/>
      <c r="X501" s="134"/>
      <c r="Y501" s="70"/>
      <c r="Z501" s="134"/>
      <c r="AA501" s="70"/>
      <c r="AB501" s="19"/>
      <c r="AC501" s="20"/>
      <c r="AD501" s="19"/>
      <c r="AE501" s="71" t="str">
        <f t="shared" si="290"/>
        <v/>
      </c>
      <c r="AF501" s="71" t="str">
        <f t="shared" si="291"/>
        <v/>
      </c>
      <c r="AG501" s="71" t="str">
        <f t="shared" si="292"/>
        <v/>
      </c>
      <c r="AH501" s="71" t="str">
        <f t="shared" si="293"/>
        <v/>
      </c>
      <c r="AI501" s="71" t="str">
        <f t="shared" si="294"/>
        <v/>
      </c>
      <c r="AJ501" s="71" t="str">
        <f t="shared" si="295"/>
        <v/>
      </c>
      <c r="AK501" s="71" t="str">
        <f t="shared" si="296"/>
        <v/>
      </c>
      <c r="AL501" s="71" t="str">
        <f t="shared" si="297"/>
        <v/>
      </c>
      <c r="AM501" s="71" t="str">
        <f t="shared" si="298"/>
        <v/>
      </c>
      <c r="AN501" s="72" t="str">
        <f t="shared" si="299"/>
        <v/>
      </c>
      <c r="AO501" s="73" t="str">
        <f t="shared" si="300"/>
        <v/>
      </c>
      <c r="AP501" s="72" t="str">
        <f t="shared" si="301"/>
        <v/>
      </c>
      <c r="AQ501" s="72" t="str">
        <f t="shared" si="302"/>
        <v/>
      </c>
      <c r="AR501" s="72" t="str">
        <f t="shared" si="303"/>
        <v/>
      </c>
      <c r="AS501" s="72" t="str">
        <f t="shared" si="304"/>
        <v/>
      </c>
      <c r="AT501" s="72" t="str">
        <f t="shared" si="305"/>
        <v/>
      </c>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80"/>
      <c r="CA501" s="3"/>
      <c r="CB501" s="3"/>
      <c r="CC501" s="3"/>
      <c r="CD501" s="3"/>
      <c r="CE501" s="3"/>
      <c r="CF501" s="3"/>
      <c r="CG501" s="3"/>
      <c r="CH501" s="3"/>
      <c r="CI501" s="3"/>
      <c r="CJ501" s="3"/>
      <c r="CM501" s="3"/>
      <c r="CN501" s="78" t="str">
        <f t="shared" si="306"/>
        <v/>
      </c>
      <c r="CO501" s="78" t="str">
        <f t="shared" si="307"/>
        <v/>
      </c>
      <c r="CP501" s="78" t="str">
        <f t="shared" si="308"/>
        <v/>
      </c>
      <c r="CQ501" s="78" t="str">
        <f t="shared" si="309"/>
        <v/>
      </c>
      <c r="CR501" s="78" t="str">
        <f t="shared" si="310"/>
        <v/>
      </c>
      <c r="CS501" s="78" t="str">
        <f t="shared" si="311"/>
        <v/>
      </c>
      <c r="CT501" s="78">
        <f t="shared" si="312"/>
        <v>0</v>
      </c>
      <c r="CU501" s="78">
        <f t="shared" si="313"/>
        <v>0</v>
      </c>
      <c r="CV501" s="78">
        <f t="shared" si="314"/>
        <v>0</v>
      </c>
      <c r="CW501" s="78">
        <f t="shared" si="315"/>
        <v>0</v>
      </c>
      <c r="CX501" s="78">
        <f t="shared" si="316"/>
        <v>0</v>
      </c>
      <c r="CY501" s="78">
        <f t="shared" si="317"/>
        <v>0</v>
      </c>
      <c r="CZ501" s="78">
        <f t="shared" si="318"/>
        <v>0</v>
      </c>
      <c r="DA501" s="78">
        <f>IF(COUNTIFS($A$2:$A$601,A501,$B$2:$B$601,B501,$F$2:F$601,F501)&gt;1,1,0)</f>
        <v>0</v>
      </c>
      <c r="DB501" s="78">
        <f t="shared" si="319"/>
        <v>0</v>
      </c>
      <c r="DC501" s="78">
        <f t="shared" si="320"/>
        <v>0</v>
      </c>
      <c r="DD501" s="78">
        <f t="shared" si="321"/>
        <v>0</v>
      </c>
      <c r="DE501" s="78" t="str">
        <f t="shared" si="322"/>
        <v>1</v>
      </c>
      <c r="DF501" s="78" t="str">
        <f t="shared" si="323"/>
        <v>1</v>
      </c>
      <c r="DG501" s="78" t="str">
        <f t="shared" si="324"/>
        <v>1</v>
      </c>
      <c r="DH501" s="78" t="str">
        <f t="shared" si="325"/>
        <v>1</v>
      </c>
      <c r="DI501" s="79" t="str">
        <f>IFERROR(IF(J501="","",VLOOKUP(J501,Lists!$D$3:$E$13,2,FALSE)),1)</f>
        <v/>
      </c>
      <c r="DJ501" s="79" t="str">
        <f>IFERROR(IF(K501="","",VLOOKUP(K501,Lists!$F$3:$G$14,2,FALSE)),1)</f>
        <v/>
      </c>
      <c r="DK501" s="79" t="str">
        <f>IFERROR(IF(M501="","",VLOOKUP(M501,Lists!$AA$3:$AB$18,2,FALSE)),1)</f>
        <v/>
      </c>
      <c r="DL501" s="79" t="str">
        <f>IFERROR(IF(N501="","",VLOOKUP(N501,Lists!$AC$3:$AD$13,2,FALSE)),1)</f>
        <v/>
      </c>
    </row>
    <row r="502" spans="1:116" ht="15" customHeight="1" x14ac:dyDescent="0.2">
      <c r="A502" s="20"/>
      <c r="B502" s="19"/>
      <c r="C502" s="64"/>
      <c r="D502" s="64"/>
      <c r="E502" s="19"/>
      <c r="F502" s="20"/>
      <c r="G502" s="18"/>
      <c r="H502" s="65"/>
      <c r="I502" s="18"/>
      <c r="J502" s="66"/>
      <c r="K502" s="66"/>
      <c r="L502" s="67"/>
      <c r="M502" s="68"/>
      <c r="N502" s="68"/>
      <c r="O502" s="69"/>
      <c r="P502" s="134"/>
      <c r="Q502" s="70"/>
      <c r="R502" s="134"/>
      <c r="S502" s="70"/>
      <c r="T502" s="134"/>
      <c r="U502" s="70"/>
      <c r="V502" s="134"/>
      <c r="W502" s="70"/>
      <c r="X502" s="134"/>
      <c r="Y502" s="70"/>
      <c r="Z502" s="134"/>
      <c r="AA502" s="70"/>
      <c r="AB502" s="19"/>
      <c r="AC502" s="20"/>
      <c r="AD502" s="19"/>
      <c r="AE502" s="71" t="str">
        <f t="shared" si="290"/>
        <v/>
      </c>
      <c r="AF502" s="71" t="str">
        <f t="shared" si="291"/>
        <v/>
      </c>
      <c r="AG502" s="71" t="str">
        <f t="shared" si="292"/>
        <v/>
      </c>
      <c r="AH502" s="71" t="str">
        <f t="shared" si="293"/>
        <v/>
      </c>
      <c r="AI502" s="71" t="str">
        <f t="shared" si="294"/>
        <v/>
      </c>
      <c r="AJ502" s="71" t="str">
        <f t="shared" si="295"/>
        <v/>
      </c>
      <c r="AK502" s="71" t="str">
        <f t="shared" si="296"/>
        <v/>
      </c>
      <c r="AL502" s="71" t="str">
        <f t="shared" si="297"/>
        <v/>
      </c>
      <c r="AM502" s="71" t="str">
        <f t="shared" si="298"/>
        <v/>
      </c>
      <c r="AN502" s="72" t="str">
        <f t="shared" si="299"/>
        <v/>
      </c>
      <c r="AO502" s="73" t="str">
        <f t="shared" si="300"/>
        <v/>
      </c>
      <c r="AP502" s="72" t="str">
        <f t="shared" si="301"/>
        <v/>
      </c>
      <c r="AQ502" s="72" t="str">
        <f t="shared" si="302"/>
        <v/>
      </c>
      <c r="AR502" s="72" t="str">
        <f t="shared" si="303"/>
        <v/>
      </c>
      <c r="AS502" s="72" t="str">
        <f t="shared" si="304"/>
        <v/>
      </c>
      <c r="AT502" s="72" t="str">
        <f t="shared" si="305"/>
        <v/>
      </c>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80"/>
      <c r="CA502" s="3"/>
      <c r="CB502" s="3"/>
      <c r="CC502" s="3"/>
      <c r="CD502" s="3"/>
      <c r="CE502" s="3"/>
      <c r="CF502" s="3"/>
      <c r="CG502" s="3"/>
      <c r="CH502" s="3"/>
      <c r="CI502" s="3"/>
      <c r="CJ502" s="3"/>
      <c r="CM502" s="3"/>
      <c r="CN502" s="78" t="str">
        <f t="shared" si="306"/>
        <v/>
      </c>
      <c r="CO502" s="78" t="str">
        <f t="shared" si="307"/>
        <v/>
      </c>
      <c r="CP502" s="78" t="str">
        <f t="shared" si="308"/>
        <v/>
      </c>
      <c r="CQ502" s="78" t="str">
        <f t="shared" si="309"/>
        <v/>
      </c>
      <c r="CR502" s="78" t="str">
        <f t="shared" si="310"/>
        <v/>
      </c>
      <c r="CS502" s="78" t="str">
        <f t="shared" si="311"/>
        <v/>
      </c>
      <c r="CT502" s="78">
        <f t="shared" si="312"/>
        <v>0</v>
      </c>
      <c r="CU502" s="78">
        <f t="shared" si="313"/>
        <v>0</v>
      </c>
      <c r="CV502" s="78">
        <f t="shared" si="314"/>
        <v>0</v>
      </c>
      <c r="CW502" s="78">
        <f t="shared" si="315"/>
        <v>0</v>
      </c>
      <c r="CX502" s="78">
        <f t="shared" si="316"/>
        <v>0</v>
      </c>
      <c r="CY502" s="78">
        <f t="shared" si="317"/>
        <v>0</v>
      </c>
      <c r="CZ502" s="78">
        <f t="shared" si="318"/>
        <v>0</v>
      </c>
      <c r="DA502" s="78">
        <f>IF(COUNTIFS($A$2:$A$601,A502,$B$2:$B$601,B502,$F$2:F$601,F502)&gt;1,1,0)</f>
        <v>0</v>
      </c>
      <c r="DB502" s="78">
        <f t="shared" si="319"/>
        <v>0</v>
      </c>
      <c r="DC502" s="78">
        <f t="shared" si="320"/>
        <v>0</v>
      </c>
      <c r="DD502" s="78">
        <f t="shared" si="321"/>
        <v>0</v>
      </c>
      <c r="DE502" s="78" t="str">
        <f t="shared" si="322"/>
        <v>1</v>
      </c>
      <c r="DF502" s="78" t="str">
        <f t="shared" si="323"/>
        <v>1</v>
      </c>
      <c r="DG502" s="78" t="str">
        <f t="shared" si="324"/>
        <v>1</v>
      </c>
      <c r="DH502" s="78" t="str">
        <f t="shared" si="325"/>
        <v>1</v>
      </c>
      <c r="DI502" s="79" t="str">
        <f>IFERROR(IF(J502="","",VLOOKUP(J502,Lists!$D$3:$E$13,2,FALSE)),1)</f>
        <v/>
      </c>
      <c r="DJ502" s="79" t="str">
        <f>IFERROR(IF(K502="","",VLOOKUP(K502,Lists!$F$3:$G$14,2,FALSE)),1)</f>
        <v/>
      </c>
      <c r="DK502" s="79" t="str">
        <f>IFERROR(IF(M502="","",VLOOKUP(M502,Lists!$AA$3:$AB$18,2,FALSE)),1)</f>
        <v/>
      </c>
      <c r="DL502" s="79" t="str">
        <f>IFERROR(IF(N502="","",VLOOKUP(N502,Lists!$AC$3:$AD$13,2,FALSE)),1)</f>
        <v/>
      </c>
    </row>
    <row r="503" spans="1:116" ht="15" customHeight="1" x14ac:dyDescent="0.2">
      <c r="A503" s="20"/>
      <c r="B503" s="19"/>
      <c r="C503" s="64"/>
      <c r="D503" s="64"/>
      <c r="E503" s="19"/>
      <c r="F503" s="20"/>
      <c r="G503" s="18"/>
      <c r="H503" s="65"/>
      <c r="I503" s="18"/>
      <c r="J503" s="66"/>
      <c r="K503" s="66"/>
      <c r="L503" s="67"/>
      <c r="M503" s="68"/>
      <c r="N503" s="68"/>
      <c r="O503" s="69"/>
      <c r="P503" s="134"/>
      <c r="Q503" s="70"/>
      <c r="R503" s="134"/>
      <c r="S503" s="70"/>
      <c r="T503" s="134"/>
      <c r="U503" s="70"/>
      <c r="V503" s="134"/>
      <c r="W503" s="70"/>
      <c r="X503" s="134"/>
      <c r="Y503" s="70"/>
      <c r="Z503" s="134"/>
      <c r="AA503" s="70"/>
      <c r="AB503" s="19"/>
      <c r="AC503" s="20"/>
      <c r="AD503" s="19"/>
      <c r="AE503" s="71" t="str">
        <f t="shared" si="290"/>
        <v/>
      </c>
      <c r="AF503" s="71" t="str">
        <f t="shared" si="291"/>
        <v/>
      </c>
      <c r="AG503" s="71" t="str">
        <f t="shared" si="292"/>
        <v/>
      </c>
      <c r="AH503" s="71" t="str">
        <f t="shared" si="293"/>
        <v/>
      </c>
      <c r="AI503" s="71" t="str">
        <f t="shared" si="294"/>
        <v/>
      </c>
      <c r="AJ503" s="71" t="str">
        <f t="shared" si="295"/>
        <v/>
      </c>
      <c r="AK503" s="71" t="str">
        <f t="shared" si="296"/>
        <v/>
      </c>
      <c r="AL503" s="71" t="str">
        <f t="shared" si="297"/>
        <v/>
      </c>
      <c r="AM503" s="71" t="str">
        <f t="shared" si="298"/>
        <v/>
      </c>
      <c r="AN503" s="72" t="str">
        <f t="shared" si="299"/>
        <v/>
      </c>
      <c r="AO503" s="73" t="str">
        <f t="shared" si="300"/>
        <v/>
      </c>
      <c r="AP503" s="72" t="str">
        <f t="shared" si="301"/>
        <v/>
      </c>
      <c r="AQ503" s="72" t="str">
        <f t="shared" si="302"/>
        <v/>
      </c>
      <c r="AR503" s="72" t="str">
        <f t="shared" si="303"/>
        <v/>
      </c>
      <c r="AS503" s="72" t="str">
        <f t="shared" si="304"/>
        <v/>
      </c>
      <c r="AT503" s="72" t="str">
        <f t="shared" si="305"/>
        <v/>
      </c>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80"/>
      <c r="CA503" s="3"/>
      <c r="CB503" s="3"/>
      <c r="CC503" s="3"/>
      <c r="CD503" s="3"/>
      <c r="CE503" s="3"/>
      <c r="CF503" s="3"/>
      <c r="CG503" s="3"/>
      <c r="CH503" s="3"/>
      <c r="CI503" s="3"/>
      <c r="CJ503" s="3"/>
      <c r="CM503" s="3"/>
      <c r="CN503" s="78" t="str">
        <f t="shared" si="306"/>
        <v/>
      </c>
      <c r="CO503" s="78" t="str">
        <f t="shared" si="307"/>
        <v/>
      </c>
      <c r="CP503" s="78" t="str">
        <f t="shared" si="308"/>
        <v/>
      </c>
      <c r="CQ503" s="78" t="str">
        <f t="shared" si="309"/>
        <v/>
      </c>
      <c r="CR503" s="78" t="str">
        <f t="shared" si="310"/>
        <v/>
      </c>
      <c r="CS503" s="78" t="str">
        <f t="shared" si="311"/>
        <v/>
      </c>
      <c r="CT503" s="78">
        <f t="shared" si="312"/>
        <v>0</v>
      </c>
      <c r="CU503" s="78">
        <f t="shared" si="313"/>
        <v>0</v>
      </c>
      <c r="CV503" s="78">
        <f t="shared" si="314"/>
        <v>0</v>
      </c>
      <c r="CW503" s="78">
        <f t="shared" si="315"/>
        <v>0</v>
      </c>
      <c r="CX503" s="78">
        <f t="shared" si="316"/>
        <v>0</v>
      </c>
      <c r="CY503" s="78">
        <f t="shared" si="317"/>
        <v>0</v>
      </c>
      <c r="CZ503" s="78">
        <f t="shared" si="318"/>
        <v>0</v>
      </c>
      <c r="DA503" s="78">
        <f>IF(COUNTIFS($A$2:$A$601,A503,$B$2:$B$601,B503,$F$2:F$601,F503)&gt;1,1,0)</f>
        <v>0</v>
      </c>
      <c r="DB503" s="78">
        <f t="shared" si="319"/>
        <v>0</v>
      </c>
      <c r="DC503" s="78">
        <f t="shared" si="320"/>
        <v>0</v>
      </c>
      <c r="DD503" s="78">
        <f t="shared" si="321"/>
        <v>0</v>
      </c>
      <c r="DE503" s="78" t="str">
        <f t="shared" si="322"/>
        <v>1</v>
      </c>
      <c r="DF503" s="78" t="str">
        <f t="shared" si="323"/>
        <v>1</v>
      </c>
      <c r="DG503" s="78" t="str">
        <f t="shared" si="324"/>
        <v>1</v>
      </c>
      <c r="DH503" s="78" t="str">
        <f t="shared" si="325"/>
        <v>1</v>
      </c>
      <c r="DI503" s="79" t="str">
        <f>IFERROR(IF(J503="","",VLOOKUP(J503,Lists!$D$3:$E$13,2,FALSE)),1)</f>
        <v/>
      </c>
      <c r="DJ503" s="79" t="str">
        <f>IFERROR(IF(K503="","",VLOOKUP(K503,Lists!$F$3:$G$14,2,FALSE)),1)</f>
        <v/>
      </c>
      <c r="DK503" s="79" t="str">
        <f>IFERROR(IF(M503="","",VLOOKUP(M503,Lists!$AA$3:$AB$18,2,FALSE)),1)</f>
        <v/>
      </c>
      <c r="DL503" s="79" t="str">
        <f>IFERROR(IF(N503="","",VLOOKUP(N503,Lists!$AC$3:$AD$13,2,FALSE)),1)</f>
        <v/>
      </c>
    </row>
    <row r="504" spans="1:116" ht="15" customHeight="1" x14ac:dyDescent="0.2">
      <c r="A504" s="20"/>
      <c r="B504" s="19"/>
      <c r="C504" s="64"/>
      <c r="D504" s="64"/>
      <c r="E504" s="19"/>
      <c r="F504" s="20"/>
      <c r="G504" s="18"/>
      <c r="H504" s="65"/>
      <c r="I504" s="18"/>
      <c r="J504" s="66"/>
      <c r="K504" s="66"/>
      <c r="L504" s="67"/>
      <c r="M504" s="68"/>
      <c r="N504" s="68"/>
      <c r="O504" s="69"/>
      <c r="P504" s="134"/>
      <c r="Q504" s="70"/>
      <c r="R504" s="134"/>
      <c r="S504" s="70"/>
      <c r="T504" s="134"/>
      <c r="U504" s="70"/>
      <c r="V504" s="134"/>
      <c r="W504" s="70"/>
      <c r="X504" s="134"/>
      <c r="Y504" s="70"/>
      <c r="Z504" s="134"/>
      <c r="AA504" s="70"/>
      <c r="AB504" s="19"/>
      <c r="AC504" s="20"/>
      <c r="AD504" s="19"/>
      <c r="AE504" s="71" t="str">
        <f t="shared" si="290"/>
        <v/>
      </c>
      <c r="AF504" s="71" t="str">
        <f t="shared" si="291"/>
        <v/>
      </c>
      <c r="AG504" s="71" t="str">
        <f t="shared" si="292"/>
        <v/>
      </c>
      <c r="AH504" s="71" t="str">
        <f t="shared" si="293"/>
        <v/>
      </c>
      <c r="AI504" s="71" t="str">
        <f t="shared" si="294"/>
        <v/>
      </c>
      <c r="AJ504" s="71" t="str">
        <f t="shared" si="295"/>
        <v/>
      </c>
      <c r="AK504" s="71" t="str">
        <f t="shared" si="296"/>
        <v/>
      </c>
      <c r="AL504" s="71" t="str">
        <f t="shared" si="297"/>
        <v/>
      </c>
      <c r="AM504" s="71" t="str">
        <f t="shared" si="298"/>
        <v/>
      </c>
      <c r="AN504" s="72" t="str">
        <f t="shared" si="299"/>
        <v/>
      </c>
      <c r="AO504" s="73" t="str">
        <f t="shared" si="300"/>
        <v/>
      </c>
      <c r="AP504" s="72" t="str">
        <f t="shared" si="301"/>
        <v/>
      </c>
      <c r="AQ504" s="72" t="str">
        <f t="shared" si="302"/>
        <v/>
      </c>
      <c r="AR504" s="72" t="str">
        <f t="shared" si="303"/>
        <v/>
      </c>
      <c r="AS504" s="72" t="str">
        <f t="shared" si="304"/>
        <v/>
      </c>
      <c r="AT504" s="72" t="str">
        <f t="shared" si="305"/>
        <v/>
      </c>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80"/>
      <c r="CA504" s="3"/>
      <c r="CB504" s="3"/>
      <c r="CC504" s="3"/>
      <c r="CD504" s="3"/>
      <c r="CE504" s="3"/>
      <c r="CF504" s="3"/>
      <c r="CG504" s="3"/>
      <c r="CH504" s="3"/>
      <c r="CI504" s="3"/>
      <c r="CJ504" s="3"/>
      <c r="CM504" s="3"/>
      <c r="CN504" s="78" t="str">
        <f t="shared" si="306"/>
        <v/>
      </c>
      <c r="CO504" s="78" t="str">
        <f t="shared" si="307"/>
        <v/>
      </c>
      <c r="CP504" s="78" t="str">
        <f t="shared" si="308"/>
        <v/>
      </c>
      <c r="CQ504" s="78" t="str">
        <f t="shared" si="309"/>
        <v/>
      </c>
      <c r="CR504" s="78" t="str">
        <f t="shared" si="310"/>
        <v/>
      </c>
      <c r="CS504" s="78" t="str">
        <f t="shared" si="311"/>
        <v/>
      </c>
      <c r="CT504" s="78">
        <f t="shared" si="312"/>
        <v>0</v>
      </c>
      <c r="CU504" s="78">
        <f t="shared" si="313"/>
        <v>0</v>
      </c>
      <c r="CV504" s="78">
        <f t="shared" si="314"/>
        <v>0</v>
      </c>
      <c r="CW504" s="78">
        <f t="shared" si="315"/>
        <v>0</v>
      </c>
      <c r="CX504" s="78">
        <f t="shared" si="316"/>
        <v>0</v>
      </c>
      <c r="CY504" s="78">
        <f t="shared" si="317"/>
        <v>0</v>
      </c>
      <c r="CZ504" s="78">
        <f t="shared" si="318"/>
        <v>0</v>
      </c>
      <c r="DA504" s="78">
        <f>IF(COUNTIFS($A$2:$A$601,A504,$B$2:$B$601,B504,$F$2:F$601,F504)&gt;1,1,0)</f>
        <v>0</v>
      </c>
      <c r="DB504" s="78">
        <f t="shared" si="319"/>
        <v>0</v>
      </c>
      <c r="DC504" s="78">
        <f t="shared" si="320"/>
        <v>0</v>
      </c>
      <c r="DD504" s="78">
        <f t="shared" si="321"/>
        <v>0</v>
      </c>
      <c r="DE504" s="78" t="str">
        <f t="shared" si="322"/>
        <v>1</v>
      </c>
      <c r="DF504" s="78" t="str">
        <f t="shared" si="323"/>
        <v>1</v>
      </c>
      <c r="DG504" s="78" t="str">
        <f t="shared" si="324"/>
        <v>1</v>
      </c>
      <c r="DH504" s="78" t="str">
        <f t="shared" si="325"/>
        <v>1</v>
      </c>
      <c r="DI504" s="79" t="str">
        <f>IFERROR(IF(J504="","",VLOOKUP(J504,Lists!$D$3:$E$13,2,FALSE)),1)</f>
        <v/>
      </c>
      <c r="DJ504" s="79" t="str">
        <f>IFERROR(IF(K504="","",VLOOKUP(K504,Lists!$F$3:$G$14,2,FALSE)),1)</f>
        <v/>
      </c>
      <c r="DK504" s="79" t="str">
        <f>IFERROR(IF(M504="","",VLOOKUP(M504,Lists!$AA$3:$AB$18,2,FALSE)),1)</f>
        <v/>
      </c>
      <c r="DL504" s="79" t="str">
        <f>IFERROR(IF(N504="","",VLOOKUP(N504,Lists!$AC$3:$AD$13,2,FALSE)),1)</f>
        <v/>
      </c>
    </row>
    <row r="505" spans="1:116" ht="15" customHeight="1" x14ac:dyDescent="0.2">
      <c r="A505" s="20"/>
      <c r="B505" s="19"/>
      <c r="C505" s="64"/>
      <c r="D505" s="64"/>
      <c r="E505" s="19"/>
      <c r="F505" s="20"/>
      <c r="G505" s="18"/>
      <c r="H505" s="65"/>
      <c r="I505" s="18"/>
      <c r="J505" s="66"/>
      <c r="K505" s="66"/>
      <c r="L505" s="67"/>
      <c r="M505" s="68"/>
      <c r="N505" s="68"/>
      <c r="O505" s="69"/>
      <c r="P505" s="134"/>
      <c r="Q505" s="70"/>
      <c r="R505" s="134"/>
      <c r="S505" s="70"/>
      <c r="T505" s="134"/>
      <c r="U505" s="70"/>
      <c r="V505" s="134"/>
      <c r="W505" s="70"/>
      <c r="X505" s="134"/>
      <c r="Y505" s="70"/>
      <c r="Z505" s="134"/>
      <c r="AA505" s="70"/>
      <c r="AB505" s="19"/>
      <c r="AC505" s="20"/>
      <c r="AD505" s="19"/>
      <c r="AE505" s="71" t="str">
        <f t="shared" si="290"/>
        <v/>
      </c>
      <c r="AF505" s="71" t="str">
        <f t="shared" si="291"/>
        <v/>
      </c>
      <c r="AG505" s="71" t="str">
        <f t="shared" si="292"/>
        <v/>
      </c>
      <c r="AH505" s="71" t="str">
        <f t="shared" si="293"/>
        <v/>
      </c>
      <c r="AI505" s="71" t="str">
        <f t="shared" si="294"/>
        <v/>
      </c>
      <c r="AJ505" s="71" t="str">
        <f t="shared" si="295"/>
        <v/>
      </c>
      <c r="AK505" s="71" t="str">
        <f t="shared" si="296"/>
        <v/>
      </c>
      <c r="AL505" s="71" t="str">
        <f t="shared" si="297"/>
        <v/>
      </c>
      <c r="AM505" s="71" t="str">
        <f t="shared" si="298"/>
        <v/>
      </c>
      <c r="AN505" s="72" t="str">
        <f t="shared" si="299"/>
        <v/>
      </c>
      <c r="AO505" s="73" t="str">
        <f t="shared" si="300"/>
        <v/>
      </c>
      <c r="AP505" s="72" t="str">
        <f t="shared" si="301"/>
        <v/>
      </c>
      <c r="AQ505" s="72" t="str">
        <f t="shared" si="302"/>
        <v/>
      </c>
      <c r="AR505" s="72" t="str">
        <f t="shared" si="303"/>
        <v/>
      </c>
      <c r="AS505" s="72" t="str">
        <f t="shared" si="304"/>
        <v/>
      </c>
      <c r="AT505" s="72" t="str">
        <f t="shared" si="305"/>
        <v/>
      </c>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80"/>
      <c r="CA505" s="3"/>
      <c r="CB505" s="3"/>
      <c r="CC505" s="3"/>
      <c r="CD505" s="3"/>
      <c r="CE505" s="3"/>
      <c r="CF505" s="3"/>
      <c r="CG505" s="3"/>
      <c r="CH505" s="3"/>
      <c r="CI505" s="3"/>
      <c r="CJ505" s="3"/>
      <c r="CM505" s="3"/>
      <c r="CN505" s="78" t="str">
        <f t="shared" si="306"/>
        <v/>
      </c>
      <c r="CO505" s="78" t="str">
        <f t="shared" si="307"/>
        <v/>
      </c>
      <c r="CP505" s="78" t="str">
        <f t="shared" si="308"/>
        <v/>
      </c>
      <c r="CQ505" s="78" t="str">
        <f t="shared" si="309"/>
        <v/>
      </c>
      <c r="CR505" s="78" t="str">
        <f t="shared" si="310"/>
        <v/>
      </c>
      <c r="CS505" s="78" t="str">
        <f t="shared" si="311"/>
        <v/>
      </c>
      <c r="CT505" s="78">
        <f t="shared" si="312"/>
        <v>0</v>
      </c>
      <c r="CU505" s="78">
        <f t="shared" si="313"/>
        <v>0</v>
      </c>
      <c r="CV505" s="78">
        <f t="shared" si="314"/>
        <v>0</v>
      </c>
      <c r="CW505" s="78">
        <f t="shared" si="315"/>
        <v>0</v>
      </c>
      <c r="CX505" s="78">
        <f t="shared" si="316"/>
        <v>0</v>
      </c>
      <c r="CY505" s="78">
        <f t="shared" si="317"/>
        <v>0</v>
      </c>
      <c r="CZ505" s="78">
        <f t="shared" si="318"/>
        <v>0</v>
      </c>
      <c r="DA505" s="78">
        <f>IF(COUNTIFS($A$2:$A$601,A505,$B$2:$B$601,B505,$F$2:F$601,F505)&gt;1,1,0)</f>
        <v>0</v>
      </c>
      <c r="DB505" s="78">
        <f t="shared" si="319"/>
        <v>0</v>
      </c>
      <c r="DC505" s="78">
        <f t="shared" si="320"/>
        <v>0</v>
      </c>
      <c r="DD505" s="78">
        <f t="shared" si="321"/>
        <v>0</v>
      </c>
      <c r="DE505" s="78" t="str">
        <f t="shared" si="322"/>
        <v>1</v>
      </c>
      <c r="DF505" s="78" t="str">
        <f t="shared" si="323"/>
        <v>1</v>
      </c>
      <c r="DG505" s="78" t="str">
        <f t="shared" si="324"/>
        <v>1</v>
      </c>
      <c r="DH505" s="78" t="str">
        <f t="shared" si="325"/>
        <v>1</v>
      </c>
      <c r="DI505" s="79" t="str">
        <f>IFERROR(IF(J505="","",VLOOKUP(J505,Lists!$D$3:$E$13,2,FALSE)),1)</f>
        <v/>
      </c>
      <c r="DJ505" s="79" t="str">
        <f>IFERROR(IF(K505="","",VLOOKUP(K505,Lists!$F$3:$G$14,2,FALSE)),1)</f>
        <v/>
      </c>
      <c r="DK505" s="79" t="str">
        <f>IFERROR(IF(M505="","",VLOOKUP(M505,Lists!$AA$3:$AB$18,2,FALSE)),1)</f>
        <v/>
      </c>
      <c r="DL505" s="79" t="str">
        <f>IFERROR(IF(N505="","",VLOOKUP(N505,Lists!$AC$3:$AD$13,2,FALSE)),1)</f>
        <v/>
      </c>
    </row>
    <row r="506" spans="1:116" ht="15" customHeight="1" x14ac:dyDescent="0.2">
      <c r="A506" s="20"/>
      <c r="B506" s="19"/>
      <c r="C506" s="64"/>
      <c r="D506" s="64"/>
      <c r="E506" s="19"/>
      <c r="F506" s="20"/>
      <c r="G506" s="18"/>
      <c r="H506" s="65"/>
      <c r="I506" s="18"/>
      <c r="J506" s="66"/>
      <c r="K506" s="66"/>
      <c r="L506" s="67"/>
      <c r="M506" s="68"/>
      <c r="N506" s="68"/>
      <c r="O506" s="69"/>
      <c r="P506" s="134"/>
      <c r="Q506" s="70"/>
      <c r="R506" s="134"/>
      <c r="S506" s="70"/>
      <c r="T506" s="134"/>
      <c r="U506" s="70"/>
      <c r="V506" s="134"/>
      <c r="W506" s="70"/>
      <c r="X506" s="134"/>
      <c r="Y506" s="70"/>
      <c r="Z506" s="134"/>
      <c r="AA506" s="70"/>
      <c r="AB506" s="19"/>
      <c r="AC506" s="20"/>
      <c r="AD506" s="19"/>
      <c r="AE506" s="71" t="str">
        <f t="shared" si="290"/>
        <v/>
      </c>
      <c r="AF506" s="71" t="str">
        <f t="shared" si="291"/>
        <v/>
      </c>
      <c r="AG506" s="71" t="str">
        <f t="shared" si="292"/>
        <v/>
      </c>
      <c r="AH506" s="71" t="str">
        <f t="shared" si="293"/>
        <v/>
      </c>
      <c r="AI506" s="71" t="str">
        <f t="shared" si="294"/>
        <v/>
      </c>
      <c r="AJ506" s="71" t="str">
        <f t="shared" si="295"/>
        <v/>
      </c>
      <c r="AK506" s="71" t="str">
        <f t="shared" si="296"/>
        <v/>
      </c>
      <c r="AL506" s="71" t="str">
        <f t="shared" si="297"/>
        <v/>
      </c>
      <c r="AM506" s="71" t="str">
        <f t="shared" si="298"/>
        <v/>
      </c>
      <c r="AN506" s="72" t="str">
        <f t="shared" si="299"/>
        <v/>
      </c>
      <c r="AO506" s="73" t="str">
        <f t="shared" si="300"/>
        <v/>
      </c>
      <c r="AP506" s="72" t="str">
        <f t="shared" si="301"/>
        <v/>
      </c>
      <c r="AQ506" s="72" t="str">
        <f t="shared" si="302"/>
        <v/>
      </c>
      <c r="AR506" s="72" t="str">
        <f t="shared" si="303"/>
        <v/>
      </c>
      <c r="AS506" s="72" t="str">
        <f t="shared" si="304"/>
        <v/>
      </c>
      <c r="AT506" s="72" t="str">
        <f t="shared" si="305"/>
        <v/>
      </c>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80"/>
      <c r="CA506" s="3"/>
      <c r="CB506" s="3"/>
      <c r="CC506" s="3"/>
      <c r="CD506" s="3"/>
      <c r="CE506" s="3"/>
      <c r="CF506" s="3"/>
      <c r="CG506" s="3"/>
      <c r="CH506" s="3"/>
      <c r="CI506" s="3"/>
      <c r="CJ506" s="3"/>
      <c r="CM506" s="3"/>
      <c r="CN506" s="78" t="str">
        <f t="shared" si="306"/>
        <v/>
      </c>
      <c r="CO506" s="78" t="str">
        <f t="shared" si="307"/>
        <v/>
      </c>
      <c r="CP506" s="78" t="str">
        <f t="shared" si="308"/>
        <v/>
      </c>
      <c r="CQ506" s="78" t="str">
        <f t="shared" si="309"/>
        <v/>
      </c>
      <c r="CR506" s="78" t="str">
        <f t="shared" si="310"/>
        <v/>
      </c>
      <c r="CS506" s="78" t="str">
        <f t="shared" si="311"/>
        <v/>
      </c>
      <c r="CT506" s="78">
        <f t="shared" si="312"/>
        <v>0</v>
      </c>
      <c r="CU506" s="78">
        <f t="shared" si="313"/>
        <v>0</v>
      </c>
      <c r="CV506" s="78">
        <f t="shared" si="314"/>
        <v>0</v>
      </c>
      <c r="CW506" s="78">
        <f t="shared" si="315"/>
        <v>0</v>
      </c>
      <c r="CX506" s="78">
        <f t="shared" si="316"/>
        <v>0</v>
      </c>
      <c r="CY506" s="78">
        <f t="shared" si="317"/>
        <v>0</v>
      </c>
      <c r="CZ506" s="78">
        <f t="shared" si="318"/>
        <v>0</v>
      </c>
      <c r="DA506" s="78">
        <f>IF(COUNTIFS($A$2:$A$601,A506,$B$2:$B$601,B506,$F$2:F$601,F506)&gt;1,1,0)</f>
        <v>0</v>
      </c>
      <c r="DB506" s="78">
        <f t="shared" si="319"/>
        <v>0</v>
      </c>
      <c r="DC506" s="78">
        <f t="shared" si="320"/>
        <v>0</v>
      </c>
      <c r="DD506" s="78">
        <f t="shared" si="321"/>
        <v>0</v>
      </c>
      <c r="DE506" s="78" t="str">
        <f t="shared" si="322"/>
        <v>1</v>
      </c>
      <c r="DF506" s="78" t="str">
        <f t="shared" si="323"/>
        <v>1</v>
      </c>
      <c r="DG506" s="78" t="str">
        <f t="shared" si="324"/>
        <v>1</v>
      </c>
      <c r="DH506" s="78" t="str">
        <f t="shared" si="325"/>
        <v>1</v>
      </c>
      <c r="DI506" s="79" t="str">
        <f>IFERROR(IF(J506="","",VLOOKUP(J506,Lists!$D$3:$E$13,2,FALSE)),1)</f>
        <v/>
      </c>
      <c r="DJ506" s="79" t="str">
        <f>IFERROR(IF(K506="","",VLOOKUP(K506,Lists!$F$3:$G$14,2,FALSE)),1)</f>
        <v/>
      </c>
      <c r="DK506" s="79" t="str">
        <f>IFERROR(IF(M506="","",VLOOKUP(M506,Lists!$AA$3:$AB$18,2,FALSE)),1)</f>
        <v/>
      </c>
      <c r="DL506" s="79" t="str">
        <f>IFERROR(IF(N506="","",VLOOKUP(N506,Lists!$AC$3:$AD$13,2,FALSE)),1)</f>
        <v/>
      </c>
    </row>
    <row r="507" spans="1:116" ht="15" customHeight="1" x14ac:dyDescent="0.2">
      <c r="A507" s="20"/>
      <c r="B507" s="19"/>
      <c r="C507" s="64"/>
      <c r="D507" s="64"/>
      <c r="E507" s="19"/>
      <c r="F507" s="20"/>
      <c r="G507" s="18"/>
      <c r="H507" s="65"/>
      <c r="I507" s="18"/>
      <c r="J507" s="66"/>
      <c r="K507" s="66"/>
      <c r="L507" s="67"/>
      <c r="M507" s="68"/>
      <c r="N507" s="68"/>
      <c r="O507" s="69"/>
      <c r="P507" s="134"/>
      <c r="Q507" s="70"/>
      <c r="R507" s="134"/>
      <c r="S507" s="70"/>
      <c r="T507" s="134"/>
      <c r="U507" s="70"/>
      <c r="V507" s="134"/>
      <c r="W507" s="70"/>
      <c r="X507" s="134"/>
      <c r="Y507" s="70"/>
      <c r="Z507" s="134"/>
      <c r="AA507" s="70"/>
      <c r="AB507" s="19"/>
      <c r="AC507" s="20"/>
      <c r="AD507" s="19"/>
      <c r="AE507" s="71" t="str">
        <f t="shared" si="290"/>
        <v/>
      </c>
      <c r="AF507" s="71" t="str">
        <f t="shared" si="291"/>
        <v/>
      </c>
      <c r="AG507" s="71" t="str">
        <f t="shared" si="292"/>
        <v/>
      </c>
      <c r="AH507" s="71" t="str">
        <f t="shared" si="293"/>
        <v/>
      </c>
      <c r="AI507" s="71" t="str">
        <f t="shared" si="294"/>
        <v/>
      </c>
      <c r="AJ507" s="71" t="str">
        <f t="shared" si="295"/>
        <v/>
      </c>
      <c r="AK507" s="71" t="str">
        <f t="shared" si="296"/>
        <v/>
      </c>
      <c r="AL507" s="71" t="str">
        <f t="shared" si="297"/>
        <v/>
      </c>
      <c r="AM507" s="71" t="str">
        <f t="shared" si="298"/>
        <v/>
      </c>
      <c r="AN507" s="72" t="str">
        <f t="shared" si="299"/>
        <v/>
      </c>
      <c r="AO507" s="73" t="str">
        <f t="shared" si="300"/>
        <v/>
      </c>
      <c r="AP507" s="72" t="str">
        <f t="shared" si="301"/>
        <v/>
      </c>
      <c r="AQ507" s="72" t="str">
        <f t="shared" si="302"/>
        <v/>
      </c>
      <c r="AR507" s="72" t="str">
        <f t="shared" si="303"/>
        <v/>
      </c>
      <c r="AS507" s="72" t="str">
        <f t="shared" si="304"/>
        <v/>
      </c>
      <c r="AT507" s="72" t="str">
        <f t="shared" si="305"/>
        <v/>
      </c>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80"/>
      <c r="CA507" s="3"/>
      <c r="CB507" s="3"/>
      <c r="CC507" s="3"/>
      <c r="CD507" s="3"/>
      <c r="CE507" s="3"/>
      <c r="CF507" s="3"/>
      <c r="CG507" s="3"/>
      <c r="CH507" s="3"/>
      <c r="CI507" s="3"/>
      <c r="CJ507" s="3"/>
      <c r="CM507" s="3"/>
      <c r="CN507" s="78" t="str">
        <f t="shared" si="306"/>
        <v/>
      </c>
      <c r="CO507" s="78" t="str">
        <f t="shared" si="307"/>
        <v/>
      </c>
      <c r="CP507" s="78" t="str">
        <f t="shared" si="308"/>
        <v/>
      </c>
      <c r="CQ507" s="78" t="str">
        <f t="shared" si="309"/>
        <v/>
      </c>
      <c r="CR507" s="78" t="str">
        <f t="shared" si="310"/>
        <v/>
      </c>
      <c r="CS507" s="78" t="str">
        <f t="shared" si="311"/>
        <v/>
      </c>
      <c r="CT507" s="78">
        <f t="shared" si="312"/>
        <v>0</v>
      </c>
      <c r="CU507" s="78">
        <f t="shared" si="313"/>
        <v>0</v>
      </c>
      <c r="CV507" s="78">
        <f t="shared" si="314"/>
        <v>0</v>
      </c>
      <c r="CW507" s="78">
        <f t="shared" si="315"/>
        <v>0</v>
      </c>
      <c r="CX507" s="78">
        <f t="shared" si="316"/>
        <v>0</v>
      </c>
      <c r="CY507" s="78">
        <f t="shared" si="317"/>
        <v>0</v>
      </c>
      <c r="CZ507" s="78">
        <f t="shared" si="318"/>
        <v>0</v>
      </c>
      <c r="DA507" s="78">
        <f>IF(COUNTIFS($A$2:$A$601,A507,$B$2:$B$601,B507,$F$2:F$601,F507)&gt;1,1,0)</f>
        <v>0</v>
      </c>
      <c r="DB507" s="78">
        <f t="shared" si="319"/>
        <v>0</v>
      </c>
      <c r="DC507" s="78">
        <f t="shared" si="320"/>
        <v>0</v>
      </c>
      <c r="DD507" s="78">
        <f t="shared" si="321"/>
        <v>0</v>
      </c>
      <c r="DE507" s="78" t="str">
        <f t="shared" si="322"/>
        <v>1</v>
      </c>
      <c r="DF507" s="78" t="str">
        <f t="shared" si="323"/>
        <v>1</v>
      </c>
      <c r="DG507" s="78" t="str">
        <f t="shared" si="324"/>
        <v>1</v>
      </c>
      <c r="DH507" s="78" t="str">
        <f t="shared" si="325"/>
        <v>1</v>
      </c>
      <c r="DI507" s="79" t="str">
        <f>IFERROR(IF(J507="","",VLOOKUP(J507,Lists!$D$3:$E$13,2,FALSE)),1)</f>
        <v/>
      </c>
      <c r="DJ507" s="79" t="str">
        <f>IFERROR(IF(K507="","",VLOOKUP(K507,Lists!$F$3:$G$14,2,FALSE)),1)</f>
        <v/>
      </c>
      <c r="DK507" s="79" t="str">
        <f>IFERROR(IF(M507="","",VLOOKUP(M507,Lists!$AA$3:$AB$18,2,FALSE)),1)</f>
        <v/>
      </c>
      <c r="DL507" s="79" t="str">
        <f>IFERROR(IF(N507="","",VLOOKUP(N507,Lists!$AC$3:$AD$13,2,FALSE)),1)</f>
        <v/>
      </c>
    </row>
    <row r="508" spans="1:116" ht="15" customHeight="1" x14ac:dyDescent="0.2">
      <c r="A508" s="20"/>
      <c r="B508" s="19"/>
      <c r="C508" s="64"/>
      <c r="D508" s="64"/>
      <c r="E508" s="19"/>
      <c r="F508" s="20"/>
      <c r="G508" s="18"/>
      <c r="H508" s="65"/>
      <c r="I508" s="18"/>
      <c r="J508" s="66"/>
      <c r="K508" s="66"/>
      <c r="L508" s="67"/>
      <c r="M508" s="68"/>
      <c r="N508" s="68"/>
      <c r="O508" s="69"/>
      <c r="P508" s="134"/>
      <c r="Q508" s="70"/>
      <c r="R508" s="134"/>
      <c r="S508" s="70"/>
      <c r="T508" s="134"/>
      <c r="U508" s="70"/>
      <c r="V508" s="134"/>
      <c r="W508" s="70"/>
      <c r="X508" s="134"/>
      <c r="Y508" s="70"/>
      <c r="Z508" s="134"/>
      <c r="AA508" s="70"/>
      <c r="AB508" s="19"/>
      <c r="AC508" s="20"/>
      <c r="AD508" s="19"/>
      <c r="AE508" s="71" t="str">
        <f t="shared" si="290"/>
        <v/>
      </c>
      <c r="AF508" s="71" t="str">
        <f t="shared" si="291"/>
        <v/>
      </c>
      <c r="AG508" s="71" t="str">
        <f t="shared" si="292"/>
        <v/>
      </c>
      <c r="AH508" s="71" t="str">
        <f t="shared" si="293"/>
        <v/>
      </c>
      <c r="AI508" s="71" t="str">
        <f t="shared" si="294"/>
        <v/>
      </c>
      <c r="AJ508" s="71" t="str">
        <f t="shared" si="295"/>
        <v/>
      </c>
      <c r="AK508" s="71" t="str">
        <f t="shared" si="296"/>
        <v/>
      </c>
      <c r="AL508" s="71" t="str">
        <f t="shared" si="297"/>
        <v/>
      </c>
      <c r="AM508" s="71" t="str">
        <f t="shared" si="298"/>
        <v/>
      </c>
      <c r="AN508" s="72" t="str">
        <f t="shared" si="299"/>
        <v/>
      </c>
      <c r="AO508" s="73" t="str">
        <f t="shared" si="300"/>
        <v/>
      </c>
      <c r="AP508" s="72" t="str">
        <f t="shared" si="301"/>
        <v/>
      </c>
      <c r="AQ508" s="72" t="str">
        <f t="shared" si="302"/>
        <v/>
      </c>
      <c r="AR508" s="72" t="str">
        <f t="shared" si="303"/>
        <v/>
      </c>
      <c r="AS508" s="72" t="str">
        <f t="shared" si="304"/>
        <v/>
      </c>
      <c r="AT508" s="72" t="str">
        <f t="shared" si="305"/>
        <v/>
      </c>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80"/>
      <c r="CA508" s="3"/>
      <c r="CB508" s="3"/>
      <c r="CC508" s="3"/>
      <c r="CD508" s="3"/>
      <c r="CE508" s="3"/>
      <c r="CF508" s="3"/>
      <c r="CG508" s="3"/>
      <c r="CH508" s="3"/>
      <c r="CI508" s="3"/>
      <c r="CJ508" s="3"/>
      <c r="CM508" s="3"/>
      <c r="CN508" s="78" t="str">
        <f t="shared" si="306"/>
        <v/>
      </c>
      <c r="CO508" s="78" t="str">
        <f t="shared" si="307"/>
        <v/>
      </c>
      <c r="CP508" s="78" t="str">
        <f t="shared" si="308"/>
        <v/>
      </c>
      <c r="CQ508" s="78" t="str">
        <f t="shared" si="309"/>
        <v/>
      </c>
      <c r="CR508" s="78" t="str">
        <f t="shared" si="310"/>
        <v/>
      </c>
      <c r="CS508" s="78" t="str">
        <f t="shared" si="311"/>
        <v/>
      </c>
      <c r="CT508" s="78">
        <f t="shared" si="312"/>
        <v>0</v>
      </c>
      <c r="CU508" s="78">
        <f t="shared" si="313"/>
        <v>0</v>
      </c>
      <c r="CV508" s="78">
        <f t="shared" si="314"/>
        <v>0</v>
      </c>
      <c r="CW508" s="78">
        <f t="shared" si="315"/>
        <v>0</v>
      </c>
      <c r="CX508" s="78">
        <f t="shared" si="316"/>
        <v>0</v>
      </c>
      <c r="CY508" s="78">
        <f t="shared" si="317"/>
        <v>0</v>
      </c>
      <c r="CZ508" s="78">
        <f t="shared" si="318"/>
        <v>0</v>
      </c>
      <c r="DA508" s="78">
        <f>IF(COUNTIFS($A$2:$A$601,A508,$B$2:$B$601,B508,$F$2:F$601,F508)&gt;1,1,0)</f>
        <v>0</v>
      </c>
      <c r="DB508" s="78">
        <f t="shared" si="319"/>
        <v>0</v>
      </c>
      <c r="DC508" s="78">
        <f t="shared" si="320"/>
        <v>0</v>
      </c>
      <c r="DD508" s="78">
        <f t="shared" si="321"/>
        <v>0</v>
      </c>
      <c r="DE508" s="78" t="str">
        <f t="shared" si="322"/>
        <v>1</v>
      </c>
      <c r="DF508" s="78" t="str">
        <f t="shared" si="323"/>
        <v>1</v>
      </c>
      <c r="DG508" s="78" t="str">
        <f t="shared" si="324"/>
        <v>1</v>
      </c>
      <c r="DH508" s="78" t="str">
        <f t="shared" si="325"/>
        <v>1</v>
      </c>
      <c r="DI508" s="79" t="str">
        <f>IFERROR(IF(J508="","",VLOOKUP(J508,Lists!$D$3:$E$13,2,FALSE)),1)</f>
        <v/>
      </c>
      <c r="DJ508" s="79" t="str">
        <f>IFERROR(IF(K508="","",VLOOKUP(K508,Lists!$F$3:$G$14,2,FALSE)),1)</f>
        <v/>
      </c>
      <c r="DK508" s="79" t="str">
        <f>IFERROR(IF(M508="","",VLOOKUP(M508,Lists!$AA$3:$AB$18,2,FALSE)),1)</f>
        <v/>
      </c>
      <c r="DL508" s="79" t="str">
        <f>IFERROR(IF(N508="","",VLOOKUP(N508,Lists!$AC$3:$AD$13,2,FALSE)),1)</f>
        <v/>
      </c>
    </row>
    <row r="509" spans="1:116" ht="15" customHeight="1" x14ac:dyDescent="0.2">
      <c r="A509" s="20"/>
      <c r="B509" s="19"/>
      <c r="C509" s="64"/>
      <c r="D509" s="64"/>
      <c r="E509" s="19"/>
      <c r="F509" s="20"/>
      <c r="G509" s="18"/>
      <c r="H509" s="65"/>
      <c r="I509" s="18"/>
      <c r="J509" s="66"/>
      <c r="K509" s="66"/>
      <c r="L509" s="67"/>
      <c r="M509" s="68"/>
      <c r="N509" s="68"/>
      <c r="O509" s="69"/>
      <c r="P509" s="134"/>
      <c r="Q509" s="70"/>
      <c r="R509" s="134"/>
      <c r="S509" s="70"/>
      <c r="T509" s="134"/>
      <c r="U509" s="70"/>
      <c r="V509" s="134"/>
      <c r="W509" s="70"/>
      <c r="X509" s="134"/>
      <c r="Y509" s="70"/>
      <c r="Z509" s="134"/>
      <c r="AA509" s="70"/>
      <c r="AB509" s="19"/>
      <c r="AC509" s="20"/>
      <c r="AD509" s="19"/>
      <c r="AE509" s="71" t="str">
        <f t="shared" si="290"/>
        <v/>
      </c>
      <c r="AF509" s="71" t="str">
        <f t="shared" si="291"/>
        <v/>
      </c>
      <c r="AG509" s="71" t="str">
        <f t="shared" si="292"/>
        <v/>
      </c>
      <c r="AH509" s="71" t="str">
        <f t="shared" si="293"/>
        <v/>
      </c>
      <c r="AI509" s="71" t="str">
        <f t="shared" si="294"/>
        <v/>
      </c>
      <c r="AJ509" s="71" t="str">
        <f t="shared" si="295"/>
        <v/>
      </c>
      <c r="AK509" s="71" t="str">
        <f t="shared" si="296"/>
        <v/>
      </c>
      <c r="AL509" s="71" t="str">
        <f t="shared" si="297"/>
        <v/>
      </c>
      <c r="AM509" s="71" t="str">
        <f t="shared" si="298"/>
        <v/>
      </c>
      <c r="AN509" s="72" t="str">
        <f t="shared" si="299"/>
        <v/>
      </c>
      <c r="AO509" s="73" t="str">
        <f t="shared" si="300"/>
        <v/>
      </c>
      <c r="AP509" s="72" t="str">
        <f t="shared" si="301"/>
        <v/>
      </c>
      <c r="AQ509" s="72" t="str">
        <f t="shared" si="302"/>
        <v/>
      </c>
      <c r="AR509" s="72" t="str">
        <f t="shared" si="303"/>
        <v/>
      </c>
      <c r="AS509" s="72" t="str">
        <f t="shared" si="304"/>
        <v/>
      </c>
      <c r="AT509" s="72" t="str">
        <f t="shared" si="305"/>
        <v/>
      </c>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80"/>
      <c r="CA509" s="3"/>
      <c r="CB509" s="3"/>
      <c r="CC509" s="3"/>
      <c r="CD509" s="3"/>
      <c r="CE509" s="3"/>
      <c r="CF509" s="3"/>
      <c r="CG509" s="3"/>
      <c r="CH509" s="3"/>
      <c r="CI509" s="3"/>
      <c r="CJ509" s="3"/>
      <c r="CM509" s="3"/>
      <c r="CN509" s="78" t="str">
        <f t="shared" si="306"/>
        <v/>
      </c>
      <c r="CO509" s="78" t="str">
        <f t="shared" si="307"/>
        <v/>
      </c>
      <c r="CP509" s="78" t="str">
        <f t="shared" si="308"/>
        <v/>
      </c>
      <c r="CQ509" s="78" t="str">
        <f t="shared" si="309"/>
        <v/>
      </c>
      <c r="CR509" s="78" t="str">
        <f t="shared" si="310"/>
        <v/>
      </c>
      <c r="CS509" s="78" t="str">
        <f t="shared" si="311"/>
        <v/>
      </c>
      <c r="CT509" s="78">
        <f t="shared" si="312"/>
        <v>0</v>
      </c>
      <c r="CU509" s="78">
        <f t="shared" si="313"/>
        <v>0</v>
      </c>
      <c r="CV509" s="78">
        <f t="shared" si="314"/>
        <v>0</v>
      </c>
      <c r="CW509" s="78">
        <f t="shared" si="315"/>
        <v>0</v>
      </c>
      <c r="CX509" s="78">
        <f t="shared" si="316"/>
        <v>0</v>
      </c>
      <c r="CY509" s="78">
        <f t="shared" si="317"/>
        <v>0</v>
      </c>
      <c r="CZ509" s="78">
        <f t="shared" si="318"/>
        <v>0</v>
      </c>
      <c r="DA509" s="78">
        <f>IF(COUNTIFS($A$2:$A$601,A509,$B$2:$B$601,B509,$F$2:F$601,F509)&gt;1,1,0)</f>
        <v>0</v>
      </c>
      <c r="DB509" s="78">
        <f t="shared" si="319"/>
        <v>0</v>
      </c>
      <c r="DC509" s="78">
        <f t="shared" si="320"/>
        <v>0</v>
      </c>
      <c r="DD509" s="78">
        <f t="shared" si="321"/>
        <v>0</v>
      </c>
      <c r="DE509" s="78" t="str">
        <f t="shared" si="322"/>
        <v>1</v>
      </c>
      <c r="DF509" s="78" t="str">
        <f t="shared" si="323"/>
        <v>1</v>
      </c>
      <c r="DG509" s="78" t="str">
        <f t="shared" si="324"/>
        <v>1</v>
      </c>
      <c r="DH509" s="78" t="str">
        <f t="shared" si="325"/>
        <v>1</v>
      </c>
      <c r="DI509" s="79" t="str">
        <f>IFERROR(IF(J509="","",VLOOKUP(J509,Lists!$D$3:$E$13,2,FALSE)),1)</f>
        <v/>
      </c>
      <c r="DJ509" s="79" t="str">
        <f>IFERROR(IF(K509="","",VLOOKUP(K509,Lists!$F$3:$G$14,2,FALSE)),1)</f>
        <v/>
      </c>
      <c r="DK509" s="79" t="str">
        <f>IFERROR(IF(M509="","",VLOOKUP(M509,Lists!$AA$3:$AB$18,2,FALSE)),1)</f>
        <v/>
      </c>
      <c r="DL509" s="79" t="str">
        <f>IFERROR(IF(N509="","",VLOOKUP(N509,Lists!$AC$3:$AD$13,2,FALSE)),1)</f>
        <v/>
      </c>
    </row>
    <row r="510" spans="1:116" ht="15" customHeight="1" x14ac:dyDescent="0.2">
      <c r="A510" s="20"/>
      <c r="B510" s="19"/>
      <c r="C510" s="64"/>
      <c r="D510" s="64"/>
      <c r="E510" s="19"/>
      <c r="F510" s="20"/>
      <c r="G510" s="18"/>
      <c r="H510" s="65"/>
      <c r="I510" s="18"/>
      <c r="J510" s="66"/>
      <c r="K510" s="66"/>
      <c r="L510" s="67"/>
      <c r="M510" s="68"/>
      <c r="N510" s="68"/>
      <c r="O510" s="69"/>
      <c r="P510" s="134"/>
      <c r="Q510" s="70"/>
      <c r="R510" s="134"/>
      <c r="S510" s="70"/>
      <c r="T510" s="134"/>
      <c r="U510" s="70"/>
      <c r="V510" s="134"/>
      <c r="W510" s="70"/>
      <c r="X510" s="134"/>
      <c r="Y510" s="70"/>
      <c r="Z510" s="134"/>
      <c r="AA510" s="70"/>
      <c r="AB510" s="19"/>
      <c r="AC510" s="20"/>
      <c r="AD510" s="19"/>
      <c r="AE510" s="71" t="str">
        <f t="shared" si="290"/>
        <v/>
      </c>
      <c r="AF510" s="71" t="str">
        <f t="shared" si="291"/>
        <v/>
      </c>
      <c r="AG510" s="71" t="str">
        <f t="shared" si="292"/>
        <v/>
      </c>
      <c r="AH510" s="71" t="str">
        <f t="shared" si="293"/>
        <v/>
      </c>
      <c r="AI510" s="71" t="str">
        <f t="shared" si="294"/>
        <v/>
      </c>
      <c r="AJ510" s="71" t="str">
        <f t="shared" si="295"/>
        <v/>
      </c>
      <c r="AK510" s="71" t="str">
        <f t="shared" si="296"/>
        <v/>
      </c>
      <c r="AL510" s="71" t="str">
        <f t="shared" si="297"/>
        <v/>
      </c>
      <c r="AM510" s="71" t="str">
        <f t="shared" si="298"/>
        <v/>
      </c>
      <c r="AN510" s="72" t="str">
        <f t="shared" si="299"/>
        <v/>
      </c>
      <c r="AO510" s="73" t="str">
        <f t="shared" si="300"/>
        <v/>
      </c>
      <c r="AP510" s="72" t="str">
        <f t="shared" si="301"/>
        <v/>
      </c>
      <c r="AQ510" s="72" t="str">
        <f t="shared" si="302"/>
        <v/>
      </c>
      <c r="AR510" s="72" t="str">
        <f t="shared" si="303"/>
        <v/>
      </c>
      <c r="AS510" s="72" t="str">
        <f t="shared" si="304"/>
        <v/>
      </c>
      <c r="AT510" s="72" t="str">
        <f t="shared" si="305"/>
        <v/>
      </c>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80"/>
      <c r="CA510" s="3"/>
      <c r="CB510" s="3"/>
      <c r="CC510" s="3"/>
      <c r="CD510" s="3"/>
      <c r="CE510" s="3"/>
      <c r="CF510" s="3"/>
      <c r="CG510" s="3"/>
      <c r="CH510" s="3"/>
      <c r="CI510" s="3"/>
      <c r="CJ510" s="3"/>
      <c r="CM510" s="3"/>
      <c r="CN510" s="78" t="str">
        <f t="shared" si="306"/>
        <v/>
      </c>
      <c r="CO510" s="78" t="str">
        <f t="shared" si="307"/>
        <v/>
      </c>
      <c r="CP510" s="78" t="str">
        <f t="shared" si="308"/>
        <v/>
      </c>
      <c r="CQ510" s="78" t="str">
        <f t="shared" si="309"/>
        <v/>
      </c>
      <c r="CR510" s="78" t="str">
        <f t="shared" si="310"/>
        <v/>
      </c>
      <c r="CS510" s="78" t="str">
        <f t="shared" si="311"/>
        <v/>
      </c>
      <c r="CT510" s="78">
        <f t="shared" si="312"/>
        <v>0</v>
      </c>
      <c r="CU510" s="78">
        <f t="shared" si="313"/>
        <v>0</v>
      </c>
      <c r="CV510" s="78">
        <f t="shared" si="314"/>
        <v>0</v>
      </c>
      <c r="CW510" s="78">
        <f t="shared" si="315"/>
        <v>0</v>
      </c>
      <c r="CX510" s="78">
        <f t="shared" si="316"/>
        <v>0</v>
      </c>
      <c r="CY510" s="78">
        <f t="shared" si="317"/>
        <v>0</v>
      </c>
      <c r="CZ510" s="78">
        <f t="shared" si="318"/>
        <v>0</v>
      </c>
      <c r="DA510" s="78">
        <f>IF(COUNTIFS($A$2:$A$601,A510,$B$2:$B$601,B510,$F$2:F$601,F510)&gt;1,1,0)</f>
        <v>0</v>
      </c>
      <c r="DB510" s="78">
        <f t="shared" si="319"/>
        <v>0</v>
      </c>
      <c r="DC510" s="78">
        <f t="shared" si="320"/>
        <v>0</v>
      </c>
      <c r="DD510" s="78">
        <f t="shared" si="321"/>
        <v>0</v>
      </c>
      <c r="DE510" s="78" t="str">
        <f t="shared" si="322"/>
        <v>1</v>
      </c>
      <c r="DF510" s="78" t="str">
        <f t="shared" si="323"/>
        <v>1</v>
      </c>
      <c r="DG510" s="78" t="str">
        <f t="shared" si="324"/>
        <v>1</v>
      </c>
      <c r="DH510" s="78" t="str">
        <f t="shared" si="325"/>
        <v>1</v>
      </c>
      <c r="DI510" s="79" t="str">
        <f>IFERROR(IF(J510="","",VLOOKUP(J510,Lists!$D$3:$E$13,2,FALSE)),1)</f>
        <v/>
      </c>
      <c r="DJ510" s="79" t="str">
        <f>IFERROR(IF(K510="","",VLOOKUP(K510,Lists!$F$3:$G$14,2,FALSE)),1)</f>
        <v/>
      </c>
      <c r="DK510" s="79" t="str">
        <f>IFERROR(IF(M510="","",VLOOKUP(M510,Lists!$AA$3:$AB$18,2,FALSE)),1)</f>
        <v/>
      </c>
      <c r="DL510" s="79" t="str">
        <f>IFERROR(IF(N510="","",VLOOKUP(N510,Lists!$AC$3:$AD$13,2,FALSE)),1)</f>
        <v/>
      </c>
    </row>
    <row r="511" spans="1:116" ht="15" customHeight="1" x14ac:dyDescent="0.2">
      <c r="A511" s="20"/>
      <c r="B511" s="19"/>
      <c r="C511" s="64"/>
      <c r="D511" s="64"/>
      <c r="E511" s="19"/>
      <c r="F511" s="20"/>
      <c r="G511" s="18"/>
      <c r="H511" s="65"/>
      <c r="I511" s="18"/>
      <c r="J511" s="66"/>
      <c r="K511" s="66"/>
      <c r="L511" s="67"/>
      <c r="M511" s="68"/>
      <c r="N511" s="68"/>
      <c r="O511" s="69"/>
      <c r="P511" s="134"/>
      <c r="Q511" s="70"/>
      <c r="R511" s="134"/>
      <c r="S511" s="70"/>
      <c r="T511" s="134"/>
      <c r="U511" s="70"/>
      <c r="V511" s="134"/>
      <c r="W511" s="70"/>
      <c r="X511" s="134"/>
      <c r="Y511" s="70"/>
      <c r="Z511" s="134"/>
      <c r="AA511" s="70"/>
      <c r="AB511" s="19"/>
      <c r="AC511" s="20"/>
      <c r="AD511" s="19"/>
      <c r="AE511" s="71" t="str">
        <f t="shared" si="290"/>
        <v/>
      </c>
      <c r="AF511" s="71" t="str">
        <f t="shared" si="291"/>
        <v/>
      </c>
      <c r="AG511" s="71" t="str">
        <f t="shared" si="292"/>
        <v/>
      </c>
      <c r="AH511" s="71" t="str">
        <f t="shared" si="293"/>
        <v/>
      </c>
      <c r="AI511" s="71" t="str">
        <f t="shared" si="294"/>
        <v/>
      </c>
      <c r="AJ511" s="71" t="str">
        <f t="shared" si="295"/>
        <v/>
      </c>
      <c r="AK511" s="71" t="str">
        <f t="shared" si="296"/>
        <v/>
      </c>
      <c r="AL511" s="71" t="str">
        <f t="shared" si="297"/>
        <v/>
      </c>
      <c r="AM511" s="71" t="str">
        <f t="shared" si="298"/>
        <v/>
      </c>
      <c r="AN511" s="72" t="str">
        <f t="shared" si="299"/>
        <v/>
      </c>
      <c r="AO511" s="73" t="str">
        <f t="shared" si="300"/>
        <v/>
      </c>
      <c r="AP511" s="72" t="str">
        <f t="shared" si="301"/>
        <v/>
      </c>
      <c r="AQ511" s="72" t="str">
        <f t="shared" si="302"/>
        <v/>
      </c>
      <c r="AR511" s="72" t="str">
        <f t="shared" si="303"/>
        <v/>
      </c>
      <c r="AS511" s="72" t="str">
        <f t="shared" si="304"/>
        <v/>
      </c>
      <c r="AT511" s="72" t="str">
        <f t="shared" si="305"/>
        <v/>
      </c>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80"/>
      <c r="CA511" s="3"/>
      <c r="CB511" s="3"/>
      <c r="CC511" s="3"/>
      <c r="CD511" s="3"/>
      <c r="CE511" s="3"/>
      <c r="CF511" s="3"/>
      <c r="CG511" s="3"/>
      <c r="CH511" s="3"/>
      <c r="CI511" s="3"/>
      <c r="CJ511" s="3"/>
      <c r="CM511" s="3"/>
      <c r="CN511" s="78" t="str">
        <f t="shared" si="306"/>
        <v/>
      </c>
      <c r="CO511" s="78" t="str">
        <f t="shared" si="307"/>
        <v/>
      </c>
      <c r="CP511" s="78" t="str">
        <f t="shared" si="308"/>
        <v/>
      </c>
      <c r="CQ511" s="78" t="str">
        <f t="shared" si="309"/>
        <v/>
      </c>
      <c r="CR511" s="78" t="str">
        <f t="shared" si="310"/>
        <v/>
      </c>
      <c r="CS511" s="78" t="str">
        <f t="shared" si="311"/>
        <v/>
      </c>
      <c r="CT511" s="78">
        <f t="shared" si="312"/>
        <v>0</v>
      </c>
      <c r="CU511" s="78">
        <f t="shared" si="313"/>
        <v>0</v>
      </c>
      <c r="CV511" s="78">
        <f t="shared" si="314"/>
        <v>0</v>
      </c>
      <c r="CW511" s="78">
        <f t="shared" si="315"/>
        <v>0</v>
      </c>
      <c r="CX511" s="78">
        <f t="shared" si="316"/>
        <v>0</v>
      </c>
      <c r="CY511" s="78">
        <f t="shared" si="317"/>
        <v>0</v>
      </c>
      <c r="CZ511" s="78">
        <f t="shared" si="318"/>
        <v>0</v>
      </c>
      <c r="DA511" s="78">
        <f>IF(COUNTIFS($A$2:$A$601,A511,$B$2:$B$601,B511,$F$2:F$601,F511)&gt;1,1,0)</f>
        <v>0</v>
      </c>
      <c r="DB511" s="78">
        <f t="shared" si="319"/>
        <v>0</v>
      </c>
      <c r="DC511" s="78">
        <f t="shared" si="320"/>
        <v>0</v>
      </c>
      <c r="DD511" s="78">
        <f t="shared" si="321"/>
        <v>0</v>
      </c>
      <c r="DE511" s="78" t="str">
        <f t="shared" si="322"/>
        <v>1</v>
      </c>
      <c r="DF511" s="78" t="str">
        <f t="shared" si="323"/>
        <v>1</v>
      </c>
      <c r="DG511" s="78" t="str">
        <f t="shared" si="324"/>
        <v>1</v>
      </c>
      <c r="DH511" s="78" t="str">
        <f t="shared" si="325"/>
        <v>1</v>
      </c>
      <c r="DI511" s="79" t="str">
        <f>IFERROR(IF(J511="","",VLOOKUP(J511,Lists!$D$3:$E$13,2,FALSE)),1)</f>
        <v/>
      </c>
      <c r="DJ511" s="79" t="str">
        <f>IFERROR(IF(K511="","",VLOOKUP(K511,Lists!$F$3:$G$14,2,FALSE)),1)</f>
        <v/>
      </c>
      <c r="DK511" s="79" t="str">
        <f>IFERROR(IF(M511="","",VLOOKUP(M511,Lists!$AA$3:$AB$18,2,FALSE)),1)</f>
        <v/>
      </c>
      <c r="DL511" s="79" t="str">
        <f>IFERROR(IF(N511="","",VLOOKUP(N511,Lists!$AC$3:$AD$13,2,FALSE)),1)</f>
        <v/>
      </c>
    </row>
    <row r="512" spans="1:116" ht="15" customHeight="1" x14ac:dyDescent="0.2">
      <c r="A512" s="20"/>
      <c r="B512" s="19"/>
      <c r="C512" s="64"/>
      <c r="D512" s="64"/>
      <c r="E512" s="19"/>
      <c r="F512" s="20"/>
      <c r="G512" s="18"/>
      <c r="H512" s="65"/>
      <c r="I512" s="18"/>
      <c r="J512" s="66"/>
      <c r="K512" s="66"/>
      <c r="L512" s="67"/>
      <c r="M512" s="68"/>
      <c r="N512" s="68"/>
      <c r="O512" s="69"/>
      <c r="P512" s="134"/>
      <c r="Q512" s="70"/>
      <c r="R512" s="134"/>
      <c r="S512" s="70"/>
      <c r="T512" s="134"/>
      <c r="U512" s="70"/>
      <c r="V512" s="134"/>
      <c r="W512" s="70"/>
      <c r="X512" s="134"/>
      <c r="Y512" s="70"/>
      <c r="Z512" s="134"/>
      <c r="AA512" s="70"/>
      <c r="AB512" s="19"/>
      <c r="AC512" s="20"/>
      <c r="AD512" s="19"/>
      <c r="AE512" s="71" t="str">
        <f t="shared" si="290"/>
        <v/>
      </c>
      <c r="AF512" s="71" t="str">
        <f t="shared" si="291"/>
        <v/>
      </c>
      <c r="AG512" s="71" t="str">
        <f t="shared" si="292"/>
        <v/>
      </c>
      <c r="AH512" s="71" t="str">
        <f t="shared" si="293"/>
        <v/>
      </c>
      <c r="AI512" s="71" t="str">
        <f t="shared" si="294"/>
        <v/>
      </c>
      <c r="AJ512" s="71" t="str">
        <f t="shared" si="295"/>
        <v/>
      </c>
      <c r="AK512" s="71" t="str">
        <f t="shared" si="296"/>
        <v/>
      </c>
      <c r="AL512" s="71" t="str">
        <f t="shared" si="297"/>
        <v/>
      </c>
      <c r="AM512" s="71" t="str">
        <f t="shared" si="298"/>
        <v/>
      </c>
      <c r="AN512" s="72" t="str">
        <f t="shared" si="299"/>
        <v/>
      </c>
      <c r="AO512" s="73" t="str">
        <f t="shared" si="300"/>
        <v/>
      </c>
      <c r="AP512" s="72" t="str">
        <f t="shared" si="301"/>
        <v/>
      </c>
      <c r="AQ512" s="72" t="str">
        <f t="shared" si="302"/>
        <v/>
      </c>
      <c r="AR512" s="72" t="str">
        <f t="shared" si="303"/>
        <v/>
      </c>
      <c r="AS512" s="72" t="str">
        <f t="shared" si="304"/>
        <v/>
      </c>
      <c r="AT512" s="72" t="str">
        <f t="shared" si="305"/>
        <v/>
      </c>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80"/>
      <c r="CA512" s="3"/>
      <c r="CB512" s="3"/>
      <c r="CC512" s="3"/>
      <c r="CD512" s="3"/>
      <c r="CE512" s="3"/>
      <c r="CF512" s="3"/>
      <c r="CG512" s="3"/>
      <c r="CH512" s="3"/>
      <c r="CI512" s="3"/>
      <c r="CJ512" s="3"/>
      <c r="CM512" s="3"/>
      <c r="CN512" s="78" t="str">
        <f t="shared" si="306"/>
        <v/>
      </c>
      <c r="CO512" s="78" t="str">
        <f t="shared" si="307"/>
        <v/>
      </c>
      <c r="CP512" s="78" t="str">
        <f t="shared" si="308"/>
        <v/>
      </c>
      <c r="CQ512" s="78" t="str">
        <f t="shared" si="309"/>
        <v/>
      </c>
      <c r="CR512" s="78" t="str">
        <f t="shared" si="310"/>
        <v/>
      </c>
      <c r="CS512" s="78" t="str">
        <f t="shared" si="311"/>
        <v/>
      </c>
      <c r="CT512" s="78">
        <f t="shared" si="312"/>
        <v>0</v>
      </c>
      <c r="CU512" s="78">
        <f t="shared" si="313"/>
        <v>0</v>
      </c>
      <c r="CV512" s="78">
        <f t="shared" si="314"/>
        <v>0</v>
      </c>
      <c r="CW512" s="78">
        <f t="shared" si="315"/>
        <v>0</v>
      </c>
      <c r="CX512" s="78">
        <f t="shared" si="316"/>
        <v>0</v>
      </c>
      <c r="CY512" s="78">
        <f t="shared" si="317"/>
        <v>0</v>
      </c>
      <c r="CZ512" s="78">
        <f t="shared" si="318"/>
        <v>0</v>
      </c>
      <c r="DA512" s="78">
        <f>IF(COUNTIFS($A$2:$A$601,A512,$B$2:$B$601,B512,$F$2:F$601,F512)&gt;1,1,0)</f>
        <v>0</v>
      </c>
      <c r="DB512" s="78">
        <f t="shared" si="319"/>
        <v>0</v>
      </c>
      <c r="DC512" s="78">
        <f t="shared" si="320"/>
        <v>0</v>
      </c>
      <c r="DD512" s="78">
        <f t="shared" si="321"/>
        <v>0</v>
      </c>
      <c r="DE512" s="78" t="str">
        <f t="shared" si="322"/>
        <v>1</v>
      </c>
      <c r="DF512" s="78" t="str">
        <f t="shared" si="323"/>
        <v>1</v>
      </c>
      <c r="DG512" s="78" t="str">
        <f t="shared" si="324"/>
        <v>1</v>
      </c>
      <c r="DH512" s="78" t="str">
        <f t="shared" si="325"/>
        <v>1</v>
      </c>
      <c r="DI512" s="79" t="str">
        <f>IFERROR(IF(J512="","",VLOOKUP(J512,Lists!$D$3:$E$13,2,FALSE)),1)</f>
        <v/>
      </c>
      <c r="DJ512" s="79" t="str">
        <f>IFERROR(IF(K512="","",VLOOKUP(K512,Lists!$F$3:$G$14,2,FALSE)),1)</f>
        <v/>
      </c>
      <c r="DK512" s="79" t="str">
        <f>IFERROR(IF(M512="","",VLOOKUP(M512,Lists!$AA$3:$AB$18,2,FALSE)),1)</f>
        <v/>
      </c>
      <c r="DL512" s="79" t="str">
        <f>IFERROR(IF(N512="","",VLOOKUP(N512,Lists!$AC$3:$AD$13,2,FALSE)),1)</f>
        <v/>
      </c>
    </row>
    <row r="513" spans="1:116" ht="15" customHeight="1" x14ac:dyDescent="0.2">
      <c r="A513" s="20"/>
      <c r="B513" s="19"/>
      <c r="C513" s="64"/>
      <c r="D513" s="64"/>
      <c r="E513" s="19"/>
      <c r="F513" s="20"/>
      <c r="G513" s="18"/>
      <c r="H513" s="65"/>
      <c r="I513" s="18"/>
      <c r="J513" s="66"/>
      <c r="K513" s="66"/>
      <c r="L513" s="67"/>
      <c r="M513" s="68"/>
      <c r="N513" s="68"/>
      <c r="O513" s="69"/>
      <c r="P513" s="134"/>
      <c r="Q513" s="70"/>
      <c r="R513" s="134"/>
      <c r="S513" s="70"/>
      <c r="T513" s="134"/>
      <c r="U513" s="70"/>
      <c r="V513" s="134"/>
      <c r="W513" s="70"/>
      <c r="X513" s="134"/>
      <c r="Y513" s="70"/>
      <c r="Z513" s="134"/>
      <c r="AA513" s="70"/>
      <c r="AB513" s="19"/>
      <c r="AC513" s="20"/>
      <c r="AD513" s="19"/>
      <c r="AE513" s="71" t="str">
        <f t="shared" si="290"/>
        <v/>
      </c>
      <c r="AF513" s="71" t="str">
        <f t="shared" si="291"/>
        <v/>
      </c>
      <c r="AG513" s="71" t="str">
        <f t="shared" si="292"/>
        <v/>
      </c>
      <c r="AH513" s="71" t="str">
        <f t="shared" si="293"/>
        <v/>
      </c>
      <c r="AI513" s="71" t="str">
        <f t="shared" si="294"/>
        <v/>
      </c>
      <c r="AJ513" s="71" t="str">
        <f t="shared" si="295"/>
        <v/>
      </c>
      <c r="AK513" s="71" t="str">
        <f t="shared" si="296"/>
        <v/>
      </c>
      <c r="AL513" s="71" t="str">
        <f t="shared" si="297"/>
        <v/>
      </c>
      <c r="AM513" s="71" t="str">
        <f t="shared" si="298"/>
        <v/>
      </c>
      <c r="AN513" s="72" t="str">
        <f t="shared" si="299"/>
        <v/>
      </c>
      <c r="AO513" s="73" t="str">
        <f t="shared" si="300"/>
        <v/>
      </c>
      <c r="AP513" s="72" t="str">
        <f t="shared" si="301"/>
        <v/>
      </c>
      <c r="AQ513" s="72" t="str">
        <f t="shared" si="302"/>
        <v/>
      </c>
      <c r="AR513" s="72" t="str">
        <f t="shared" si="303"/>
        <v/>
      </c>
      <c r="AS513" s="72" t="str">
        <f t="shared" si="304"/>
        <v/>
      </c>
      <c r="AT513" s="72" t="str">
        <f t="shared" si="305"/>
        <v/>
      </c>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80"/>
      <c r="CA513" s="3"/>
      <c r="CB513" s="3"/>
      <c r="CC513" s="3"/>
      <c r="CD513" s="3"/>
      <c r="CE513" s="3"/>
      <c r="CF513" s="3"/>
      <c r="CG513" s="3"/>
      <c r="CH513" s="3"/>
      <c r="CI513" s="3"/>
      <c r="CJ513" s="3"/>
      <c r="CM513" s="3"/>
      <c r="CN513" s="78" t="str">
        <f t="shared" si="306"/>
        <v/>
      </c>
      <c r="CO513" s="78" t="str">
        <f t="shared" si="307"/>
        <v/>
      </c>
      <c r="CP513" s="78" t="str">
        <f t="shared" si="308"/>
        <v/>
      </c>
      <c r="CQ513" s="78" t="str">
        <f t="shared" si="309"/>
        <v/>
      </c>
      <c r="CR513" s="78" t="str">
        <f t="shared" si="310"/>
        <v/>
      </c>
      <c r="CS513" s="78" t="str">
        <f t="shared" si="311"/>
        <v/>
      </c>
      <c r="CT513" s="78">
        <f t="shared" si="312"/>
        <v>0</v>
      </c>
      <c r="CU513" s="78">
        <f t="shared" si="313"/>
        <v>0</v>
      </c>
      <c r="CV513" s="78">
        <f t="shared" si="314"/>
        <v>0</v>
      </c>
      <c r="CW513" s="78">
        <f t="shared" si="315"/>
        <v>0</v>
      </c>
      <c r="CX513" s="78">
        <f t="shared" si="316"/>
        <v>0</v>
      </c>
      <c r="CY513" s="78">
        <f t="shared" si="317"/>
        <v>0</v>
      </c>
      <c r="CZ513" s="78">
        <f t="shared" si="318"/>
        <v>0</v>
      </c>
      <c r="DA513" s="78">
        <f>IF(COUNTIFS($A$2:$A$601,A513,$B$2:$B$601,B513,$F$2:F$601,F513)&gt;1,1,0)</f>
        <v>0</v>
      </c>
      <c r="DB513" s="78">
        <f t="shared" si="319"/>
        <v>0</v>
      </c>
      <c r="DC513" s="78">
        <f t="shared" si="320"/>
        <v>0</v>
      </c>
      <c r="DD513" s="78">
        <f t="shared" si="321"/>
        <v>0</v>
      </c>
      <c r="DE513" s="78" t="str">
        <f t="shared" si="322"/>
        <v>1</v>
      </c>
      <c r="DF513" s="78" t="str">
        <f t="shared" si="323"/>
        <v>1</v>
      </c>
      <c r="DG513" s="78" t="str">
        <f t="shared" si="324"/>
        <v>1</v>
      </c>
      <c r="DH513" s="78" t="str">
        <f t="shared" si="325"/>
        <v>1</v>
      </c>
      <c r="DI513" s="79" t="str">
        <f>IFERROR(IF(J513="","",VLOOKUP(J513,Lists!$D$3:$E$13,2,FALSE)),1)</f>
        <v/>
      </c>
      <c r="DJ513" s="79" t="str">
        <f>IFERROR(IF(K513="","",VLOOKUP(K513,Lists!$F$3:$G$14,2,FALSE)),1)</f>
        <v/>
      </c>
      <c r="DK513" s="79" t="str">
        <f>IFERROR(IF(M513="","",VLOOKUP(M513,Lists!$AA$3:$AB$18,2,FALSE)),1)</f>
        <v/>
      </c>
      <c r="DL513" s="79" t="str">
        <f>IFERROR(IF(N513="","",VLOOKUP(N513,Lists!$AC$3:$AD$13,2,FALSE)),1)</f>
        <v/>
      </c>
    </row>
    <row r="514" spans="1:116" ht="15" customHeight="1" x14ac:dyDescent="0.2">
      <c r="A514" s="20"/>
      <c r="B514" s="19"/>
      <c r="C514" s="64"/>
      <c r="D514" s="64"/>
      <c r="E514" s="19"/>
      <c r="F514" s="20"/>
      <c r="G514" s="18"/>
      <c r="H514" s="65"/>
      <c r="I514" s="18"/>
      <c r="J514" s="66"/>
      <c r="K514" s="66"/>
      <c r="L514" s="67"/>
      <c r="M514" s="68"/>
      <c r="N514" s="68"/>
      <c r="O514" s="69"/>
      <c r="P514" s="134"/>
      <c r="Q514" s="70"/>
      <c r="R514" s="134"/>
      <c r="S514" s="70"/>
      <c r="T514" s="134"/>
      <c r="U514" s="70"/>
      <c r="V514" s="134"/>
      <c r="W514" s="70"/>
      <c r="X514" s="134"/>
      <c r="Y514" s="70"/>
      <c r="Z514" s="134"/>
      <c r="AA514" s="70"/>
      <c r="AB514" s="19"/>
      <c r="AC514" s="20"/>
      <c r="AD514" s="19"/>
      <c r="AE514" s="71" t="str">
        <f t="shared" si="290"/>
        <v/>
      </c>
      <c r="AF514" s="71" t="str">
        <f t="shared" si="291"/>
        <v/>
      </c>
      <c r="AG514" s="71" t="str">
        <f t="shared" si="292"/>
        <v/>
      </c>
      <c r="AH514" s="71" t="str">
        <f t="shared" si="293"/>
        <v/>
      </c>
      <c r="AI514" s="71" t="str">
        <f t="shared" si="294"/>
        <v/>
      </c>
      <c r="AJ514" s="71" t="str">
        <f t="shared" si="295"/>
        <v/>
      </c>
      <c r="AK514" s="71" t="str">
        <f t="shared" si="296"/>
        <v/>
      </c>
      <c r="AL514" s="71" t="str">
        <f t="shared" si="297"/>
        <v/>
      </c>
      <c r="AM514" s="71" t="str">
        <f t="shared" si="298"/>
        <v/>
      </c>
      <c r="AN514" s="72" t="str">
        <f t="shared" si="299"/>
        <v/>
      </c>
      <c r="AO514" s="73" t="str">
        <f t="shared" si="300"/>
        <v/>
      </c>
      <c r="AP514" s="72" t="str">
        <f t="shared" si="301"/>
        <v/>
      </c>
      <c r="AQ514" s="72" t="str">
        <f t="shared" si="302"/>
        <v/>
      </c>
      <c r="AR514" s="72" t="str">
        <f t="shared" si="303"/>
        <v/>
      </c>
      <c r="AS514" s="72" t="str">
        <f t="shared" si="304"/>
        <v/>
      </c>
      <c r="AT514" s="72" t="str">
        <f t="shared" si="305"/>
        <v/>
      </c>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80"/>
      <c r="CA514" s="3"/>
      <c r="CB514" s="3"/>
      <c r="CC514" s="3"/>
      <c r="CD514" s="3"/>
      <c r="CE514" s="3"/>
      <c r="CF514" s="3"/>
      <c r="CG514" s="3"/>
      <c r="CH514" s="3"/>
      <c r="CI514" s="3"/>
      <c r="CJ514" s="3"/>
      <c r="CM514" s="3"/>
      <c r="CN514" s="78" t="str">
        <f t="shared" si="306"/>
        <v/>
      </c>
      <c r="CO514" s="78" t="str">
        <f t="shared" si="307"/>
        <v/>
      </c>
      <c r="CP514" s="78" t="str">
        <f t="shared" si="308"/>
        <v/>
      </c>
      <c r="CQ514" s="78" t="str">
        <f t="shared" si="309"/>
        <v/>
      </c>
      <c r="CR514" s="78" t="str">
        <f t="shared" si="310"/>
        <v/>
      </c>
      <c r="CS514" s="78" t="str">
        <f t="shared" si="311"/>
        <v/>
      </c>
      <c r="CT514" s="78">
        <f t="shared" si="312"/>
        <v>0</v>
      </c>
      <c r="CU514" s="78">
        <f t="shared" si="313"/>
        <v>0</v>
      </c>
      <c r="CV514" s="78">
        <f t="shared" si="314"/>
        <v>0</v>
      </c>
      <c r="CW514" s="78">
        <f t="shared" si="315"/>
        <v>0</v>
      </c>
      <c r="CX514" s="78">
        <f t="shared" si="316"/>
        <v>0</v>
      </c>
      <c r="CY514" s="78">
        <f t="shared" si="317"/>
        <v>0</v>
      </c>
      <c r="CZ514" s="78">
        <f t="shared" si="318"/>
        <v>0</v>
      </c>
      <c r="DA514" s="78">
        <f>IF(COUNTIFS($A$2:$A$601,A514,$B$2:$B$601,B514,$F$2:F$601,F514)&gt;1,1,0)</f>
        <v>0</v>
      </c>
      <c r="DB514" s="78">
        <f t="shared" si="319"/>
        <v>0</v>
      </c>
      <c r="DC514" s="78">
        <f t="shared" si="320"/>
        <v>0</v>
      </c>
      <c r="DD514" s="78">
        <f t="shared" si="321"/>
        <v>0</v>
      </c>
      <c r="DE514" s="78" t="str">
        <f t="shared" si="322"/>
        <v>1</v>
      </c>
      <c r="DF514" s="78" t="str">
        <f t="shared" si="323"/>
        <v>1</v>
      </c>
      <c r="DG514" s="78" t="str">
        <f t="shared" si="324"/>
        <v>1</v>
      </c>
      <c r="DH514" s="78" t="str">
        <f t="shared" si="325"/>
        <v>1</v>
      </c>
      <c r="DI514" s="79" t="str">
        <f>IFERROR(IF(J514="","",VLOOKUP(J514,Lists!$D$3:$E$13,2,FALSE)),1)</f>
        <v/>
      </c>
      <c r="DJ514" s="79" t="str">
        <f>IFERROR(IF(K514="","",VLOOKUP(K514,Lists!$F$3:$G$14,2,FALSE)),1)</f>
        <v/>
      </c>
      <c r="DK514" s="79" t="str">
        <f>IFERROR(IF(M514="","",VLOOKUP(M514,Lists!$AA$3:$AB$18,2,FALSE)),1)</f>
        <v/>
      </c>
      <c r="DL514" s="79" t="str">
        <f>IFERROR(IF(N514="","",VLOOKUP(N514,Lists!$AC$3:$AD$13,2,FALSE)),1)</f>
        <v/>
      </c>
    </row>
    <row r="515" spans="1:116" ht="15" customHeight="1" x14ac:dyDescent="0.2">
      <c r="A515" s="20"/>
      <c r="B515" s="19"/>
      <c r="C515" s="64"/>
      <c r="D515" s="64"/>
      <c r="E515" s="19"/>
      <c r="F515" s="20"/>
      <c r="G515" s="18"/>
      <c r="H515" s="65"/>
      <c r="I515" s="18"/>
      <c r="J515" s="66"/>
      <c r="K515" s="66"/>
      <c r="L515" s="67"/>
      <c r="M515" s="68"/>
      <c r="N515" s="68"/>
      <c r="O515" s="69"/>
      <c r="P515" s="134"/>
      <c r="Q515" s="70"/>
      <c r="R515" s="134"/>
      <c r="S515" s="70"/>
      <c r="T515" s="134"/>
      <c r="U515" s="70"/>
      <c r="V515" s="134"/>
      <c r="W515" s="70"/>
      <c r="X515" s="134"/>
      <c r="Y515" s="70"/>
      <c r="Z515" s="134"/>
      <c r="AA515" s="70"/>
      <c r="AB515" s="19"/>
      <c r="AC515" s="20"/>
      <c r="AD515" s="19"/>
      <c r="AE515" s="71" t="str">
        <f t="shared" ref="AE515:AE578" si="326">IF(P515&lt;&gt;"",HOUR(P515)*60+MINUTE(P515),"")</f>
        <v/>
      </c>
      <c r="AF515" s="71" t="str">
        <f t="shared" ref="AF515:AF578" si="327">IF(V515&lt;&gt;"",HOUR(V515)*60+MINUTE(V515),"")</f>
        <v/>
      </c>
      <c r="AG515" s="71" t="str">
        <f t="shared" ref="AG515:AG578" si="328">IF(OR(AE515="",AF515=""),"",IF(AE515=AF515,0,IF(AF515&gt;AE515,AF515-AE515,1440-AE515+AF515)))</f>
        <v/>
      </c>
      <c r="AH515" s="71" t="str">
        <f t="shared" ref="AH515:AH578" si="329">IF(OR(AE515="",AF515="",AG515=""),"",IF(AE515&gt;=$BK$4,IF(AF515&gt;$BK$4,IF(AF515&lt;=$BK$5,IF(AE515&gt;=$BK$4,AG515,""),""),""),0))</f>
        <v/>
      </c>
      <c r="AI515" s="71" t="str">
        <f t="shared" ref="AI515:AI578" si="330">IF(OR(AE515="",AF515="",$BK$4="",$BK$5=""),"",IF(AE515&lt;$BK$4,IF(AF515&gt;$BK$4,IF(AF515&lt;$BK$5,AF515-$BK$4,($BK$5-$BK$4)),""),""))</f>
        <v/>
      </c>
      <c r="AJ515" s="71" t="str">
        <f t="shared" ref="AJ515:AJ578" si="331">IF(OR(AE515="",AF515="",$BK$4="",$BK$5=""),"",IF(AE515&gt;$BK$4,IF(AE515&lt;$BK$5,IF(OR(AF515&gt;$BK$5,AF515&lt;$BK$4),$BK$5-AE515,""),""),""))</f>
        <v/>
      </c>
      <c r="AK515" s="71" t="str">
        <f t="shared" ref="AK515:AK578" si="332">IF(OR(AE515="",AF515="",$BK$4="",$BK$5=""),"",IF(AND(AE515&lt;$BK$4,AF515&lt;$BK$4),((AF515-AE515)),""))</f>
        <v/>
      </c>
      <c r="AL515" s="71" t="str">
        <f t="shared" ref="AL515:AL578" si="333">IF(AND(AH515="",AI515="",AJ515="",AK515=""),"",SUM(AH515:AK515))</f>
        <v/>
      </c>
      <c r="AM515" s="71" t="str">
        <f t="shared" ref="AM515:AM578" si="334">IF(OR(AG515="",AL515=""),IF(AL515="",AG515,""),AG515-AL515)</f>
        <v/>
      </c>
      <c r="AN515" s="72" t="str">
        <f t="shared" ref="AN515:AN578" si="335">IF(AL515="","",IF(OR(C515="",R515=""),"",IF(((R515+Q515)-C515)&lt;0,0,((R515+Q515)-C515))))</f>
        <v/>
      </c>
      <c r="AO515" s="73" t="str">
        <f t="shared" ref="AO515:AO578" si="336">IF(AL515="","",IF(OR(E515="",B515="",G515="yes"),"",B515-E515))</f>
        <v/>
      </c>
      <c r="AP515" s="72" t="str">
        <f t="shared" ref="AP515:AP578" si="337">IF(AN515="","",IF(AN515&gt;$AY$6,"No","Yes"))</f>
        <v/>
      </c>
      <c r="AQ515" s="72" t="str">
        <f t="shared" ref="AQ515:AQ578" si="338">IF(AL515="","",IF(OR(X515="",Z515=""),"",Z515+Y515-X515))</f>
        <v/>
      </c>
      <c r="AR515" s="72" t="str">
        <f t="shared" ref="AR515:AR578" si="339">IF(AL515="","",IF(OR(I515="",I515="No",,G515="yes"),"",IF(AB515=E515,"Yes","No")))</f>
        <v/>
      </c>
      <c r="AS515" s="72" t="str">
        <f t="shared" ref="AS515:AS578" si="340">IF(G515="YES","",(IF(OR(A515="",AB515="",E515=""),"",(IF(OR(I515="",I515="No",,G515="Yes"),"",IF(OR(B515&lt;&gt;AB515,B515&lt;&gt;E515),IF(AB515&lt;E515,"Validate","Yes"),"No"))))))</f>
        <v/>
      </c>
      <c r="AT515" s="72" t="str">
        <f t="shared" ref="AT515:AT578" si="341">IF(OR(AL515="",AB515="",I515="No"),"",IF(OR(AD515=AB515,AD515=AB515+1),"Yes","No"))</f>
        <v/>
      </c>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80"/>
      <c r="CA515" s="3"/>
      <c r="CB515" s="3"/>
      <c r="CC515" s="3"/>
      <c r="CD515" s="3"/>
      <c r="CE515" s="3"/>
      <c r="CF515" s="3"/>
      <c r="CG515" s="3"/>
      <c r="CH515" s="3"/>
      <c r="CI515" s="3"/>
      <c r="CJ515" s="3"/>
      <c r="CM515" s="3"/>
      <c r="CN515" s="78" t="str">
        <f t="shared" ref="CN515:CN578" si="342">IF(OR(P515="",R515=""),"",IF(P515+Q515=R515,1,0))</f>
        <v/>
      </c>
      <c r="CO515" s="78" t="str">
        <f t="shared" ref="CO515:CO578" si="343">IF(OR(R515="",T515=""),"",IF(R515+S515=T515,1,0))</f>
        <v/>
      </c>
      <c r="CP515" s="78" t="str">
        <f t="shared" ref="CP515:CP578" si="344">IF(OR(T515="",V515=""),"",IF(T515+U515=V515,1,0))</f>
        <v/>
      </c>
      <c r="CQ515" s="78" t="str">
        <f t="shared" ref="CQ515:CQ578" si="345">IF(OR(V515="",X515=""),"",IF(V515+W515=X515,1,0))</f>
        <v/>
      </c>
      <c r="CR515" s="78" t="str">
        <f t="shared" ref="CR515:CR578" si="346">IF(OR(X515="",Z515=""),"",IF(X515+Y515=Z515,1,0))</f>
        <v/>
      </c>
      <c r="CS515" s="78" t="str">
        <f t="shared" ref="CS515:CS578" si="347">IF(OR(P515="",R515="",T515="",X515="",Z515="",V515=""),"",IF(P515=R515,1,IF(P515=T515,1,IF(P515=V515,1,IF(P515=X515,1,IF(P515=Z515,1,IF(R515=T515,1,IF(R515=V515,1,IF(R515=X515,1,IF(R515=Z515,1,IF(T515=V515,1,IF(T515=X515,1,IF(T515=Z515,1,IF(V515=X515,1,IF(V515=Z515,1,IF(X515=Z515,1,0))))))))))))))))</f>
        <v/>
      </c>
      <c r="CT515" s="78">
        <f t="shared" ref="CT515:CT578" si="348">IF(R515+Q515&lt;P515,1,0)</f>
        <v>0</v>
      </c>
      <c r="CU515" s="78">
        <f t="shared" ref="CU515:CU578" si="349">IF(T515+S515&lt;R515,1,0)</f>
        <v>0</v>
      </c>
      <c r="CV515" s="78">
        <f t="shared" ref="CV515:CV578" si="350">IF(V515+U515&lt;T515,1,0)</f>
        <v>0</v>
      </c>
      <c r="CW515" s="78">
        <f t="shared" ref="CW515:CW578" si="351">IF(X515+W515&lt;V515,1,0)</f>
        <v>0</v>
      </c>
      <c r="CX515" s="78">
        <f t="shared" ref="CX515:CX578" si="352">IF(Z515+Y515&lt;X515,1,0)</f>
        <v>0</v>
      </c>
      <c r="CY515" s="78">
        <f t="shared" ref="CY515:CY578" si="353">IF(P515&gt;R515,1,IF(P515&gt;T515,1,IF(P515&gt;V515,1,IF(P515&gt;X515,1,IF(P515&gt;Z515,1,IF(R515&gt;T515,1,IF(R515&gt;V515,1,IF(R515&gt;X515,1,IF(R515&gt;Z515,1,IF(T515&gt;V515,1,IF(T515&gt;X515,1,IF(T515&gt;Z515,1,IF(V515&gt;X515,1,IF(V515&gt;Z515,1,IF(X515&gt;Z515,1,0)))))))))))))))</f>
        <v>0</v>
      </c>
      <c r="CZ515" s="78">
        <f t="shared" ref="CZ515:CZ578" si="354">IF(COUNTIFS($A$2:$A$1288,A515,$B$2:$B$1288,B515,$K$2:$K$1288,K515,$N$2:$N$1288,N515)&gt;1,1,0)</f>
        <v>0</v>
      </c>
      <c r="DA515" s="78">
        <f>IF(COUNTIFS($A$2:$A$601,A515,$B$2:$B$601,B515,$F$2:F$601,F515)&gt;1,1,0)</f>
        <v>0</v>
      </c>
      <c r="DB515" s="78">
        <f t="shared" ref="DB515:DB578" si="355">IF(COUNTIFS($P$2:$P$601,P515,$R$2:$R$601,R515)&gt;1,1,0)</f>
        <v>0</v>
      </c>
      <c r="DC515" s="78">
        <f t="shared" ref="DC515:DC578" si="356">IF(COUNTIFS($P$2:$P$1288,P515,$T$2:$T$1288,T515,$R$2:$R$1288,R515,$V$2:$V$1288,V515)&gt;1,1,0)</f>
        <v>0</v>
      </c>
      <c r="DD515" s="78">
        <f t="shared" ref="DD515:DD578" si="357">IF(COUNTIFS($T$2:$T$601,T515,$V$2:$V$601,V515,$P$2:$P$601,P515,$X$2:$X$601,X515)&gt;1,1,0)</f>
        <v>0</v>
      </c>
      <c r="DE515" s="78" t="str">
        <f t="shared" ref="DE515:DE578" si="358">IF(ISERROR(DATEVALUE(TEXT(B515,"mm/dd/yyyy"))),"1",IF(B515 &gt;=DATEVALUE(TEXT("06/01/2000","mm/dd/yyyy")),1,"0"))</f>
        <v>1</v>
      </c>
      <c r="DF515" s="78" t="str">
        <f t="shared" ref="DF515:DF578" si="359">IF(ISERROR(DATEVALUE(TEXT(E515,"mm/dd/yyyy"))),"1",IF(E515 &gt;=DATEVALUE(TEXT("06/01/2000","mm/dd/yyyy")),1,"0"))</f>
        <v>1</v>
      </c>
      <c r="DG515" s="78" t="str">
        <f t="shared" ref="DG515:DG578" si="360">IF(ISERROR(DATEVALUE(TEXT(AB515,"mm/dd/yyyy"))),"1",IF(AB515 &gt;=DATEVALUE(TEXT("06/01/2000","mm/dd/yyyy")),1,"0"))</f>
        <v>1</v>
      </c>
      <c r="DH515" s="78" t="str">
        <f t="shared" ref="DH515:DH578" si="361">IF(ISERROR(DATEVALUE(TEXT(AD515,"mm/dd/yyyy"))),"1",IF(AD515 &gt;=DATEVALUE(TEXT("06/01/2000","mm/dd/yyyy")),1,"0"))</f>
        <v>1</v>
      </c>
      <c r="DI515" s="79" t="str">
        <f>IFERROR(IF(J515="","",VLOOKUP(J515,Lists!$D$3:$E$13,2,FALSE)),1)</f>
        <v/>
      </c>
      <c r="DJ515" s="79" t="str">
        <f>IFERROR(IF(K515="","",VLOOKUP(K515,Lists!$F$3:$G$14,2,FALSE)),1)</f>
        <v/>
      </c>
      <c r="DK515" s="79" t="str">
        <f>IFERROR(IF(M515="","",VLOOKUP(M515,Lists!$AA$3:$AB$18,2,FALSE)),1)</f>
        <v/>
      </c>
      <c r="DL515" s="79" t="str">
        <f>IFERROR(IF(N515="","",VLOOKUP(N515,Lists!$AC$3:$AD$13,2,FALSE)),1)</f>
        <v/>
      </c>
    </row>
    <row r="516" spans="1:116" ht="15" customHeight="1" x14ac:dyDescent="0.2">
      <c r="A516" s="20"/>
      <c r="B516" s="19"/>
      <c r="C516" s="64"/>
      <c r="D516" s="64"/>
      <c r="E516" s="19"/>
      <c r="F516" s="20"/>
      <c r="G516" s="18"/>
      <c r="H516" s="65"/>
      <c r="I516" s="18"/>
      <c r="J516" s="66"/>
      <c r="K516" s="66"/>
      <c r="L516" s="67"/>
      <c r="M516" s="68"/>
      <c r="N516" s="68"/>
      <c r="O516" s="69"/>
      <c r="P516" s="134"/>
      <c r="Q516" s="70"/>
      <c r="R516" s="134"/>
      <c r="S516" s="70"/>
      <c r="T516" s="134"/>
      <c r="U516" s="70"/>
      <c r="V516" s="134"/>
      <c r="W516" s="70"/>
      <c r="X516" s="134"/>
      <c r="Y516" s="70"/>
      <c r="Z516" s="134"/>
      <c r="AA516" s="70"/>
      <c r="AB516" s="19"/>
      <c r="AC516" s="20"/>
      <c r="AD516" s="19"/>
      <c r="AE516" s="71" t="str">
        <f t="shared" si="326"/>
        <v/>
      </c>
      <c r="AF516" s="71" t="str">
        <f t="shared" si="327"/>
        <v/>
      </c>
      <c r="AG516" s="71" t="str">
        <f t="shared" si="328"/>
        <v/>
      </c>
      <c r="AH516" s="71" t="str">
        <f t="shared" si="329"/>
        <v/>
      </c>
      <c r="AI516" s="71" t="str">
        <f t="shared" si="330"/>
        <v/>
      </c>
      <c r="AJ516" s="71" t="str">
        <f t="shared" si="331"/>
        <v/>
      </c>
      <c r="AK516" s="71" t="str">
        <f t="shared" si="332"/>
        <v/>
      </c>
      <c r="AL516" s="71" t="str">
        <f t="shared" si="333"/>
        <v/>
      </c>
      <c r="AM516" s="71" t="str">
        <f t="shared" si="334"/>
        <v/>
      </c>
      <c r="AN516" s="72" t="str">
        <f t="shared" si="335"/>
        <v/>
      </c>
      <c r="AO516" s="73" t="str">
        <f t="shared" si="336"/>
        <v/>
      </c>
      <c r="AP516" s="72" t="str">
        <f t="shared" si="337"/>
        <v/>
      </c>
      <c r="AQ516" s="72" t="str">
        <f t="shared" si="338"/>
        <v/>
      </c>
      <c r="AR516" s="72" t="str">
        <f t="shared" si="339"/>
        <v/>
      </c>
      <c r="AS516" s="72" t="str">
        <f t="shared" si="340"/>
        <v/>
      </c>
      <c r="AT516" s="72" t="str">
        <f t="shared" si="341"/>
        <v/>
      </c>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80"/>
      <c r="CA516" s="3"/>
      <c r="CB516" s="3"/>
      <c r="CC516" s="3"/>
      <c r="CD516" s="3"/>
      <c r="CE516" s="3"/>
      <c r="CF516" s="3"/>
      <c r="CG516" s="3"/>
      <c r="CH516" s="3"/>
      <c r="CI516" s="3"/>
      <c r="CJ516" s="3"/>
      <c r="CM516" s="3"/>
      <c r="CN516" s="78" t="str">
        <f t="shared" si="342"/>
        <v/>
      </c>
      <c r="CO516" s="78" t="str">
        <f t="shared" si="343"/>
        <v/>
      </c>
      <c r="CP516" s="78" t="str">
        <f t="shared" si="344"/>
        <v/>
      </c>
      <c r="CQ516" s="78" t="str">
        <f t="shared" si="345"/>
        <v/>
      </c>
      <c r="CR516" s="78" t="str">
        <f t="shared" si="346"/>
        <v/>
      </c>
      <c r="CS516" s="78" t="str">
        <f t="shared" si="347"/>
        <v/>
      </c>
      <c r="CT516" s="78">
        <f t="shared" si="348"/>
        <v>0</v>
      </c>
      <c r="CU516" s="78">
        <f t="shared" si="349"/>
        <v>0</v>
      </c>
      <c r="CV516" s="78">
        <f t="shared" si="350"/>
        <v>0</v>
      </c>
      <c r="CW516" s="78">
        <f t="shared" si="351"/>
        <v>0</v>
      </c>
      <c r="CX516" s="78">
        <f t="shared" si="352"/>
        <v>0</v>
      </c>
      <c r="CY516" s="78">
        <f t="shared" si="353"/>
        <v>0</v>
      </c>
      <c r="CZ516" s="78">
        <f t="shared" si="354"/>
        <v>0</v>
      </c>
      <c r="DA516" s="78">
        <f>IF(COUNTIFS($A$2:$A$601,A516,$B$2:$B$601,B516,$F$2:F$601,F516)&gt;1,1,0)</f>
        <v>0</v>
      </c>
      <c r="DB516" s="78">
        <f t="shared" si="355"/>
        <v>0</v>
      </c>
      <c r="DC516" s="78">
        <f t="shared" si="356"/>
        <v>0</v>
      </c>
      <c r="DD516" s="78">
        <f t="shared" si="357"/>
        <v>0</v>
      </c>
      <c r="DE516" s="78" t="str">
        <f t="shared" si="358"/>
        <v>1</v>
      </c>
      <c r="DF516" s="78" t="str">
        <f t="shared" si="359"/>
        <v>1</v>
      </c>
      <c r="DG516" s="78" t="str">
        <f t="shared" si="360"/>
        <v>1</v>
      </c>
      <c r="DH516" s="78" t="str">
        <f t="shared" si="361"/>
        <v>1</v>
      </c>
      <c r="DI516" s="79" t="str">
        <f>IFERROR(IF(J516="","",VLOOKUP(J516,Lists!$D$3:$E$13,2,FALSE)),1)</f>
        <v/>
      </c>
      <c r="DJ516" s="79" t="str">
        <f>IFERROR(IF(K516="","",VLOOKUP(K516,Lists!$F$3:$G$14,2,FALSE)),1)</f>
        <v/>
      </c>
      <c r="DK516" s="79" t="str">
        <f>IFERROR(IF(M516="","",VLOOKUP(M516,Lists!$AA$3:$AB$18,2,FALSE)),1)</f>
        <v/>
      </c>
      <c r="DL516" s="79" t="str">
        <f>IFERROR(IF(N516="","",VLOOKUP(N516,Lists!$AC$3:$AD$13,2,FALSE)),1)</f>
        <v/>
      </c>
    </row>
    <row r="517" spans="1:116" ht="15" customHeight="1" x14ac:dyDescent="0.2">
      <c r="A517" s="20"/>
      <c r="B517" s="19"/>
      <c r="C517" s="64"/>
      <c r="D517" s="64"/>
      <c r="E517" s="19"/>
      <c r="F517" s="20"/>
      <c r="G517" s="18"/>
      <c r="H517" s="65"/>
      <c r="I517" s="18"/>
      <c r="J517" s="66"/>
      <c r="K517" s="66"/>
      <c r="L517" s="67"/>
      <c r="M517" s="68"/>
      <c r="N517" s="68"/>
      <c r="O517" s="69"/>
      <c r="P517" s="134"/>
      <c r="Q517" s="70"/>
      <c r="R517" s="134"/>
      <c r="S517" s="70"/>
      <c r="T517" s="134"/>
      <c r="U517" s="70"/>
      <c r="V517" s="134"/>
      <c r="W517" s="70"/>
      <c r="X517" s="134"/>
      <c r="Y517" s="70"/>
      <c r="Z517" s="134"/>
      <c r="AA517" s="70"/>
      <c r="AB517" s="19"/>
      <c r="AC517" s="20"/>
      <c r="AD517" s="19"/>
      <c r="AE517" s="71" t="str">
        <f t="shared" si="326"/>
        <v/>
      </c>
      <c r="AF517" s="71" t="str">
        <f t="shared" si="327"/>
        <v/>
      </c>
      <c r="AG517" s="71" t="str">
        <f t="shared" si="328"/>
        <v/>
      </c>
      <c r="AH517" s="71" t="str">
        <f t="shared" si="329"/>
        <v/>
      </c>
      <c r="AI517" s="71" t="str">
        <f t="shared" si="330"/>
        <v/>
      </c>
      <c r="AJ517" s="71" t="str">
        <f t="shared" si="331"/>
        <v/>
      </c>
      <c r="AK517" s="71" t="str">
        <f t="shared" si="332"/>
        <v/>
      </c>
      <c r="AL517" s="71" t="str">
        <f t="shared" si="333"/>
        <v/>
      </c>
      <c r="AM517" s="71" t="str">
        <f t="shared" si="334"/>
        <v/>
      </c>
      <c r="AN517" s="72" t="str">
        <f t="shared" si="335"/>
        <v/>
      </c>
      <c r="AO517" s="73" t="str">
        <f t="shared" si="336"/>
        <v/>
      </c>
      <c r="AP517" s="72" t="str">
        <f t="shared" si="337"/>
        <v/>
      </c>
      <c r="AQ517" s="72" t="str">
        <f t="shared" si="338"/>
        <v/>
      </c>
      <c r="AR517" s="72" t="str">
        <f t="shared" si="339"/>
        <v/>
      </c>
      <c r="AS517" s="72" t="str">
        <f t="shared" si="340"/>
        <v/>
      </c>
      <c r="AT517" s="72" t="str">
        <f t="shared" si="341"/>
        <v/>
      </c>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80"/>
      <c r="CA517" s="3"/>
      <c r="CB517" s="3"/>
      <c r="CC517" s="3"/>
      <c r="CD517" s="3"/>
      <c r="CE517" s="3"/>
      <c r="CF517" s="3"/>
      <c r="CG517" s="3"/>
      <c r="CH517" s="3"/>
      <c r="CI517" s="3"/>
      <c r="CJ517" s="3"/>
      <c r="CM517" s="3"/>
      <c r="CN517" s="78" t="str">
        <f t="shared" si="342"/>
        <v/>
      </c>
      <c r="CO517" s="78" t="str">
        <f t="shared" si="343"/>
        <v/>
      </c>
      <c r="CP517" s="78" t="str">
        <f t="shared" si="344"/>
        <v/>
      </c>
      <c r="CQ517" s="78" t="str">
        <f t="shared" si="345"/>
        <v/>
      </c>
      <c r="CR517" s="78" t="str">
        <f t="shared" si="346"/>
        <v/>
      </c>
      <c r="CS517" s="78" t="str">
        <f t="shared" si="347"/>
        <v/>
      </c>
      <c r="CT517" s="78">
        <f t="shared" si="348"/>
        <v>0</v>
      </c>
      <c r="CU517" s="78">
        <f t="shared" si="349"/>
        <v>0</v>
      </c>
      <c r="CV517" s="78">
        <f t="shared" si="350"/>
        <v>0</v>
      </c>
      <c r="CW517" s="78">
        <f t="shared" si="351"/>
        <v>0</v>
      </c>
      <c r="CX517" s="78">
        <f t="shared" si="352"/>
        <v>0</v>
      </c>
      <c r="CY517" s="78">
        <f t="shared" si="353"/>
        <v>0</v>
      </c>
      <c r="CZ517" s="78">
        <f t="shared" si="354"/>
        <v>0</v>
      </c>
      <c r="DA517" s="78">
        <f>IF(COUNTIFS($A$2:$A$601,A517,$B$2:$B$601,B517,$F$2:F$601,F517)&gt;1,1,0)</f>
        <v>0</v>
      </c>
      <c r="DB517" s="78">
        <f t="shared" si="355"/>
        <v>0</v>
      </c>
      <c r="DC517" s="78">
        <f t="shared" si="356"/>
        <v>0</v>
      </c>
      <c r="DD517" s="78">
        <f t="shared" si="357"/>
        <v>0</v>
      </c>
      <c r="DE517" s="78" t="str">
        <f t="shared" si="358"/>
        <v>1</v>
      </c>
      <c r="DF517" s="78" t="str">
        <f t="shared" si="359"/>
        <v>1</v>
      </c>
      <c r="DG517" s="78" t="str">
        <f t="shared" si="360"/>
        <v>1</v>
      </c>
      <c r="DH517" s="78" t="str">
        <f t="shared" si="361"/>
        <v>1</v>
      </c>
      <c r="DI517" s="79" t="str">
        <f>IFERROR(IF(J517="","",VLOOKUP(J517,Lists!$D$3:$E$13,2,FALSE)),1)</f>
        <v/>
      </c>
      <c r="DJ517" s="79" t="str">
        <f>IFERROR(IF(K517="","",VLOOKUP(K517,Lists!$F$3:$G$14,2,FALSE)),1)</f>
        <v/>
      </c>
      <c r="DK517" s="79" t="str">
        <f>IFERROR(IF(M517="","",VLOOKUP(M517,Lists!$AA$3:$AB$18,2,FALSE)),1)</f>
        <v/>
      </c>
      <c r="DL517" s="79" t="str">
        <f>IFERROR(IF(N517="","",VLOOKUP(N517,Lists!$AC$3:$AD$13,2,FALSE)),1)</f>
        <v/>
      </c>
    </row>
    <row r="518" spans="1:116" ht="15" customHeight="1" x14ac:dyDescent="0.2">
      <c r="A518" s="20"/>
      <c r="B518" s="19"/>
      <c r="C518" s="64"/>
      <c r="D518" s="64"/>
      <c r="E518" s="19"/>
      <c r="F518" s="20"/>
      <c r="G518" s="18"/>
      <c r="H518" s="65"/>
      <c r="I518" s="18"/>
      <c r="J518" s="66"/>
      <c r="K518" s="66"/>
      <c r="L518" s="67"/>
      <c r="M518" s="68"/>
      <c r="N518" s="68"/>
      <c r="O518" s="69"/>
      <c r="P518" s="134"/>
      <c r="Q518" s="70"/>
      <c r="R518" s="134"/>
      <c r="S518" s="70"/>
      <c r="T518" s="134"/>
      <c r="U518" s="70"/>
      <c r="V518" s="134"/>
      <c r="W518" s="70"/>
      <c r="X518" s="134"/>
      <c r="Y518" s="70"/>
      <c r="Z518" s="134"/>
      <c r="AA518" s="70"/>
      <c r="AB518" s="19"/>
      <c r="AC518" s="20"/>
      <c r="AD518" s="19"/>
      <c r="AE518" s="71" t="str">
        <f t="shared" si="326"/>
        <v/>
      </c>
      <c r="AF518" s="71" t="str">
        <f t="shared" si="327"/>
        <v/>
      </c>
      <c r="AG518" s="71" t="str">
        <f t="shared" si="328"/>
        <v/>
      </c>
      <c r="AH518" s="71" t="str">
        <f t="shared" si="329"/>
        <v/>
      </c>
      <c r="AI518" s="71" t="str">
        <f t="shared" si="330"/>
        <v/>
      </c>
      <c r="AJ518" s="71" t="str">
        <f t="shared" si="331"/>
        <v/>
      </c>
      <c r="AK518" s="71" t="str">
        <f t="shared" si="332"/>
        <v/>
      </c>
      <c r="AL518" s="71" t="str">
        <f t="shared" si="333"/>
        <v/>
      </c>
      <c r="AM518" s="71" t="str">
        <f t="shared" si="334"/>
        <v/>
      </c>
      <c r="AN518" s="72" t="str">
        <f t="shared" si="335"/>
        <v/>
      </c>
      <c r="AO518" s="73" t="str">
        <f t="shared" si="336"/>
        <v/>
      </c>
      <c r="AP518" s="72" t="str">
        <f t="shared" si="337"/>
        <v/>
      </c>
      <c r="AQ518" s="72" t="str">
        <f t="shared" si="338"/>
        <v/>
      </c>
      <c r="AR518" s="72" t="str">
        <f t="shared" si="339"/>
        <v/>
      </c>
      <c r="AS518" s="72" t="str">
        <f t="shared" si="340"/>
        <v/>
      </c>
      <c r="AT518" s="72" t="str">
        <f t="shared" si="341"/>
        <v/>
      </c>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80"/>
      <c r="CA518" s="3"/>
      <c r="CB518" s="3"/>
      <c r="CC518" s="3"/>
      <c r="CD518" s="3"/>
      <c r="CE518" s="3"/>
      <c r="CF518" s="3"/>
      <c r="CG518" s="3"/>
      <c r="CH518" s="3"/>
      <c r="CI518" s="3"/>
      <c r="CJ518" s="3"/>
      <c r="CM518" s="3"/>
      <c r="CN518" s="78" t="str">
        <f t="shared" si="342"/>
        <v/>
      </c>
      <c r="CO518" s="78" t="str">
        <f t="shared" si="343"/>
        <v/>
      </c>
      <c r="CP518" s="78" t="str">
        <f t="shared" si="344"/>
        <v/>
      </c>
      <c r="CQ518" s="78" t="str">
        <f t="shared" si="345"/>
        <v/>
      </c>
      <c r="CR518" s="78" t="str">
        <f t="shared" si="346"/>
        <v/>
      </c>
      <c r="CS518" s="78" t="str">
        <f t="shared" si="347"/>
        <v/>
      </c>
      <c r="CT518" s="78">
        <f t="shared" si="348"/>
        <v>0</v>
      </c>
      <c r="CU518" s="78">
        <f t="shared" si="349"/>
        <v>0</v>
      </c>
      <c r="CV518" s="78">
        <f t="shared" si="350"/>
        <v>0</v>
      </c>
      <c r="CW518" s="78">
        <f t="shared" si="351"/>
        <v>0</v>
      </c>
      <c r="CX518" s="78">
        <f t="shared" si="352"/>
        <v>0</v>
      </c>
      <c r="CY518" s="78">
        <f t="shared" si="353"/>
        <v>0</v>
      </c>
      <c r="CZ518" s="78">
        <f t="shared" si="354"/>
        <v>0</v>
      </c>
      <c r="DA518" s="78">
        <f>IF(COUNTIFS($A$2:$A$601,A518,$B$2:$B$601,B518,$F$2:F$601,F518)&gt;1,1,0)</f>
        <v>0</v>
      </c>
      <c r="DB518" s="78">
        <f t="shared" si="355"/>
        <v>0</v>
      </c>
      <c r="DC518" s="78">
        <f t="shared" si="356"/>
        <v>0</v>
      </c>
      <c r="DD518" s="78">
        <f t="shared" si="357"/>
        <v>0</v>
      </c>
      <c r="DE518" s="78" t="str">
        <f t="shared" si="358"/>
        <v>1</v>
      </c>
      <c r="DF518" s="78" t="str">
        <f t="shared" si="359"/>
        <v>1</v>
      </c>
      <c r="DG518" s="78" t="str">
        <f t="shared" si="360"/>
        <v>1</v>
      </c>
      <c r="DH518" s="78" t="str">
        <f t="shared" si="361"/>
        <v>1</v>
      </c>
      <c r="DI518" s="79" t="str">
        <f>IFERROR(IF(J518="","",VLOOKUP(J518,Lists!$D$3:$E$13,2,FALSE)),1)</f>
        <v/>
      </c>
      <c r="DJ518" s="79" t="str">
        <f>IFERROR(IF(K518="","",VLOOKUP(K518,Lists!$F$3:$G$14,2,FALSE)),1)</f>
        <v/>
      </c>
      <c r="DK518" s="79" t="str">
        <f>IFERROR(IF(M518="","",VLOOKUP(M518,Lists!$AA$3:$AB$18,2,FALSE)),1)</f>
        <v/>
      </c>
      <c r="DL518" s="79" t="str">
        <f>IFERROR(IF(N518="","",VLOOKUP(N518,Lists!$AC$3:$AD$13,2,FALSE)),1)</f>
        <v/>
      </c>
    </row>
    <row r="519" spans="1:116" ht="15" customHeight="1" x14ac:dyDescent="0.2">
      <c r="A519" s="20"/>
      <c r="B519" s="19"/>
      <c r="C519" s="64"/>
      <c r="D519" s="64"/>
      <c r="E519" s="19"/>
      <c r="F519" s="20"/>
      <c r="G519" s="18"/>
      <c r="H519" s="65"/>
      <c r="I519" s="18"/>
      <c r="J519" s="66"/>
      <c r="K519" s="66"/>
      <c r="L519" s="67"/>
      <c r="M519" s="68"/>
      <c r="N519" s="68"/>
      <c r="O519" s="69"/>
      <c r="P519" s="134"/>
      <c r="Q519" s="70"/>
      <c r="R519" s="134"/>
      <c r="S519" s="70"/>
      <c r="T519" s="134"/>
      <c r="U519" s="70"/>
      <c r="V519" s="134"/>
      <c r="W519" s="70"/>
      <c r="X519" s="134"/>
      <c r="Y519" s="70"/>
      <c r="Z519" s="134"/>
      <c r="AA519" s="70"/>
      <c r="AB519" s="19"/>
      <c r="AC519" s="20"/>
      <c r="AD519" s="19"/>
      <c r="AE519" s="71" t="str">
        <f t="shared" si="326"/>
        <v/>
      </c>
      <c r="AF519" s="71" t="str">
        <f t="shared" si="327"/>
        <v/>
      </c>
      <c r="AG519" s="71" t="str">
        <f t="shared" si="328"/>
        <v/>
      </c>
      <c r="AH519" s="71" t="str">
        <f t="shared" si="329"/>
        <v/>
      </c>
      <c r="AI519" s="71" t="str">
        <f t="shared" si="330"/>
        <v/>
      </c>
      <c r="AJ519" s="71" t="str">
        <f t="shared" si="331"/>
        <v/>
      </c>
      <c r="AK519" s="71" t="str">
        <f t="shared" si="332"/>
        <v/>
      </c>
      <c r="AL519" s="71" t="str">
        <f t="shared" si="333"/>
        <v/>
      </c>
      <c r="AM519" s="71" t="str">
        <f t="shared" si="334"/>
        <v/>
      </c>
      <c r="AN519" s="72" t="str">
        <f t="shared" si="335"/>
        <v/>
      </c>
      <c r="AO519" s="73" t="str">
        <f t="shared" si="336"/>
        <v/>
      </c>
      <c r="AP519" s="72" t="str">
        <f t="shared" si="337"/>
        <v/>
      </c>
      <c r="AQ519" s="72" t="str">
        <f t="shared" si="338"/>
        <v/>
      </c>
      <c r="AR519" s="72" t="str">
        <f t="shared" si="339"/>
        <v/>
      </c>
      <c r="AS519" s="72" t="str">
        <f t="shared" si="340"/>
        <v/>
      </c>
      <c r="AT519" s="72" t="str">
        <f t="shared" si="341"/>
        <v/>
      </c>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80"/>
      <c r="CA519" s="3"/>
      <c r="CB519" s="3"/>
      <c r="CC519" s="3"/>
      <c r="CD519" s="3"/>
      <c r="CE519" s="3"/>
      <c r="CF519" s="3"/>
      <c r="CG519" s="3"/>
      <c r="CH519" s="3"/>
      <c r="CI519" s="3"/>
      <c r="CJ519" s="3"/>
      <c r="CM519" s="3"/>
      <c r="CN519" s="78" t="str">
        <f t="shared" si="342"/>
        <v/>
      </c>
      <c r="CO519" s="78" t="str">
        <f t="shared" si="343"/>
        <v/>
      </c>
      <c r="CP519" s="78" t="str">
        <f t="shared" si="344"/>
        <v/>
      </c>
      <c r="CQ519" s="78" t="str">
        <f t="shared" si="345"/>
        <v/>
      </c>
      <c r="CR519" s="78" t="str">
        <f t="shared" si="346"/>
        <v/>
      </c>
      <c r="CS519" s="78" t="str">
        <f t="shared" si="347"/>
        <v/>
      </c>
      <c r="CT519" s="78">
        <f t="shared" si="348"/>
        <v>0</v>
      </c>
      <c r="CU519" s="78">
        <f t="shared" si="349"/>
        <v>0</v>
      </c>
      <c r="CV519" s="78">
        <f t="shared" si="350"/>
        <v>0</v>
      </c>
      <c r="CW519" s="78">
        <f t="shared" si="351"/>
        <v>0</v>
      </c>
      <c r="CX519" s="78">
        <f t="shared" si="352"/>
        <v>0</v>
      </c>
      <c r="CY519" s="78">
        <f t="shared" si="353"/>
        <v>0</v>
      </c>
      <c r="CZ519" s="78">
        <f t="shared" si="354"/>
        <v>0</v>
      </c>
      <c r="DA519" s="78">
        <f>IF(COUNTIFS($A$2:$A$601,A519,$B$2:$B$601,B519,$F$2:F$601,F519)&gt;1,1,0)</f>
        <v>0</v>
      </c>
      <c r="DB519" s="78">
        <f t="shared" si="355"/>
        <v>0</v>
      </c>
      <c r="DC519" s="78">
        <f t="shared" si="356"/>
        <v>0</v>
      </c>
      <c r="DD519" s="78">
        <f t="shared" si="357"/>
        <v>0</v>
      </c>
      <c r="DE519" s="78" t="str">
        <f t="shared" si="358"/>
        <v>1</v>
      </c>
      <c r="DF519" s="78" t="str">
        <f t="shared" si="359"/>
        <v>1</v>
      </c>
      <c r="DG519" s="78" t="str">
        <f t="shared" si="360"/>
        <v>1</v>
      </c>
      <c r="DH519" s="78" t="str">
        <f t="shared" si="361"/>
        <v>1</v>
      </c>
      <c r="DI519" s="79" t="str">
        <f>IFERROR(IF(J519="","",VLOOKUP(J519,Lists!$D$3:$E$13,2,FALSE)),1)</f>
        <v/>
      </c>
      <c r="DJ519" s="79" t="str">
        <f>IFERROR(IF(K519="","",VLOOKUP(K519,Lists!$F$3:$G$14,2,FALSE)),1)</f>
        <v/>
      </c>
      <c r="DK519" s="79" t="str">
        <f>IFERROR(IF(M519="","",VLOOKUP(M519,Lists!$AA$3:$AB$18,2,FALSE)),1)</f>
        <v/>
      </c>
      <c r="DL519" s="79" t="str">
        <f>IFERROR(IF(N519="","",VLOOKUP(N519,Lists!$AC$3:$AD$13,2,FALSE)),1)</f>
        <v/>
      </c>
    </row>
    <row r="520" spans="1:116" ht="15" customHeight="1" x14ac:dyDescent="0.2">
      <c r="A520" s="20"/>
      <c r="B520" s="19"/>
      <c r="C520" s="64"/>
      <c r="D520" s="64"/>
      <c r="E520" s="19"/>
      <c r="F520" s="20"/>
      <c r="G520" s="18"/>
      <c r="H520" s="65"/>
      <c r="I520" s="18"/>
      <c r="J520" s="66"/>
      <c r="K520" s="66"/>
      <c r="L520" s="67"/>
      <c r="M520" s="68"/>
      <c r="N520" s="68"/>
      <c r="O520" s="69"/>
      <c r="P520" s="134"/>
      <c r="Q520" s="70"/>
      <c r="R520" s="134"/>
      <c r="S520" s="70"/>
      <c r="T520" s="134"/>
      <c r="U520" s="70"/>
      <c r="V520" s="134"/>
      <c r="W520" s="70"/>
      <c r="X520" s="134"/>
      <c r="Y520" s="70"/>
      <c r="Z520" s="134"/>
      <c r="AA520" s="70"/>
      <c r="AB520" s="19"/>
      <c r="AC520" s="20"/>
      <c r="AD520" s="19"/>
      <c r="AE520" s="71" t="str">
        <f t="shared" si="326"/>
        <v/>
      </c>
      <c r="AF520" s="71" t="str">
        <f t="shared" si="327"/>
        <v/>
      </c>
      <c r="AG520" s="71" t="str">
        <f t="shared" si="328"/>
        <v/>
      </c>
      <c r="AH520" s="71" t="str">
        <f t="shared" si="329"/>
        <v/>
      </c>
      <c r="AI520" s="71" t="str">
        <f t="shared" si="330"/>
        <v/>
      </c>
      <c r="AJ520" s="71" t="str">
        <f t="shared" si="331"/>
        <v/>
      </c>
      <c r="AK520" s="71" t="str">
        <f t="shared" si="332"/>
        <v/>
      </c>
      <c r="AL520" s="71" t="str">
        <f t="shared" si="333"/>
        <v/>
      </c>
      <c r="AM520" s="71" t="str">
        <f t="shared" si="334"/>
        <v/>
      </c>
      <c r="AN520" s="72" t="str">
        <f t="shared" si="335"/>
        <v/>
      </c>
      <c r="AO520" s="73" t="str">
        <f t="shared" si="336"/>
        <v/>
      </c>
      <c r="AP520" s="72" t="str">
        <f t="shared" si="337"/>
        <v/>
      </c>
      <c r="AQ520" s="72" t="str">
        <f t="shared" si="338"/>
        <v/>
      </c>
      <c r="AR520" s="72" t="str">
        <f t="shared" si="339"/>
        <v/>
      </c>
      <c r="AS520" s="72" t="str">
        <f t="shared" si="340"/>
        <v/>
      </c>
      <c r="AT520" s="72" t="str">
        <f t="shared" si="341"/>
        <v/>
      </c>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80"/>
      <c r="CA520" s="3"/>
      <c r="CB520" s="3"/>
      <c r="CC520" s="3"/>
      <c r="CD520" s="3"/>
      <c r="CE520" s="3"/>
      <c r="CF520" s="3"/>
      <c r="CG520" s="3"/>
      <c r="CH520" s="3"/>
      <c r="CI520" s="3"/>
      <c r="CJ520" s="3"/>
      <c r="CM520" s="3"/>
      <c r="CN520" s="78" t="str">
        <f t="shared" si="342"/>
        <v/>
      </c>
      <c r="CO520" s="78" t="str">
        <f t="shared" si="343"/>
        <v/>
      </c>
      <c r="CP520" s="78" t="str">
        <f t="shared" si="344"/>
        <v/>
      </c>
      <c r="CQ520" s="78" t="str">
        <f t="shared" si="345"/>
        <v/>
      </c>
      <c r="CR520" s="78" t="str">
        <f t="shared" si="346"/>
        <v/>
      </c>
      <c r="CS520" s="78" t="str">
        <f t="shared" si="347"/>
        <v/>
      </c>
      <c r="CT520" s="78">
        <f t="shared" si="348"/>
        <v>0</v>
      </c>
      <c r="CU520" s="78">
        <f t="shared" si="349"/>
        <v>0</v>
      </c>
      <c r="CV520" s="78">
        <f t="shared" si="350"/>
        <v>0</v>
      </c>
      <c r="CW520" s="78">
        <f t="shared" si="351"/>
        <v>0</v>
      </c>
      <c r="CX520" s="78">
        <f t="shared" si="352"/>
        <v>0</v>
      </c>
      <c r="CY520" s="78">
        <f t="shared" si="353"/>
        <v>0</v>
      </c>
      <c r="CZ520" s="78">
        <f t="shared" si="354"/>
        <v>0</v>
      </c>
      <c r="DA520" s="78">
        <f>IF(COUNTIFS($A$2:$A$601,A520,$B$2:$B$601,B520,$F$2:F$601,F520)&gt;1,1,0)</f>
        <v>0</v>
      </c>
      <c r="DB520" s="78">
        <f t="shared" si="355"/>
        <v>0</v>
      </c>
      <c r="DC520" s="78">
        <f t="shared" si="356"/>
        <v>0</v>
      </c>
      <c r="DD520" s="78">
        <f t="shared" si="357"/>
        <v>0</v>
      </c>
      <c r="DE520" s="78" t="str">
        <f t="shared" si="358"/>
        <v>1</v>
      </c>
      <c r="DF520" s="78" t="str">
        <f t="shared" si="359"/>
        <v>1</v>
      </c>
      <c r="DG520" s="78" t="str">
        <f t="shared" si="360"/>
        <v>1</v>
      </c>
      <c r="DH520" s="78" t="str">
        <f t="shared" si="361"/>
        <v>1</v>
      </c>
      <c r="DI520" s="79" t="str">
        <f>IFERROR(IF(J520="","",VLOOKUP(J520,Lists!$D$3:$E$13,2,FALSE)),1)</f>
        <v/>
      </c>
      <c r="DJ520" s="79" t="str">
        <f>IFERROR(IF(K520="","",VLOOKUP(K520,Lists!$F$3:$G$14,2,FALSE)),1)</f>
        <v/>
      </c>
      <c r="DK520" s="79" t="str">
        <f>IFERROR(IF(M520="","",VLOOKUP(M520,Lists!$AA$3:$AB$18,2,FALSE)),1)</f>
        <v/>
      </c>
      <c r="DL520" s="79" t="str">
        <f>IFERROR(IF(N520="","",VLOOKUP(N520,Lists!$AC$3:$AD$13,2,FALSE)),1)</f>
        <v/>
      </c>
    </row>
    <row r="521" spans="1:116" ht="15" customHeight="1" x14ac:dyDescent="0.2">
      <c r="A521" s="20"/>
      <c r="B521" s="19"/>
      <c r="C521" s="64"/>
      <c r="D521" s="64"/>
      <c r="E521" s="19"/>
      <c r="F521" s="20"/>
      <c r="G521" s="18"/>
      <c r="H521" s="65"/>
      <c r="I521" s="18"/>
      <c r="J521" s="66"/>
      <c r="K521" s="66"/>
      <c r="L521" s="67"/>
      <c r="M521" s="68"/>
      <c r="N521" s="68"/>
      <c r="O521" s="69"/>
      <c r="P521" s="134"/>
      <c r="Q521" s="70"/>
      <c r="R521" s="134"/>
      <c r="S521" s="70"/>
      <c r="T521" s="134"/>
      <c r="U521" s="70"/>
      <c r="V521" s="134"/>
      <c r="W521" s="70"/>
      <c r="X521" s="134"/>
      <c r="Y521" s="70"/>
      <c r="Z521" s="134"/>
      <c r="AA521" s="70"/>
      <c r="AB521" s="19"/>
      <c r="AC521" s="20"/>
      <c r="AD521" s="19"/>
      <c r="AE521" s="71" t="str">
        <f t="shared" si="326"/>
        <v/>
      </c>
      <c r="AF521" s="71" t="str">
        <f t="shared" si="327"/>
        <v/>
      </c>
      <c r="AG521" s="71" t="str">
        <f t="shared" si="328"/>
        <v/>
      </c>
      <c r="AH521" s="71" t="str">
        <f t="shared" si="329"/>
        <v/>
      </c>
      <c r="AI521" s="71" t="str">
        <f t="shared" si="330"/>
        <v/>
      </c>
      <c r="AJ521" s="71" t="str">
        <f t="shared" si="331"/>
        <v/>
      </c>
      <c r="AK521" s="71" t="str">
        <f t="shared" si="332"/>
        <v/>
      </c>
      <c r="AL521" s="71" t="str">
        <f t="shared" si="333"/>
        <v/>
      </c>
      <c r="AM521" s="71" t="str">
        <f t="shared" si="334"/>
        <v/>
      </c>
      <c r="AN521" s="72" t="str">
        <f t="shared" si="335"/>
        <v/>
      </c>
      <c r="AO521" s="73" t="str">
        <f t="shared" si="336"/>
        <v/>
      </c>
      <c r="AP521" s="72" t="str">
        <f t="shared" si="337"/>
        <v/>
      </c>
      <c r="AQ521" s="72" t="str">
        <f t="shared" si="338"/>
        <v/>
      </c>
      <c r="AR521" s="72" t="str">
        <f t="shared" si="339"/>
        <v/>
      </c>
      <c r="AS521" s="72" t="str">
        <f t="shared" si="340"/>
        <v/>
      </c>
      <c r="AT521" s="72" t="str">
        <f t="shared" si="341"/>
        <v/>
      </c>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80"/>
      <c r="CA521" s="3"/>
      <c r="CB521" s="3"/>
      <c r="CC521" s="3"/>
      <c r="CD521" s="3"/>
      <c r="CE521" s="3"/>
      <c r="CF521" s="3"/>
      <c r="CG521" s="3"/>
      <c r="CH521" s="3"/>
      <c r="CI521" s="3"/>
      <c r="CJ521" s="3"/>
      <c r="CM521" s="3"/>
      <c r="CN521" s="78" t="str">
        <f t="shared" si="342"/>
        <v/>
      </c>
      <c r="CO521" s="78" t="str">
        <f t="shared" si="343"/>
        <v/>
      </c>
      <c r="CP521" s="78" t="str">
        <f t="shared" si="344"/>
        <v/>
      </c>
      <c r="CQ521" s="78" t="str">
        <f t="shared" si="345"/>
        <v/>
      </c>
      <c r="CR521" s="78" t="str">
        <f t="shared" si="346"/>
        <v/>
      </c>
      <c r="CS521" s="78" t="str">
        <f t="shared" si="347"/>
        <v/>
      </c>
      <c r="CT521" s="78">
        <f t="shared" si="348"/>
        <v>0</v>
      </c>
      <c r="CU521" s="78">
        <f t="shared" si="349"/>
        <v>0</v>
      </c>
      <c r="CV521" s="78">
        <f t="shared" si="350"/>
        <v>0</v>
      </c>
      <c r="CW521" s="78">
        <f t="shared" si="351"/>
        <v>0</v>
      </c>
      <c r="CX521" s="78">
        <f t="shared" si="352"/>
        <v>0</v>
      </c>
      <c r="CY521" s="78">
        <f t="shared" si="353"/>
        <v>0</v>
      </c>
      <c r="CZ521" s="78">
        <f t="shared" si="354"/>
        <v>0</v>
      </c>
      <c r="DA521" s="78">
        <f>IF(COUNTIFS($A$2:$A$601,A521,$B$2:$B$601,B521,$F$2:F$601,F521)&gt;1,1,0)</f>
        <v>0</v>
      </c>
      <c r="DB521" s="78">
        <f t="shared" si="355"/>
        <v>0</v>
      </c>
      <c r="DC521" s="78">
        <f t="shared" si="356"/>
        <v>0</v>
      </c>
      <c r="DD521" s="78">
        <f t="shared" si="357"/>
        <v>0</v>
      </c>
      <c r="DE521" s="78" t="str">
        <f t="shared" si="358"/>
        <v>1</v>
      </c>
      <c r="DF521" s="78" t="str">
        <f t="shared" si="359"/>
        <v>1</v>
      </c>
      <c r="DG521" s="78" t="str">
        <f t="shared" si="360"/>
        <v>1</v>
      </c>
      <c r="DH521" s="78" t="str">
        <f t="shared" si="361"/>
        <v>1</v>
      </c>
      <c r="DI521" s="79" t="str">
        <f>IFERROR(IF(J521="","",VLOOKUP(J521,Lists!$D$3:$E$13,2,FALSE)),1)</f>
        <v/>
      </c>
      <c r="DJ521" s="79" t="str">
        <f>IFERROR(IF(K521="","",VLOOKUP(K521,Lists!$F$3:$G$14,2,FALSE)),1)</f>
        <v/>
      </c>
      <c r="DK521" s="79" t="str">
        <f>IFERROR(IF(M521="","",VLOOKUP(M521,Lists!$AA$3:$AB$18,2,FALSE)),1)</f>
        <v/>
      </c>
      <c r="DL521" s="79" t="str">
        <f>IFERROR(IF(N521="","",VLOOKUP(N521,Lists!$AC$3:$AD$13,2,FALSE)),1)</f>
        <v/>
      </c>
    </row>
    <row r="522" spans="1:116" ht="15" customHeight="1" x14ac:dyDescent="0.2">
      <c r="A522" s="20"/>
      <c r="B522" s="19"/>
      <c r="C522" s="64"/>
      <c r="D522" s="64"/>
      <c r="E522" s="19"/>
      <c r="F522" s="20"/>
      <c r="G522" s="18"/>
      <c r="H522" s="65"/>
      <c r="I522" s="18"/>
      <c r="J522" s="66"/>
      <c r="K522" s="66"/>
      <c r="L522" s="67"/>
      <c r="M522" s="68"/>
      <c r="N522" s="68"/>
      <c r="O522" s="69"/>
      <c r="P522" s="134"/>
      <c r="Q522" s="70"/>
      <c r="R522" s="134"/>
      <c r="S522" s="70"/>
      <c r="T522" s="134"/>
      <c r="U522" s="70"/>
      <c r="V522" s="134"/>
      <c r="W522" s="70"/>
      <c r="X522" s="134"/>
      <c r="Y522" s="70"/>
      <c r="Z522" s="134"/>
      <c r="AA522" s="70"/>
      <c r="AB522" s="19"/>
      <c r="AC522" s="20"/>
      <c r="AD522" s="19"/>
      <c r="AE522" s="71" t="str">
        <f t="shared" si="326"/>
        <v/>
      </c>
      <c r="AF522" s="71" t="str">
        <f t="shared" si="327"/>
        <v/>
      </c>
      <c r="AG522" s="71" t="str">
        <f t="shared" si="328"/>
        <v/>
      </c>
      <c r="AH522" s="71" t="str">
        <f t="shared" si="329"/>
        <v/>
      </c>
      <c r="AI522" s="71" t="str">
        <f t="shared" si="330"/>
        <v/>
      </c>
      <c r="AJ522" s="71" t="str">
        <f t="shared" si="331"/>
        <v/>
      </c>
      <c r="AK522" s="71" t="str">
        <f t="shared" si="332"/>
        <v/>
      </c>
      <c r="AL522" s="71" t="str">
        <f t="shared" si="333"/>
        <v/>
      </c>
      <c r="AM522" s="71" t="str">
        <f t="shared" si="334"/>
        <v/>
      </c>
      <c r="AN522" s="72" t="str">
        <f t="shared" si="335"/>
        <v/>
      </c>
      <c r="AO522" s="73" t="str">
        <f t="shared" si="336"/>
        <v/>
      </c>
      <c r="AP522" s="72" t="str">
        <f t="shared" si="337"/>
        <v/>
      </c>
      <c r="AQ522" s="72" t="str">
        <f t="shared" si="338"/>
        <v/>
      </c>
      <c r="AR522" s="72" t="str">
        <f t="shared" si="339"/>
        <v/>
      </c>
      <c r="AS522" s="72" t="str">
        <f t="shared" si="340"/>
        <v/>
      </c>
      <c r="AT522" s="72" t="str">
        <f t="shared" si="341"/>
        <v/>
      </c>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80"/>
      <c r="CA522" s="3"/>
      <c r="CB522" s="3"/>
      <c r="CC522" s="3"/>
      <c r="CD522" s="3"/>
      <c r="CE522" s="3"/>
      <c r="CF522" s="3"/>
      <c r="CG522" s="3"/>
      <c r="CH522" s="3"/>
      <c r="CI522" s="3"/>
      <c r="CJ522" s="3"/>
      <c r="CM522" s="3"/>
      <c r="CN522" s="78" t="str">
        <f t="shared" si="342"/>
        <v/>
      </c>
      <c r="CO522" s="78" t="str">
        <f t="shared" si="343"/>
        <v/>
      </c>
      <c r="CP522" s="78" t="str">
        <f t="shared" si="344"/>
        <v/>
      </c>
      <c r="CQ522" s="78" t="str">
        <f t="shared" si="345"/>
        <v/>
      </c>
      <c r="CR522" s="78" t="str">
        <f t="shared" si="346"/>
        <v/>
      </c>
      <c r="CS522" s="78" t="str">
        <f t="shared" si="347"/>
        <v/>
      </c>
      <c r="CT522" s="78">
        <f t="shared" si="348"/>
        <v>0</v>
      </c>
      <c r="CU522" s="78">
        <f t="shared" si="349"/>
        <v>0</v>
      </c>
      <c r="CV522" s="78">
        <f t="shared" si="350"/>
        <v>0</v>
      </c>
      <c r="CW522" s="78">
        <f t="shared" si="351"/>
        <v>0</v>
      </c>
      <c r="CX522" s="78">
        <f t="shared" si="352"/>
        <v>0</v>
      </c>
      <c r="CY522" s="78">
        <f t="shared" si="353"/>
        <v>0</v>
      </c>
      <c r="CZ522" s="78">
        <f t="shared" si="354"/>
        <v>0</v>
      </c>
      <c r="DA522" s="78">
        <f>IF(COUNTIFS($A$2:$A$601,A522,$B$2:$B$601,B522,$F$2:F$601,F522)&gt;1,1,0)</f>
        <v>0</v>
      </c>
      <c r="DB522" s="78">
        <f t="shared" si="355"/>
        <v>0</v>
      </c>
      <c r="DC522" s="78">
        <f t="shared" si="356"/>
        <v>0</v>
      </c>
      <c r="DD522" s="78">
        <f t="shared" si="357"/>
        <v>0</v>
      </c>
      <c r="DE522" s="78" t="str">
        <f t="shared" si="358"/>
        <v>1</v>
      </c>
      <c r="DF522" s="78" t="str">
        <f t="shared" si="359"/>
        <v>1</v>
      </c>
      <c r="DG522" s="78" t="str">
        <f t="shared" si="360"/>
        <v>1</v>
      </c>
      <c r="DH522" s="78" t="str">
        <f t="shared" si="361"/>
        <v>1</v>
      </c>
      <c r="DI522" s="79" t="str">
        <f>IFERROR(IF(J522="","",VLOOKUP(J522,Lists!$D$3:$E$13,2,FALSE)),1)</f>
        <v/>
      </c>
      <c r="DJ522" s="79" t="str">
        <f>IFERROR(IF(K522="","",VLOOKUP(K522,Lists!$F$3:$G$14,2,FALSE)),1)</f>
        <v/>
      </c>
      <c r="DK522" s="79" t="str">
        <f>IFERROR(IF(M522="","",VLOOKUP(M522,Lists!$AA$3:$AB$18,2,FALSE)),1)</f>
        <v/>
      </c>
      <c r="DL522" s="79" t="str">
        <f>IFERROR(IF(N522="","",VLOOKUP(N522,Lists!$AC$3:$AD$13,2,FALSE)),1)</f>
        <v/>
      </c>
    </row>
    <row r="523" spans="1:116" ht="15" customHeight="1" x14ac:dyDescent="0.2">
      <c r="A523" s="20"/>
      <c r="B523" s="19"/>
      <c r="C523" s="64"/>
      <c r="D523" s="64"/>
      <c r="E523" s="19"/>
      <c r="F523" s="20"/>
      <c r="G523" s="18"/>
      <c r="H523" s="65"/>
      <c r="I523" s="18"/>
      <c r="J523" s="66"/>
      <c r="K523" s="66"/>
      <c r="L523" s="67"/>
      <c r="M523" s="68"/>
      <c r="N523" s="68"/>
      <c r="O523" s="69"/>
      <c r="P523" s="134"/>
      <c r="Q523" s="70"/>
      <c r="R523" s="134"/>
      <c r="S523" s="70"/>
      <c r="T523" s="134"/>
      <c r="U523" s="70"/>
      <c r="V523" s="134"/>
      <c r="W523" s="70"/>
      <c r="X523" s="134"/>
      <c r="Y523" s="70"/>
      <c r="Z523" s="134"/>
      <c r="AA523" s="70"/>
      <c r="AB523" s="19"/>
      <c r="AC523" s="20"/>
      <c r="AD523" s="19"/>
      <c r="AE523" s="71" t="str">
        <f t="shared" si="326"/>
        <v/>
      </c>
      <c r="AF523" s="71" t="str">
        <f t="shared" si="327"/>
        <v/>
      </c>
      <c r="AG523" s="71" t="str">
        <f t="shared" si="328"/>
        <v/>
      </c>
      <c r="AH523" s="71" t="str">
        <f t="shared" si="329"/>
        <v/>
      </c>
      <c r="AI523" s="71" t="str">
        <f t="shared" si="330"/>
        <v/>
      </c>
      <c r="AJ523" s="71" t="str">
        <f t="shared" si="331"/>
        <v/>
      </c>
      <c r="AK523" s="71" t="str">
        <f t="shared" si="332"/>
        <v/>
      </c>
      <c r="AL523" s="71" t="str">
        <f t="shared" si="333"/>
        <v/>
      </c>
      <c r="AM523" s="71" t="str">
        <f t="shared" si="334"/>
        <v/>
      </c>
      <c r="AN523" s="72" t="str">
        <f t="shared" si="335"/>
        <v/>
      </c>
      <c r="AO523" s="73" t="str">
        <f t="shared" si="336"/>
        <v/>
      </c>
      <c r="AP523" s="72" t="str">
        <f t="shared" si="337"/>
        <v/>
      </c>
      <c r="AQ523" s="72" t="str">
        <f t="shared" si="338"/>
        <v/>
      </c>
      <c r="AR523" s="72" t="str">
        <f t="shared" si="339"/>
        <v/>
      </c>
      <c r="AS523" s="72" t="str">
        <f t="shared" si="340"/>
        <v/>
      </c>
      <c r="AT523" s="72" t="str">
        <f t="shared" si="341"/>
        <v/>
      </c>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80"/>
      <c r="CA523" s="3"/>
      <c r="CB523" s="3"/>
      <c r="CC523" s="3"/>
      <c r="CD523" s="3"/>
      <c r="CE523" s="3"/>
      <c r="CF523" s="3"/>
      <c r="CG523" s="3"/>
      <c r="CH523" s="3"/>
      <c r="CI523" s="3"/>
      <c r="CJ523" s="3"/>
      <c r="CM523" s="3"/>
      <c r="CN523" s="78" t="str">
        <f t="shared" si="342"/>
        <v/>
      </c>
      <c r="CO523" s="78" t="str">
        <f t="shared" si="343"/>
        <v/>
      </c>
      <c r="CP523" s="78" t="str">
        <f t="shared" si="344"/>
        <v/>
      </c>
      <c r="CQ523" s="78" t="str">
        <f t="shared" si="345"/>
        <v/>
      </c>
      <c r="CR523" s="78" t="str">
        <f t="shared" si="346"/>
        <v/>
      </c>
      <c r="CS523" s="78" t="str">
        <f t="shared" si="347"/>
        <v/>
      </c>
      <c r="CT523" s="78">
        <f t="shared" si="348"/>
        <v>0</v>
      </c>
      <c r="CU523" s="78">
        <f t="shared" si="349"/>
        <v>0</v>
      </c>
      <c r="CV523" s="78">
        <f t="shared" si="350"/>
        <v>0</v>
      </c>
      <c r="CW523" s="78">
        <f t="shared" si="351"/>
        <v>0</v>
      </c>
      <c r="CX523" s="78">
        <f t="shared" si="352"/>
        <v>0</v>
      </c>
      <c r="CY523" s="78">
        <f t="shared" si="353"/>
        <v>0</v>
      </c>
      <c r="CZ523" s="78">
        <f t="shared" si="354"/>
        <v>0</v>
      </c>
      <c r="DA523" s="78">
        <f>IF(COUNTIFS($A$2:$A$601,A523,$B$2:$B$601,B523,$F$2:F$601,F523)&gt;1,1,0)</f>
        <v>0</v>
      </c>
      <c r="DB523" s="78">
        <f t="shared" si="355"/>
        <v>0</v>
      </c>
      <c r="DC523" s="78">
        <f t="shared" si="356"/>
        <v>0</v>
      </c>
      <c r="DD523" s="78">
        <f t="shared" si="357"/>
        <v>0</v>
      </c>
      <c r="DE523" s="78" t="str">
        <f t="shared" si="358"/>
        <v>1</v>
      </c>
      <c r="DF523" s="78" t="str">
        <f t="shared" si="359"/>
        <v>1</v>
      </c>
      <c r="DG523" s="78" t="str">
        <f t="shared" si="360"/>
        <v>1</v>
      </c>
      <c r="DH523" s="78" t="str">
        <f t="shared" si="361"/>
        <v>1</v>
      </c>
      <c r="DI523" s="79" t="str">
        <f>IFERROR(IF(J523="","",VLOOKUP(J523,Lists!$D$3:$E$13,2,FALSE)),1)</f>
        <v/>
      </c>
      <c r="DJ523" s="79" t="str">
        <f>IFERROR(IF(K523="","",VLOOKUP(K523,Lists!$F$3:$G$14,2,FALSE)),1)</f>
        <v/>
      </c>
      <c r="DK523" s="79" t="str">
        <f>IFERROR(IF(M523="","",VLOOKUP(M523,Lists!$AA$3:$AB$18,2,FALSE)),1)</f>
        <v/>
      </c>
      <c r="DL523" s="79" t="str">
        <f>IFERROR(IF(N523="","",VLOOKUP(N523,Lists!$AC$3:$AD$13,2,FALSE)),1)</f>
        <v/>
      </c>
    </row>
    <row r="524" spans="1:116" ht="15" customHeight="1" x14ac:dyDescent="0.2">
      <c r="A524" s="20"/>
      <c r="B524" s="19"/>
      <c r="C524" s="64"/>
      <c r="D524" s="64"/>
      <c r="E524" s="19"/>
      <c r="F524" s="20"/>
      <c r="G524" s="18"/>
      <c r="H524" s="65"/>
      <c r="I524" s="18"/>
      <c r="J524" s="66"/>
      <c r="K524" s="66"/>
      <c r="L524" s="67"/>
      <c r="M524" s="68"/>
      <c r="N524" s="68"/>
      <c r="O524" s="69"/>
      <c r="P524" s="134"/>
      <c r="Q524" s="70"/>
      <c r="R524" s="134"/>
      <c r="S524" s="70"/>
      <c r="T524" s="134"/>
      <c r="U524" s="70"/>
      <c r="V524" s="134"/>
      <c r="W524" s="70"/>
      <c r="X524" s="134"/>
      <c r="Y524" s="70"/>
      <c r="Z524" s="134"/>
      <c r="AA524" s="70"/>
      <c r="AB524" s="19"/>
      <c r="AC524" s="20"/>
      <c r="AD524" s="19"/>
      <c r="AE524" s="71" t="str">
        <f t="shared" si="326"/>
        <v/>
      </c>
      <c r="AF524" s="71" t="str">
        <f t="shared" si="327"/>
        <v/>
      </c>
      <c r="AG524" s="71" t="str">
        <f t="shared" si="328"/>
        <v/>
      </c>
      <c r="AH524" s="71" t="str">
        <f t="shared" si="329"/>
        <v/>
      </c>
      <c r="AI524" s="71" t="str">
        <f t="shared" si="330"/>
        <v/>
      </c>
      <c r="AJ524" s="71" t="str">
        <f t="shared" si="331"/>
        <v/>
      </c>
      <c r="AK524" s="71" t="str">
        <f t="shared" si="332"/>
        <v/>
      </c>
      <c r="AL524" s="71" t="str">
        <f t="shared" si="333"/>
        <v/>
      </c>
      <c r="AM524" s="71" t="str">
        <f t="shared" si="334"/>
        <v/>
      </c>
      <c r="AN524" s="72" t="str">
        <f t="shared" si="335"/>
        <v/>
      </c>
      <c r="AO524" s="73" t="str">
        <f t="shared" si="336"/>
        <v/>
      </c>
      <c r="AP524" s="72" t="str">
        <f t="shared" si="337"/>
        <v/>
      </c>
      <c r="AQ524" s="72" t="str">
        <f t="shared" si="338"/>
        <v/>
      </c>
      <c r="AR524" s="72" t="str">
        <f t="shared" si="339"/>
        <v/>
      </c>
      <c r="AS524" s="72" t="str">
        <f t="shared" si="340"/>
        <v/>
      </c>
      <c r="AT524" s="72" t="str">
        <f t="shared" si="341"/>
        <v/>
      </c>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80"/>
      <c r="CA524" s="3"/>
      <c r="CB524" s="3"/>
      <c r="CC524" s="3"/>
      <c r="CD524" s="3"/>
      <c r="CE524" s="3"/>
      <c r="CF524" s="3"/>
      <c r="CG524" s="3"/>
      <c r="CH524" s="3"/>
      <c r="CI524" s="3"/>
      <c r="CJ524" s="3"/>
      <c r="CM524" s="3"/>
      <c r="CN524" s="78" t="str">
        <f t="shared" si="342"/>
        <v/>
      </c>
      <c r="CO524" s="78" t="str">
        <f t="shared" si="343"/>
        <v/>
      </c>
      <c r="CP524" s="78" t="str">
        <f t="shared" si="344"/>
        <v/>
      </c>
      <c r="CQ524" s="78" t="str">
        <f t="shared" si="345"/>
        <v/>
      </c>
      <c r="CR524" s="78" t="str">
        <f t="shared" si="346"/>
        <v/>
      </c>
      <c r="CS524" s="78" t="str">
        <f t="shared" si="347"/>
        <v/>
      </c>
      <c r="CT524" s="78">
        <f t="shared" si="348"/>
        <v>0</v>
      </c>
      <c r="CU524" s="78">
        <f t="shared" si="349"/>
        <v>0</v>
      </c>
      <c r="CV524" s="78">
        <f t="shared" si="350"/>
        <v>0</v>
      </c>
      <c r="CW524" s="78">
        <f t="shared" si="351"/>
        <v>0</v>
      </c>
      <c r="CX524" s="78">
        <f t="shared" si="352"/>
        <v>0</v>
      </c>
      <c r="CY524" s="78">
        <f t="shared" si="353"/>
        <v>0</v>
      </c>
      <c r="CZ524" s="78">
        <f t="shared" si="354"/>
        <v>0</v>
      </c>
      <c r="DA524" s="78">
        <f>IF(COUNTIFS($A$2:$A$601,A524,$B$2:$B$601,B524,$F$2:F$601,F524)&gt;1,1,0)</f>
        <v>0</v>
      </c>
      <c r="DB524" s="78">
        <f t="shared" si="355"/>
        <v>0</v>
      </c>
      <c r="DC524" s="78">
        <f t="shared" si="356"/>
        <v>0</v>
      </c>
      <c r="DD524" s="78">
        <f t="shared" si="357"/>
        <v>0</v>
      </c>
      <c r="DE524" s="78" t="str">
        <f t="shared" si="358"/>
        <v>1</v>
      </c>
      <c r="DF524" s="78" t="str">
        <f t="shared" si="359"/>
        <v>1</v>
      </c>
      <c r="DG524" s="78" t="str">
        <f t="shared" si="360"/>
        <v>1</v>
      </c>
      <c r="DH524" s="78" t="str">
        <f t="shared" si="361"/>
        <v>1</v>
      </c>
      <c r="DI524" s="79" t="str">
        <f>IFERROR(IF(J524="","",VLOOKUP(J524,Lists!$D$3:$E$13,2,FALSE)),1)</f>
        <v/>
      </c>
      <c r="DJ524" s="79" t="str">
        <f>IFERROR(IF(K524="","",VLOOKUP(K524,Lists!$F$3:$G$14,2,FALSE)),1)</f>
        <v/>
      </c>
      <c r="DK524" s="79" t="str">
        <f>IFERROR(IF(M524="","",VLOOKUP(M524,Lists!$AA$3:$AB$18,2,FALSE)),1)</f>
        <v/>
      </c>
      <c r="DL524" s="79" t="str">
        <f>IFERROR(IF(N524="","",VLOOKUP(N524,Lists!$AC$3:$AD$13,2,FALSE)),1)</f>
        <v/>
      </c>
    </row>
    <row r="525" spans="1:116" ht="15" customHeight="1" x14ac:dyDescent="0.2">
      <c r="A525" s="20"/>
      <c r="B525" s="19"/>
      <c r="C525" s="64"/>
      <c r="D525" s="64"/>
      <c r="E525" s="19"/>
      <c r="F525" s="20"/>
      <c r="G525" s="18"/>
      <c r="H525" s="65"/>
      <c r="I525" s="18"/>
      <c r="J525" s="66"/>
      <c r="K525" s="66"/>
      <c r="L525" s="67"/>
      <c r="M525" s="68"/>
      <c r="N525" s="68"/>
      <c r="O525" s="69"/>
      <c r="P525" s="134"/>
      <c r="Q525" s="70"/>
      <c r="R525" s="134"/>
      <c r="S525" s="70"/>
      <c r="T525" s="134"/>
      <c r="U525" s="70"/>
      <c r="V525" s="134"/>
      <c r="W525" s="70"/>
      <c r="X525" s="134"/>
      <c r="Y525" s="70"/>
      <c r="Z525" s="134"/>
      <c r="AA525" s="70"/>
      <c r="AB525" s="19"/>
      <c r="AC525" s="20"/>
      <c r="AD525" s="19"/>
      <c r="AE525" s="71" t="str">
        <f t="shared" si="326"/>
        <v/>
      </c>
      <c r="AF525" s="71" t="str">
        <f t="shared" si="327"/>
        <v/>
      </c>
      <c r="AG525" s="71" t="str">
        <f t="shared" si="328"/>
        <v/>
      </c>
      <c r="AH525" s="71" t="str">
        <f t="shared" si="329"/>
        <v/>
      </c>
      <c r="AI525" s="71" t="str">
        <f t="shared" si="330"/>
        <v/>
      </c>
      <c r="AJ525" s="71" t="str">
        <f t="shared" si="331"/>
        <v/>
      </c>
      <c r="AK525" s="71" t="str">
        <f t="shared" si="332"/>
        <v/>
      </c>
      <c r="AL525" s="71" t="str">
        <f t="shared" si="333"/>
        <v/>
      </c>
      <c r="AM525" s="71" t="str">
        <f t="shared" si="334"/>
        <v/>
      </c>
      <c r="AN525" s="72" t="str">
        <f t="shared" si="335"/>
        <v/>
      </c>
      <c r="AO525" s="73" t="str">
        <f t="shared" si="336"/>
        <v/>
      </c>
      <c r="AP525" s="72" t="str">
        <f t="shared" si="337"/>
        <v/>
      </c>
      <c r="AQ525" s="72" t="str">
        <f t="shared" si="338"/>
        <v/>
      </c>
      <c r="AR525" s="72" t="str">
        <f t="shared" si="339"/>
        <v/>
      </c>
      <c r="AS525" s="72" t="str">
        <f t="shared" si="340"/>
        <v/>
      </c>
      <c r="AT525" s="72" t="str">
        <f t="shared" si="341"/>
        <v/>
      </c>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80"/>
      <c r="CA525" s="3"/>
      <c r="CB525" s="3"/>
      <c r="CC525" s="3"/>
      <c r="CD525" s="3"/>
      <c r="CE525" s="3"/>
      <c r="CF525" s="3"/>
      <c r="CG525" s="3"/>
      <c r="CH525" s="3"/>
      <c r="CI525" s="3"/>
      <c r="CJ525" s="3"/>
      <c r="CM525" s="3"/>
      <c r="CN525" s="78" t="str">
        <f t="shared" si="342"/>
        <v/>
      </c>
      <c r="CO525" s="78" t="str">
        <f t="shared" si="343"/>
        <v/>
      </c>
      <c r="CP525" s="78" t="str">
        <f t="shared" si="344"/>
        <v/>
      </c>
      <c r="CQ525" s="78" t="str">
        <f t="shared" si="345"/>
        <v/>
      </c>
      <c r="CR525" s="78" t="str">
        <f t="shared" si="346"/>
        <v/>
      </c>
      <c r="CS525" s="78" t="str">
        <f t="shared" si="347"/>
        <v/>
      </c>
      <c r="CT525" s="78">
        <f t="shared" si="348"/>
        <v>0</v>
      </c>
      <c r="CU525" s="78">
        <f t="shared" si="349"/>
        <v>0</v>
      </c>
      <c r="CV525" s="78">
        <f t="shared" si="350"/>
        <v>0</v>
      </c>
      <c r="CW525" s="78">
        <f t="shared" si="351"/>
        <v>0</v>
      </c>
      <c r="CX525" s="78">
        <f t="shared" si="352"/>
        <v>0</v>
      </c>
      <c r="CY525" s="78">
        <f t="shared" si="353"/>
        <v>0</v>
      </c>
      <c r="CZ525" s="78">
        <f t="shared" si="354"/>
        <v>0</v>
      </c>
      <c r="DA525" s="78">
        <f>IF(COUNTIFS($A$2:$A$601,A525,$B$2:$B$601,B525,$F$2:F$601,F525)&gt;1,1,0)</f>
        <v>0</v>
      </c>
      <c r="DB525" s="78">
        <f t="shared" si="355"/>
        <v>0</v>
      </c>
      <c r="DC525" s="78">
        <f t="shared" si="356"/>
        <v>0</v>
      </c>
      <c r="DD525" s="78">
        <f t="shared" si="357"/>
        <v>0</v>
      </c>
      <c r="DE525" s="78" t="str">
        <f t="shared" si="358"/>
        <v>1</v>
      </c>
      <c r="DF525" s="78" t="str">
        <f t="shared" si="359"/>
        <v>1</v>
      </c>
      <c r="DG525" s="78" t="str">
        <f t="shared" si="360"/>
        <v>1</v>
      </c>
      <c r="DH525" s="78" t="str">
        <f t="shared" si="361"/>
        <v>1</v>
      </c>
      <c r="DI525" s="79" t="str">
        <f>IFERROR(IF(J525="","",VLOOKUP(J525,Lists!$D$3:$E$13,2,FALSE)),1)</f>
        <v/>
      </c>
      <c r="DJ525" s="79" t="str">
        <f>IFERROR(IF(K525="","",VLOOKUP(K525,Lists!$F$3:$G$14,2,FALSE)),1)</f>
        <v/>
      </c>
      <c r="DK525" s="79" t="str">
        <f>IFERROR(IF(M525="","",VLOOKUP(M525,Lists!$AA$3:$AB$18,2,FALSE)),1)</f>
        <v/>
      </c>
      <c r="DL525" s="79" t="str">
        <f>IFERROR(IF(N525="","",VLOOKUP(N525,Lists!$AC$3:$AD$13,2,FALSE)),1)</f>
        <v/>
      </c>
    </row>
    <row r="526" spans="1:116" ht="15" customHeight="1" x14ac:dyDescent="0.2">
      <c r="A526" s="20"/>
      <c r="B526" s="19"/>
      <c r="C526" s="64"/>
      <c r="D526" s="64"/>
      <c r="E526" s="19"/>
      <c r="F526" s="20"/>
      <c r="G526" s="18"/>
      <c r="H526" s="65"/>
      <c r="I526" s="18"/>
      <c r="J526" s="66"/>
      <c r="K526" s="66"/>
      <c r="L526" s="67"/>
      <c r="M526" s="68"/>
      <c r="N526" s="68"/>
      <c r="O526" s="69"/>
      <c r="P526" s="134"/>
      <c r="Q526" s="70"/>
      <c r="R526" s="134"/>
      <c r="S526" s="70"/>
      <c r="T526" s="134"/>
      <c r="U526" s="70"/>
      <c r="V526" s="134"/>
      <c r="W526" s="70"/>
      <c r="X526" s="134"/>
      <c r="Y526" s="70"/>
      <c r="Z526" s="134"/>
      <c r="AA526" s="70"/>
      <c r="AB526" s="19"/>
      <c r="AC526" s="20"/>
      <c r="AD526" s="19"/>
      <c r="AE526" s="71" t="str">
        <f t="shared" si="326"/>
        <v/>
      </c>
      <c r="AF526" s="71" t="str">
        <f t="shared" si="327"/>
        <v/>
      </c>
      <c r="AG526" s="71" t="str">
        <f t="shared" si="328"/>
        <v/>
      </c>
      <c r="AH526" s="71" t="str">
        <f t="shared" si="329"/>
        <v/>
      </c>
      <c r="AI526" s="71" t="str">
        <f t="shared" si="330"/>
        <v/>
      </c>
      <c r="AJ526" s="71" t="str">
        <f t="shared" si="331"/>
        <v/>
      </c>
      <c r="AK526" s="71" t="str">
        <f t="shared" si="332"/>
        <v/>
      </c>
      <c r="AL526" s="71" t="str">
        <f t="shared" si="333"/>
        <v/>
      </c>
      <c r="AM526" s="71" t="str">
        <f t="shared" si="334"/>
        <v/>
      </c>
      <c r="AN526" s="72" t="str">
        <f t="shared" si="335"/>
        <v/>
      </c>
      <c r="AO526" s="73" t="str">
        <f t="shared" si="336"/>
        <v/>
      </c>
      <c r="AP526" s="72" t="str">
        <f t="shared" si="337"/>
        <v/>
      </c>
      <c r="AQ526" s="72" t="str">
        <f t="shared" si="338"/>
        <v/>
      </c>
      <c r="AR526" s="72" t="str">
        <f t="shared" si="339"/>
        <v/>
      </c>
      <c r="AS526" s="72" t="str">
        <f t="shared" si="340"/>
        <v/>
      </c>
      <c r="AT526" s="72" t="str">
        <f t="shared" si="341"/>
        <v/>
      </c>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80"/>
      <c r="CA526" s="3"/>
      <c r="CB526" s="3"/>
      <c r="CC526" s="3"/>
      <c r="CD526" s="3"/>
      <c r="CE526" s="3"/>
      <c r="CF526" s="3"/>
      <c r="CG526" s="3"/>
      <c r="CH526" s="3"/>
      <c r="CI526" s="3"/>
      <c r="CJ526" s="3"/>
      <c r="CM526" s="3"/>
      <c r="CN526" s="78" t="str">
        <f t="shared" si="342"/>
        <v/>
      </c>
      <c r="CO526" s="78" t="str">
        <f t="shared" si="343"/>
        <v/>
      </c>
      <c r="CP526" s="78" t="str">
        <f t="shared" si="344"/>
        <v/>
      </c>
      <c r="CQ526" s="78" t="str">
        <f t="shared" si="345"/>
        <v/>
      </c>
      <c r="CR526" s="78" t="str">
        <f t="shared" si="346"/>
        <v/>
      </c>
      <c r="CS526" s="78" t="str">
        <f t="shared" si="347"/>
        <v/>
      </c>
      <c r="CT526" s="78">
        <f t="shared" si="348"/>
        <v>0</v>
      </c>
      <c r="CU526" s="78">
        <f t="shared" si="349"/>
        <v>0</v>
      </c>
      <c r="CV526" s="78">
        <f t="shared" si="350"/>
        <v>0</v>
      </c>
      <c r="CW526" s="78">
        <f t="shared" si="351"/>
        <v>0</v>
      </c>
      <c r="CX526" s="78">
        <f t="shared" si="352"/>
        <v>0</v>
      </c>
      <c r="CY526" s="78">
        <f t="shared" si="353"/>
        <v>0</v>
      </c>
      <c r="CZ526" s="78">
        <f t="shared" si="354"/>
        <v>0</v>
      </c>
      <c r="DA526" s="78">
        <f>IF(COUNTIFS($A$2:$A$601,A526,$B$2:$B$601,B526,$F$2:F$601,F526)&gt;1,1,0)</f>
        <v>0</v>
      </c>
      <c r="DB526" s="78">
        <f t="shared" si="355"/>
        <v>0</v>
      </c>
      <c r="DC526" s="78">
        <f t="shared" si="356"/>
        <v>0</v>
      </c>
      <c r="DD526" s="78">
        <f t="shared" si="357"/>
        <v>0</v>
      </c>
      <c r="DE526" s="78" t="str">
        <f t="shared" si="358"/>
        <v>1</v>
      </c>
      <c r="DF526" s="78" t="str">
        <f t="shared" si="359"/>
        <v>1</v>
      </c>
      <c r="DG526" s="78" t="str">
        <f t="shared" si="360"/>
        <v>1</v>
      </c>
      <c r="DH526" s="78" t="str">
        <f t="shared" si="361"/>
        <v>1</v>
      </c>
      <c r="DI526" s="79" t="str">
        <f>IFERROR(IF(J526="","",VLOOKUP(J526,Lists!$D$3:$E$13,2,FALSE)),1)</f>
        <v/>
      </c>
      <c r="DJ526" s="79" t="str">
        <f>IFERROR(IF(K526="","",VLOOKUP(K526,Lists!$F$3:$G$14,2,FALSE)),1)</f>
        <v/>
      </c>
      <c r="DK526" s="79" t="str">
        <f>IFERROR(IF(M526="","",VLOOKUP(M526,Lists!$AA$3:$AB$18,2,FALSE)),1)</f>
        <v/>
      </c>
      <c r="DL526" s="79" t="str">
        <f>IFERROR(IF(N526="","",VLOOKUP(N526,Lists!$AC$3:$AD$13,2,FALSE)),1)</f>
        <v/>
      </c>
    </row>
    <row r="527" spans="1:116" ht="15" customHeight="1" x14ac:dyDescent="0.2">
      <c r="A527" s="20"/>
      <c r="B527" s="19"/>
      <c r="C527" s="64"/>
      <c r="D527" s="64"/>
      <c r="E527" s="19"/>
      <c r="F527" s="20"/>
      <c r="G527" s="18"/>
      <c r="H527" s="65"/>
      <c r="I527" s="18"/>
      <c r="J527" s="66"/>
      <c r="K527" s="66"/>
      <c r="L527" s="67"/>
      <c r="M527" s="68"/>
      <c r="N527" s="68"/>
      <c r="O527" s="69"/>
      <c r="P527" s="134"/>
      <c r="Q527" s="70"/>
      <c r="R527" s="134"/>
      <c r="S527" s="70"/>
      <c r="T527" s="134"/>
      <c r="U527" s="70"/>
      <c r="V527" s="134"/>
      <c r="W527" s="70"/>
      <c r="X527" s="134"/>
      <c r="Y527" s="70"/>
      <c r="Z527" s="134"/>
      <c r="AA527" s="70"/>
      <c r="AB527" s="19"/>
      <c r="AC527" s="20"/>
      <c r="AD527" s="19"/>
      <c r="AE527" s="71" t="str">
        <f t="shared" si="326"/>
        <v/>
      </c>
      <c r="AF527" s="71" t="str">
        <f t="shared" si="327"/>
        <v/>
      </c>
      <c r="AG527" s="71" t="str">
        <f t="shared" si="328"/>
        <v/>
      </c>
      <c r="AH527" s="71" t="str">
        <f t="shared" si="329"/>
        <v/>
      </c>
      <c r="AI527" s="71" t="str">
        <f t="shared" si="330"/>
        <v/>
      </c>
      <c r="AJ527" s="71" t="str">
        <f t="shared" si="331"/>
        <v/>
      </c>
      <c r="AK527" s="71" t="str">
        <f t="shared" si="332"/>
        <v/>
      </c>
      <c r="AL527" s="71" t="str">
        <f t="shared" si="333"/>
        <v/>
      </c>
      <c r="AM527" s="71" t="str">
        <f t="shared" si="334"/>
        <v/>
      </c>
      <c r="AN527" s="72" t="str">
        <f t="shared" si="335"/>
        <v/>
      </c>
      <c r="AO527" s="73" t="str">
        <f t="shared" si="336"/>
        <v/>
      </c>
      <c r="AP527" s="72" t="str">
        <f t="shared" si="337"/>
        <v/>
      </c>
      <c r="AQ527" s="72" t="str">
        <f t="shared" si="338"/>
        <v/>
      </c>
      <c r="AR527" s="72" t="str">
        <f t="shared" si="339"/>
        <v/>
      </c>
      <c r="AS527" s="72" t="str">
        <f t="shared" si="340"/>
        <v/>
      </c>
      <c r="AT527" s="72" t="str">
        <f t="shared" si="341"/>
        <v/>
      </c>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80"/>
      <c r="CA527" s="3"/>
      <c r="CB527" s="3"/>
      <c r="CC527" s="3"/>
      <c r="CD527" s="3"/>
      <c r="CE527" s="3"/>
      <c r="CF527" s="3"/>
      <c r="CG527" s="3"/>
      <c r="CH527" s="3"/>
      <c r="CI527" s="3"/>
      <c r="CJ527" s="3"/>
      <c r="CM527" s="3"/>
      <c r="CN527" s="78" t="str">
        <f t="shared" si="342"/>
        <v/>
      </c>
      <c r="CO527" s="78" t="str">
        <f t="shared" si="343"/>
        <v/>
      </c>
      <c r="CP527" s="78" t="str">
        <f t="shared" si="344"/>
        <v/>
      </c>
      <c r="CQ527" s="78" t="str">
        <f t="shared" si="345"/>
        <v/>
      </c>
      <c r="CR527" s="78" t="str">
        <f t="shared" si="346"/>
        <v/>
      </c>
      <c r="CS527" s="78" t="str">
        <f t="shared" si="347"/>
        <v/>
      </c>
      <c r="CT527" s="78">
        <f t="shared" si="348"/>
        <v>0</v>
      </c>
      <c r="CU527" s="78">
        <f t="shared" si="349"/>
        <v>0</v>
      </c>
      <c r="CV527" s="78">
        <f t="shared" si="350"/>
        <v>0</v>
      </c>
      <c r="CW527" s="78">
        <f t="shared" si="351"/>
        <v>0</v>
      </c>
      <c r="CX527" s="78">
        <f t="shared" si="352"/>
        <v>0</v>
      </c>
      <c r="CY527" s="78">
        <f t="shared" si="353"/>
        <v>0</v>
      </c>
      <c r="CZ527" s="78">
        <f t="shared" si="354"/>
        <v>0</v>
      </c>
      <c r="DA527" s="78">
        <f>IF(COUNTIFS($A$2:$A$601,A527,$B$2:$B$601,B527,$F$2:F$601,F527)&gt;1,1,0)</f>
        <v>0</v>
      </c>
      <c r="DB527" s="78">
        <f t="shared" si="355"/>
        <v>0</v>
      </c>
      <c r="DC527" s="78">
        <f t="shared" si="356"/>
        <v>0</v>
      </c>
      <c r="DD527" s="78">
        <f t="shared" si="357"/>
        <v>0</v>
      </c>
      <c r="DE527" s="78" t="str">
        <f t="shared" si="358"/>
        <v>1</v>
      </c>
      <c r="DF527" s="78" t="str">
        <f t="shared" si="359"/>
        <v>1</v>
      </c>
      <c r="DG527" s="78" t="str">
        <f t="shared" si="360"/>
        <v>1</v>
      </c>
      <c r="DH527" s="78" t="str">
        <f t="shared" si="361"/>
        <v>1</v>
      </c>
      <c r="DI527" s="79" t="str">
        <f>IFERROR(IF(J527="","",VLOOKUP(J527,Lists!$D$3:$E$13,2,FALSE)),1)</f>
        <v/>
      </c>
      <c r="DJ527" s="79" t="str">
        <f>IFERROR(IF(K527="","",VLOOKUP(K527,Lists!$F$3:$G$14,2,FALSE)),1)</f>
        <v/>
      </c>
      <c r="DK527" s="79" t="str">
        <f>IFERROR(IF(M527="","",VLOOKUP(M527,Lists!$AA$3:$AB$18,2,FALSE)),1)</f>
        <v/>
      </c>
      <c r="DL527" s="79" t="str">
        <f>IFERROR(IF(N527="","",VLOOKUP(N527,Lists!$AC$3:$AD$13,2,FALSE)),1)</f>
        <v/>
      </c>
    </row>
    <row r="528" spans="1:116" ht="15" customHeight="1" x14ac:dyDescent="0.2">
      <c r="A528" s="20"/>
      <c r="B528" s="19"/>
      <c r="C528" s="64"/>
      <c r="D528" s="64"/>
      <c r="E528" s="19"/>
      <c r="F528" s="20"/>
      <c r="G528" s="18"/>
      <c r="H528" s="65"/>
      <c r="I528" s="18"/>
      <c r="J528" s="66"/>
      <c r="K528" s="66"/>
      <c r="L528" s="67"/>
      <c r="M528" s="68"/>
      <c r="N528" s="68"/>
      <c r="O528" s="69"/>
      <c r="P528" s="134"/>
      <c r="Q528" s="70"/>
      <c r="R528" s="134"/>
      <c r="S528" s="70"/>
      <c r="T528" s="134"/>
      <c r="U528" s="70"/>
      <c r="V528" s="134"/>
      <c r="W528" s="70"/>
      <c r="X528" s="134"/>
      <c r="Y528" s="70"/>
      <c r="Z528" s="134"/>
      <c r="AA528" s="70"/>
      <c r="AB528" s="19"/>
      <c r="AC528" s="20"/>
      <c r="AD528" s="19"/>
      <c r="AE528" s="71" t="str">
        <f t="shared" si="326"/>
        <v/>
      </c>
      <c r="AF528" s="71" t="str">
        <f t="shared" si="327"/>
        <v/>
      </c>
      <c r="AG528" s="71" t="str">
        <f t="shared" si="328"/>
        <v/>
      </c>
      <c r="AH528" s="71" t="str">
        <f t="shared" si="329"/>
        <v/>
      </c>
      <c r="AI528" s="71" t="str">
        <f t="shared" si="330"/>
        <v/>
      </c>
      <c r="AJ528" s="71" t="str">
        <f t="shared" si="331"/>
        <v/>
      </c>
      <c r="AK528" s="71" t="str">
        <f t="shared" si="332"/>
        <v/>
      </c>
      <c r="AL528" s="71" t="str">
        <f t="shared" si="333"/>
        <v/>
      </c>
      <c r="AM528" s="71" t="str">
        <f t="shared" si="334"/>
        <v/>
      </c>
      <c r="AN528" s="72" t="str">
        <f t="shared" si="335"/>
        <v/>
      </c>
      <c r="AO528" s="73" t="str">
        <f t="shared" si="336"/>
        <v/>
      </c>
      <c r="AP528" s="72" t="str">
        <f t="shared" si="337"/>
        <v/>
      </c>
      <c r="AQ528" s="72" t="str">
        <f t="shared" si="338"/>
        <v/>
      </c>
      <c r="AR528" s="72" t="str">
        <f t="shared" si="339"/>
        <v/>
      </c>
      <c r="AS528" s="72" t="str">
        <f t="shared" si="340"/>
        <v/>
      </c>
      <c r="AT528" s="72" t="str">
        <f t="shared" si="341"/>
        <v/>
      </c>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80"/>
      <c r="CA528" s="3"/>
      <c r="CB528" s="3"/>
      <c r="CC528" s="3"/>
      <c r="CD528" s="3"/>
      <c r="CE528" s="3"/>
      <c r="CF528" s="3"/>
      <c r="CG528" s="3"/>
      <c r="CH528" s="3"/>
      <c r="CI528" s="3"/>
      <c r="CJ528" s="3"/>
      <c r="CM528" s="3"/>
      <c r="CN528" s="78" t="str">
        <f t="shared" si="342"/>
        <v/>
      </c>
      <c r="CO528" s="78" t="str">
        <f t="shared" si="343"/>
        <v/>
      </c>
      <c r="CP528" s="78" t="str">
        <f t="shared" si="344"/>
        <v/>
      </c>
      <c r="CQ528" s="78" t="str">
        <f t="shared" si="345"/>
        <v/>
      </c>
      <c r="CR528" s="78" t="str">
        <f t="shared" si="346"/>
        <v/>
      </c>
      <c r="CS528" s="78" t="str">
        <f t="shared" si="347"/>
        <v/>
      </c>
      <c r="CT528" s="78">
        <f t="shared" si="348"/>
        <v>0</v>
      </c>
      <c r="CU528" s="78">
        <f t="shared" si="349"/>
        <v>0</v>
      </c>
      <c r="CV528" s="78">
        <f t="shared" si="350"/>
        <v>0</v>
      </c>
      <c r="CW528" s="78">
        <f t="shared" si="351"/>
        <v>0</v>
      </c>
      <c r="CX528" s="78">
        <f t="shared" si="352"/>
        <v>0</v>
      </c>
      <c r="CY528" s="78">
        <f t="shared" si="353"/>
        <v>0</v>
      </c>
      <c r="CZ528" s="78">
        <f t="shared" si="354"/>
        <v>0</v>
      </c>
      <c r="DA528" s="78">
        <f>IF(COUNTIFS($A$2:$A$601,A528,$B$2:$B$601,B528,$F$2:F$601,F528)&gt;1,1,0)</f>
        <v>0</v>
      </c>
      <c r="DB528" s="78">
        <f t="shared" si="355"/>
        <v>0</v>
      </c>
      <c r="DC528" s="78">
        <f t="shared" si="356"/>
        <v>0</v>
      </c>
      <c r="DD528" s="78">
        <f t="shared" si="357"/>
        <v>0</v>
      </c>
      <c r="DE528" s="78" t="str">
        <f t="shared" si="358"/>
        <v>1</v>
      </c>
      <c r="DF528" s="78" t="str">
        <f t="shared" si="359"/>
        <v>1</v>
      </c>
      <c r="DG528" s="78" t="str">
        <f t="shared" si="360"/>
        <v>1</v>
      </c>
      <c r="DH528" s="78" t="str">
        <f t="shared" si="361"/>
        <v>1</v>
      </c>
      <c r="DI528" s="79" t="str">
        <f>IFERROR(IF(J528="","",VLOOKUP(J528,Lists!$D$3:$E$13,2,FALSE)),1)</f>
        <v/>
      </c>
      <c r="DJ528" s="79" t="str">
        <f>IFERROR(IF(K528="","",VLOOKUP(K528,Lists!$F$3:$G$14,2,FALSE)),1)</f>
        <v/>
      </c>
      <c r="DK528" s="79" t="str">
        <f>IFERROR(IF(M528="","",VLOOKUP(M528,Lists!$AA$3:$AB$18,2,FALSE)),1)</f>
        <v/>
      </c>
      <c r="DL528" s="79" t="str">
        <f>IFERROR(IF(N528="","",VLOOKUP(N528,Lists!$AC$3:$AD$13,2,FALSE)),1)</f>
        <v/>
      </c>
    </row>
    <row r="529" spans="1:116" ht="15" customHeight="1" x14ac:dyDescent="0.2">
      <c r="A529" s="20"/>
      <c r="B529" s="19"/>
      <c r="C529" s="64"/>
      <c r="D529" s="64"/>
      <c r="E529" s="19"/>
      <c r="F529" s="20"/>
      <c r="G529" s="18"/>
      <c r="H529" s="65"/>
      <c r="I529" s="18"/>
      <c r="J529" s="66"/>
      <c r="K529" s="66"/>
      <c r="L529" s="67"/>
      <c r="M529" s="68"/>
      <c r="N529" s="68"/>
      <c r="O529" s="69"/>
      <c r="P529" s="134"/>
      <c r="Q529" s="70"/>
      <c r="R529" s="134"/>
      <c r="S529" s="70"/>
      <c r="T529" s="134"/>
      <c r="U529" s="70"/>
      <c r="V529" s="134"/>
      <c r="W529" s="70"/>
      <c r="X529" s="134"/>
      <c r="Y529" s="70"/>
      <c r="Z529" s="134"/>
      <c r="AA529" s="70"/>
      <c r="AB529" s="19"/>
      <c r="AC529" s="20"/>
      <c r="AD529" s="19"/>
      <c r="AE529" s="71" t="str">
        <f t="shared" si="326"/>
        <v/>
      </c>
      <c r="AF529" s="71" t="str">
        <f t="shared" si="327"/>
        <v/>
      </c>
      <c r="AG529" s="71" t="str">
        <f t="shared" si="328"/>
        <v/>
      </c>
      <c r="AH529" s="71" t="str">
        <f t="shared" si="329"/>
        <v/>
      </c>
      <c r="AI529" s="71" t="str">
        <f t="shared" si="330"/>
        <v/>
      </c>
      <c r="AJ529" s="71" t="str">
        <f t="shared" si="331"/>
        <v/>
      </c>
      <c r="AK529" s="71" t="str">
        <f t="shared" si="332"/>
        <v/>
      </c>
      <c r="AL529" s="71" t="str">
        <f t="shared" si="333"/>
        <v/>
      </c>
      <c r="AM529" s="71" t="str">
        <f t="shared" si="334"/>
        <v/>
      </c>
      <c r="AN529" s="72" t="str">
        <f t="shared" si="335"/>
        <v/>
      </c>
      <c r="AO529" s="73" t="str">
        <f t="shared" si="336"/>
        <v/>
      </c>
      <c r="AP529" s="72" t="str">
        <f t="shared" si="337"/>
        <v/>
      </c>
      <c r="AQ529" s="72" t="str">
        <f t="shared" si="338"/>
        <v/>
      </c>
      <c r="AR529" s="72" t="str">
        <f t="shared" si="339"/>
        <v/>
      </c>
      <c r="AS529" s="72" t="str">
        <f t="shared" si="340"/>
        <v/>
      </c>
      <c r="AT529" s="72" t="str">
        <f t="shared" si="341"/>
        <v/>
      </c>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80"/>
      <c r="CA529" s="3"/>
      <c r="CB529" s="3"/>
      <c r="CC529" s="3"/>
      <c r="CD529" s="3"/>
      <c r="CE529" s="3"/>
      <c r="CF529" s="3"/>
      <c r="CG529" s="3"/>
      <c r="CH529" s="3"/>
      <c r="CI529" s="3"/>
      <c r="CJ529" s="3"/>
      <c r="CM529" s="3"/>
      <c r="CN529" s="78" t="str">
        <f t="shared" si="342"/>
        <v/>
      </c>
      <c r="CO529" s="78" t="str">
        <f t="shared" si="343"/>
        <v/>
      </c>
      <c r="CP529" s="78" t="str">
        <f t="shared" si="344"/>
        <v/>
      </c>
      <c r="CQ529" s="78" t="str">
        <f t="shared" si="345"/>
        <v/>
      </c>
      <c r="CR529" s="78" t="str">
        <f t="shared" si="346"/>
        <v/>
      </c>
      <c r="CS529" s="78" t="str">
        <f t="shared" si="347"/>
        <v/>
      </c>
      <c r="CT529" s="78">
        <f t="shared" si="348"/>
        <v>0</v>
      </c>
      <c r="CU529" s="78">
        <f t="shared" si="349"/>
        <v>0</v>
      </c>
      <c r="CV529" s="78">
        <f t="shared" si="350"/>
        <v>0</v>
      </c>
      <c r="CW529" s="78">
        <f t="shared" si="351"/>
        <v>0</v>
      </c>
      <c r="CX529" s="78">
        <f t="shared" si="352"/>
        <v>0</v>
      </c>
      <c r="CY529" s="78">
        <f t="shared" si="353"/>
        <v>0</v>
      </c>
      <c r="CZ529" s="78">
        <f t="shared" si="354"/>
        <v>0</v>
      </c>
      <c r="DA529" s="78">
        <f>IF(COUNTIFS($A$2:$A$601,A529,$B$2:$B$601,B529,$F$2:F$601,F529)&gt;1,1,0)</f>
        <v>0</v>
      </c>
      <c r="DB529" s="78">
        <f t="shared" si="355"/>
        <v>0</v>
      </c>
      <c r="DC529" s="78">
        <f t="shared" si="356"/>
        <v>0</v>
      </c>
      <c r="DD529" s="78">
        <f t="shared" si="357"/>
        <v>0</v>
      </c>
      <c r="DE529" s="78" t="str">
        <f t="shared" si="358"/>
        <v>1</v>
      </c>
      <c r="DF529" s="78" t="str">
        <f t="shared" si="359"/>
        <v>1</v>
      </c>
      <c r="DG529" s="78" t="str">
        <f t="shared" si="360"/>
        <v>1</v>
      </c>
      <c r="DH529" s="78" t="str">
        <f t="shared" si="361"/>
        <v>1</v>
      </c>
      <c r="DI529" s="79" t="str">
        <f>IFERROR(IF(J529="","",VLOOKUP(J529,Lists!$D$3:$E$13,2,FALSE)),1)</f>
        <v/>
      </c>
      <c r="DJ529" s="79" t="str">
        <f>IFERROR(IF(K529="","",VLOOKUP(K529,Lists!$F$3:$G$14,2,FALSE)),1)</f>
        <v/>
      </c>
      <c r="DK529" s="79" t="str">
        <f>IFERROR(IF(M529="","",VLOOKUP(M529,Lists!$AA$3:$AB$18,2,FALSE)),1)</f>
        <v/>
      </c>
      <c r="DL529" s="79" t="str">
        <f>IFERROR(IF(N529="","",VLOOKUP(N529,Lists!$AC$3:$AD$13,2,FALSE)),1)</f>
        <v/>
      </c>
    </row>
    <row r="530" spans="1:116" ht="15" customHeight="1" x14ac:dyDescent="0.2">
      <c r="A530" s="20"/>
      <c r="B530" s="19"/>
      <c r="C530" s="64"/>
      <c r="D530" s="64"/>
      <c r="E530" s="19"/>
      <c r="F530" s="20"/>
      <c r="G530" s="18"/>
      <c r="H530" s="65"/>
      <c r="I530" s="18"/>
      <c r="J530" s="66"/>
      <c r="K530" s="66"/>
      <c r="L530" s="67"/>
      <c r="M530" s="68"/>
      <c r="N530" s="68"/>
      <c r="O530" s="69"/>
      <c r="P530" s="134"/>
      <c r="Q530" s="70"/>
      <c r="R530" s="134"/>
      <c r="S530" s="70"/>
      <c r="T530" s="134"/>
      <c r="U530" s="70"/>
      <c r="V530" s="134"/>
      <c r="W530" s="70"/>
      <c r="X530" s="134"/>
      <c r="Y530" s="70"/>
      <c r="Z530" s="134"/>
      <c r="AA530" s="70"/>
      <c r="AB530" s="19"/>
      <c r="AC530" s="20"/>
      <c r="AD530" s="19"/>
      <c r="AE530" s="71" t="str">
        <f t="shared" si="326"/>
        <v/>
      </c>
      <c r="AF530" s="71" t="str">
        <f t="shared" si="327"/>
        <v/>
      </c>
      <c r="AG530" s="71" t="str">
        <f t="shared" si="328"/>
        <v/>
      </c>
      <c r="AH530" s="71" t="str">
        <f t="shared" si="329"/>
        <v/>
      </c>
      <c r="AI530" s="71" t="str">
        <f t="shared" si="330"/>
        <v/>
      </c>
      <c r="AJ530" s="71" t="str">
        <f t="shared" si="331"/>
        <v/>
      </c>
      <c r="AK530" s="71" t="str">
        <f t="shared" si="332"/>
        <v/>
      </c>
      <c r="AL530" s="71" t="str">
        <f t="shared" si="333"/>
        <v/>
      </c>
      <c r="AM530" s="71" t="str">
        <f t="shared" si="334"/>
        <v/>
      </c>
      <c r="AN530" s="72" t="str">
        <f t="shared" si="335"/>
        <v/>
      </c>
      <c r="AO530" s="73" t="str">
        <f t="shared" si="336"/>
        <v/>
      </c>
      <c r="AP530" s="72" t="str">
        <f t="shared" si="337"/>
        <v/>
      </c>
      <c r="AQ530" s="72" t="str">
        <f t="shared" si="338"/>
        <v/>
      </c>
      <c r="AR530" s="72" t="str">
        <f t="shared" si="339"/>
        <v/>
      </c>
      <c r="AS530" s="72" t="str">
        <f t="shared" si="340"/>
        <v/>
      </c>
      <c r="AT530" s="72" t="str">
        <f t="shared" si="341"/>
        <v/>
      </c>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80"/>
      <c r="CA530" s="3"/>
      <c r="CB530" s="3"/>
      <c r="CC530" s="3"/>
      <c r="CD530" s="3"/>
      <c r="CE530" s="3"/>
      <c r="CF530" s="3"/>
      <c r="CG530" s="3"/>
      <c r="CH530" s="3"/>
      <c r="CI530" s="3"/>
      <c r="CJ530" s="3"/>
      <c r="CM530" s="3"/>
      <c r="CN530" s="78" t="str">
        <f t="shared" si="342"/>
        <v/>
      </c>
      <c r="CO530" s="78" t="str">
        <f t="shared" si="343"/>
        <v/>
      </c>
      <c r="CP530" s="78" t="str">
        <f t="shared" si="344"/>
        <v/>
      </c>
      <c r="CQ530" s="78" t="str">
        <f t="shared" si="345"/>
        <v/>
      </c>
      <c r="CR530" s="78" t="str">
        <f t="shared" si="346"/>
        <v/>
      </c>
      <c r="CS530" s="78" t="str">
        <f t="shared" si="347"/>
        <v/>
      </c>
      <c r="CT530" s="78">
        <f t="shared" si="348"/>
        <v>0</v>
      </c>
      <c r="CU530" s="78">
        <f t="shared" si="349"/>
        <v>0</v>
      </c>
      <c r="CV530" s="78">
        <f t="shared" si="350"/>
        <v>0</v>
      </c>
      <c r="CW530" s="78">
        <f t="shared" si="351"/>
        <v>0</v>
      </c>
      <c r="CX530" s="78">
        <f t="shared" si="352"/>
        <v>0</v>
      </c>
      <c r="CY530" s="78">
        <f t="shared" si="353"/>
        <v>0</v>
      </c>
      <c r="CZ530" s="78">
        <f t="shared" si="354"/>
        <v>0</v>
      </c>
      <c r="DA530" s="78">
        <f>IF(COUNTIFS($A$2:$A$601,A530,$B$2:$B$601,B530,$F$2:F$601,F530)&gt;1,1,0)</f>
        <v>0</v>
      </c>
      <c r="DB530" s="78">
        <f t="shared" si="355"/>
        <v>0</v>
      </c>
      <c r="DC530" s="78">
        <f t="shared" si="356"/>
        <v>0</v>
      </c>
      <c r="DD530" s="78">
        <f t="shared" si="357"/>
        <v>0</v>
      </c>
      <c r="DE530" s="78" t="str">
        <f t="shared" si="358"/>
        <v>1</v>
      </c>
      <c r="DF530" s="78" t="str">
        <f t="shared" si="359"/>
        <v>1</v>
      </c>
      <c r="DG530" s="78" t="str">
        <f t="shared" si="360"/>
        <v>1</v>
      </c>
      <c r="DH530" s="78" t="str">
        <f t="shared" si="361"/>
        <v>1</v>
      </c>
      <c r="DI530" s="79" t="str">
        <f>IFERROR(IF(J530="","",VLOOKUP(J530,Lists!$D$3:$E$13,2,FALSE)),1)</f>
        <v/>
      </c>
      <c r="DJ530" s="79" t="str">
        <f>IFERROR(IF(K530="","",VLOOKUP(K530,Lists!$F$3:$G$14,2,FALSE)),1)</f>
        <v/>
      </c>
      <c r="DK530" s="79" t="str">
        <f>IFERROR(IF(M530="","",VLOOKUP(M530,Lists!$AA$3:$AB$18,2,FALSE)),1)</f>
        <v/>
      </c>
      <c r="DL530" s="79" t="str">
        <f>IFERROR(IF(N530="","",VLOOKUP(N530,Lists!$AC$3:$AD$13,2,FALSE)),1)</f>
        <v/>
      </c>
    </row>
    <row r="531" spans="1:116" ht="15" customHeight="1" x14ac:dyDescent="0.2">
      <c r="A531" s="20"/>
      <c r="B531" s="19"/>
      <c r="C531" s="64"/>
      <c r="D531" s="64"/>
      <c r="E531" s="19"/>
      <c r="F531" s="20"/>
      <c r="G531" s="18"/>
      <c r="H531" s="65"/>
      <c r="I531" s="18"/>
      <c r="J531" s="66"/>
      <c r="K531" s="66"/>
      <c r="L531" s="67"/>
      <c r="M531" s="68"/>
      <c r="N531" s="68"/>
      <c r="O531" s="69"/>
      <c r="P531" s="134"/>
      <c r="Q531" s="70"/>
      <c r="R531" s="134"/>
      <c r="S531" s="70"/>
      <c r="T531" s="134"/>
      <c r="U531" s="70"/>
      <c r="V531" s="134"/>
      <c r="W531" s="70"/>
      <c r="X531" s="134"/>
      <c r="Y531" s="70"/>
      <c r="Z531" s="134"/>
      <c r="AA531" s="70"/>
      <c r="AB531" s="19"/>
      <c r="AC531" s="20"/>
      <c r="AD531" s="19"/>
      <c r="AE531" s="71" t="str">
        <f t="shared" si="326"/>
        <v/>
      </c>
      <c r="AF531" s="71" t="str">
        <f t="shared" si="327"/>
        <v/>
      </c>
      <c r="AG531" s="71" t="str">
        <f t="shared" si="328"/>
        <v/>
      </c>
      <c r="AH531" s="71" t="str">
        <f t="shared" si="329"/>
        <v/>
      </c>
      <c r="AI531" s="71" t="str">
        <f t="shared" si="330"/>
        <v/>
      </c>
      <c r="AJ531" s="71" t="str">
        <f t="shared" si="331"/>
        <v/>
      </c>
      <c r="AK531" s="71" t="str">
        <f t="shared" si="332"/>
        <v/>
      </c>
      <c r="AL531" s="71" t="str">
        <f t="shared" si="333"/>
        <v/>
      </c>
      <c r="AM531" s="71" t="str">
        <f t="shared" si="334"/>
        <v/>
      </c>
      <c r="AN531" s="72" t="str">
        <f t="shared" si="335"/>
        <v/>
      </c>
      <c r="AO531" s="73" t="str">
        <f t="shared" si="336"/>
        <v/>
      </c>
      <c r="AP531" s="72" t="str">
        <f t="shared" si="337"/>
        <v/>
      </c>
      <c r="AQ531" s="72" t="str">
        <f t="shared" si="338"/>
        <v/>
      </c>
      <c r="AR531" s="72" t="str">
        <f t="shared" si="339"/>
        <v/>
      </c>
      <c r="AS531" s="72" t="str">
        <f t="shared" si="340"/>
        <v/>
      </c>
      <c r="AT531" s="72" t="str">
        <f t="shared" si="341"/>
        <v/>
      </c>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80"/>
      <c r="CA531" s="3"/>
      <c r="CB531" s="3"/>
      <c r="CC531" s="3"/>
      <c r="CD531" s="3"/>
      <c r="CE531" s="3"/>
      <c r="CF531" s="3"/>
      <c r="CG531" s="3"/>
      <c r="CH531" s="3"/>
      <c r="CI531" s="3"/>
      <c r="CJ531" s="3"/>
      <c r="CM531" s="3"/>
      <c r="CN531" s="78" t="str">
        <f t="shared" si="342"/>
        <v/>
      </c>
      <c r="CO531" s="78" t="str">
        <f t="shared" si="343"/>
        <v/>
      </c>
      <c r="CP531" s="78" t="str">
        <f t="shared" si="344"/>
        <v/>
      </c>
      <c r="CQ531" s="78" t="str">
        <f t="shared" si="345"/>
        <v/>
      </c>
      <c r="CR531" s="78" t="str">
        <f t="shared" si="346"/>
        <v/>
      </c>
      <c r="CS531" s="78" t="str">
        <f t="shared" si="347"/>
        <v/>
      </c>
      <c r="CT531" s="78">
        <f t="shared" si="348"/>
        <v>0</v>
      </c>
      <c r="CU531" s="78">
        <f t="shared" si="349"/>
        <v>0</v>
      </c>
      <c r="CV531" s="78">
        <f t="shared" si="350"/>
        <v>0</v>
      </c>
      <c r="CW531" s="78">
        <f t="shared" si="351"/>
        <v>0</v>
      </c>
      <c r="CX531" s="78">
        <f t="shared" si="352"/>
        <v>0</v>
      </c>
      <c r="CY531" s="78">
        <f t="shared" si="353"/>
        <v>0</v>
      </c>
      <c r="CZ531" s="78">
        <f t="shared" si="354"/>
        <v>0</v>
      </c>
      <c r="DA531" s="78">
        <f>IF(COUNTIFS($A$2:$A$601,A531,$B$2:$B$601,B531,$F$2:F$601,F531)&gt;1,1,0)</f>
        <v>0</v>
      </c>
      <c r="DB531" s="78">
        <f t="shared" si="355"/>
        <v>0</v>
      </c>
      <c r="DC531" s="78">
        <f t="shared" si="356"/>
        <v>0</v>
      </c>
      <c r="DD531" s="78">
        <f t="shared" si="357"/>
        <v>0</v>
      </c>
      <c r="DE531" s="78" t="str">
        <f t="shared" si="358"/>
        <v>1</v>
      </c>
      <c r="DF531" s="78" t="str">
        <f t="shared" si="359"/>
        <v>1</v>
      </c>
      <c r="DG531" s="78" t="str">
        <f t="shared" si="360"/>
        <v>1</v>
      </c>
      <c r="DH531" s="78" t="str">
        <f t="shared" si="361"/>
        <v>1</v>
      </c>
      <c r="DI531" s="79" t="str">
        <f>IFERROR(IF(J531="","",VLOOKUP(J531,Lists!$D$3:$E$13,2,FALSE)),1)</f>
        <v/>
      </c>
      <c r="DJ531" s="79" t="str">
        <f>IFERROR(IF(K531="","",VLOOKUP(K531,Lists!$F$3:$G$14,2,FALSE)),1)</f>
        <v/>
      </c>
      <c r="DK531" s="79" t="str">
        <f>IFERROR(IF(M531="","",VLOOKUP(M531,Lists!$AA$3:$AB$18,2,FALSE)),1)</f>
        <v/>
      </c>
      <c r="DL531" s="79" t="str">
        <f>IFERROR(IF(N531="","",VLOOKUP(N531,Lists!$AC$3:$AD$13,2,FALSE)),1)</f>
        <v/>
      </c>
    </row>
    <row r="532" spans="1:116" ht="15" customHeight="1" x14ac:dyDescent="0.2">
      <c r="A532" s="20"/>
      <c r="B532" s="19"/>
      <c r="C532" s="64"/>
      <c r="D532" s="64"/>
      <c r="E532" s="19"/>
      <c r="F532" s="20"/>
      <c r="G532" s="18"/>
      <c r="H532" s="65"/>
      <c r="I532" s="18"/>
      <c r="J532" s="66"/>
      <c r="K532" s="66"/>
      <c r="L532" s="67"/>
      <c r="M532" s="68"/>
      <c r="N532" s="68"/>
      <c r="O532" s="69"/>
      <c r="P532" s="134"/>
      <c r="Q532" s="70"/>
      <c r="R532" s="134"/>
      <c r="S532" s="70"/>
      <c r="T532" s="134"/>
      <c r="U532" s="70"/>
      <c r="V532" s="134"/>
      <c r="W532" s="70"/>
      <c r="X532" s="134"/>
      <c r="Y532" s="70"/>
      <c r="Z532" s="134"/>
      <c r="AA532" s="70"/>
      <c r="AB532" s="19"/>
      <c r="AC532" s="20"/>
      <c r="AD532" s="19"/>
      <c r="AE532" s="71" t="str">
        <f t="shared" si="326"/>
        <v/>
      </c>
      <c r="AF532" s="71" t="str">
        <f t="shared" si="327"/>
        <v/>
      </c>
      <c r="AG532" s="71" t="str">
        <f t="shared" si="328"/>
        <v/>
      </c>
      <c r="AH532" s="71" t="str">
        <f t="shared" si="329"/>
        <v/>
      </c>
      <c r="AI532" s="71" t="str">
        <f t="shared" si="330"/>
        <v/>
      </c>
      <c r="AJ532" s="71" t="str">
        <f t="shared" si="331"/>
        <v/>
      </c>
      <c r="AK532" s="71" t="str">
        <f t="shared" si="332"/>
        <v/>
      </c>
      <c r="AL532" s="71" t="str">
        <f t="shared" si="333"/>
        <v/>
      </c>
      <c r="AM532" s="71" t="str">
        <f t="shared" si="334"/>
        <v/>
      </c>
      <c r="AN532" s="72" t="str">
        <f t="shared" si="335"/>
        <v/>
      </c>
      <c r="AO532" s="73" t="str">
        <f t="shared" si="336"/>
        <v/>
      </c>
      <c r="AP532" s="72" t="str">
        <f t="shared" si="337"/>
        <v/>
      </c>
      <c r="AQ532" s="72" t="str">
        <f t="shared" si="338"/>
        <v/>
      </c>
      <c r="AR532" s="72" t="str">
        <f t="shared" si="339"/>
        <v/>
      </c>
      <c r="AS532" s="72" t="str">
        <f t="shared" si="340"/>
        <v/>
      </c>
      <c r="AT532" s="72" t="str">
        <f t="shared" si="341"/>
        <v/>
      </c>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80"/>
      <c r="CA532" s="3"/>
      <c r="CB532" s="3"/>
      <c r="CC532" s="3"/>
      <c r="CD532" s="3"/>
      <c r="CE532" s="3"/>
      <c r="CF532" s="3"/>
      <c r="CG532" s="3"/>
      <c r="CH532" s="3"/>
      <c r="CI532" s="3"/>
      <c r="CJ532" s="3"/>
      <c r="CM532" s="3"/>
      <c r="CN532" s="78" t="str">
        <f t="shared" si="342"/>
        <v/>
      </c>
      <c r="CO532" s="78" t="str">
        <f t="shared" si="343"/>
        <v/>
      </c>
      <c r="CP532" s="78" t="str">
        <f t="shared" si="344"/>
        <v/>
      </c>
      <c r="CQ532" s="78" t="str">
        <f t="shared" si="345"/>
        <v/>
      </c>
      <c r="CR532" s="78" t="str">
        <f t="shared" si="346"/>
        <v/>
      </c>
      <c r="CS532" s="78" t="str">
        <f t="shared" si="347"/>
        <v/>
      </c>
      <c r="CT532" s="78">
        <f t="shared" si="348"/>
        <v>0</v>
      </c>
      <c r="CU532" s="78">
        <f t="shared" si="349"/>
        <v>0</v>
      </c>
      <c r="CV532" s="78">
        <f t="shared" si="350"/>
        <v>0</v>
      </c>
      <c r="CW532" s="78">
        <f t="shared" si="351"/>
        <v>0</v>
      </c>
      <c r="CX532" s="78">
        <f t="shared" si="352"/>
        <v>0</v>
      </c>
      <c r="CY532" s="78">
        <f t="shared" si="353"/>
        <v>0</v>
      </c>
      <c r="CZ532" s="78">
        <f t="shared" si="354"/>
        <v>0</v>
      </c>
      <c r="DA532" s="78">
        <f>IF(COUNTIFS($A$2:$A$601,A532,$B$2:$B$601,B532,$F$2:F$601,F532)&gt;1,1,0)</f>
        <v>0</v>
      </c>
      <c r="DB532" s="78">
        <f t="shared" si="355"/>
        <v>0</v>
      </c>
      <c r="DC532" s="78">
        <f t="shared" si="356"/>
        <v>0</v>
      </c>
      <c r="DD532" s="78">
        <f t="shared" si="357"/>
        <v>0</v>
      </c>
      <c r="DE532" s="78" t="str">
        <f t="shared" si="358"/>
        <v>1</v>
      </c>
      <c r="DF532" s="78" t="str">
        <f t="shared" si="359"/>
        <v>1</v>
      </c>
      <c r="DG532" s="78" t="str">
        <f t="shared" si="360"/>
        <v>1</v>
      </c>
      <c r="DH532" s="78" t="str">
        <f t="shared" si="361"/>
        <v>1</v>
      </c>
      <c r="DI532" s="79" t="str">
        <f>IFERROR(IF(J532="","",VLOOKUP(J532,Lists!$D$3:$E$13,2,FALSE)),1)</f>
        <v/>
      </c>
      <c r="DJ532" s="79" t="str">
        <f>IFERROR(IF(K532="","",VLOOKUP(K532,Lists!$F$3:$G$14,2,FALSE)),1)</f>
        <v/>
      </c>
      <c r="DK532" s="79" t="str">
        <f>IFERROR(IF(M532="","",VLOOKUP(M532,Lists!$AA$3:$AB$18,2,FALSE)),1)</f>
        <v/>
      </c>
      <c r="DL532" s="79" t="str">
        <f>IFERROR(IF(N532="","",VLOOKUP(N532,Lists!$AC$3:$AD$13,2,FALSE)),1)</f>
        <v/>
      </c>
    </row>
    <row r="533" spans="1:116" ht="15" customHeight="1" x14ac:dyDescent="0.2">
      <c r="A533" s="20"/>
      <c r="B533" s="19"/>
      <c r="C533" s="64"/>
      <c r="D533" s="64"/>
      <c r="E533" s="19"/>
      <c r="F533" s="20"/>
      <c r="G533" s="18"/>
      <c r="H533" s="65"/>
      <c r="I533" s="18"/>
      <c r="J533" s="66"/>
      <c r="K533" s="66"/>
      <c r="L533" s="67"/>
      <c r="M533" s="68"/>
      <c r="N533" s="68"/>
      <c r="O533" s="69"/>
      <c r="P533" s="134"/>
      <c r="Q533" s="70"/>
      <c r="R533" s="134"/>
      <c r="S533" s="70"/>
      <c r="T533" s="134"/>
      <c r="U533" s="70"/>
      <c r="V533" s="134"/>
      <c r="W533" s="70"/>
      <c r="X533" s="134"/>
      <c r="Y533" s="70"/>
      <c r="Z533" s="134"/>
      <c r="AA533" s="70"/>
      <c r="AB533" s="19"/>
      <c r="AC533" s="20"/>
      <c r="AD533" s="19"/>
      <c r="AE533" s="71" t="str">
        <f t="shared" si="326"/>
        <v/>
      </c>
      <c r="AF533" s="71" t="str">
        <f t="shared" si="327"/>
        <v/>
      </c>
      <c r="AG533" s="71" t="str">
        <f t="shared" si="328"/>
        <v/>
      </c>
      <c r="AH533" s="71" t="str">
        <f t="shared" si="329"/>
        <v/>
      </c>
      <c r="AI533" s="71" t="str">
        <f t="shared" si="330"/>
        <v/>
      </c>
      <c r="AJ533" s="71" t="str">
        <f t="shared" si="331"/>
        <v/>
      </c>
      <c r="AK533" s="71" t="str">
        <f t="shared" si="332"/>
        <v/>
      </c>
      <c r="AL533" s="71" t="str">
        <f t="shared" si="333"/>
        <v/>
      </c>
      <c r="AM533" s="71" t="str">
        <f t="shared" si="334"/>
        <v/>
      </c>
      <c r="AN533" s="72" t="str">
        <f t="shared" si="335"/>
        <v/>
      </c>
      <c r="AO533" s="73" t="str">
        <f t="shared" si="336"/>
        <v/>
      </c>
      <c r="AP533" s="72" t="str">
        <f t="shared" si="337"/>
        <v/>
      </c>
      <c r="AQ533" s="72" t="str">
        <f t="shared" si="338"/>
        <v/>
      </c>
      <c r="AR533" s="72" t="str">
        <f t="shared" si="339"/>
        <v/>
      </c>
      <c r="AS533" s="72" t="str">
        <f t="shared" si="340"/>
        <v/>
      </c>
      <c r="AT533" s="72" t="str">
        <f t="shared" si="341"/>
        <v/>
      </c>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80"/>
      <c r="CA533" s="3"/>
      <c r="CB533" s="3"/>
      <c r="CC533" s="3"/>
      <c r="CD533" s="3"/>
      <c r="CE533" s="3"/>
      <c r="CF533" s="3"/>
      <c r="CG533" s="3"/>
      <c r="CH533" s="3"/>
      <c r="CI533" s="3"/>
      <c r="CJ533" s="3"/>
      <c r="CM533" s="3"/>
      <c r="CN533" s="78" t="str">
        <f t="shared" si="342"/>
        <v/>
      </c>
      <c r="CO533" s="78" t="str">
        <f t="shared" si="343"/>
        <v/>
      </c>
      <c r="CP533" s="78" t="str">
        <f t="shared" si="344"/>
        <v/>
      </c>
      <c r="CQ533" s="78" t="str">
        <f t="shared" si="345"/>
        <v/>
      </c>
      <c r="CR533" s="78" t="str">
        <f t="shared" si="346"/>
        <v/>
      </c>
      <c r="CS533" s="78" t="str">
        <f t="shared" si="347"/>
        <v/>
      </c>
      <c r="CT533" s="78">
        <f t="shared" si="348"/>
        <v>0</v>
      </c>
      <c r="CU533" s="78">
        <f t="shared" si="349"/>
        <v>0</v>
      </c>
      <c r="CV533" s="78">
        <f t="shared" si="350"/>
        <v>0</v>
      </c>
      <c r="CW533" s="78">
        <f t="shared" si="351"/>
        <v>0</v>
      </c>
      <c r="CX533" s="78">
        <f t="shared" si="352"/>
        <v>0</v>
      </c>
      <c r="CY533" s="78">
        <f t="shared" si="353"/>
        <v>0</v>
      </c>
      <c r="CZ533" s="78">
        <f t="shared" si="354"/>
        <v>0</v>
      </c>
      <c r="DA533" s="78">
        <f>IF(COUNTIFS($A$2:$A$601,A533,$B$2:$B$601,B533,$F$2:F$601,F533)&gt;1,1,0)</f>
        <v>0</v>
      </c>
      <c r="DB533" s="78">
        <f t="shared" si="355"/>
        <v>0</v>
      </c>
      <c r="DC533" s="78">
        <f t="shared" si="356"/>
        <v>0</v>
      </c>
      <c r="DD533" s="78">
        <f t="shared" si="357"/>
        <v>0</v>
      </c>
      <c r="DE533" s="78" t="str">
        <f t="shared" si="358"/>
        <v>1</v>
      </c>
      <c r="DF533" s="78" t="str">
        <f t="shared" si="359"/>
        <v>1</v>
      </c>
      <c r="DG533" s="78" t="str">
        <f t="shared" si="360"/>
        <v>1</v>
      </c>
      <c r="DH533" s="78" t="str">
        <f t="shared" si="361"/>
        <v>1</v>
      </c>
      <c r="DI533" s="79" t="str">
        <f>IFERROR(IF(J533="","",VLOOKUP(J533,Lists!$D$3:$E$13,2,FALSE)),1)</f>
        <v/>
      </c>
      <c r="DJ533" s="79" t="str">
        <f>IFERROR(IF(K533="","",VLOOKUP(K533,Lists!$F$3:$G$14,2,FALSE)),1)</f>
        <v/>
      </c>
      <c r="DK533" s="79" t="str">
        <f>IFERROR(IF(M533="","",VLOOKUP(M533,Lists!$AA$3:$AB$18,2,FALSE)),1)</f>
        <v/>
      </c>
      <c r="DL533" s="79" t="str">
        <f>IFERROR(IF(N533="","",VLOOKUP(N533,Lists!$AC$3:$AD$13,2,FALSE)),1)</f>
        <v/>
      </c>
    </row>
    <row r="534" spans="1:116" ht="15" customHeight="1" x14ac:dyDescent="0.2">
      <c r="A534" s="20"/>
      <c r="B534" s="19"/>
      <c r="C534" s="64"/>
      <c r="D534" s="64"/>
      <c r="E534" s="19"/>
      <c r="F534" s="20"/>
      <c r="G534" s="18"/>
      <c r="H534" s="65"/>
      <c r="I534" s="18"/>
      <c r="J534" s="66"/>
      <c r="K534" s="66"/>
      <c r="L534" s="67"/>
      <c r="M534" s="68"/>
      <c r="N534" s="68"/>
      <c r="O534" s="69"/>
      <c r="P534" s="134"/>
      <c r="Q534" s="70"/>
      <c r="R534" s="134"/>
      <c r="S534" s="70"/>
      <c r="T534" s="134"/>
      <c r="U534" s="70"/>
      <c r="V534" s="134"/>
      <c r="W534" s="70"/>
      <c r="X534" s="134"/>
      <c r="Y534" s="70"/>
      <c r="Z534" s="134"/>
      <c r="AA534" s="70"/>
      <c r="AB534" s="19"/>
      <c r="AC534" s="20"/>
      <c r="AD534" s="19"/>
      <c r="AE534" s="71" t="str">
        <f t="shared" si="326"/>
        <v/>
      </c>
      <c r="AF534" s="71" t="str">
        <f t="shared" si="327"/>
        <v/>
      </c>
      <c r="AG534" s="71" t="str">
        <f t="shared" si="328"/>
        <v/>
      </c>
      <c r="AH534" s="71" t="str">
        <f t="shared" si="329"/>
        <v/>
      </c>
      <c r="AI534" s="71" t="str">
        <f t="shared" si="330"/>
        <v/>
      </c>
      <c r="AJ534" s="71" t="str">
        <f t="shared" si="331"/>
        <v/>
      </c>
      <c r="AK534" s="71" t="str">
        <f t="shared" si="332"/>
        <v/>
      </c>
      <c r="AL534" s="71" t="str">
        <f t="shared" si="333"/>
        <v/>
      </c>
      <c r="AM534" s="71" t="str">
        <f t="shared" si="334"/>
        <v/>
      </c>
      <c r="AN534" s="72" t="str">
        <f t="shared" si="335"/>
        <v/>
      </c>
      <c r="AO534" s="73" t="str">
        <f t="shared" si="336"/>
        <v/>
      </c>
      <c r="AP534" s="72" t="str">
        <f t="shared" si="337"/>
        <v/>
      </c>
      <c r="AQ534" s="72" t="str">
        <f t="shared" si="338"/>
        <v/>
      </c>
      <c r="AR534" s="72" t="str">
        <f t="shared" si="339"/>
        <v/>
      </c>
      <c r="AS534" s="72" t="str">
        <f t="shared" si="340"/>
        <v/>
      </c>
      <c r="AT534" s="72" t="str">
        <f t="shared" si="341"/>
        <v/>
      </c>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80"/>
      <c r="CA534" s="3"/>
      <c r="CB534" s="3"/>
      <c r="CC534" s="3"/>
      <c r="CD534" s="3"/>
      <c r="CE534" s="3"/>
      <c r="CF534" s="3"/>
      <c r="CG534" s="3"/>
      <c r="CH534" s="3"/>
      <c r="CI534" s="3"/>
      <c r="CJ534" s="3"/>
      <c r="CM534" s="3"/>
      <c r="CN534" s="78" t="str">
        <f t="shared" si="342"/>
        <v/>
      </c>
      <c r="CO534" s="78" t="str">
        <f t="shared" si="343"/>
        <v/>
      </c>
      <c r="CP534" s="78" t="str">
        <f t="shared" si="344"/>
        <v/>
      </c>
      <c r="CQ534" s="78" t="str">
        <f t="shared" si="345"/>
        <v/>
      </c>
      <c r="CR534" s="78" t="str">
        <f t="shared" si="346"/>
        <v/>
      </c>
      <c r="CS534" s="78" t="str">
        <f t="shared" si="347"/>
        <v/>
      </c>
      <c r="CT534" s="78">
        <f t="shared" si="348"/>
        <v>0</v>
      </c>
      <c r="CU534" s="78">
        <f t="shared" si="349"/>
        <v>0</v>
      </c>
      <c r="CV534" s="78">
        <f t="shared" si="350"/>
        <v>0</v>
      </c>
      <c r="CW534" s="78">
        <f t="shared" si="351"/>
        <v>0</v>
      </c>
      <c r="CX534" s="78">
        <f t="shared" si="352"/>
        <v>0</v>
      </c>
      <c r="CY534" s="78">
        <f t="shared" si="353"/>
        <v>0</v>
      </c>
      <c r="CZ534" s="78">
        <f t="shared" si="354"/>
        <v>0</v>
      </c>
      <c r="DA534" s="78">
        <f>IF(COUNTIFS($A$2:$A$601,A534,$B$2:$B$601,B534,$F$2:F$601,F534)&gt;1,1,0)</f>
        <v>0</v>
      </c>
      <c r="DB534" s="78">
        <f t="shared" si="355"/>
        <v>0</v>
      </c>
      <c r="DC534" s="78">
        <f t="shared" si="356"/>
        <v>0</v>
      </c>
      <c r="DD534" s="78">
        <f t="shared" si="357"/>
        <v>0</v>
      </c>
      <c r="DE534" s="78" t="str">
        <f t="shared" si="358"/>
        <v>1</v>
      </c>
      <c r="DF534" s="78" t="str">
        <f t="shared" si="359"/>
        <v>1</v>
      </c>
      <c r="DG534" s="78" t="str">
        <f t="shared" si="360"/>
        <v>1</v>
      </c>
      <c r="DH534" s="78" t="str">
        <f t="shared" si="361"/>
        <v>1</v>
      </c>
      <c r="DI534" s="79" t="str">
        <f>IFERROR(IF(J534="","",VLOOKUP(J534,Lists!$D$3:$E$13,2,FALSE)),1)</f>
        <v/>
      </c>
      <c r="DJ534" s="79" t="str">
        <f>IFERROR(IF(K534="","",VLOOKUP(K534,Lists!$F$3:$G$14,2,FALSE)),1)</f>
        <v/>
      </c>
      <c r="DK534" s="79" t="str">
        <f>IFERROR(IF(M534="","",VLOOKUP(M534,Lists!$AA$3:$AB$18,2,FALSE)),1)</f>
        <v/>
      </c>
      <c r="DL534" s="79" t="str">
        <f>IFERROR(IF(N534="","",VLOOKUP(N534,Lists!$AC$3:$AD$13,2,FALSE)),1)</f>
        <v/>
      </c>
    </row>
    <row r="535" spans="1:116" ht="15" customHeight="1" x14ac:dyDescent="0.2">
      <c r="A535" s="20"/>
      <c r="B535" s="19"/>
      <c r="C535" s="64"/>
      <c r="D535" s="64"/>
      <c r="E535" s="19"/>
      <c r="F535" s="20"/>
      <c r="G535" s="18"/>
      <c r="H535" s="65"/>
      <c r="I535" s="18"/>
      <c r="J535" s="66"/>
      <c r="K535" s="66"/>
      <c r="L535" s="67"/>
      <c r="M535" s="68"/>
      <c r="N535" s="68"/>
      <c r="O535" s="69"/>
      <c r="P535" s="134"/>
      <c r="Q535" s="70"/>
      <c r="R535" s="134"/>
      <c r="S535" s="70"/>
      <c r="T535" s="134"/>
      <c r="U535" s="70"/>
      <c r="V535" s="134"/>
      <c r="W535" s="70"/>
      <c r="X535" s="134"/>
      <c r="Y535" s="70"/>
      <c r="Z535" s="134"/>
      <c r="AA535" s="70"/>
      <c r="AB535" s="19"/>
      <c r="AC535" s="20"/>
      <c r="AD535" s="19"/>
      <c r="AE535" s="71" t="str">
        <f t="shared" si="326"/>
        <v/>
      </c>
      <c r="AF535" s="71" t="str">
        <f t="shared" si="327"/>
        <v/>
      </c>
      <c r="AG535" s="71" t="str">
        <f t="shared" si="328"/>
        <v/>
      </c>
      <c r="AH535" s="71" t="str">
        <f t="shared" si="329"/>
        <v/>
      </c>
      <c r="AI535" s="71" t="str">
        <f t="shared" si="330"/>
        <v/>
      </c>
      <c r="AJ535" s="71" t="str">
        <f t="shared" si="331"/>
        <v/>
      </c>
      <c r="AK535" s="71" t="str">
        <f t="shared" si="332"/>
        <v/>
      </c>
      <c r="AL535" s="71" t="str">
        <f t="shared" si="333"/>
        <v/>
      </c>
      <c r="AM535" s="71" t="str">
        <f t="shared" si="334"/>
        <v/>
      </c>
      <c r="AN535" s="72" t="str">
        <f t="shared" si="335"/>
        <v/>
      </c>
      <c r="AO535" s="73" t="str">
        <f t="shared" si="336"/>
        <v/>
      </c>
      <c r="AP535" s="72" t="str">
        <f t="shared" si="337"/>
        <v/>
      </c>
      <c r="AQ535" s="72" t="str">
        <f t="shared" si="338"/>
        <v/>
      </c>
      <c r="AR535" s="72" t="str">
        <f t="shared" si="339"/>
        <v/>
      </c>
      <c r="AS535" s="72" t="str">
        <f t="shared" si="340"/>
        <v/>
      </c>
      <c r="AT535" s="72" t="str">
        <f t="shared" si="341"/>
        <v/>
      </c>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80"/>
      <c r="CA535" s="3"/>
      <c r="CB535" s="3"/>
      <c r="CC535" s="3"/>
      <c r="CD535" s="3"/>
      <c r="CE535" s="3"/>
      <c r="CF535" s="3"/>
      <c r="CG535" s="3"/>
      <c r="CH535" s="3"/>
      <c r="CI535" s="3"/>
      <c r="CJ535" s="3"/>
      <c r="CM535" s="3"/>
      <c r="CN535" s="78" t="str">
        <f t="shared" si="342"/>
        <v/>
      </c>
      <c r="CO535" s="78" t="str">
        <f t="shared" si="343"/>
        <v/>
      </c>
      <c r="CP535" s="78" t="str">
        <f t="shared" si="344"/>
        <v/>
      </c>
      <c r="CQ535" s="78" t="str">
        <f t="shared" si="345"/>
        <v/>
      </c>
      <c r="CR535" s="78" t="str">
        <f t="shared" si="346"/>
        <v/>
      </c>
      <c r="CS535" s="78" t="str">
        <f t="shared" si="347"/>
        <v/>
      </c>
      <c r="CT535" s="78">
        <f t="shared" si="348"/>
        <v>0</v>
      </c>
      <c r="CU535" s="78">
        <f t="shared" si="349"/>
        <v>0</v>
      </c>
      <c r="CV535" s="78">
        <f t="shared" si="350"/>
        <v>0</v>
      </c>
      <c r="CW535" s="78">
        <f t="shared" si="351"/>
        <v>0</v>
      </c>
      <c r="CX535" s="78">
        <f t="shared" si="352"/>
        <v>0</v>
      </c>
      <c r="CY535" s="78">
        <f t="shared" si="353"/>
        <v>0</v>
      </c>
      <c r="CZ535" s="78">
        <f t="shared" si="354"/>
        <v>0</v>
      </c>
      <c r="DA535" s="78">
        <f>IF(COUNTIFS($A$2:$A$601,A535,$B$2:$B$601,B535,$F$2:F$601,F535)&gt;1,1,0)</f>
        <v>0</v>
      </c>
      <c r="DB535" s="78">
        <f t="shared" si="355"/>
        <v>0</v>
      </c>
      <c r="DC535" s="78">
        <f t="shared" si="356"/>
        <v>0</v>
      </c>
      <c r="DD535" s="78">
        <f t="shared" si="357"/>
        <v>0</v>
      </c>
      <c r="DE535" s="78" t="str">
        <f t="shared" si="358"/>
        <v>1</v>
      </c>
      <c r="DF535" s="78" t="str">
        <f t="shared" si="359"/>
        <v>1</v>
      </c>
      <c r="DG535" s="78" t="str">
        <f t="shared" si="360"/>
        <v>1</v>
      </c>
      <c r="DH535" s="78" t="str">
        <f t="shared" si="361"/>
        <v>1</v>
      </c>
      <c r="DI535" s="79" t="str">
        <f>IFERROR(IF(J535="","",VLOOKUP(J535,Lists!$D$3:$E$13,2,FALSE)),1)</f>
        <v/>
      </c>
      <c r="DJ535" s="79" t="str">
        <f>IFERROR(IF(K535="","",VLOOKUP(K535,Lists!$F$3:$G$14,2,FALSE)),1)</f>
        <v/>
      </c>
      <c r="DK535" s="79" t="str">
        <f>IFERROR(IF(M535="","",VLOOKUP(M535,Lists!$AA$3:$AB$18,2,FALSE)),1)</f>
        <v/>
      </c>
      <c r="DL535" s="79" t="str">
        <f>IFERROR(IF(N535="","",VLOOKUP(N535,Lists!$AC$3:$AD$13,2,FALSE)),1)</f>
        <v/>
      </c>
    </row>
    <row r="536" spans="1:116" ht="15" customHeight="1" x14ac:dyDescent="0.2">
      <c r="A536" s="20"/>
      <c r="B536" s="19"/>
      <c r="C536" s="64"/>
      <c r="D536" s="64"/>
      <c r="E536" s="19"/>
      <c r="F536" s="20"/>
      <c r="G536" s="18"/>
      <c r="H536" s="65"/>
      <c r="I536" s="18"/>
      <c r="J536" s="66"/>
      <c r="K536" s="66"/>
      <c r="L536" s="67"/>
      <c r="M536" s="68"/>
      <c r="N536" s="68"/>
      <c r="O536" s="69"/>
      <c r="P536" s="134"/>
      <c r="Q536" s="70"/>
      <c r="R536" s="134"/>
      <c r="S536" s="70"/>
      <c r="T536" s="134"/>
      <c r="U536" s="70"/>
      <c r="V536" s="134"/>
      <c r="W536" s="70"/>
      <c r="X536" s="134"/>
      <c r="Y536" s="70"/>
      <c r="Z536" s="134"/>
      <c r="AA536" s="70"/>
      <c r="AB536" s="19"/>
      <c r="AC536" s="20"/>
      <c r="AD536" s="19"/>
      <c r="AE536" s="71" t="str">
        <f t="shared" si="326"/>
        <v/>
      </c>
      <c r="AF536" s="71" t="str">
        <f t="shared" si="327"/>
        <v/>
      </c>
      <c r="AG536" s="71" t="str">
        <f t="shared" si="328"/>
        <v/>
      </c>
      <c r="AH536" s="71" t="str">
        <f t="shared" si="329"/>
        <v/>
      </c>
      <c r="AI536" s="71" t="str">
        <f t="shared" si="330"/>
        <v/>
      </c>
      <c r="AJ536" s="71" t="str">
        <f t="shared" si="331"/>
        <v/>
      </c>
      <c r="AK536" s="71" t="str">
        <f t="shared" si="332"/>
        <v/>
      </c>
      <c r="AL536" s="71" t="str">
        <f t="shared" si="333"/>
        <v/>
      </c>
      <c r="AM536" s="71" t="str">
        <f t="shared" si="334"/>
        <v/>
      </c>
      <c r="AN536" s="72" t="str">
        <f t="shared" si="335"/>
        <v/>
      </c>
      <c r="AO536" s="73" t="str">
        <f t="shared" si="336"/>
        <v/>
      </c>
      <c r="AP536" s="72" t="str">
        <f t="shared" si="337"/>
        <v/>
      </c>
      <c r="AQ536" s="72" t="str">
        <f t="shared" si="338"/>
        <v/>
      </c>
      <c r="AR536" s="72" t="str">
        <f t="shared" si="339"/>
        <v/>
      </c>
      <c r="AS536" s="72" t="str">
        <f t="shared" si="340"/>
        <v/>
      </c>
      <c r="AT536" s="72" t="str">
        <f t="shared" si="341"/>
        <v/>
      </c>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80"/>
      <c r="CA536" s="3"/>
      <c r="CB536" s="3"/>
      <c r="CC536" s="3"/>
      <c r="CD536" s="3"/>
      <c r="CE536" s="3"/>
      <c r="CF536" s="3"/>
      <c r="CG536" s="3"/>
      <c r="CH536" s="3"/>
      <c r="CI536" s="3"/>
      <c r="CJ536" s="3"/>
      <c r="CM536" s="3"/>
      <c r="CN536" s="78" t="str">
        <f t="shared" si="342"/>
        <v/>
      </c>
      <c r="CO536" s="78" t="str">
        <f t="shared" si="343"/>
        <v/>
      </c>
      <c r="CP536" s="78" t="str">
        <f t="shared" si="344"/>
        <v/>
      </c>
      <c r="CQ536" s="78" t="str">
        <f t="shared" si="345"/>
        <v/>
      </c>
      <c r="CR536" s="78" t="str">
        <f t="shared" si="346"/>
        <v/>
      </c>
      <c r="CS536" s="78" t="str">
        <f t="shared" si="347"/>
        <v/>
      </c>
      <c r="CT536" s="78">
        <f t="shared" si="348"/>
        <v>0</v>
      </c>
      <c r="CU536" s="78">
        <f t="shared" si="349"/>
        <v>0</v>
      </c>
      <c r="CV536" s="78">
        <f t="shared" si="350"/>
        <v>0</v>
      </c>
      <c r="CW536" s="78">
        <f t="shared" si="351"/>
        <v>0</v>
      </c>
      <c r="CX536" s="78">
        <f t="shared" si="352"/>
        <v>0</v>
      </c>
      <c r="CY536" s="78">
        <f t="shared" si="353"/>
        <v>0</v>
      </c>
      <c r="CZ536" s="78">
        <f t="shared" si="354"/>
        <v>0</v>
      </c>
      <c r="DA536" s="78">
        <f>IF(COUNTIFS($A$2:$A$601,A536,$B$2:$B$601,B536,$F$2:F$601,F536)&gt;1,1,0)</f>
        <v>0</v>
      </c>
      <c r="DB536" s="78">
        <f t="shared" si="355"/>
        <v>0</v>
      </c>
      <c r="DC536" s="78">
        <f t="shared" si="356"/>
        <v>0</v>
      </c>
      <c r="DD536" s="78">
        <f t="shared" si="357"/>
        <v>0</v>
      </c>
      <c r="DE536" s="78" t="str">
        <f t="shared" si="358"/>
        <v>1</v>
      </c>
      <c r="DF536" s="78" t="str">
        <f t="shared" si="359"/>
        <v>1</v>
      </c>
      <c r="DG536" s="78" t="str">
        <f t="shared" si="360"/>
        <v>1</v>
      </c>
      <c r="DH536" s="78" t="str">
        <f t="shared" si="361"/>
        <v>1</v>
      </c>
      <c r="DI536" s="79" t="str">
        <f>IFERROR(IF(J536="","",VLOOKUP(J536,Lists!$D$3:$E$13,2,FALSE)),1)</f>
        <v/>
      </c>
      <c r="DJ536" s="79" t="str">
        <f>IFERROR(IF(K536="","",VLOOKUP(K536,Lists!$F$3:$G$14,2,FALSE)),1)</f>
        <v/>
      </c>
      <c r="DK536" s="79" t="str">
        <f>IFERROR(IF(M536="","",VLOOKUP(M536,Lists!$AA$3:$AB$18,2,FALSE)),1)</f>
        <v/>
      </c>
      <c r="DL536" s="79" t="str">
        <f>IFERROR(IF(N536="","",VLOOKUP(N536,Lists!$AC$3:$AD$13,2,FALSE)),1)</f>
        <v/>
      </c>
    </row>
    <row r="537" spans="1:116" ht="15" customHeight="1" x14ac:dyDescent="0.2">
      <c r="A537" s="20"/>
      <c r="B537" s="19"/>
      <c r="C537" s="64"/>
      <c r="D537" s="64"/>
      <c r="E537" s="19"/>
      <c r="F537" s="20"/>
      <c r="G537" s="18"/>
      <c r="H537" s="65"/>
      <c r="I537" s="18"/>
      <c r="J537" s="66"/>
      <c r="K537" s="66"/>
      <c r="L537" s="67"/>
      <c r="M537" s="68"/>
      <c r="N537" s="68"/>
      <c r="O537" s="69"/>
      <c r="P537" s="134"/>
      <c r="Q537" s="70"/>
      <c r="R537" s="134"/>
      <c r="S537" s="70"/>
      <c r="T537" s="134"/>
      <c r="U537" s="70"/>
      <c r="V537" s="134"/>
      <c r="W537" s="70"/>
      <c r="X537" s="134"/>
      <c r="Y537" s="70"/>
      <c r="Z537" s="134"/>
      <c r="AA537" s="70"/>
      <c r="AB537" s="19"/>
      <c r="AC537" s="20"/>
      <c r="AD537" s="19"/>
      <c r="AE537" s="71" t="str">
        <f t="shared" si="326"/>
        <v/>
      </c>
      <c r="AF537" s="71" t="str">
        <f t="shared" si="327"/>
        <v/>
      </c>
      <c r="AG537" s="71" t="str">
        <f t="shared" si="328"/>
        <v/>
      </c>
      <c r="AH537" s="71" t="str">
        <f t="shared" si="329"/>
        <v/>
      </c>
      <c r="AI537" s="71" t="str">
        <f t="shared" si="330"/>
        <v/>
      </c>
      <c r="AJ537" s="71" t="str">
        <f t="shared" si="331"/>
        <v/>
      </c>
      <c r="AK537" s="71" t="str">
        <f t="shared" si="332"/>
        <v/>
      </c>
      <c r="AL537" s="71" t="str">
        <f t="shared" si="333"/>
        <v/>
      </c>
      <c r="AM537" s="71" t="str">
        <f t="shared" si="334"/>
        <v/>
      </c>
      <c r="AN537" s="72" t="str">
        <f t="shared" si="335"/>
        <v/>
      </c>
      <c r="AO537" s="73" t="str">
        <f t="shared" si="336"/>
        <v/>
      </c>
      <c r="AP537" s="72" t="str">
        <f t="shared" si="337"/>
        <v/>
      </c>
      <c r="AQ537" s="72" t="str">
        <f t="shared" si="338"/>
        <v/>
      </c>
      <c r="AR537" s="72" t="str">
        <f t="shared" si="339"/>
        <v/>
      </c>
      <c r="AS537" s="72" t="str">
        <f t="shared" si="340"/>
        <v/>
      </c>
      <c r="AT537" s="72" t="str">
        <f t="shared" si="341"/>
        <v/>
      </c>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80"/>
      <c r="CA537" s="3"/>
      <c r="CB537" s="3"/>
      <c r="CC537" s="3"/>
      <c r="CD537" s="3"/>
      <c r="CE537" s="3"/>
      <c r="CF537" s="3"/>
      <c r="CG537" s="3"/>
      <c r="CH537" s="3"/>
      <c r="CI537" s="3"/>
      <c r="CJ537" s="3"/>
      <c r="CM537" s="3"/>
      <c r="CN537" s="78" t="str">
        <f t="shared" si="342"/>
        <v/>
      </c>
      <c r="CO537" s="78" t="str">
        <f t="shared" si="343"/>
        <v/>
      </c>
      <c r="CP537" s="78" t="str">
        <f t="shared" si="344"/>
        <v/>
      </c>
      <c r="CQ537" s="78" t="str">
        <f t="shared" si="345"/>
        <v/>
      </c>
      <c r="CR537" s="78" t="str">
        <f t="shared" si="346"/>
        <v/>
      </c>
      <c r="CS537" s="78" t="str">
        <f t="shared" si="347"/>
        <v/>
      </c>
      <c r="CT537" s="78">
        <f t="shared" si="348"/>
        <v>0</v>
      </c>
      <c r="CU537" s="78">
        <f t="shared" si="349"/>
        <v>0</v>
      </c>
      <c r="CV537" s="78">
        <f t="shared" si="350"/>
        <v>0</v>
      </c>
      <c r="CW537" s="78">
        <f t="shared" si="351"/>
        <v>0</v>
      </c>
      <c r="CX537" s="78">
        <f t="shared" si="352"/>
        <v>0</v>
      </c>
      <c r="CY537" s="78">
        <f t="shared" si="353"/>
        <v>0</v>
      </c>
      <c r="CZ537" s="78">
        <f t="shared" si="354"/>
        <v>0</v>
      </c>
      <c r="DA537" s="78">
        <f>IF(COUNTIFS($A$2:$A$601,A537,$B$2:$B$601,B537,$F$2:F$601,F537)&gt;1,1,0)</f>
        <v>0</v>
      </c>
      <c r="DB537" s="78">
        <f t="shared" si="355"/>
        <v>0</v>
      </c>
      <c r="DC537" s="78">
        <f t="shared" si="356"/>
        <v>0</v>
      </c>
      <c r="DD537" s="78">
        <f t="shared" si="357"/>
        <v>0</v>
      </c>
      <c r="DE537" s="78" t="str">
        <f t="shared" si="358"/>
        <v>1</v>
      </c>
      <c r="DF537" s="78" t="str">
        <f t="shared" si="359"/>
        <v>1</v>
      </c>
      <c r="DG537" s="78" t="str">
        <f t="shared" si="360"/>
        <v>1</v>
      </c>
      <c r="DH537" s="78" t="str">
        <f t="shared" si="361"/>
        <v>1</v>
      </c>
      <c r="DI537" s="79" t="str">
        <f>IFERROR(IF(J537="","",VLOOKUP(J537,Lists!$D$3:$E$13,2,FALSE)),1)</f>
        <v/>
      </c>
      <c r="DJ537" s="79" t="str">
        <f>IFERROR(IF(K537="","",VLOOKUP(K537,Lists!$F$3:$G$14,2,FALSE)),1)</f>
        <v/>
      </c>
      <c r="DK537" s="79" t="str">
        <f>IFERROR(IF(M537="","",VLOOKUP(M537,Lists!$AA$3:$AB$18,2,FALSE)),1)</f>
        <v/>
      </c>
      <c r="DL537" s="79" t="str">
        <f>IFERROR(IF(N537="","",VLOOKUP(N537,Lists!$AC$3:$AD$13,2,FALSE)),1)</f>
        <v/>
      </c>
    </row>
    <row r="538" spans="1:116" ht="15" customHeight="1" x14ac:dyDescent="0.2">
      <c r="A538" s="20"/>
      <c r="B538" s="19"/>
      <c r="C538" s="64"/>
      <c r="D538" s="64"/>
      <c r="E538" s="19"/>
      <c r="F538" s="20"/>
      <c r="G538" s="18"/>
      <c r="H538" s="65"/>
      <c r="I538" s="18"/>
      <c r="J538" s="66"/>
      <c r="K538" s="66"/>
      <c r="L538" s="67"/>
      <c r="M538" s="68"/>
      <c r="N538" s="68"/>
      <c r="O538" s="69"/>
      <c r="P538" s="134"/>
      <c r="Q538" s="70"/>
      <c r="R538" s="134"/>
      <c r="S538" s="70"/>
      <c r="T538" s="134"/>
      <c r="U538" s="70"/>
      <c r="V538" s="134"/>
      <c r="W538" s="70"/>
      <c r="X538" s="134"/>
      <c r="Y538" s="70"/>
      <c r="Z538" s="134"/>
      <c r="AA538" s="70"/>
      <c r="AB538" s="19"/>
      <c r="AC538" s="20"/>
      <c r="AD538" s="19"/>
      <c r="AE538" s="71" t="str">
        <f t="shared" si="326"/>
        <v/>
      </c>
      <c r="AF538" s="71" t="str">
        <f t="shared" si="327"/>
        <v/>
      </c>
      <c r="AG538" s="71" t="str">
        <f t="shared" si="328"/>
        <v/>
      </c>
      <c r="AH538" s="71" t="str">
        <f t="shared" si="329"/>
        <v/>
      </c>
      <c r="AI538" s="71" t="str">
        <f t="shared" si="330"/>
        <v/>
      </c>
      <c r="AJ538" s="71" t="str">
        <f t="shared" si="331"/>
        <v/>
      </c>
      <c r="AK538" s="71" t="str">
        <f t="shared" si="332"/>
        <v/>
      </c>
      <c r="AL538" s="71" t="str">
        <f t="shared" si="333"/>
        <v/>
      </c>
      <c r="AM538" s="71" t="str">
        <f t="shared" si="334"/>
        <v/>
      </c>
      <c r="AN538" s="72" t="str">
        <f t="shared" si="335"/>
        <v/>
      </c>
      <c r="AO538" s="73" t="str">
        <f t="shared" si="336"/>
        <v/>
      </c>
      <c r="AP538" s="72" t="str">
        <f t="shared" si="337"/>
        <v/>
      </c>
      <c r="AQ538" s="72" t="str">
        <f t="shared" si="338"/>
        <v/>
      </c>
      <c r="AR538" s="72" t="str">
        <f t="shared" si="339"/>
        <v/>
      </c>
      <c r="AS538" s="72" t="str">
        <f t="shared" si="340"/>
        <v/>
      </c>
      <c r="AT538" s="72" t="str">
        <f t="shared" si="341"/>
        <v/>
      </c>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80"/>
      <c r="CA538" s="3"/>
      <c r="CB538" s="3"/>
      <c r="CC538" s="3"/>
      <c r="CD538" s="3"/>
      <c r="CE538" s="3"/>
      <c r="CF538" s="3"/>
      <c r="CG538" s="3"/>
      <c r="CH538" s="3"/>
      <c r="CI538" s="3"/>
      <c r="CJ538" s="3"/>
      <c r="CM538" s="3"/>
      <c r="CN538" s="78" t="str">
        <f t="shared" si="342"/>
        <v/>
      </c>
      <c r="CO538" s="78" t="str">
        <f t="shared" si="343"/>
        <v/>
      </c>
      <c r="CP538" s="78" t="str">
        <f t="shared" si="344"/>
        <v/>
      </c>
      <c r="CQ538" s="78" t="str">
        <f t="shared" si="345"/>
        <v/>
      </c>
      <c r="CR538" s="78" t="str">
        <f t="shared" si="346"/>
        <v/>
      </c>
      <c r="CS538" s="78" t="str">
        <f t="shared" si="347"/>
        <v/>
      </c>
      <c r="CT538" s="78">
        <f t="shared" si="348"/>
        <v>0</v>
      </c>
      <c r="CU538" s="78">
        <f t="shared" si="349"/>
        <v>0</v>
      </c>
      <c r="CV538" s="78">
        <f t="shared" si="350"/>
        <v>0</v>
      </c>
      <c r="CW538" s="78">
        <f t="shared" si="351"/>
        <v>0</v>
      </c>
      <c r="CX538" s="78">
        <f t="shared" si="352"/>
        <v>0</v>
      </c>
      <c r="CY538" s="78">
        <f t="shared" si="353"/>
        <v>0</v>
      </c>
      <c r="CZ538" s="78">
        <f t="shared" si="354"/>
        <v>0</v>
      </c>
      <c r="DA538" s="78">
        <f>IF(COUNTIFS($A$2:$A$601,A538,$B$2:$B$601,B538,$F$2:F$601,F538)&gt;1,1,0)</f>
        <v>0</v>
      </c>
      <c r="DB538" s="78">
        <f t="shared" si="355"/>
        <v>0</v>
      </c>
      <c r="DC538" s="78">
        <f t="shared" si="356"/>
        <v>0</v>
      </c>
      <c r="DD538" s="78">
        <f t="shared" si="357"/>
        <v>0</v>
      </c>
      <c r="DE538" s="78" t="str">
        <f t="shared" si="358"/>
        <v>1</v>
      </c>
      <c r="DF538" s="78" t="str">
        <f t="shared" si="359"/>
        <v>1</v>
      </c>
      <c r="DG538" s="78" t="str">
        <f t="shared" si="360"/>
        <v>1</v>
      </c>
      <c r="DH538" s="78" t="str">
        <f t="shared" si="361"/>
        <v>1</v>
      </c>
      <c r="DI538" s="79" t="str">
        <f>IFERROR(IF(J538="","",VLOOKUP(J538,Lists!$D$3:$E$13,2,FALSE)),1)</f>
        <v/>
      </c>
      <c r="DJ538" s="79" t="str">
        <f>IFERROR(IF(K538="","",VLOOKUP(K538,Lists!$F$3:$G$14,2,FALSE)),1)</f>
        <v/>
      </c>
      <c r="DK538" s="79" t="str">
        <f>IFERROR(IF(M538="","",VLOOKUP(M538,Lists!$AA$3:$AB$18,2,FALSE)),1)</f>
        <v/>
      </c>
      <c r="DL538" s="79" t="str">
        <f>IFERROR(IF(N538="","",VLOOKUP(N538,Lists!$AC$3:$AD$13,2,FALSE)),1)</f>
        <v/>
      </c>
    </row>
    <row r="539" spans="1:116" ht="15" customHeight="1" x14ac:dyDescent="0.2">
      <c r="A539" s="20"/>
      <c r="B539" s="19"/>
      <c r="C539" s="64"/>
      <c r="D539" s="64"/>
      <c r="E539" s="19"/>
      <c r="F539" s="20"/>
      <c r="G539" s="18"/>
      <c r="H539" s="65"/>
      <c r="I539" s="18"/>
      <c r="J539" s="66"/>
      <c r="K539" s="66"/>
      <c r="L539" s="67"/>
      <c r="M539" s="68"/>
      <c r="N539" s="68"/>
      <c r="O539" s="69"/>
      <c r="P539" s="134"/>
      <c r="Q539" s="70"/>
      <c r="R539" s="134"/>
      <c r="S539" s="70"/>
      <c r="T539" s="134"/>
      <c r="U539" s="70"/>
      <c r="V539" s="134"/>
      <c r="W539" s="70"/>
      <c r="X539" s="134"/>
      <c r="Y539" s="70"/>
      <c r="Z539" s="134"/>
      <c r="AA539" s="70"/>
      <c r="AB539" s="19"/>
      <c r="AC539" s="20"/>
      <c r="AD539" s="19"/>
      <c r="AE539" s="71" t="str">
        <f t="shared" si="326"/>
        <v/>
      </c>
      <c r="AF539" s="71" t="str">
        <f t="shared" si="327"/>
        <v/>
      </c>
      <c r="AG539" s="71" t="str">
        <f t="shared" si="328"/>
        <v/>
      </c>
      <c r="AH539" s="71" t="str">
        <f t="shared" si="329"/>
        <v/>
      </c>
      <c r="AI539" s="71" t="str">
        <f t="shared" si="330"/>
        <v/>
      </c>
      <c r="AJ539" s="71" t="str">
        <f t="shared" si="331"/>
        <v/>
      </c>
      <c r="AK539" s="71" t="str">
        <f t="shared" si="332"/>
        <v/>
      </c>
      <c r="AL539" s="71" t="str">
        <f t="shared" si="333"/>
        <v/>
      </c>
      <c r="AM539" s="71" t="str">
        <f t="shared" si="334"/>
        <v/>
      </c>
      <c r="AN539" s="72" t="str">
        <f t="shared" si="335"/>
        <v/>
      </c>
      <c r="AO539" s="73" t="str">
        <f t="shared" si="336"/>
        <v/>
      </c>
      <c r="AP539" s="72" t="str">
        <f t="shared" si="337"/>
        <v/>
      </c>
      <c r="AQ539" s="72" t="str">
        <f t="shared" si="338"/>
        <v/>
      </c>
      <c r="AR539" s="72" t="str">
        <f t="shared" si="339"/>
        <v/>
      </c>
      <c r="AS539" s="72" t="str">
        <f t="shared" si="340"/>
        <v/>
      </c>
      <c r="AT539" s="72" t="str">
        <f t="shared" si="341"/>
        <v/>
      </c>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80"/>
      <c r="CA539" s="3"/>
      <c r="CB539" s="3"/>
      <c r="CC539" s="3"/>
      <c r="CD539" s="3"/>
      <c r="CE539" s="3"/>
      <c r="CF539" s="3"/>
      <c r="CG539" s="3"/>
      <c r="CH539" s="3"/>
      <c r="CI539" s="3"/>
      <c r="CJ539" s="3"/>
      <c r="CM539" s="3"/>
      <c r="CN539" s="78" t="str">
        <f t="shared" si="342"/>
        <v/>
      </c>
      <c r="CO539" s="78" t="str">
        <f t="shared" si="343"/>
        <v/>
      </c>
      <c r="CP539" s="78" t="str">
        <f t="shared" si="344"/>
        <v/>
      </c>
      <c r="CQ539" s="78" t="str">
        <f t="shared" si="345"/>
        <v/>
      </c>
      <c r="CR539" s="78" t="str">
        <f t="shared" si="346"/>
        <v/>
      </c>
      <c r="CS539" s="78" t="str">
        <f t="shared" si="347"/>
        <v/>
      </c>
      <c r="CT539" s="78">
        <f t="shared" si="348"/>
        <v>0</v>
      </c>
      <c r="CU539" s="78">
        <f t="shared" si="349"/>
        <v>0</v>
      </c>
      <c r="CV539" s="78">
        <f t="shared" si="350"/>
        <v>0</v>
      </c>
      <c r="CW539" s="78">
        <f t="shared" si="351"/>
        <v>0</v>
      </c>
      <c r="CX539" s="78">
        <f t="shared" si="352"/>
        <v>0</v>
      </c>
      <c r="CY539" s="78">
        <f t="shared" si="353"/>
        <v>0</v>
      </c>
      <c r="CZ539" s="78">
        <f t="shared" si="354"/>
        <v>0</v>
      </c>
      <c r="DA539" s="78">
        <f>IF(COUNTIFS($A$2:$A$601,A539,$B$2:$B$601,B539,$F$2:F$601,F539)&gt;1,1,0)</f>
        <v>0</v>
      </c>
      <c r="DB539" s="78">
        <f t="shared" si="355"/>
        <v>0</v>
      </c>
      <c r="DC539" s="78">
        <f t="shared" si="356"/>
        <v>0</v>
      </c>
      <c r="DD539" s="78">
        <f t="shared" si="357"/>
        <v>0</v>
      </c>
      <c r="DE539" s="78" t="str">
        <f t="shared" si="358"/>
        <v>1</v>
      </c>
      <c r="DF539" s="78" t="str">
        <f t="shared" si="359"/>
        <v>1</v>
      </c>
      <c r="DG539" s="78" t="str">
        <f t="shared" si="360"/>
        <v>1</v>
      </c>
      <c r="DH539" s="78" t="str">
        <f t="shared" si="361"/>
        <v>1</v>
      </c>
      <c r="DI539" s="79" t="str">
        <f>IFERROR(IF(J539="","",VLOOKUP(J539,Lists!$D$3:$E$13,2,FALSE)),1)</f>
        <v/>
      </c>
      <c r="DJ539" s="79" t="str">
        <f>IFERROR(IF(K539="","",VLOOKUP(K539,Lists!$F$3:$G$14,2,FALSE)),1)</f>
        <v/>
      </c>
      <c r="DK539" s="79" t="str">
        <f>IFERROR(IF(M539="","",VLOOKUP(M539,Lists!$AA$3:$AB$18,2,FALSE)),1)</f>
        <v/>
      </c>
      <c r="DL539" s="79" t="str">
        <f>IFERROR(IF(N539="","",VLOOKUP(N539,Lists!$AC$3:$AD$13,2,FALSE)),1)</f>
        <v/>
      </c>
    </row>
    <row r="540" spans="1:116" ht="15" customHeight="1" x14ac:dyDescent="0.2">
      <c r="A540" s="20"/>
      <c r="B540" s="19"/>
      <c r="C540" s="64"/>
      <c r="D540" s="64"/>
      <c r="E540" s="19"/>
      <c r="F540" s="20"/>
      <c r="G540" s="18"/>
      <c r="H540" s="65"/>
      <c r="I540" s="18"/>
      <c r="J540" s="66"/>
      <c r="K540" s="66"/>
      <c r="L540" s="67"/>
      <c r="M540" s="68"/>
      <c r="N540" s="68"/>
      <c r="O540" s="69"/>
      <c r="P540" s="134"/>
      <c r="Q540" s="70"/>
      <c r="R540" s="134"/>
      <c r="S540" s="70"/>
      <c r="T540" s="134"/>
      <c r="U540" s="70"/>
      <c r="V540" s="134"/>
      <c r="W540" s="70"/>
      <c r="X540" s="134"/>
      <c r="Y540" s="70"/>
      <c r="Z540" s="134"/>
      <c r="AA540" s="70"/>
      <c r="AB540" s="19"/>
      <c r="AC540" s="20"/>
      <c r="AD540" s="19"/>
      <c r="AE540" s="71" t="str">
        <f t="shared" si="326"/>
        <v/>
      </c>
      <c r="AF540" s="71" t="str">
        <f t="shared" si="327"/>
        <v/>
      </c>
      <c r="AG540" s="71" t="str">
        <f t="shared" si="328"/>
        <v/>
      </c>
      <c r="AH540" s="71" t="str">
        <f t="shared" si="329"/>
        <v/>
      </c>
      <c r="AI540" s="71" t="str">
        <f t="shared" si="330"/>
        <v/>
      </c>
      <c r="AJ540" s="71" t="str">
        <f t="shared" si="331"/>
        <v/>
      </c>
      <c r="AK540" s="71" t="str">
        <f t="shared" si="332"/>
        <v/>
      </c>
      <c r="AL540" s="71" t="str">
        <f t="shared" si="333"/>
        <v/>
      </c>
      <c r="AM540" s="71" t="str">
        <f t="shared" si="334"/>
        <v/>
      </c>
      <c r="AN540" s="72" t="str">
        <f t="shared" si="335"/>
        <v/>
      </c>
      <c r="AO540" s="73" t="str">
        <f t="shared" si="336"/>
        <v/>
      </c>
      <c r="AP540" s="72" t="str">
        <f t="shared" si="337"/>
        <v/>
      </c>
      <c r="AQ540" s="72" t="str">
        <f t="shared" si="338"/>
        <v/>
      </c>
      <c r="AR540" s="72" t="str">
        <f t="shared" si="339"/>
        <v/>
      </c>
      <c r="AS540" s="72" t="str">
        <f t="shared" si="340"/>
        <v/>
      </c>
      <c r="AT540" s="72" t="str">
        <f t="shared" si="341"/>
        <v/>
      </c>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80"/>
      <c r="CA540" s="3"/>
      <c r="CB540" s="3"/>
      <c r="CC540" s="3"/>
      <c r="CD540" s="3"/>
      <c r="CE540" s="3"/>
      <c r="CF540" s="3"/>
      <c r="CG540" s="3"/>
      <c r="CH540" s="3"/>
      <c r="CI540" s="3"/>
      <c r="CJ540" s="3"/>
      <c r="CM540" s="3"/>
      <c r="CN540" s="78" t="str">
        <f t="shared" si="342"/>
        <v/>
      </c>
      <c r="CO540" s="78" t="str">
        <f t="shared" si="343"/>
        <v/>
      </c>
      <c r="CP540" s="78" t="str">
        <f t="shared" si="344"/>
        <v/>
      </c>
      <c r="CQ540" s="78" t="str">
        <f t="shared" si="345"/>
        <v/>
      </c>
      <c r="CR540" s="78" t="str">
        <f t="shared" si="346"/>
        <v/>
      </c>
      <c r="CS540" s="78" t="str">
        <f t="shared" si="347"/>
        <v/>
      </c>
      <c r="CT540" s="78">
        <f t="shared" si="348"/>
        <v>0</v>
      </c>
      <c r="CU540" s="78">
        <f t="shared" si="349"/>
        <v>0</v>
      </c>
      <c r="CV540" s="78">
        <f t="shared" si="350"/>
        <v>0</v>
      </c>
      <c r="CW540" s="78">
        <f t="shared" si="351"/>
        <v>0</v>
      </c>
      <c r="CX540" s="78">
        <f t="shared" si="352"/>
        <v>0</v>
      </c>
      <c r="CY540" s="78">
        <f t="shared" si="353"/>
        <v>0</v>
      </c>
      <c r="CZ540" s="78">
        <f t="shared" si="354"/>
        <v>0</v>
      </c>
      <c r="DA540" s="78">
        <f>IF(COUNTIFS($A$2:$A$601,A540,$B$2:$B$601,B540,$F$2:F$601,F540)&gt;1,1,0)</f>
        <v>0</v>
      </c>
      <c r="DB540" s="78">
        <f t="shared" si="355"/>
        <v>0</v>
      </c>
      <c r="DC540" s="78">
        <f t="shared" si="356"/>
        <v>0</v>
      </c>
      <c r="DD540" s="78">
        <f t="shared" si="357"/>
        <v>0</v>
      </c>
      <c r="DE540" s="78" t="str">
        <f t="shared" si="358"/>
        <v>1</v>
      </c>
      <c r="DF540" s="78" t="str">
        <f t="shared" si="359"/>
        <v>1</v>
      </c>
      <c r="DG540" s="78" t="str">
        <f t="shared" si="360"/>
        <v>1</v>
      </c>
      <c r="DH540" s="78" t="str">
        <f t="shared" si="361"/>
        <v>1</v>
      </c>
      <c r="DI540" s="79" t="str">
        <f>IFERROR(IF(J540="","",VLOOKUP(J540,Lists!$D$3:$E$13,2,FALSE)),1)</f>
        <v/>
      </c>
      <c r="DJ540" s="79" t="str">
        <f>IFERROR(IF(K540="","",VLOOKUP(K540,Lists!$F$3:$G$14,2,FALSE)),1)</f>
        <v/>
      </c>
      <c r="DK540" s="79" t="str">
        <f>IFERROR(IF(M540="","",VLOOKUP(M540,Lists!$AA$3:$AB$18,2,FALSE)),1)</f>
        <v/>
      </c>
      <c r="DL540" s="79" t="str">
        <f>IFERROR(IF(N540="","",VLOOKUP(N540,Lists!$AC$3:$AD$13,2,FALSE)),1)</f>
        <v/>
      </c>
    </row>
    <row r="541" spans="1:116" ht="15" customHeight="1" x14ac:dyDescent="0.2">
      <c r="A541" s="20"/>
      <c r="B541" s="19"/>
      <c r="C541" s="64"/>
      <c r="D541" s="64"/>
      <c r="E541" s="19"/>
      <c r="F541" s="20"/>
      <c r="G541" s="18"/>
      <c r="H541" s="65"/>
      <c r="I541" s="18"/>
      <c r="J541" s="66"/>
      <c r="K541" s="66"/>
      <c r="L541" s="67"/>
      <c r="M541" s="68"/>
      <c r="N541" s="68"/>
      <c r="O541" s="69"/>
      <c r="P541" s="134"/>
      <c r="Q541" s="70"/>
      <c r="R541" s="134"/>
      <c r="S541" s="70"/>
      <c r="T541" s="134"/>
      <c r="U541" s="70"/>
      <c r="V541" s="134"/>
      <c r="W541" s="70"/>
      <c r="X541" s="134"/>
      <c r="Y541" s="70"/>
      <c r="Z541" s="134"/>
      <c r="AA541" s="70"/>
      <c r="AB541" s="19"/>
      <c r="AC541" s="20"/>
      <c r="AD541" s="19"/>
      <c r="AE541" s="71" t="str">
        <f t="shared" si="326"/>
        <v/>
      </c>
      <c r="AF541" s="71" t="str">
        <f t="shared" si="327"/>
        <v/>
      </c>
      <c r="AG541" s="71" t="str">
        <f t="shared" si="328"/>
        <v/>
      </c>
      <c r="AH541" s="71" t="str">
        <f t="shared" si="329"/>
        <v/>
      </c>
      <c r="AI541" s="71" t="str">
        <f t="shared" si="330"/>
        <v/>
      </c>
      <c r="AJ541" s="71" t="str">
        <f t="shared" si="331"/>
        <v/>
      </c>
      <c r="AK541" s="71" t="str">
        <f t="shared" si="332"/>
        <v/>
      </c>
      <c r="AL541" s="71" t="str">
        <f t="shared" si="333"/>
        <v/>
      </c>
      <c r="AM541" s="71" t="str">
        <f t="shared" si="334"/>
        <v/>
      </c>
      <c r="AN541" s="72" t="str">
        <f t="shared" si="335"/>
        <v/>
      </c>
      <c r="AO541" s="73" t="str">
        <f t="shared" si="336"/>
        <v/>
      </c>
      <c r="AP541" s="72" t="str">
        <f t="shared" si="337"/>
        <v/>
      </c>
      <c r="AQ541" s="72" t="str">
        <f t="shared" si="338"/>
        <v/>
      </c>
      <c r="AR541" s="72" t="str">
        <f t="shared" si="339"/>
        <v/>
      </c>
      <c r="AS541" s="72" t="str">
        <f t="shared" si="340"/>
        <v/>
      </c>
      <c r="AT541" s="72" t="str">
        <f t="shared" si="341"/>
        <v/>
      </c>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80"/>
      <c r="CA541" s="3"/>
      <c r="CB541" s="3"/>
      <c r="CC541" s="3"/>
      <c r="CD541" s="3"/>
      <c r="CE541" s="3"/>
      <c r="CF541" s="3"/>
      <c r="CG541" s="3"/>
      <c r="CH541" s="3"/>
      <c r="CI541" s="3"/>
      <c r="CJ541" s="3"/>
      <c r="CM541" s="3"/>
      <c r="CN541" s="78" t="str">
        <f t="shared" si="342"/>
        <v/>
      </c>
      <c r="CO541" s="78" t="str">
        <f t="shared" si="343"/>
        <v/>
      </c>
      <c r="CP541" s="78" t="str">
        <f t="shared" si="344"/>
        <v/>
      </c>
      <c r="CQ541" s="78" t="str">
        <f t="shared" si="345"/>
        <v/>
      </c>
      <c r="CR541" s="78" t="str">
        <f t="shared" si="346"/>
        <v/>
      </c>
      <c r="CS541" s="78" t="str">
        <f t="shared" si="347"/>
        <v/>
      </c>
      <c r="CT541" s="78">
        <f t="shared" si="348"/>
        <v>0</v>
      </c>
      <c r="CU541" s="78">
        <f t="shared" si="349"/>
        <v>0</v>
      </c>
      <c r="CV541" s="78">
        <f t="shared" si="350"/>
        <v>0</v>
      </c>
      <c r="CW541" s="78">
        <f t="shared" si="351"/>
        <v>0</v>
      </c>
      <c r="CX541" s="78">
        <f t="shared" si="352"/>
        <v>0</v>
      </c>
      <c r="CY541" s="78">
        <f t="shared" si="353"/>
        <v>0</v>
      </c>
      <c r="CZ541" s="78">
        <f t="shared" si="354"/>
        <v>0</v>
      </c>
      <c r="DA541" s="78">
        <f>IF(COUNTIFS($A$2:$A$601,A541,$B$2:$B$601,B541,$F$2:F$601,F541)&gt;1,1,0)</f>
        <v>0</v>
      </c>
      <c r="DB541" s="78">
        <f t="shared" si="355"/>
        <v>0</v>
      </c>
      <c r="DC541" s="78">
        <f t="shared" si="356"/>
        <v>0</v>
      </c>
      <c r="DD541" s="78">
        <f t="shared" si="357"/>
        <v>0</v>
      </c>
      <c r="DE541" s="78" t="str">
        <f t="shared" si="358"/>
        <v>1</v>
      </c>
      <c r="DF541" s="78" t="str">
        <f t="shared" si="359"/>
        <v>1</v>
      </c>
      <c r="DG541" s="78" t="str">
        <f t="shared" si="360"/>
        <v>1</v>
      </c>
      <c r="DH541" s="78" t="str">
        <f t="shared" si="361"/>
        <v>1</v>
      </c>
      <c r="DI541" s="79" t="str">
        <f>IFERROR(IF(J541="","",VLOOKUP(J541,Lists!$D$3:$E$13,2,FALSE)),1)</f>
        <v/>
      </c>
      <c r="DJ541" s="79" t="str">
        <f>IFERROR(IF(K541="","",VLOOKUP(K541,Lists!$F$3:$G$14,2,FALSE)),1)</f>
        <v/>
      </c>
      <c r="DK541" s="79" t="str">
        <f>IFERROR(IF(M541="","",VLOOKUP(M541,Lists!$AA$3:$AB$18,2,FALSE)),1)</f>
        <v/>
      </c>
      <c r="DL541" s="79" t="str">
        <f>IFERROR(IF(N541="","",VLOOKUP(N541,Lists!$AC$3:$AD$13,2,FALSE)),1)</f>
        <v/>
      </c>
    </row>
    <row r="542" spans="1:116" ht="15" customHeight="1" x14ac:dyDescent="0.2">
      <c r="A542" s="20"/>
      <c r="B542" s="19"/>
      <c r="C542" s="64"/>
      <c r="D542" s="64"/>
      <c r="E542" s="19"/>
      <c r="F542" s="20"/>
      <c r="G542" s="18"/>
      <c r="H542" s="65"/>
      <c r="I542" s="18"/>
      <c r="J542" s="66"/>
      <c r="K542" s="66"/>
      <c r="L542" s="67"/>
      <c r="M542" s="68"/>
      <c r="N542" s="68"/>
      <c r="O542" s="69"/>
      <c r="P542" s="134"/>
      <c r="Q542" s="70"/>
      <c r="R542" s="134"/>
      <c r="S542" s="70"/>
      <c r="T542" s="134"/>
      <c r="U542" s="70"/>
      <c r="V542" s="134"/>
      <c r="W542" s="70"/>
      <c r="X542" s="134"/>
      <c r="Y542" s="70"/>
      <c r="Z542" s="134"/>
      <c r="AA542" s="70"/>
      <c r="AB542" s="19"/>
      <c r="AC542" s="20"/>
      <c r="AD542" s="19"/>
      <c r="AE542" s="71" t="str">
        <f t="shared" si="326"/>
        <v/>
      </c>
      <c r="AF542" s="71" t="str">
        <f t="shared" si="327"/>
        <v/>
      </c>
      <c r="AG542" s="71" t="str">
        <f t="shared" si="328"/>
        <v/>
      </c>
      <c r="AH542" s="71" t="str">
        <f t="shared" si="329"/>
        <v/>
      </c>
      <c r="AI542" s="71" t="str">
        <f t="shared" si="330"/>
        <v/>
      </c>
      <c r="AJ542" s="71" t="str">
        <f t="shared" si="331"/>
        <v/>
      </c>
      <c r="AK542" s="71" t="str">
        <f t="shared" si="332"/>
        <v/>
      </c>
      <c r="AL542" s="71" t="str">
        <f t="shared" si="333"/>
        <v/>
      </c>
      <c r="AM542" s="71" t="str">
        <f t="shared" si="334"/>
        <v/>
      </c>
      <c r="AN542" s="72" t="str">
        <f t="shared" si="335"/>
        <v/>
      </c>
      <c r="AO542" s="73" t="str">
        <f t="shared" si="336"/>
        <v/>
      </c>
      <c r="AP542" s="72" t="str">
        <f t="shared" si="337"/>
        <v/>
      </c>
      <c r="AQ542" s="72" t="str">
        <f t="shared" si="338"/>
        <v/>
      </c>
      <c r="AR542" s="72" t="str">
        <f t="shared" si="339"/>
        <v/>
      </c>
      <c r="AS542" s="72" t="str">
        <f t="shared" si="340"/>
        <v/>
      </c>
      <c r="AT542" s="72" t="str">
        <f t="shared" si="341"/>
        <v/>
      </c>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80"/>
      <c r="CA542" s="3"/>
      <c r="CB542" s="3"/>
      <c r="CC542" s="3"/>
      <c r="CD542" s="3"/>
      <c r="CE542" s="3"/>
      <c r="CF542" s="3"/>
      <c r="CG542" s="3"/>
      <c r="CH542" s="3"/>
      <c r="CI542" s="3"/>
      <c r="CJ542" s="3"/>
      <c r="CM542" s="3"/>
      <c r="CN542" s="78" t="str">
        <f t="shared" si="342"/>
        <v/>
      </c>
      <c r="CO542" s="78" t="str">
        <f t="shared" si="343"/>
        <v/>
      </c>
      <c r="CP542" s="78" t="str">
        <f t="shared" si="344"/>
        <v/>
      </c>
      <c r="CQ542" s="78" t="str">
        <f t="shared" si="345"/>
        <v/>
      </c>
      <c r="CR542" s="78" t="str">
        <f t="shared" si="346"/>
        <v/>
      </c>
      <c r="CS542" s="78" t="str">
        <f t="shared" si="347"/>
        <v/>
      </c>
      <c r="CT542" s="78">
        <f t="shared" si="348"/>
        <v>0</v>
      </c>
      <c r="CU542" s="78">
        <f t="shared" si="349"/>
        <v>0</v>
      </c>
      <c r="CV542" s="78">
        <f t="shared" si="350"/>
        <v>0</v>
      </c>
      <c r="CW542" s="78">
        <f t="shared" si="351"/>
        <v>0</v>
      </c>
      <c r="CX542" s="78">
        <f t="shared" si="352"/>
        <v>0</v>
      </c>
      <c r="CY542" s="78">
        <f t="shared" si="353"/>
        <v>0</v>
      </c>
      <c r="CZ542" s="78">
        <f t="shared" si="354"/>
        <v>0</v>
      </c>
      <c r="DA542" s="78">
        <f>IF(COUNTIFS($A$2:$A$601,A542,$B$2:$B$601,B542,$F$2:F$601,F542)&gt;1,1,0)</f>
        <v>0</v>
      </c>
      <c r="DB542" s="78">
        <f t="shared" si="355"/>
        <v>0</v>
      </c>
      <c r="DC542" s="78">
        <f t="shared" si="356"/>
        <v>0</v>
      </c>
      <c r="DD542" s="78">
        <f t="shared" si="357"/>
        <v>0</v>
      </c>
      <c r="DE542" s="78" t="str">
        <f t="shared" si="358"/>
        <v>1</v>
      </c>
      <c r="DF542" s="78" t="str">
        <f t="shared" si="359"/>
        <v>1</v>
      </c>
      <c r="DG542" s="78" t="str">
        <f t="shared" si="360"/>
        <v>1</v>
      </c>
      <c r="DH542" s="78" t="str">
        <f t="shared" si="361"/>
        <v>1</v>
      </c>
      <c r="DI542" s="79" t="str">
        <f>IFERROR(IF(J542="","",VLOOKUP(J542,Lists!$D$3:$E$13,2,FALSE)),1)</f>
        <v/>
      </c>
      <c r="DJ542" s="79" t="str">
        <f>IFERROR(IF(K542="","",VLOOKUP(K542,Lists!$F$3:$G$14,2,FALSE)),1)</f>
        <v/>
      </c>
      <c r="DK542" s="79" t="str">
        <f>IFERROR(IF(M542="","",VLOOKUP(M542,Lists!$AA$3:$AB$18,2,FALSE)),1)</f>
        <v/>
      </c>
      <c r="DL542" s="79" t="str">
        <f>IFERROR(IF(N542="","",VLOOKUP(N542,Lists!$AC$3:$AD$13,2,FALSE)),1)</f>
        <v/>
      </c>
    </row>
    <row r="543" spans="1:116" ht="15" customHeight="1" x14ac:dyDescent="0.2">
      <c r="A543" s="20"/>
      <c r="B543" s="19"/>
      <c r="C543" s="64"/>
      <c r="D543" s="64"/>
      <c r="E543" s="19"/>
      <c r="F543" s="20"/>
      <c r="G543" s="18"/>
      <c r="H543" s="65"/>
      <c r="I543" s="18"/>
      <c r="J543" s="66"/>
      <c r="K543" s="66"/>
      <c r="L543" s="67"/>
      <c r="M543" s="68"/>
      <c r="N543" s="68"/>
      <c r="O543" s="69"/>
      <c r="P543" s="134"/>
      <c r="Q543" s="70"/>
      <c r="R543" s="134"/>
      <c r="S543" s="70"/>
      <c r="T543" s="134"/>
      <c r="U543" s="70"/>
      <c r="V543" s="134"/>
      <c r="W543" s="70"/>
      <c r="X543" s="134"/>
      <c r="Y543" s="70"/>
      <c r="Z543" s="134"/>
      <c r="AA543" s="70"/>
      <c r="AB543" s="19"/>
      <c r="AC543" s="20"/>
      <c r="AD543" s="19"/>
      <c r="AE543" s="71" t="str">
        <f t="shared" si="326"/>
        <v/>
      </c>
      <c r="AF543" s="71" t="str">
        <f t="shared" si="327"/>
        <v/>
      </c>
      <c r="AG543" s="71" t="str">
        <f t="shared" si="328"/>
        <v/>
      </c>
      <c r="AH543" s="71" t="str">
        <f t="shared" si="329"/>
        <v/>
      </c>
      <c r="AI543" s="71" t="str">
        <f t="shared" si="330"/>
        <v/>
      </c>
      <c r="AJ543" s="71" t="str">
        <f t="shared" si="331"/>
        <v/>
      </c>
      <c r="AK543" s="71" t="str">
        <f t="shared" si="332"/>
        <v/>
      </c>
      <c r="AL543" s="71" t="str">
        <f t="shared" si="333"/>
        <v/>
      </c>
      <c r="AM543" s="71" t="str">
        <f t="shared" si="334"/>
        <v/>
      </c>
      <c r="AN543" s="72" t="str">
        <f t="shared" si="335"/>
        <v/>
      </c>
      <c r="AO543" s="73" t="str">
        <f t="shared" si="336"/>
        <v/>
      </c>
      <c r="AP543" s="72" t="str">
        <f t="shared" si="337"/>
        <v/>
      </c>
      <c r="AQ543" s="72" t="str">
        <f t="shared" si="338"/>
        <v/>
      </c>
      <c r="AR543" s="72" t="str">
        <f t="shared" si="339"/>
        <v/>
      </c>
      <c r="AS543" s="72" t="str">
        <f t="shared" si="340"/>
        <v/>
      </c>
      <c r="AT543" s="72" t="str">
        <f t="shared" si="341"/>
        <v/>
      </c>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80"/>
      <c r="CA543" s="3"/>
      <c r="CB543" s="3"/>
      <c r="CC543" s="3"/>
      <c r="CD543" s="3"/>
      <c r="CE543" s="3"/>
      <c r="CF543" s="3"/>
      <c r="CG543" s="3"/>
      <c r="CH543" s="3"/>
      <c r="CI543" s="3"/>
      <c r="CJ543" s="3"/>
      <c r="CM543" s="3"/>
      <c r="CN543" s="78" t="str">
        <f t="shared" si="342"/>
        <v/>
      </c>
      <c r="CO543" s="78" t="str">
        <f t="shared" si="343"/>
        <v/>
      </c>
      <c r="CP543" s="78" t="str">
        <f t="shared" si="344"/>
        <v/>
      </c>
      <c r="CQ543" s="78" t="str">
        <f t="shared" si="345"/>
        <v/>
      </c>
      <c r="CR543" s="78" t="str">
        <f t="shared" si="346"/>
        <v/>
      </c>
      <c r="CS543" s="78" t="str">
        <f t="shared" si="347"/>
        <v/>
      </c>
      <c r="CT543" s="78">
        <f t="shared" si="348"/>
        <v>0</v>
      </c>
      <c r="CU543" s="78">
        <f t="shared" si="349"/>
        <v>0</v>
      </c>
      <c r="CV543" s="78">
        <f t="shared" si="350"/>
        <v>0</v>
      </c>
      <c r="CW543" s="78">
        <f t="shared" si="351"/>
        <v>0</v>
      </c>
      <c r="CX543" s="78">
        <f t="shared" si="352"/>
        <v>0</v>
      </c>
      <c r="CY543" s="78">
        <f t="shared" si="353"/>
        <v>0</v>
      </c>
      <c r="CZ543" s="78">
        <f t="shared" si="354"/>
        <v>0</v>
      </c>
      <c r="DA543" s="78">
        <f>IF(COUNTIFS($A$2:$A$601,A543,$B$2:$B$601,B543,$F$2:F$601,F543)&gt;1,1,0)</f>
        <v>0</v>
      </c>
      <c r="DB543" s="78">
        <f t="shared" si="355"/>
        <v>0</v>
      </c>
      <c r="DC543" s="78">
        <f t="shared" si="356"/>
        <v>0</v>
      </c>
      <c r="DD543" s="78">
        <f t="shared" si="357"/>
        <v>0</v>
      </c>
      <c r="DE543" s="78" t="str">
        <f t="shared" si="358"/>
        <v>1</v>
      </c>
      <c r="DF543" s="78" t="str">
        <f t="shared" si="359"/>
        <v>1</v>
      </c>
      <c r="DG543" s="78" t="str">
        <f t="shared" si="360"/>
        <v>1</v>
      </c>
      <c r="DH543" s="78" t="str">
        <f t="shared" si="361"/>
        <v>1</v>
      </c>
      <c r="DI543" s="79" t="str">
        <f>IFERROR(IF(J543="","",VLOOKUP(J543,Lists!$D$3:$E$13,2,FALSE)),1)</f>
        <v/>
      </c>
      <c r="DJ543" s="79" t="str">
        <f>IFERROR(IF(K543="","",VLOOKUP(K543,Lists!$F$3:$G$14,2,FALSE)),1)</f>
        <v/>
      </c>
      <c r="DK543" s="79" t="str">
        <f>IFERROR(IF(M543="","",VLOOKUP(M543,Lists!$AA$3:$AB$18,2,FALSE)),1)</f>
        <v/>
      </c>
      <c r="DL543" s="79" t="str">
        <f>IFERROR(IF(N543="","",VLOOKUP(N543,Lists!$AC$3:$AD$13,2,FALSE)),1)</f>
        <v/>
      </c>
    </row>
    <row r="544" spans="1:116" ht="15" customHeight="1" x14ac:dyDescent="0.2">
      <c r="A544" s="20"/>
      <c r="B544" s="19"/>
      <c r="C544" s="64"/>
      <c r="D544" s="64"/>
      <c r="E544" s="19"/>
      <c r="F544" s="20"/>
      <c r="G544" s="18"/>
      <c r="H544" s="65"/>
      <c r="I544" s="18"/>
      <c r="J544" s="66"/>
      <c r="K544" s="66"/>
      <c r="L544" s="67"/>
      <c r="M544" s="68"/>
      <c r="N544" s="68"/>
      <c r="O544" s="69"/>
      <c r="P544" s="134"/>
      <c r="Q544" s="70"/>
      <c r="R544" s="134"/>
      <c r="S544" s="70"/>
      <c r="T544" s="134"/>
      <c r="U544" s="70"/>
      <c r="V544" s="134"/>
      <c r="W544" s="70"/>
      <c r="X544" s="134"/>
      <c r="Y544" s="70"/>
      <c r="Z544" s="134"/>
      <c r="AA544" s="70"/>
      <c r="AB544" s="19"/>
      <c r="AC544" s="20"/>
      <c r="AD544" s="19"/>
      <c r="AE544" s="71" t="str">
        <f t="shared" si="326"/>
        <v/>
      </c>
      <c r="AF544" s="71" t="str">
        <f t="shared" si="327"/>
        <v/>
      </c>
      <c r="AG544" s="71" t="str">
        <f t="shared" si="328"/>
        <v/>
      </c>
      <c r="AH544" s="71" t="str">
        <f t="shared" si="329"/>
        <v/>
      </c>
      <c r="AI544" s="71" t="str">
        <f t="shared" si="330"/>
        <v/>
      </c>
      <c r="AJ544" s="71" t="str">
        <f t="shared" si="331"/>
        <v/>
      </c>
      <c r="AK544" s="71" t="str">
        <f t="shared" si="332"/>
        <v/>
      </c>
      <c r="AL544" s="71" t="str">
        <f t="shared" si="333"/>
        <v/>
      </c>
      <c r="AM544" s="71" t="str">
        <f t="shared" si="334"/>
        <v/>
      </c>
      <c r="AN544" s="72" t="str">
        <f t="shared" si="335"/>
        <v/>
      </c>
      <c r="AO544" s="73" t="str">
        <f t="shared" si="336"/>
        <v/>
      </c>
      <c r="AP544" s="72" t="str">
        <f t="shared" si="337"/>
        <v/>
      </c>
      <c r="AQ544" s="72" t="str">
        <f t="shared" si="338"/>
        <v/>
      </c>
      <c r="AR544" s="72" t="str">
        <f t="shared" si="339"/>
        <v/>
      </c>
      <c r="AS544" s="72" t="str">
        <f t="shared" si="340"/>
        <v/>
      </c>
      <c r="AT544" s="72" t="str">
        <f t="shared" si="341"/>
        <v/>
      </c>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80"/>
      <c r="CA544" s="3"/>
      <c r="CB544" s="3"/>
      <c r="CC544" s="3"/>
      <c r="CD544" s="3"/>
      <c r="CE544" s="3"/>
      <c r="CF544" s="3"/>
      <c r="CG544" s="3"/>
      <c r="CH544" s="3"/>
      <c r="CI544" s="3"/>
      <c r="CJ544" s="3"/>
      <c r="CM544" s="3"/>
      <c r="CN544" s="78" t="str">
        <f t="shared" si="342"/>
        <v/>
      </c>
      <c r="CO544" s="78" t="str">
        <f t="shared" si="343"/>
        <v/>
      </c>
      <c r="CP544" s="78" t="str">
        <f t="shared" si="344"/>
        <v/>
      </c>
      <c r="CQ544" s="78" t="str">
        <f t="shared" si="345"/>
        <v/>
      </c>
      <c r="CR544" s="78" t="str">
        <f t="shared" si="346"/>
        <v/>
      </c>
      <c r="CS544" s="78" t="str">
        <f t="shared" si="347"/>
        <v/>
      </c>
      <c r="CT544" s="78">
        <f t="shared" si="348"/>
        <v>0</v>
      </c>
      <c r="CU544" s="78">
        <f t="shared" si="349"/>
        <v>0</v>
      </c>
      <c r="CV544" s="78">
        <f t="shared" si="350"/>
        <v>0</v>
      </c>
      <c r="CW544" s="78">
        <f t="shared" si="351"/>
        <v>0</v>
      </c>
      <c r="CX544" s="78">
        <f t="shared" si="352"/>
        <v>0</v>
      </c>
      <c r="CY544" s="78">
        <f t="shared" si="353"/>
        <v>0</v>
      </c>
      <c r="CZ544" s="78">
        <f t="shared" si="354"/>
        <v>0</v>
      </c>
      <c r="DA544" s="78">
        <f>IF(COUNTIFS($A$2:$A$601,A544,$B$2:$B$601,B544,$F$2:F$601,F544)&gt;1,1,0)</f>
        <v>0</v>
      </c>
      <c r="DB544" s="78">
        <f t="shared" si="355"/>
        <v>0</v>
      </c>
      <c r="DC544" s="78">
        <f t="shared" si="356"/>
        <v>0</v>
      </c>
      <c r="DD544" s="78">
        <f t="shared" si="357"/>
        <v>0</v>
      </c>
      <c r="DE544" s="78" t="str">
        <f t="shared" si="358"/>
        <v>1</v>
      </c>
      <c r="DF544" s="78" t="str">
        <f t="shared" si="359"/>
        <v>1</v>
      </c>
      <c r="DG544" s="78" t="str">
        <f t="shared" si="360"/>
        <v>1</v>
      </c>
      <c r="DH544" s="78" t="str">
        <f t="shared" si="361"/>
        <v>1</v>
      </c>
      <c r="DI544" s="79" t="str">
        <f>IFERROR(IF(J544="","",VLOOKUP(J544,Lists!$D$3:$E$13,2,FALSE)),1)</f>
        <v/>
      </c>
      <c r="DJ544" s="79" t="str">
        <f>IFERROR(IF(K544="","",VLOOKUP(K544,Lists!$F$3:$G$14,2,FALSE)),1)</f>
        <v/>
      </c>
      <c r="DK544" s="79" t="str">
        <f>IFERROR(IF(M544="","",VLOOKUP(M544,Lists!$AA$3:$AB$18,2,FALSE)),1)</f>
        <v/>
      </c>
      <c r="DL544" s="79" t="str">
        <f>IFERROR(IF(N544="","",VLOOKUP(N544,Lists!$AC$3:$AD$13,2,FALSE)),1)</f>
        <v/>
      </c>
    </row>
    <row r="545" spans="1:116" ht="15" customHeight="1" x14ac:dyDescent="0.2">
      <c r="A545" s="20"/>
      <c r="B545" s="19"/>
      <c r="C545" s="64"/>
      <c r="D545" s="64"/>
      <c r="E545" s="19"/>
      <c r="F545" s="20"/>
      <c r="G545" s="18"/>
      <c r="H545" s="65"/>
      <c r="I545" s="18"/>
      <c r="J545" s="66"/>
      <c r="K545" s="66"/>
      <c r="L545" s="67"/>
      <c r="M545" s="68"/>
      <c r="N545" s="68"/>
      <c r="O545" s="69"/>
      <c r="P545" s="134"/>
      <c r="Q545" s="70"/>
      <c r="R545" s="134"/>
      <c r="S545" s="70"/>
      <c r="T545" s="134"/>
      <c r="U545" s="70"/>
      <c r="V545" s="134"/>
      <c r="W545" s="70"/>
      <c r="X545" s="134"/>
      <c r="Y545" s="70"/>
      <c r="Z545" s="134"/>
      <c r="AA545" s="70"/>
      <c r="AB545" s="19"/>
      <c r="AC545" s="20"/>
      <c r="AD545" s="19"/>
      <c r="AE545" s="71" t="str">
        <f t="shared" si="326"/>
        <v/>
      </c>
      <c r="AF545" s="71" t="str">
        <f t="shared" si="327"/>
        <v/>
      </c>
      <c r="AG545" s="71" t="str">
        <f t="shared" si="328"/>
        <v/>
      </c>
      <c r="AH545" s="71" t="str">
        <f t="shared" si="329"/>
        <v/>
      </c>
      <c r="AI545" s="71" t="str">
        <f t="shared" si="330"/>
        <v/>
      </c>
      <c r="AJ545" s="71" t="str">
        <f t="shared" si="331"/>
        <v/>
      </c>
      <c r="AK545" s="71" t="str">
        <f t="shared" si="332"/>
        <v/>
      </c>
      <c r="AL545" s="71" t="str">
        <f t="shared" si="333"/>
        <v/>
      </c>
      <c r="AM545" s="71" t="str">
        <f t="shared" si="334"/>
        <v/>
      </c>
      <c r="AN545" s="72" t="str">
        <f t="shared" si="335"/>
        <v/>
      </c>
      <c r="AO545" s="73" t="str">
        <f t="shared" si="336"/>
        <v/>
      </c>
      <c r="AP545" s="72" t="str">
        <f t="shared" si="337"/>
        <v/>
      </c>
      <c r="AQ545" s="72" t="str">
        <f t="shared" si="338"/>
        <v/>
      </c>
      <c r="AR545" s="72" t="str">
        <f t="shared" si="339"/>
        <v/>
      </c>
      <c r="AS545" s="72" t="str">
        <f t="shared" si="340"/>
        <v/>
      </c>
      <c r="AT545" s="72" t="str">
        <f t="shared" si="341"/>
        <v/>
      </c>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80"/>
      <c r="CA545" s="3"/>
      <c r="CB545" s="3"/>
      <c r="CC545" s="3"/>
      <c r="CD545" s="3"/>
      <c r="CE545" s="3"/>
      <c r="CF545" s="3"/>
      <c r="CG545" s="3"/>
      <c r="CH545" s="3"/>
      <c r="CI545" s="3"/>
      <c r="CJ545" s="3"/>
      <c r="CM545" s="3"/>
      <c r="CN545" s="78" t="str">
        <f t="shared" si="342"/>
        <v/>
      </c>
      <c r="CO545" s="78" t="str">
        <f t="shared" si="343"/>
        <v/>
      </c>
      <c r="CP545" s="78" t="str">
        <f t="shared" si="344"/>
        <v/>
      </c>
      <c r="CQ545" s="78" t="str">
        <f t="shared" si="345"/>
        <v/>
      </c>
      <c r="CR545" s="78" t="str">
        <f t="shared" si="346"/>
        <v/>
      </c>
      <c r="CS545" s="78" t="str">
        <f t="shared" si="347"/>
        <v/>
      </c>
      <c r="CT545" s="78">
        <f t="shared" si="348"/>
        <v>0</v>
      </c>
      <c r="CU545" s="78">
        <f t="shared" si="349"/>
        <v>0</v>
      </c>
      <c r="CV545" s="78">
        <f t="shared" si="350"/>
        <v>0</v>
      </c>
      <c r="CW545" s="78">
        <f t="shared" si="351"/>
        <v>0</v>
      </c>
      <c r="CX545" s="78">
        <f t="shared" si="352"/>
        <v>0</v>
      </c>
      <c r="CY545" s="78">
        <f t="shared" si="353"/>
        <v>0</v>
      </c>
      <c r="CZ545" s="78">
        <f t="shared" si="354"/>
        <v>0</v>
      </c>
      <c r="DA545" s="78">
        <f>IF(COUNTIFS($A$2:$A$601,A545,$B$2:$B$601,B545,$F$2:F$601,F545)&gt;1,1,0)</f>
        <v>0</v>
      </c>
      <c r="DB545" s="78">
        <f t="shared" si="355"/>
        <v>0</v>
      </c>
      <c r="DC545" s="78">
        <f t="shared" si="356"/>
        <v>0</v>
      </c>
      <c r="DD545" s="78">
        <f t="shared" si="357"/>
        <v>0</v>
      </c>
      <c r="DE545" s="78" t="str">
        <f t="shared" si="358"/>
        <v>1</v>
      </c>
      <c r="DF545" s="78" t="str">
        <f t="shared" si="359"/>
        <v>1</v>
      </c>
      <c r="DG545" s="78" t="str">
        <f t="shared" si="360"/>
        <v>1</v>
      </c>
      <c r="DH545" s="78" t="str">
        <f t="shared" si="361"/>
        <v>1</v>
      </c>
      <c r="DI545" s="79" t="str">
        <f>IFERROR(IF(J545="","",VLOOKUP(J545,Lists!$D$3:$E$13,2,FALSE)),1)</f>
        <v/>
      </c>
      <c r="DJ545" s="79" t="str">
        <f>IFERROR(IF(K545="","",VLOOKUP(K545,Lists!$F$3:$G$14,2,FALSE)),1)</f>
        <v/>
      </c>
      <c r="DK545" s="79" t="str">
        <f>IFERROR(IF(M545="","",VLOOKUP(M545,Lists!$AA$3:$AB$18,2,FALSE)),1)</f>
        <v/>
      </c>
      <c r="DL545" s="79" t="str">
        <f>IFERROR(IF(N545="","",VLOOKUP(N545,Lists!$AC$3:$AD$13,2,FALSE)),1)</f>
        <v/>
      </c>
    </row>
    <row r="546" spans="1:116" ht="15" customHeight="1" x14ac:dyDescent="0.2">
      <c r="A546" s="20"/>
      <c r="B546" s="19"/>
      <c r="C546" s="64"/>
      <c r="D546" s="64"/>
      <c r="E546" s="19"/>
      <c r="F546" s="20"/>
      <c r="G546" s="18"/>
      <c r="H546" s="65"/>
      <c r="I546" s="18"/>
      <c r="J546" s="66"/>
      <c r="K546" s="66"/>
      <c r="L546" s="67"/>
      <c r="M546" s="68"/>
      <c r="N546" s="68"/>
      <c r="O546" s="69"/>
      <c r="P546" s="134"/>
      <c r="Q546" s="70"/>
      <c r="R546" s="134"/>
      <c r="S546" s="70"/>
      <c r="T546" s="134"/>
      <c r="U546" s="70"/>
      <c r="V546" s="134"/>
      <c r="W546" s="70"/>
      <c r="X546" s="134"/>
      <c r="Y546" s="70"/>
      <c r="Z546" s="134"/>
      <c r="AA546" s="70"/>
      <c r="AB546" s="19"/>
      <c r="AC546" s="20"/>
      <c r="AD546" s="19"/>
      <c r="AE546" s="71" t="str">
        <f t="shared" si="326"/>
        <v/>
      </c>
      <c r="AF546" s="71" t="str">
        <f t="shared" si="327"/>
        <v/>
      </c>
      <c r="AG546" s="71" t="str">
        <f t="shared" si="328"/>
        <v/>
      </c>
      <c r="AH546" s="71" t="str">
        <f t="shared" si="329"/>
        <v/>
      </c>
      <c r="AI546" s="71" t="str">
        <f t="shared" si="330"/>
        <v/>
      </c>
      <c r="AJ546" s="71" t="str">
        <f t="shared" si="331"/>
        <v/>
      </c>
      <c r="AK546" s="71" t="str">
        <f t="shared" si="332"/>
        <v/>
      </c>
      <c r="AL546" s="71" t="str">
        <f t="shared" si="333"/>
        <v/>
      </c>
      <c r="AM546" s="71" t="str">
        <f t="shared" si="334"/>
        <v/>
      </c>
      <c r="AN546" s="72" t="str">
        <f t="shared" si="335"/>
        <v/>
      </c>
      <c r="AO546" s="73" t="str">
        <f t="shared" si="336"/>
        <v/>
      </c>
      <c r="AP546" s="72" t="str">
        <f t="shared" si="337"/>
        <v/>
      </c>
      <c r="AQ546" s="72" t="str">
        <f t="shared" si="338"/>
        <v/>
      </c>
      <c r="AR546" s="72" t="str">
        <f t="shared" si="339"/>
        <v/>
      </c>
      <c r="AS546" s="72" t="str">
        <f t="shared" si="340"/>
        <v/>
      </c>
      <c r="AT546" s="72" t="str">
        <f t="shared" si="341"/>
        <v/>
      </c>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80"/>
      <c r="CA546" s="3"/>
      <c r="CB546" s="3"/>
      <c r="CC546" s="3"/>
      <c r="CD546" s="3"/>
      <c r="CE546" s="3"/>
      <c r="CF546" s="3"/>
      <c r="CG546" s="3"/>
      <c r="CH546" s="3"/>
      <c r="CI546" s="3"/>
      <c r="CJ546" s="3"/>
      <c r="CM546" s="3"/>
      <c r="CN546" s="78" t="str">
        <f t="shared" si="342"/>
        <v/>
      </c>
      <c r="CO546" s="78" t="str">
        <f t="shared" si="343"/>
        <v/>
      </c>
      <c r="CP546" s="78" t="str">
        <f t="shared" si="344"/>
        <v/>
      </c>
      <c r="CQ546" s="78" t="str">
        <f t="shared" si="345"/>
        <v/>
      </c>
      <c r="CR546" s="78" t="str">
        <f t="shared" si="346"/>
        <v/>
      </c>
      <c r="CS546" s="78" t="str">
        <f t="shared" si="347"/>
        <v/>
      </c>
      <c r="CT546" s="78">
        <f t="shared" si="348"/>
        <v>0</v>
      </c>
      <c r="CU546" s="78">
        <f t="shared" si="349"/>
        <v>0</v>
      </c>
      <c r="CV546" s="78">
        <f t="shared" si="350"/>
        <v>0</v>
      </c>
      <c r="CW546" s="78">
        <f t="shared" si="351"/>
        <v>0</v>
      </c>
      <c r="CX546" s="78">
        <f t="shared" si="352"/>
        <v>0</v>
      </c>
      <c r="CY546" s="78">
        <f t="shared" si="353"/>
        <v>0</v>
      </c>
      <c r="CZ546" s="78">
        <f t="shared" si="354"/>
        <v>0</v>
      </c>
      <c r="DA546" s="78">
        <f>IF(COUNTIFS($A$2:$A$601,A546,$B$2:$B$601,B546,$F$2:F$601,F546)&gt;1,1,0)</f>
        <v>0</v>
      </c>
      <c r="DB546" s="78">
        <f t="shared" si="355"/>
        <v>0</v>
      </c>
      <c r="DC546" s="78">
        <f t="shared" si="356"/>
        <v>0</v>
      </c>
      <c r="DD546" s="78">
        <f t="shared" si="357"/>
        <v>0</v>
      </c>
      <c r="DE546" s="78" t="str">
        <f t="shared" si="358"/>
        <v>1</v>
      </c>
      <c r="DF546" s="78" t="str">
        <f t="shared" si="359"/>
        <v>1</v>
      </c>
      <c r="DG546" s="78" t="str">
        <f t="shared" si="360"/>
        <v>1</v>
      </c>
      <c r="DH546" s="78" t="str">
        <f t="shared" si="361"/>
        <v>1</v>
      </c>
      <c r="DI546" s="79" t="str">
        <f>IFERROR(IF(J546="","",VLOOKUP(J546,Lists!$D$3:$E$13,2,FALSE)),1)</f>
        <v/>
      </c>
      <c r="DJ546" s="79" t="str">
        <f>IFERROR(IF(K546="","",VLOOKUP(K546,Lists!$F$3:$G$14,2,FALSE)),1)</f>
        <v/>
      </c>
      <c r="DK546" s="79" t="str">
        <f>IFERROR(IF(M546="","",VLOOKUP(M546,Lists!$AA$3:$AB$18,2,FALSE)),1)</f>
        <v/>
      </c>
      <c r="DL546" s="79" t="str">
        <f>IFERROR(IF(N546="","",VLOOKUP(N546,Lists!$AC$3:$AD$13,2,FALSE)),1)</f>
        <v/>
      </c>
    </row>
    <row r="547" spans="1:116" ht="15" customHeight="1" x14ac:dyDescent="0.2">
      <c r="A547" s="20"/>
      <c r="B547" s="19"/>
      <c r="C547" s="64"/>
      <c r="D547" s="64"/>
      <c r="E547" s="19"/>
      <c r="F547" s="20"/>
      <c r="G547" s="18"/>
      <c r="H547" s="65"/>
      <c r="I547" s="18"/>
      <c r="J547" s="66"/>
      <c r="K547" s="66"/>
      <c r="L547" s="67"/>
      <c r="M547" s="68"/>
      <c r="N547" s="68"/>
      <c r="O547" s="69"/>
      <c r="P547" s="134"/>
      <c r="Q547" s="70"/>
      <c r="R547" s="134"/>
      <c r="S547" s="70"/>
      <c r="T547" s="134"/>
      <c r="U547" s="70"/>
      <c r="V547" s="134"/>
      <c r="W547" s="70"/>
      <c r="X547" s="134"/>
      <c r="Y547" s="70"/>
      <c r="Z547" s="134"/>
      <c r="AA547" s="70"/>
      <c r="AB547" s="19"/>
      <c r="AC547" s="20"/>
      <c r="AD547" s="19"/>
      <c r="AE547" s="71" t="str">
        <f t="shared" si="326"/>
        <v/>
      </c>
      <c r="AF547" s="71" t="str">
        <f t="shared" si="327"/>
        <v/>
      </c>
      <c r="AG547" s="71" t="str">
        <f t="shared" si="328"/>
        <v/>
      </c>
      <c r="AH547" s="71" t="str">
        <f t="shared" si="329"/>
        <v/>
      </c>
      <c r="AI547" s="71" t="str">
        <f t="shared" si="330"/>
        <v/>
      </c>
      <c r="AJ547" s="71" t="str">
        <f t="shared" si="331"/>
        <v/>
      </c>
      <c r="AK547" s="71" t="str">
        <f t="shared" si="332"/>
        <v/>
      </c>
      <c r="AL547" s="71" t="str">
        <f t="shared" si="333"/>
        <v/>
      </c>
      <c r="AM547" s="71" t="str">
        <f t="shared" si="334"/>
        <v/>
      </c>
      <c r="AN547" s="72" t="str">
        <f t="shared" si="335"/>
        <v/>
      </c>
      <c r="AO547" s="73" t="str">
        <f t="shared" si="336"/>
        <v/>
      </c>
      <c r="AP547" s="72" t="str">
        <f t="shared" si="337"/>
        <v/>
      </c>
      <c r="AQ547" s="72" t="str">
        <f t="shared" si="338"/>
        <v/>
      </c>
      <c r="AR547" s="72" t="str">
        <f t="shared" si="339"/>
        <v/>
      </c>
      <c r="AS547" s="72" t="str">
        <f t="shared" si="340"/>
        <v/>
      </c>
      <c r="AT547" s="72" t="str">
        <f t="shared" si="341"/>
        <v/>
      </c>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80"/>
      <c r="CA547" s="3"/>
      <c r="CB547" s="3"/>
      <c r="CC547" s="3"/>
      <c r="CD547" s="3"/>
      <c r="CE547" s="3"/>
      <c r="CF547" s="3"/>
      <c r="CG547" s="3"/>
      <c r="CH547" s="3"/>
      <c r="CI547" s="3"/>
      <c r="CJ547" s="3"/>
      <c r="CM547" s="3"/>
      <c r="CN547" s="78" t="str">
        <f t="shared" si="342"/>
        <v/>
      </c>
      <c r="CO547" s="78" t="str">
        <f t="shared" si="343"/>
        <v/>
      </c>
      <c r="CP547" s="78" t="str">
        <f t="shared" si="344"/>
        <v/>
      </c>
      <c r="CQ547" s="78" t="str">
        <f t="shared" si="345"/>
        <v/>
      </c>
      <c r="CR547" s="78" t="str">
        <f t="shared" si="346"/>
        <v/>
      </c>
      <c r="CS547" s="78" t="str">
        <f t="shared" si="347"/>
        <v/>
      </c>
      <c r="CT547" s="78">
        <f t="shared" si="348"/>
        <v>0</v>
      </c>
      <c r="CU547" s="78">
        <f t="shared" si="349"/>
        <v>0</v>
      </c>
      <c r="CV547" s="78">
        <f t="shared" si="350"/>
        <v>0</v>
      </c>
      <c r="CW547" s="78">
        <f t="shared" si="351"/>
        <v>0</v>
      </c>
      <c r="CX547" s="78">
        <f t="shared" si="352"/>
        <v>0</v>
      </c>
      <c r="CY547" s="78">
        <f t="shared" si="353"/>
        <v>0</v>
      </c>
      <c r="CZ547" s="78">
        <f t="shared" si="354"/>
        <v>0</v>
      </c>
      <c r="DA547" s="78">
        <f>IF(COUNTIFS($A$2:$A$601,A547,$B$2:$B$601,B547,$F$2:F$601,F547)&gt;1,1,0)</f>
        <v>0</v>
      </c>
      <c r="DB547" s="78">
        <f t="shared" si="355"/>
        <v>0</v>
      </c>
      <c r="DC547" s="78">
        <f t="shared" si="356"/>
        <v>0</v>
      </c>
      <c r="DD547" s="78">
        <f t="shared" si="357"/>
        <v>0</v>
      </c>
      <c r="DE547" s="78" t="str">
        <f t="shared" si="358"/>
        <v>1</v>
      </c>
      <c r="DF547" s="78" t="str">
        <f t="shared" si="359"/>
        <v>1</v>
      </c>
      <c r="DG547" s="78" t="str">
        <f t="shared" si="360"/>
        <v>1</v>
      </c>
      <c r="DH547" s="78" t="str">
        <f t="shared" si="361"/>
        <v>1</v>
      </c>
      <c r="DI547" s="79" t="str">
        <f>IFERROR(IF(J547="","",VLOOKUP(J547,Lists!$D$3:$E$13,2,FALSE)),1)</f>
        <v/>
      </c>
      <c r="DJ547" s="79" t="str">
        <f>IFERROR(IF(K547="","",VLOOKUP(K547,Lists!$F$3:$G$14,2,FALSE)),1)</f>
        <v/>
      </c>
      <c r="DK547" s="79" t="str">
        <f>IFERROR(IF(M547="","",VLOOKUP(M547,Lists!$AA$3:$AB$18,2,FALSE)),1)</f>
        <v/>
      </c>
      <c r="DL547" s="79" t="str">
        <f>IFERROR(IF(N547="","",VLOOKUP(N547,Lists!$AC$3:$AD$13,2,FALSE)),1)</f>
        <v/>
      </c>
    </row>
    <row r="548" spans="1:116" ht="15" customHeight="1" x14ac:dyDescent="0.2">
      <c r="A548" s="20"/>
      <c r="B548" s="19"/>
      <c r="C548" s="64"/>
      <c r="D548" s="64"/>
      <c r="E548" s="19"/>
      <c r="F548" s="20"/>
      <c r="G548" s="18"/>
      <c r="H548" s="65"/>
      <c r="I548" s="18"/>
      <c r="J548" s="66"/>
      <c r="K548" s="66"/>
      <c r="L548" s="67"/>
      <c r="M548" s="68"/>
      <c r="N548" s="68"/>
      <c r="O548" s="69"/>
      <c r="P548" s="134"/>
      <c r="Q548" s="70"/>
      <c r="R548" s="134"/>
      <c r="S548" s="70"/>
      <c r="T548" s="134"/>
      <c r="U548" s="70"/>
      <c r="V548" s="134"/>
      <c r="W548" s="70"/>
      <c r="X548" s="134"/>
      <c r="Y548" s="70"/>
      <c r="Z548" s="134"/>
      <c r="AA548" s="70"/>
      <c r="AB548" s="19"/>
      <c r="AC548" s="20"/>
      <c r="AD548" s="19"/>
      <c r="AE548" s="71" t="str">
        <f t="shared" si="326"/>
        <v/>
      </c>
      <c r="AF548" s="71" t="str">
        <f t="shared" si="327"/>
        <v/>
      </c>
      <c r="AG548" s="71" t="str">
        <f t="shared" si="328"/>
        <v/>
      </c>
      <c r="AH548" s="71" t="str">
        <f t="shared" si="329"/>
        <v/>
      </c>
      <c r="AI548" s="71" t="str">
        <f t="shared" si="330"/>
        <v/>
      </c>
      <c r="AJ548" s="71" t="str">
        <f t="shared" si="331"/>
        <v/>
      </c>
      <c r="AK548" s="71" t="str">
        <f t="shared" si="332"/>
        <v/>
      </c>
      <c r="AL548" s="71" t="str">
        <f t="shared" si="333"/>
        <v/>
      </c>
      <c r="AM548" s="71" t="str">
        <f t="shared" si="334"/>
        <v/>
      </c>
      <c r="AN548" s="72" t="str">
        <f t="shared" si="335"/>
        <v/>
      </c>
      <c r="AO548" s="73" t="str">
        <f t="shared" si="336"/>
        <v/>
      </c>
      <c r="AP548" s="72" t="str">
        <f t="shared" si="337"/>
        <v/>
      </c>
      <c r="AQ548" s="72" t="str">
        <f t="shared" si="338"/>
        <v/>
      </c>
      <c r="AR548" s="72" t="str">
        <f t="shared" si="339"/>
        <v/>
      </c>
      <c r="AS548" s="72" t="str">
        <f t="shared" si="340"/>
        <v/>
      </c>
      <c r="AT548" s="72" t="str">
        <f t="shared" si="341"/>
        <v/>
      </c>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80"/>
      <c r="CA548" s="3"/>
      <c r="CB548" s="3"/>
      <c r="CC548" s="3"/>
      <c r="CD548" s="3"/>
      <c r="CE548" s="3"/>
      <c r="CF548" s="3"/>
      <c r="CG548" s="3"/>
      <c r="CH548" s="3"/>
      <c r="CI548" s="3"/>
      <c r="CJ548" s="3"/>
      <c r="CM548" s="3"/>
      <c r="CN548" s="78" t="str">
        <f t="shared" si="342"/>
        <v/>
      </c>
      <c r="CO548" s="78" t="str">
        <f t="shared" si="343"/>
        <v/>
      </c>
      <c r="CP548" s="78" t="str">
        <f t="shared" si="344"/>
        <v/>
      </c>
      <c r="CQ548" s="78" t="str">
        <f t="shared" si="345"/>
        <v/>
      </c>
      <c r="CR548" s="78" t="str">
        <f t="shared" si="346"/>
        <v/>
      </c>
      <c r="CS548" s="78" t="str">
        <f t="shared" si="347"/>
        <v/>
      </c>
      <c r="CT548" s="78">
        <f t="shared" si="348"/>
        <v>0</v>
      </c>
      <c r="CU548" s="78">
        <f t="shared" si="349"/>
        <v>0</v>
      </c>
      <c r="CV548" s="78">
        <f t="shared" si="350"/>
        <v>0</v>
      </c>
      <c r="CW548" s="78">
        <f t="shared" si="351"/>
        <v>0</v>
      </c>
      <c r="CX548" s="78">
        <f t="shared" si="352"/>
        <v>0</v>
      </c>
      <c r="CY548" s="78">
        <f t="shared" si="353"/>
        <v>0</v>
      </c>
      <c r="CZ548" s="78">
        <f t="shared" si="354"/>
        <v>0</v>
      </c>
      <c r="DA548" s="78">
        <f>IF(COUNTIFS($A$2:$A$601,A548,$B$2:$B$601,B548,$F$2:F$601,F548)&gt;1,1,0)</f>
        <v>0</v>
      </c>
      <c r="DB548" s="78">
        <f t="shared" si="355"/>
        <v>0</v>
      </c>
      <c r="DC548" s="78">
        <f t="shared" si="356"/>
        <v>0</v>
      </c>
      <c r="DD548" s="78">
        <f t="shared" si="357"/>
        <v>0</v>
      </c>
      <c r="DE548" s="78" t="str">
        <f t="shared" si="358"/>
        <v>1</v>
      </c>
      <c r="DF548" s="78" t="str">
        <f t="shared" si="359"/>
        <v>1</v>
      </c>
      <c r="DG548" s="78" t="str">
        <f t="shared" si="360"/>
        <v>1</v>
      </c>
      <c r="DH548" s="78" t="str">
        <f t="shared" si="361"/>
        <v>1</v>
      </c>
      <c r="DI548" s="79" t="str">
        <f>IFERROR(IF(J548="","",VLOOKUP(J548,Lists!$D$3:$E$13,2,FALSE)),1)</f>
        <v/>
      </c>
      <c r="DJ548" s="79" t="str">
        <f>IFERROR(IF(K548="","",VLOOKUP(K548,Lists!$F$3:$G$14,2,FALSE)),1)</f>
        <v/>
      </c>
      <c r="DK548" s="79" t="str">
        <f>IFERROR(IF(M548="","",VLOOKUP(M548,Lists!$AA$3:$AB$18,2,FALSE)),1)</f>
        <v/>
      </c>
      <c r="DL548" s="79" t="str">
        <f>IFERROR(IF(N548="","",VLOOKUP(N548,Lists!$AC$3:$AD$13,2,FALSE)),1)</f>
        <v/>
      </c>
    </row>
    <row r="549" spans="1:116" ht="15" customHeight="1" x14ac:dyDescent="0.2">
      <c r="A549" s="20"/>
      <c r="B549" s="19"/>
      <c r="C549" s="64"/>
      <c r="D549" s="64"/>
      <c r="E549" s="19"/>
      <c r="F549" s="20"/>
      <c r="G549" s="18"/>
      <c r="H549" s="65"/>
      <c r="I549" s="18"/>
      <c r="J549" s="66"/>
      <c r="K549" s="66"/>
      <c r="L549" s="67"/>
      <c r="M549" s="68"/>
      <c r="N549" s="68"/>
      <c r="O549" s="69"/>
      <c r="P549" s="134"/>
      <c r="Q549" s="70"/>
      <c r="R549" s="134"/>
      <c r="S549" s="70"/>
      <c r="T549" s="134"/>
      <c r="U549" s="70"/>
      <c r="V549" s="134"/>
      <c r="W549" s="70"/>
      <c r="X549" s="134"/>
      <c r="Y549" s="70"/>
      <c r="Z549" s="134"/>
      <c r="AA549" s="70"/>
      <c r="AB549" s="19"/>
      <c r="AC549" s="20"/>
      <c r="AD549" s="19"/>
      <c r="AE549" s="71" t="str">
        <f t="shared" si="326"/>
        <v/>
      </c>
      <c r="AF549" s="71" t="str">
        <f t="shared" si="327"/>
        <v/>
      </c>
      <c r="AG549" s="71" t="str">
        <f t="shared" si="328"/>
        <v/>
      </c>
      <c r="AH549" s="71" t="str">
        <f t="shared" si="329"/>
        <v/>
      </c>
      <c r="AI549" s="71" t="str">
        <f t="shared" si="330"/>
        <v/>
      </c>
      <c r="AJ549" s="71" t="str">
        <f t="shared" si="331"/>
        <v/>
      </c>
      <c r="AK549" s="71" t="str">
        <f t="shared" si="332"/>
        <v/>
      </c>
      <c r="AL549" s="71" t="str">
        <f t="shared" si="333"/>
        <v/>
      </c>
      <c r="AM549" s="71" t="str">
        <f t="shared" si="334"/>
        <v/>
      </c>
      <c r="AN549" s="72" t="str">
        <f t="shared" si="335"/>
        <v/>
      </c>
      <c r="AO549" s="73" t="str">
        <f t="shared" si="336"/>
        <v/>
      </c>
      <c r="AP549" s="72" t="str">
        <f t="shared" si="337"/>
        <v/>
      </c>
      <c r="AQ549" s="72" t="str">
        <f t="shared" si="338"/>
        <v/>
      </c>
      <c r="AR549" s="72" t="str">
        <f t="shared" si="339"/>
        <v/>
      </c>
      <c r="AS549" s="72" t="str">
        <f t="shared" si="340"/>
        <v/>
      </c>
      <c r="AT549" s="72" t="str">
        <f t="shared" si="341"/>
        <v/>
      </c>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80"/>
      <c r="CA549" s="3"/>
      <c r="CB549" s="3"/>
      <c r="CC549" s="3"/>
      <c r="CD549" s="3"/>
      <c r="CE549" s="3"/>
      <c r="CF549" s="3"/>
      <c r="CG549" s="3"/>
      <c r="CH549" s="3"/>
      <c r="CI549" s="3"/>
      <c r="CJ549" s="3"/>
      <c r="CM549" s="3"/>
      <c r="CN549" s="78" t="str">
        <f t="shared" si="342"/>
        <v/>
      </c>
      <c r="CO549" s="78" t="str">
        <f t="shared" si="343"/>
        <v/>
      </c>
      <c r="CP549" s="78" t="str">
        <f t="shared" si="344"/>
        <v/>
      </c>
      <c r="CQ549" s="78" t="str">
        <f t="shared" si="345"/>
        <v/>
      </c>
      <c r="CR549" s="78" t="str">
        <f t="shared" si="346"/>
        <v/>
      </c>
      <c r="CS549" s="78" t="str">
        <f t="shared" si="347"/>
        <v/>
      </c>
      <c r="CT549" s="78">
        <f t="shared" si="348"/>
        <v>0</v>
      </c>
      <c r="CU549" s="78">
        <f t="shared" si="349"/>
        <v>0</v>
      </c>
      <c r="CV549" s="78">
        <f t="shared" si="350"/>
        <v>0</v>
      </c>
      <c r="CW549" s="78">
        <f t="shared" si="351"/>
        <v>0</v>
      </c>
      <c r="CX549" s="78">
        <f t="shared" si="352"/>
        <v>0</v>
      </c>
      <c r="CY549" s="78">
        <f t="shared" si="353"/>
        <v>0</v>
      </c>
      <c r="CZ549" s="78">
        <f t="shared" si="354"/>
        <v>0</v>
      </c>
      <c r="DA549" s="78">
        <f>IF(COUNTIFS($A$2:$A$601,A549,$B$2:$B$601,B549,$F$2:F$601,F549)&gt;1,1,0)</f>
        <v>0</v>
      </c>
      <c r="DB549" s="78">
        <f t="shared" si="355"/>
        <v>0</v>
      </c>
      <c r="DC549" s="78">
        <f t="shared" si="356"/>
        <v>0</v>
      </c>
      <c r="DD549" s="78">
        <f t="shared" si="357"/>
        <v>0</v>
      </c>
      <c r="DE549" s="78" t="str">
        <f t="shared" si="358"/>
        <v>1</v>
      </c>
      <c r="DF549" s="78" t="str">
        <f t="shared" si="359"/>
        <v>1</v>
      </c>
      <c r="DG549" s="78" t="str">
        <f t="shared" si="360"/>
        <v>1</v>
      </c>
      <c r="DH549" s="78" t="str">
        <f t="shared" si="361"/>
        <v>1</v>
      </c>
      <c r="DI549" s="79" t="str">
        <f>IFERROR(IF(J549="","",VLOOKUP(J549,Lists!$D$3:$E$13,2,FALSE)),1)</f>
        <v/>
      </c>
      <c r="DJ549" s="79" t="str">
        <f>IFERROR(IF(K549="","",VLOOKUP(K549,Lists!$F$3:$G$14,2,FALSE)),1)</f>
        <v/>
      </c>
      <c r="DK549" s="79" t="str">
        <f>IFERROR(IF(M549="","",VLOOKUP(M549,Lists!$AA$3:$AB$18,2,FALSE)),1)</f>
        <v/>
      </c>
      <c r="DL549" s="79" t="str">
        <f>IFERROR(IF(N549="","",VLOOKUP(N549,Lists!$AC$3:$AD$13,2,FALSE)),1)</f>
        <v/>
      </c>
    </row>
    <row r="550" spans="1:116" ht="15" customHeight="1" x14ac:dyDescent="0.2">
      <c r="A550" s="20"/>
      <c r="B550" s="19"/>
      <c r="C550" s="64"/>
      <c r="D550" s="64"/>
      <c r="E550" s="19"/>
      <c r="F550" s="20"/>
      <c r="G550" s="18"/>
      <c r="H550" s="65"/>
      <c r="I550" s="18"/>
      <c r="J550" s="66"/>
      <c r="K550" s="66"/>
      <c r="L550" s="67"/>
      <c r="M550" s="68"/>
      <c r="N550" s="68"/>
      <c r="O550" s="69"/>
      <c r="P550" s="134"/>
      <c r="Q550" s="70"/>
      <c r="R550" s="134"/>
      <c r="S550" s="70"/>
      <c r="T550" s="134"/>
      <c r="U550" s="70"/>
      <c r="V550" s="134"/>
      <c r="W550" s="70"/>
      <c r="X550" s="134"/>
      <c r="Y550" s="70"/>
      <c r="Z550" s="134"/>
      <c r="AA550" s="70"/>
      <c r="AB550" s="19"/>
      <c r="AC550" s="20"/>
      <c r="AD550" s="19"/>
      <c r="AE550" s="71" t="str">
        <f t="shared" si="326"/>
        <v/>
      </c>
      <c r="AF550" s="71" t="str">
        <f t="shared" si="327"/>
        <v/>
      </c>
      <c r="AG550" s="71" t="str">
        <f t="shared" si="328"/>
        <v/>
      </c>
      <c r="AH550" s="71" t="str">
        <f t="shared" si="329"/>
        <v/>
      </c>
      <c r="AI550" s="71" t="str">
        <f t="shared" si="330"/>
        <v/>
      </c>
      <c r="AJ550" s="71" t="str">
        <f t="shared" si="331"/>
        <v/>
      </c>
      <c r="AK550" s="71" t="str">
        <f t="shared" si="332"/>
        <v/>
      </c>
      <c r="AL550" s="71" t="str">
        <f t="shared" si="333"/>
        <v/>
      </c>
      <c r="AM550" s="71" t="str">
        <f t="shared" si="334"/>
        <v/>
      </c>
      <c r="AN550" s="72" t="str">
        <f t="shared" si="335"/>
        <v/>
      </c>
      <c r="AO550" s="73" t="str">
        <f t="shared" si="336"/>
        <v/>
      </c>
      <c r="AP550" s="72" t="str">
        <f t="shared" si="337"/>
        <v/>
      </c>
      <c r="AQ550" s="72" t="str">
        <f t="shared" si="338"/>
        <v/>
      </c>
      <c r="AR550" s="72" t="str">
        <f t="shared" si="339"/>
        <v/>
      </c>
      <c r="AS550" s="72" t="str">
        <f t="shared" si="340"/>
        <v/>
      </c>
      <c r="AT550" s="72" t="str">
        <f t="shared" si="341"/>
        <v/>
      </c>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80"/>
      <c r="CA550" s="3"/>
      <c r="CB550" s="3"/>
      <c r="CC550" s="3"/>
      <c r="CD550" s="3"/>
      <c r="CE550" s="3"/>
      <c r="CF550" s="3"/>
      <c r="CG550" s="3"/>
      <c r="CH550" s="3"/>
      <c r="CI550" s="3"/>
      <c r="CJ550" s="3"/>
      <c r="CM550" s="3"/>
      <c r="CN550" s="78" t="str">
        <f t="shared" si="342"/>
        <v/>
      </c>
      <c r="CO550" s="78" t="str">
        <f t="shared" si="343"/>
        <v/>
      </c>
      <c r="CP550" s="78" t="str">
        <f t="shared" si="344"/>
        <v/>
      </c>
      <c r="CQ550" s="78" t="str">
        <f t="shared" si="345"/>
        <v/>
      </c>
      <c r="CR550" s="78" t="str">
        <f t="shared" si="346"/>
        <v/>
      </c>
      <c r="CS550" s="78" t="str">
        <f t="shared" si="347"/>
        <v/>
      </c>
      <c r="CT550" s="78">
        <f t="shared" si="348"/>
        <v>0</v>
      </c>
      <c r="CU550" s="78">
        <f t="shared" si="349"/>
        <v>0</v>
      </c>
      <c r="CV550" s="78">
        <f t="shared" si="350"/>
        <v>0</v>
      </c>
      <c r="CW550" s="78">
        <f t="shared" si="351"/>
        <v>0</v>
      </c>
      <c r="CX550" s="78">
        <f t="shared" si="352"/>
        <v>0</v>
      </c>
      <c r="CY550" s="78">
        <f t="shared" si="353"/>
        <v>0</v>
      </c>
      <c r="CZ550" s="78">
        <f t="shared" si="354"/>
        <v>0</v>
      </c>
      <c r="DA550" s="78">
        <f>IF(COUNTIFS($A$2:$A$601,A550,$B$2:$B$601,B550,$F$2:F$601,F550)&gt;1,1,0)</f>
        <v>0</v>
      </c>
      <c r="DB550" s="78">
        <f t="shared" si="355"/>
        <v>0</v>
      </c>
      <c r="DC550" s="78">
        <f t="shared" si="356"/>
        <v>0</v>
      </c>
      <c r="DD550" s="78">
        <f t="shared" si="357"/>
        <v>0</v>
      </c>
      <c r="DE550" s="78" t="str">
        <f t="shared" si="358"/>
        <v>1</v>
      </c>
      <c r="DF550" s="78" t="str">
        <f t="shared" si="359"/>
        <v>1</v>
      </c>
      <c r="DG550" s="78" t="str">
        <f t="shared" si="360"/>
        <v>1</v>
      </c>
      <c r="DH550" s="78" t="str">
        <f t="shared" si="361"/>
        <v>1</v>
      </c>
      <c r="DI550" s="79" t="str">
        <f>IFERROR(IF(J550="","",VLOOKUP(J550,Lists!$D$3:$E$13,2,FALSE)),1)</f>
        <v/>
      </c>
      <c r="DJ550" s="79" t="str">
        <f>IFERROR(IF(K550="","",VLOOKUP(K550,Lists!$F$3:$G$14,2,FALSE)),1)</f>
        <v/>
      </c>
      <c r="DK550" s="79" t="str">
        <f>IFERROR(IF(M550="","",VLOOKUP(M550,Lists!$AA$3:$AB$18,2,FALSE)),1)</f>
        <v/>
      </c>
      <c r="DL550" s="79" t="str">
        <f>IFERROR(IF(N550="","",VLOOKUP(N550,Lists!$AC$3:$AD$13,2,FALSE)),1)</f>
        <v/>
      </c>
    </row>
    <row r="551" spans="1:116" ht="15" customHeight="1" x14ac:dyDescent="0.2">
      <c r="A551" s="20"/>
      <c r="B551" s="19"/>
      <c r="C551" s="64"/>
      <c r="D551" s="64"/>
      <c r="E551" s="19"/>
      <c r="F551" s="20"/>
      <c r="G551" s="18"/>
      <c r="H551" s="65"/>
      <c r="I551" s="18"/>
      <c r="J551" s="66"/>
      <c r="K551" s="66"/>
      <c r="L551" s="67"/>
      <c r="M551" s="68"/>
      <c r="N551" s="68"/>
      <c r="O551" s="69"/>
      <c r="P551" s="134"/>
      <c r="Q551" s="70"/>
      <c r="R551" s="134"/>
      <c r="S551" s="70"/>
      <c r="T551" s="134"/>
      <c r="U551" s="70"/>
      <c r="V551" s="134"/>
      <c r="W551" s="70"/>
      <c r="X551" s="134"/>
      <c r="Y551" s="70"/>
      <c r="Z551" s="134"/>
      <c r="AA551" s="70"/>
      <c r="AB551" s="19"/>
      <c r="AC551" s="20"/>
      <c r="AD551" s="19"/>
      <c r="AE551" s="71" t="str">
        <f t="shared" si="326"/>
        <v/>
      </c>
      <c r="AF551" s="71" t="str">
        <f t="shared" si="327"/>
        <v/>
      </c>
      <c r="AG551" s="71" t="str">
        <f t="shared" si="328"/>
        <v/>
      </c>
      <c r="AH551" s="71" t="str">
        <f t="shared" si="329"/>
        <v/>
      </c>
      <c r="AI551" s="71" t="str">
        <f t="shared" si="330"/>
        <v/>
      </c>
      <c r="AJ551" s="71" t="str">
        <f t="shared" si="331"/>
        <v/>
      </c>
      <c r="AK551" s="71" t="str">
        <f t="shared" si="332"/>
        <v/>
      </c>
      <c r="AL551" s="71" t="str">
        <f t="shared" si="333"/>
        <v/>
      </c>
      <c r="AM551" s="71" t="str">
        <f t="shared" si="334"/>
        <v/>
      </c>
      <c r="AN551" s="72" t="str">
        <f t="shared" si="335"/>
        <v/>
      </c>
      <c r="AO551" s="73" t="str">
        <f t="shared" si="336"/>
        <v/>
      </c>
      <c r="AP551" s="72" t="str">
        <f t="shared" si="337"/>
        <v/>
      </c>
      <c r="AQ551" s="72" t="str">
        <f t="shared" si="338"/>
        <v/>
      </c>
      <c r="AR551" s="72" t="str">
        <f t="shared" si="339"/>
        <v/>
      </c>
      <c r="AS551" s="72" t="str">
        <f t="shared" si="340"/>
        <v/>
      </c>
      <c r="AT551" s="72" t="str">
        <f t="shared" si="341"/>
        <v/>
      </c>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80"/>
      <c r="CA551" s="3"/>
      <c r="CB551" s="3"/>
      <c r="CC551" s="3"/>
      <c r="CD551" s="3"/>
      <c r="CE551" s="3"/>
      <c r="CF551" s="3"/>
      <c r="CG551" s="3"/>
      <c r="CH551" s="3"/>
      <c r="CI551" s="3"/>
      <c r="CJ551" s="3"/>
      <c r="CM551" s="3"/>
      <c r="CN551" s="78" t="str">
        <f t="shared" si="342"/>
        <v/>
      </c>
      <c r="CO551" s="78" t="str">
        <f t="shared" si="343"/>
        <v/>
      </c>
      <c r="CP551" s="78" t="str">
        <f t="shared" si="344"/>
        <v/>
      </c>
      <c r="CQ551" s="78" t="str">
        <f t="shared" si="345"/>
        <v/>
      </c>
      <c r="CR551" s="78" t="str">
        <f t="shared" si="346"/>
        <v/>
      </c>
      <c r="CS551" s="78" t="str">
        <f t="shared" si="347"/>
        <v/>
      </c>
      <c r="CT551" s="78">
        <f t="shared" si="348"/>
        <v>0</v>
      </c>
      <c r="CU551" s="78">
        <f t="shared" si="349"/>
        <v>0</v>
      </c>
      <c r="CV551" s="78">
        <f t="shared" si="350"/>
        <v>0</v>
      </c>
      <c r="CW551" s="78">
        <f t="shared" si="351"/>
        <v>0</v>
      </c>
      <c r="CX551" s="78">
        <f t="shared" si="352"/>
        <v>0</v>
      </c>
      <c r="CY551" s="78">
        <f t="shared" si="353"/>
        <v>0</v>
      </c>
      <c r="CZ551" s="78">
        <f t="shared" si="354"/>
        <v>0</v>
      </c>
      <c r="DA551" s="78">
        <f>IF(COUNTIFS($A$2:$A$601,A551,$B$2:$B$601,B551,$F$2:F$601,F551)&gt;1,1,0)</f>
        <v>0</v>
      </c>
      <c r="DB551" s="78">
        <f t="shared" si="355"/>
        <v>0</v>
      </c>
      <c r="DC551" s="78">
        <f t="shared" si="356"/>
        <v>0</v>
      </c>
      <c r="DD551" s="78">
        <f t="shared" si="357"/>
        <v>0</v>
      </c>
      <c r="DE551" s="78" t="str">
        <f t="shared" si="358"/>
        <v>1</v>
      </c>
      <c r="DF551" s="78" t="str">
        <f t="shared" si="359"/>
        <v>1</v>
      </c>
      <c r="DG551" s="78" t="str">
        <f t="shared" si="360"/>
        <v>1</v>
      </c>
      <c r="DH551" s="78" t="str">
        <f t="shared" si="361"/>
        <v>1</v>
      </c>
      <c r="DI551" s="79" t="str">
        <f>IFERROR(IF(J551="","",VLOOKUP(J551,Lists!$D$3:$E$13,2,FALSE)),1)</f>
        <v/>
      </c>
      <c r="DJ551" s="79" t="str">
        <f>IFERROR(IF(K551="","",VLOOKUP(K551,Lists!$F$3:$G$14,2,FALSE)),1)</f>
        <v/>
      </c>
      <c r="DK551" s="79" t="str">
        <f>IFERROR(IF(M551="","",VLOOKUP(M551,Lists!$AA$3:$AB$18,2,FALSE)),1)</f>
        <v/>
      </c>
      <c r="DL551" s="79" t="str">
        <f>IFERROR(IF(N551="","",VLOOKUP(N551,Lists!$AC$3:$AD$13,2,FALSE)),1)</f>
        <v/>
      </c>
    </row>
    <row r="552" spans="1:116" ht="15" customHeight="1" x14ac:dyDescent="0.2">
      <c r="A552" s="20"/>
      <c r="B552" s="19"/>
      <c r="C552" s="64"/>
      <c r="D552" s="64"/>
      <c r="E552" s="19"/>
      <c r="F552" s="20"/>
      <c r="G552" s="18"/>
      <c r="H552" s="65"/>
      <c r="I552" s="18"/>
      <c r="J552" s="66"/>
      <c r="K552" s="66"/>
      <c r="L552" s="67"/>
      <c r="M552" s="68"/>
      <c r="N552" s="68"/>
      <c r="O552" s="69"/>
      <c r="P552" s="134"/>
      <c r="Q552" s="70"/>
      <c r="R552" s="134"/>
      <c r="S552" s="70"/>
      <c r="T552" s="134"/>
      <c r="U552" s="70"/>
      <c r="V552" s="134"/>
      <c r="W552" s="70"/>
      <c r="X552" s="134"/>
      <c r="Y552" s="70"/>
      <c r="Z552" s="134"/>
      <c r="AA552" s="70"/>
      <c r="AB552" s="19"/>
      <c r="AC552" s="20"/>
      <c r="AD552" s="19"/>
      <c r="AE552" s="71" t="str">
        <f t="shared" si="326"/>
        <v/>
      </c>
      <c r="AF552" s="71" t="str">
        <f t="shared" si="327"/>
        <v/>
      </c>
      <c r="AG552" s="71" t="str">
        <f t="shared" si="328"/>
        <v/>
      </c>
      <c r="AH552" s="71" t="str">
        <f t="shared" si="329"/>
        <v/>
      </c>
      <c r="AI552" s="71" t="str">
        <f t="shared" si="330"/>
        <v/>
      </c>
      <c r="AJ552" s="71" t="str">
        <f t="shared" si="331"/>
        <v/>
      </c>
      <c r="AK552" s="71" t="str">
        <f t="shared" si="332"/>
        <v/>
      </c>
      <c r="AL552" s="71" t="str">
        <f t="shared" si="333"/>
        <v/>
      </c>
      <c r="AM552" s="71" t="str">
        <f t="shared" si="334"/>
        <v/>
      </c>
      <c r="AN552" s="72" t="str">
        <f t="shared" si="335"/>
        <v/>
      </c>
      <c r="AO552" s="73" t="str">
        <f t="shared" si="336"/>
        <v/>
      </c>
      <c r="AP552" s="72" t="str">
        <f t="shared" si="337"/>
        <v/>
      </c>
      <c r="AQ552" s="72" t="str">
        <f t="shared" si="338"/>
        <v/>
      </c>
      <c r="AR552" s="72" t="str">
        <f t="shared" si="339"/>
        <v/>
      </c>
      <c r="AS552" s="72" t="str">
        <f t="shared" si="340"/>
        <v/>
      </c>
      <c r="AT552" s="72" t="str">
        <f t="shared" si="341"/>
        <v/>
      </c>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80"/>
      <c r="CA552" s="3"/>
      <c r="CB552" s="3"/>
      <c r="CC552" s="3"/>
      <c r="CD552" s="3"/>
      <c r="CE552" s="3"/>
      <c r="CF552" s="3"/>
      <c r="CG552" s="3"/>
      <c r="CH552" s="3"/>
      <c r="CI552" s="3"/>
      <c r="CJ552" s="3"/>
      <c r="CM552" s="3"/>
      <c r="CN552" s="78" t="str">
        <f t="shared" si="342"/>
        <v/>
      </c>
      <c r="CO552" s="78" t="str">
        <f t="shared" si="343"/>
        <v/>
      </c>
      <c r="CP552" s="78" t="str">
        <f t="shared" si="344"/>
        <v/>
      </c>
      <c r="CQ552" s="78" t="str">
        <f t="shared" si="345"/>
        <v/>
      </c>
      <c r="CR552" s="78" t="str">
        <f t="shared" si="346"/>
        <v/>
      </c>
      <c r="CS552" s="78" t="str">
        <f t="shared" si="347"/>
        <v/>
      </c>
      <c r="CT552" s="78">
        <f t="shared" si="348"/>
        <v>0</v>
      </c>
      <c r="CU552" s="78">
        <f t="shared" si="349"/>
        <v>0</v>
      </c>
      <c r="CV552" s="78">
        <f t="shared" si="350"/>
        <v>0</v>
      </c>
      <c r="CW552" s="78">
        <f t="shared" si="351"/>
        <v>0</v>
      </c>
      <c r="CX552" s="78">
        <f t="shared" si="352"/>
        <v>0</v>
      </c>
      <c r="CY552" s="78">
        <f t="shared" si="353"/>
        <v>0</v>
      </c>
      <c r="CZ552" s="78">
        <f t="shared" si="354"/>
        <v>0</v>
      </c>
      <c r="DA552" s="78">
        <f>IF(COUNTIFS($A$2:$A$601,A552,$B$2:$B$601,B552,$F$2:F$601,F552)&gt;1,1,0)</f>
        <v>0</v>
      </c>
      <c r="DB552" s="78">
        <f t="shared" si="355"/>
        <v>0</v>
      </c>
      <c r="DC552" s="78">
        <f t="shared" si="356"/>
        <v>0</v>
      </c>
      <c r="DD552" s="78">
        <f t="shared" si="357"/>
        <v>0</v>
      </c>
      <c r="DE552" s="78" t="str">
        <f t="shared" si="358"/>
        <v>1</v>
      </c>
      <c r="DF552" s="78" t="str">
        <f t="shared" si="359"/>
        <v>1</v>
      </c>
      <c r="DG552" s="78" t="str">
        <f t="shared" si="360"/>
        <v>1</v>
      </c>
      <c r="DH552" s="78" t="str">
        <f t="shared" si="361"/>
        <v>1</v>
      </c>
      <c r="DI552" s="79" t="str">
        <f>IFERROR(IF(J552="","",VLOOKUP(J552,Lists!$D$3:$E$13,2,FALSE)),1)</f>
        <v/>
      </c>
      <c r="DJ552" s="79" t="str">
        <f>IFERROR(IF(K552="","",VLOOKUP(K552,Lists!$F$3:$G$14,2,FALSE)),1)</f>
        <v/>
      </c>
      <c r="DK552" s="79" t="str">
        <f>IFERROR(IF(M552="","",VLOOKUP(M552,Lists!$AA$3:$AB$18,2,FALSE)),1)</f>
        <v/>
      </c>
      <c r="DL552" s="79" t="str">
        <f>IFERROR(IF(N552="","",VLOOKUP(N552,Lists!$AC$3:$AD$13,2,FALSE)),1)</f>
        <v/>
      </c>
    </row>
    <row r="553" spans="1:116" ht="15" customHeight="1" x14ac:dyDescent="0.2">
      <c r="A553" s="20"/>
      <c r="B553" s="19"/>
      <c r="C553" s="64"/>
      <c r="D553" s="64"/>
      <c r="E553" s="19"/>
      <c r="F553" s="20"/>
      <c r="G553" s="18"/>
      <c r="H553" s="65"/>
      <c r="I553" s="18"/>
      <c r="J553" s="66"/>
      <c r="K553" s="66"/>
      <c r="L553" s="67"/>
      <c r="M553" s="68"/>
      <c r="N553" s="68"/>
      <c r="O553" s="69"/>
      <c r="P553" s="134"/>
      <c r="Q553" s="70"/>
      <c r="R553" s="134"/>
      <c r="S553" s="70"/>
      <c r="T553" s="134"/>
      <c r="U553" s="70"/>
      <c r="V553" s="134"/>
      <c r="W553" s="70"/>
      <c r="X553" s="134"/>
      <c r="Y553" s="70"/>
      <c r="Z553" s="134"/>
      <c r="AA553" s="70"/>
      <c r="AB553" s="19"/>
      <c r="AC553" s="20"/>
      <c r="AD553" s="19"/>
      <c r="AE553" s="71" t="str">
        <f t="shared" si="326"/>
        <v/>
      </c>
      <c r="AF553" s="71" t="str">
        <f t="shared" si="327"/>
        <v/>
      </c>
      <c r="AG553" s="71" t="str">
        <f t="shared" si="328"/>
        <v/>
      </c>
      <c r="AH553" s="71" t="str">
        <f t="shared" si="329"/>
        <v/>
      </c>
      <c r="AI553" s="71" t="str">
        <f t="shared" si="330"/>
        <v/>
      </c>
      <c r="AJ553" s="71" t="str">
        <f t="shared" si="331"/>
        <v/>
      </c>
      <c r="AK553" s="71" t="str">
        <f t="shared" si="332"/>
        <v/>
      </c>
      <c r="AL553" s="71" t="str">
        <f t="shared" si="333"/>
        <v/>
      </c>
      <c r="AM553" s="71" t="str">
        <f t="shared" si="334"/>
        <v/>
      </c>
      <c r="AN553" s="72" t="str">
        <f t="shared" si="335"/>
        <v/>
      </c>
      <c r="AO553" s="73" t="str">
        <f t="shared" si="336"/>
        <v/>
      </c>
      <c r="AP553" s="72" t="str">
        <f t="shared" si="337"/>
        <v/>
      </c>
      <c r="AQ553" s="72" t="str">
        <f t="shared" si="338"/>
        <v/>
      </c>
      <c r="AR553" s="72" t="str">
        <f t="shared" si="339"/>
        <v/>
      </c>
      <c r="AS553" s="72" t="str">
        <f t="shared" si="340"/>
        <v/>
      </c>
      <c r="AT553" s="72" t="str">
        <f t="shared" si="341"/>
        <v/>
      </c>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80"/>
      <c r="CA553" s="3"/>
      <c r="CB553" s="3"/>
      <c r="CC553" s="3"/>
      <c r="CD553" s="3"/>
      <c r="CE553" s="3"/>
      <c r="CF553" s="3"/>
      <c r="CG553" s="3"/>
      <c r="CH553" s="3"/>
      <c r="CI553" s="3"/>
      <c r="CJ553" s="3"/>
      <c r="CM553" s="3"/>
      <c r="CN553" s="78" t="str">
        <f t="shared" si="342"/>
        <v/>
      </c>
      <c r="CO553" s="78" t="str">
        <f t="shared" si="343"/>
        <v/>
      </c>
      <c r="CP553" s="78" t="str">
        <f t="shared" si="344"/>
        <v/>
      </c>
      <c r="CQ553" s="78" t="str">
        <f t="shared" si="345"/>
        <v/>
      </c>
      <c r="CR553" s="78" t="str">
        <f t="shared" si="346"/>
        <v/>
      </c>
      <c r="CS553" s="78" t="str">
        <f t="shared" si="347"/>
        <v/>
      </c>
      <c r="CT553" s="78">
        <f t="shared" si="348"/>
        <v>0</v>
      </c>
      <c r="CU553" s="78">
        <f t="shared" si="349"/>
        <v>0</v>
      </c>
      <c r="CV553" s="78">
        <f t="shared" si="350"/>
        <v>0</v>
      </c>
      <c r="CW553" s="78">
        <f t="shared" si="351"/>
        <v>0</v>
      </c>
      <c r="CX553" s="78">
        <f t="shared" si="352"/>
        <v>0</v>
      </c>
      <c r="CY553" s="78">
        <f t="shared" si="353"/>
        <v>0</v>
      </c>
      <c r="CZ553" s="78">
        <f t="shared" si="354"/>
        <v>0</v>
      </c>
      <c r="DA553" s="78">
        <f>IF(COUNTIFS($A$2:$A$601,A553,$B$2:$B$601,B553,$F$2:F$601,F553)&gt;1,1,0)</f>
        <v>0</v>
      </c>
      <c r="DB553" s="78">
        <f t="shared" si="355"/>
        <v>0</v>
      </c>
      <c r="DC553" s="78">
        <f t="shared" si="356"/>
        <v>0</v>
      </c>
      <c r="DD553" s="78">
        <f t="shared" si="357"/>
        <v>0</v>
      </c>
      <c r="DE553" s="78" t="str">
        <f t="shared" si="358"/>
        <v>1</v>
      </c>
      <c r="DF553" s="78" t="str">
        <f t="shared" si="359"/>
        <v>1</v>
      </c>
      <c r="DG553" s="78" t="str">
        <f t="shared" si="360"/>
        <v>1</v>
      </c>
      <c r="DH553" s="78" t="str">
        <f t="shared" si="361"/>
        <v>1</v>
      </c>
      <c r="DI553" s="79" t="str">
        <f>IFERROR(IF(J553="","",VLOOKUP(J553,Lists!$D$3:$E$13,2,FALSE)),1)</f>
        <v/>
      </c>
      <c r="DJ553" s="79" t="str">
        <f>IFERROR(IF(K553="","",VLOOKUP(K553,Lists!$F$3:$G$14,2,FALSE)),1)</f>
        <v/>
      </c>
      <c r="DK553" s="79" t="str">
        <f>IFERROR(IF(M553="","",VLOOKUP(M553,Lists!$AA$3:$AB$18,2,FALSE)),1)</f>
        <v/>
      </c>
      <c r="DL553" s="79" t="str">
        <f>IFERROR(IF(N553="","",VLOOKUP(N553,Lists!$AC$3:$AD$13,2,FALSE)),1)</f>
        <v/>
      </c>
    </row>
    <row r="554" spans="1:116" ht="15" customHeight="1" x14ac:dyDescent="0.2">
      <c r="A554" s="20"/>
      <c r="B554" s="19"/>
      <c r="C554" s="64"/>
      <c r="D554" s="64"/>
      <c r="E554" s="19"/>
      <c r="F554" s="20"/>
      <c r="G554" s="18"/>
      <c r="H554" s="65"/>
      <c r="I554" s="18"/>
      <c r="J554" s="66"/>
      <c r="K554" s="66"/>
      <c r="L554" s="67"/>
      <c r="M554" s="68"/>
      <c r="N554" s="68"/>
      <c r="O554" s="69"/>
      <c r="P554" s="134"/>
      <c r="Q554" s="70"/>
      <c r="R554" s="134"/>
      <c r="S554" s="70"/>
      <c r="T554" s="134"/>
      <c r="U554" s="70"/>
      <c r="V554" s="134"/>
      <c r="W554" s="70"/>
      <c r="X554" s="134"/>
      <c r="Y554" s="70"/>
      <c r="Z554" s="134"/>
      <c r="AA554" s="70"/>
      <c r="AB554" s="19"/>
      <c r="AC554" s="20"/>
      <c r="AD554" s="19"/>
      <c r="AE554" s="71" t="str">
        <f t="shared" si="326"/>
        <v/>
      </c>
      <c r="AF554" s="71" t="str">
        <f t="shared" si="327"/>
        <v/>
      </c>
      <c r="AG554" s="71" t="str">
        <f t="shared" si="328"/>
        <v/>
      </c>
      <c r="AH554" s="71" t="str">
        <f t="shared" si="329"/>
        <v/>
      </c>
      <c r="AI554" s="71" t="str">
        <f t="shared" si="330"/>
        <v/>
      </c>
      <c r="AJ554" s="71" t="str">
        <f t="shared" si="331"/>
        <v/>
      </c>
      <c r="AK554" s="71" t="str">
        <f t="shared" si="332"/>
        <v/>
      </c>
      <c r="AL554" s="71" t="str">
        <f t="shared" si="333"/>
        <v/>
      </c>
      <c r="AM554" s="71" t="str">
        <f t="shared" si="334"/>
        <v/>
      </c>
      <c r="AN554" s="72" t="str">
        <f t="shared" si="335"/>
        <v/>
      </c>
      <c r="AO554" s="73" t="str">
        <f t="shared" si="336"/>
        <v/>
      </c>
      <c r="AP554" s="72" t="str">
        <f t="shared" si="337"/>
        <v/>
      </c>
      <c r="AQ554" s="72" t="str">
        <f t="shared" si="338"/>
        <v/>
      </c>
      <c r="AR554" s="72" t="str">
        <f t="shared" si="339"/>
        <v/>
      </c>
      <c r="AS554" s="72" t="str">
        <f t="shared" si="340"/>
        <v/>
      </c>
      <c r="AT554" s="72" t="str">
        <f t="shared" si="341"/>
        <v/>
      </c>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80"/>
      <c r="CA554" s="3"/>
      <c r="CB554" s="3"/>
      <c r="CC554" s="3"/>
      <c r="CD554" s="3"/>
      <c r="CE554" s="3"/>
      <c r="CF554" s="3"/>
      <c r="CG554" s="3"/>
      <c r="CH554" s="3"/>
      <c r="CI554" s="3"/>
      <c r="CJ554" s="3"/>
      <c r="CM554" s="3"/>
      <c r="CN554" s="78" t="str">
        <f t="shared" si="342"/>
        <v/>
      </c>
      <c r="CO554" s="78" t="str">
        <f t="shared" si="343"/>
        <v/>
      </c>
      <c r="CP554" s="78" t="str">
        <f t="shared" si="344"/>
        <v/>
      </c>
      <c r="CQ554" s="78" t="str">
        <f t="shared" si="345"/>
        <v/>
      </c>
      <c r="CR554" s="78" t="str">
        <f t="shared" si="346"/>
        <v/>
      </c>
      <c r="CS554" s="78" t="str">
        <f t="shared" si="347"/>
        <v/>
      </c>
      <c r="CT554" s="78">
        <f t="shared" si="348"/>
        <v>0</v>
      </c>
      <c r="CU554" s="78">
        <f t="shared" si="349"/>
        <v>0</v>
      </c>
      <c r="CV554" s="78">
        <f t="shared" si="350"/>
        <v>0</v>
      </c>
      <c r="CW554" s="78">
        <f t="shared" si="351"/>
        <v>0</v>
      </c>
      <c r="CX554" s="78">
        <f t="shared" si="352"/>
        <v>0</v>
      </c>
      <c r="CY554" s="78">
        <f t="shared" si="353"/>
        <v>0</v>
      </c>
      <c r="CZ554" s="78">
        <f t="shared" si="354"/>
        <v>0</v>
      </c>
      <c r="DA554" s="78">
        <f>IF(COUNTIFS($A$2:$A$601,A554,$B$2:$B$601,B554,$F$2:F$601,F554)&gt;1,1,0)</f>
        <v>0</v>
      </c>
      <c r="DB554" s="78">
        <f t="shared" si="355"/>
        <v>0</v>
      </c>
      <c r="DC554" s="78">
        <f t="shared" si="356"/>
        <v>0</v>
      </c>
      <c r="DD554" s="78">
        <f t="shared" si="357"/>
        <v>0</v>
      </c>
      <c r="DE554" s="78" t="str">
        <f t="shared" si="358"/>
        <v>1</v>
      </c>
      <c r="DF554" s="78" t="str">
        <f t="shared" si="359"/>
        <v>1</v>
      </c>
      <c r="DG554" s="78" t="str">
        <f t="shared" si="360"/>
        <v>1</v>
      </c>
      <c r="DH554" s="78" t="str">
        <f t="shared" si="361"/>
        <v>1</v>
      </c>
      <c r="DI554" s="79" t="str">
        <f>IFERROR(IF(J554="","",VLOOKUP(J554,Lists!$D$3:$E$13,2,FALSE)),1)</f>
        <v/>
      </c>
      <c r="DJ554" s="79" t="str">
        <f>IFERROR(IF(K554="","",VLOOKUP(K554,Lists!$F$3:$G$14,2,FALSE)),1)</f>
        <v/>
      </c>
      <c r="DK554" s="79" t="str">
        <f>IFERROR(IF(M554="","",VLOOKUP(M554,Lists!$AA$3:$AB$18,2,FALSE)),1)</f>
        <v/>
      </c>
      <c r="DL554" s="79" t="str">
        <f>IFERROR(IF(N554="","",VLOOKUP(N554,Lists!$AC$3:$AD$13,2,FALSE)),1)</f>
        <v/>
      </c>
    </row>
    <row r="555" spans="1:116" ht="15" customHeight="1" x14ac:dyDescent="0.2">
      <c r="A555" s="20"/>
      <c r="B555" s="19"/>
      <c r="C555" s="64"/>
      <c r="D555" s="64"/>
      <c r="E555" s="19"/>
      <c r="F555" s="20"/>
      <c r="G555" s="18"/>
      <c r="H555" s="65"/>
      <c r="I555" s="18"/>
      <c r="J555" s="66"/>
      <c r="K555" s="66"/>
      <c r="L555" s="67"/>
      <c r="M555" s="68"/>
      <c r="N555" s="68"/>
      <c r="O555" s="69"/>
      <c r="P555" s="134"/>
      <c r="Q555" s="70"/>
      <c r="R555" s="134"/>
      <c r="S555" s="70"/>
      <c r="T555" s="134"/>
      <c r="U555" s="70"/>
      <c r="V555" s="134"/>
      <c r="W555" s="70"/>
      <c r="X555" s="134"/>
      <c r="Y555" s="70"/>
      <c r="Z555" s="134"/>
      <c r="AA555" s="70"/>
      <c r="AB555" s="19"/>
      <c r="AC555" s="20"/>
      <c r="AD555" s="19"/>
      <c r="AE555" s="71" t="str">
        <f t="shared" si="326"/>
        <v/>
      </c>
      <c r="AF555" s="71" t="str">
        <f t="shared" si="327"/>
        <v/>
      </c>
      <c r="AG555" s="71" t="str">
        <f t="shared" si="328"/>
        <v/>
      </c>
      <c r="AH555" s="71" t="str">
        <f t="shared" si="329"/>
        <v/>
      </c>
      <c r="AI555" s="71" t="str">
        <f t="shared" si="330"/>
        <v/>
      </c>
      <c r="AJ555" s="71" t="str">
        <f t="shared" si="331"/>
        <v/>
      </c>
      <c r="AK555" s="71" t="str">
        <f t="shared" si="332"/>
        <v/>
      </c>
      <c r="AL555" s="71" t="str">
        <f t="shared" si="333"/>
        <v/>
      </c>
      <c r="AM555" s="71" t="str">
        <f t="shared" si="334"/>
        <v/>
      </c>
      <c r="AN555" s="72" t="str">
        <f t="shared" si="335"/>
        <v/>
      </c>
      <c r="AO555" s="73" t="str">
        <f t="shared" si="336"/>
        <v/>
      </c>
      <c r="AP555" s="72" t="str">
        <f t="shared" si="337"/>
        <v/>
      </c>
      <c r="AQ555" s="72" t="str">
        <f t="shared" si="338"/>
        <v/>
      </c>
      <c r="AR555" s="72" t="str">
        <f t="shared" si="339"/>
        <v/>
      </c>
      <c r="AS555" s="72" t="str">
        <f t="shared" si="340"/>
        <v/>
      </c>
      <c r="AT555" s="72" t="str">
        <f t="shared" si="341"/>
        <v/>
      </c>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80"/>
      <c r="CA555" s="3"/>
      <c r="CB555" s="3"/>
      <c r="CC555" s="3"/>
      <c r="CD555" s="3"/>
      <c r="CE555" s="3"/>
      <c r="CF555" s="3"/>
      <c r="CG555" s="3"/>
      <c r="CH555" s="3"/>
      <c r="CI555" s="3"/>
      <c r="CJ555" s="3"/>
      <c r="CM555" s="3"/>
      <c r="CN555" s="78" t="str">
        <f t="shared" si="342"/>
        <v/>
      </c>
      <c r="CO555" s="78" t="str">
        <f t="shared" si="343"/>
        <v/>
      </c>
      <c r="CP555" s="78" t="str">
        <f t="shared" si="344"/>
        <v/>
      </c>
      <c r="CQ555" s="78" t="str">
        <f t="shared" si="345"/>
        <v/>
      </c>
      <c r="CR555" s="78" t="str">
        <f t="shared" si="346"/>
        <v/>
      </c>
      <c r="CS555" s="78" t="str">
        <f t="shared" si="347"/>
        <v/>
      </c>
      <c r="CT555" s="78">
        <f t="shared" si="348"/>
        <v>0</v>
      </c>
      <c r="CU555" s="78">
        <f t="shared" si="349"/>
        <v>0</v>
      </c>
      <c r="CV555" s="78">
        <f t="shared" si="350"/>
        <v>0</v>
      </c>
      <c r="CW555" s="78">
        <f t="shared" si="351"/>
        <v>0</v>
      </c>
      <c r="CX555" s="78">
        <f t="shared" si="352"/>
        <v>0</v>
      </c>
      <c r="CY555" s="78">
        <f t="shared" si="353"/>
        <v>0</v>
      </c>
      <c r="CZ555" s="78">
        <f t="shared" si="354"/>
        <v>0</v>
      </c>
      <c r="DA555" s="78">
        <f>IF(COUNTIFS($A$2:$A$601,A555,$B$2:$B$601,B555,$F$2:F$601,F555)&gt;1,1,0)</f>
        <v>0</v>
      </c>
      <c r="DB555" s="78">
        <f t="shared" si="355"/>
        <v>0</v>
      </c>
      <c r="DC555" s="78">
        <f t="shared" si="356"/>
        <v>0</v>
      </c>
      <c r="DD555" s="78">
        <f t="shared" si="357"/>
        <v>0</v>
      </c>
      <c r="DE555" s="78" t="str">
        <f t="shared" si="358"/>
        <v>1</v>
      </c>
      <c r="DF555" s="78" t="str">
        <f t="shared" si="359"/>
        <v>1</v>
      </c>
      <c r="DG555" s="78" t="str">
        <f t="shared" si="360"/>
        <v>1</v>
      </c>
      <c r="DH555" s="78" t="str">
        <f t="shared" si="361"/>
        <v>1</v>
      </c>
      <c r="DI555" s="79" t="str">
        <f>IFERROR(IF(J555="","",VLOOKUP(J555,Lists!$D$3:$E$13,2,FALSE)),1)</f>
        <v/>
      </c>
      <c r="DJ555" s="79" t="str">
        <f>IFERROR(IF(K555="","",VLOOKUP(K555,Lists!$F$3:$G$14,2,FALSE)),1)</f>
        <v/>
      </c>
      <c r="DK555" s="79" t="str">
        <f>IFERROR(IF(M555="","",VLOOKUP(M555,Lists!$AA$3:$AB$18,2,FALSE)),1)</f>
        <v/>
      </c>
      <c r="DL555" s="79" t="str">
        <f>IFERROR(IF(N555="","",VLOOKUP(N555,Lists!$AC$3:$AD$13,2,FALSE)),1)</f>
        <v/>
      </c>
    </row>
    <row r="556" spans="1:116" ht="15" customHeight="1" x14ac:dyDescent="0.2">
      <c r="A556" s="20"/>
      <c r="B556" s="19"/>
      <c r="C556" s="64"/>
      <c r="D556" s="64"/>
      <c r="E556" s="19"/>
      <c r="F556" s="20"/>
      <c r="G556" s="18"/>
      <c r="H556" s="65"/>
      <c r="I556" s="18"/>
      <c r="J556" s="66"/>
      <c r="K556" s="66"/>
      <c r="L556" s="67"/>
      <c r="M556" s="68"/>
      <c r="N556" s="68"/>
      <c r="O556" s="69"/>
      <c r="P556" s="134"/>
      <c r="Q556" s="70"/>
      <c r="R556" s="134"/>
      <c r="S556" s="70"/>
      <c r="T556" s="134"/>
      <c r="U556" s="70"/>
      <c r="V556" s="134"/>
      <c r="W556" s="70"/>
      <c r="X556" s="134"/>
      <c r="Y556" s="70"/>
      <c r="Z556" s="134"/>
      <c r="AA556" s="70"/>
      <c r="AB556" s="19"/>
      <c r="AC556" s="20"/>
      <c r="AD556" s="19"/>
      <c r="AE556" s="71" t="str">
        <f t="shared" si="326"/>
        <v/>
      </c>
      <c r="AF556" s="71" t="str">
        <f t="shared" si="327"/>
        <v/>
      </c>
      <c r="AG556" s="71" t="str">
        <f t="shared" si="328"/>
        <v/>
      </c>
      <c r="AH556" s="71" t="str">
        <f t="shared" si="329"/>
        <v/>
      </c>
      <c r="AI556" s="71" t="str">
        <f t="shared" si="330"/>
        <v/>
      </c>
      <c r="AJ556" s="71" t="str">
        <f t="shared" si="331"/>
        <v/>
      </c>
      <c r="AK556" s="71" t="str">
        <f t="shared" si="332"/>
        <v/>
      </c>
      <c r="AL556" s="71" t="str">
        <f t="shared" si="333"/>
        <v/>
      </c>
      <c r="AM556" s="71" t="str">
        <f t="shared" si="334"/>
        <v/>
      </c>
      <c r="AN556" s="72" t="str">
        <f t="shared" si="335"/>
        <v/>
      </c>
      <c r="AO556" s="73" t="str">
        <f t="shared" si="336"/>
        <v/>
      </c>
      <c r="AP556" s="72" t="str">
        <f t="shared" si="337"/>
        <v/>
      </c>
      <c r="AQ556" s="72" t="str">
        <f t="shared" si="338"/>
        <v/>
      </c>
      <c r="AR556" s="72" t="str">
        <f t="shared" si="339"/>
        <v/>
      </c>
      <c r="AS556" s="72" t="str">
        <f t="shared" si="340"/>
        <v/>
      </c>
      <c r="AT556" s="72" t="str">
        <f t="shared" si="341"/>
        <v/>
      </c>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80"/>
      <c r="CA556" s="3"/>
      <c r="CB556" s="3"/>
      <c r="CC556" s="3"/>
      <c r="CD556" s="3"/>
      <c r="CE556" s="3"/>
      <c r="CF556" s="3"/>
      <c r="CG556" s="3"/>
      <c r="CH556" s="3"/>
      <c r="CI556" s="3"/>
      <c r="CJ556" s="3"/>
      <c r="CM556" s="3"/>
      <c r="CN556" s="78" t="str">
        <f t="shared" si="342"/>
        <v/>
      </c>
      <c r="CO556" s="78" t="str">
        <f t="shared" si="343"/>
        <v/>
      </c>
      <c r="CP556" s="78" t="str">
        <f t="shared" si="344"/>
        <v/>
      </c>
      <c r="CQ556" s="78" t="str">
        <f t="shared" si="345"/>
        <v/>
      </c>
      <c r="CR556" s="78" t="str">
        <f t="shared" si="346"/>
        <v/>
      </c>
      <c r="CS556" s="78" t="str">
        <f t="shared" si="347"/>
        <v/>
      </c>
      <c r="CT556" s="78">
        <f t="shared" si="348"/>
        <v>0</v>
      </c>
      <c r="CU556" s="78">
        <f t="shared" si="349"/>
        <v>0</v>
      </c>
      <c r="CV556" s="78">
        <f t="shared" si="350"/>
        <v>0</v>
      </c>
      <c r="CW556" s="78">
        <f t="shared" si="351"/>
        <v>0</v>
      </c>
      <c r="CX556" s="78">
        <f t="shared" si="352"/>
        <v>0</v>
      </c>
      <c r="CY556" s="78">
        <f t="shared" si="353"/>
        <v>0</v>
      </c>
      <c r="CZ556" s="78">
        <f t="shared" si="354"/>
        <v>0</v>
      </c>
      <c r="DA556" s="78">
        <f>IF(COUNTIFS($A$2:$A$601,A556,$B$2:$B$601,B556,$F$2:F$601,F556)&gt;1,1,0)</f>
        <v>0</v>
      </c>
      <c r="DB556" s="78">
        <f t="shared" si="355"/>
        <v>0</v>
      </c>
      <c r="DC556" s="78">
        <f t="shared" si="356"/>
        <v>0</v>
      </c>
      <c r="DD556" s="78">
        <f t="shared" si="357"/>
        <v>0</v>
      </c>
      <c r="DE556" s="78" t="str">
        <f t="shared" si="358"/>
        <v>1</v>
      </c>
      <c r="DF556" s="78" t="str">
        <f t="shared" si="359"/>
        <v>1</v>
      </c>
      <c r="DG556" s="78" t="str">
        <f t="shared" si="360"/>
        <v>1</v>
      </c>
      <c r="DH556" s="78" t="str">
        <f t="shared" si="361"/>
        <v>1</v>
      </c>
      <c r="DI556" s="79" t="str">
        <f>IFERROR(IF(J556="","",VLOOKUP(J556,Lists!$D$3:$E$13,2,FALSE)),1)</f>
        <v/>
      </c>
      <c r="DJ556" s="79" t="str">
        <f>IFERROR(IF(K556="","",VLOOKUP(K556,Lists!$F$3:$G$14,2,FALSE)),1)</f>
        <v/>
      </c>
      <c r="DK556" s="79" t="str">
        <f>IFERROR(IF(M556="","",VLOOKUP(M556,Lists!$AA$3:$AB$18,2,FALSE)),1)</f>
        <v/>
      </c>
      <c r="DL556" s="79" t="str">
        <f>IFERROR(IF(N556="","",VLOOKUP(N556,Lists!$AC$3:$AD$13,2,FALSE)),1)</f>
        <v/>
      </c>
    </row>
    <row r="557" spans="1:116" ht="15" customHeight="1" x14ac:dyDescent="0.2">
      <c r="A557" s="20"/>
      <c r="B557" s="19"/>
      <c r="C557" s="64"/>
      <c r="D557" s="64"/>
      <c r="E557" s="19"/>
      <c r="F557" s="20"/>
      <c r="G557" s="18"/>
      <c r="H557" s="65"/>
      <c r="I557" s="18"/>
      <c r="J557" s="66"/>
      <c r="K557" s="66"/>
      <c r="L557" s="67"/>
      <c r="M557" s="68"/>
      <c r="N557" s="68"/>
      <c r="O557" s="69"/>
      <c r="P557" s="134"/>
      <c r="Q557" s="70"/>
      <c r="R557" s="134"/>
      <c r="S557" s="70"/>
      <c r="T557" s="134"/>
      <c r="U557" s="70"/>
      <c r="V557" s="134"/>
      <c r="W557" s="70"/>
      <c r="X557" s="134"/>
      <c r="Y557" s="70"/>
      <c r="Z557" s="134"/>
      <c r="AA557" s="70"/>
      <c r="AB557" s="19"/>
      <c r="AC557" s="20"/>
      <c r="AD557" s="19"/>
      <c r="AE557" s="71" t="str">
        <f t="shared" si="326"/>
        <v/>
      </c>
      <c r="AF557" s="71" t="str">
        <f t="shared" si="327"/>
        <v/>
      </c>
      <c r="AG557" s="71" t="str">
        <f t="shared" si="328"/>
        <v/>
      </c>
      <c r="AH557" s="71" t="str">
        <f t="shared" si="329"/>
        <v/>
      </c>
      <c r="AI557" s="71" t="str">
        <f t="shared" si="330"/>
        <v/>
      </c>
      <c r="AJ557" s="71" t="str">
        <f t="shared" si="331"/>
        <v/>
      </c>
      <c r="AK557" s="71" t="str">
        <f t="shared" si="332"/>
        <v/>
      </c>
      <c r="AL557" s="71" t="str">
        <f t="shared" si="333"/>
        <v/>
      </c>
      <c r="AM557" s="71" t="str">
        <f t="shared" si="334"/>
        <v/>
      </c>
      <c r="AN557" s="72" t="str">
        <f t="shared" si="335"/>
        <v/>
      </c>
      <c r="AO557" s="73" t="str">
        <f t="shared" si="336"/>
        <v/>
      </c>
      <c r="AP557" s="72" t="str">
        <f t="shared" si="337"/>
        <v/>
      </c>
      <c r="AQ557" s="72" t="str">
        <f t="shared" si="338"/>
        <v/>
      </c>
      <c r="AR557" s="72" t="str">
        <f t="shared" si="339"/>
        <v/>
      </c>
      <c r="AS557" s="72" t="str">
        <f t="shared" si="340"/>
        <v/>
      </c>
      <c r="AT557" s="72" t="str">
        <f t="shared" si="341"/>
        <v/>
      </c>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80"/>
      <c r="CA557" s="3"/>
      <c r="CB557" s="3"/>
      <c r="CC557" s="3"/>
      <c r="CD557" s="3"/>
      <c r="CE557" s="3"/>
      <c r="CF557" s="3"/>
      <c r="CG557" s="3"/>
      <c r="CH557" s="3"/>
      <c r="CI557" s="3"/>
      <c r="CJ557" s="3"/>
      <c r="CM557" s="3"/>
      <c r="CN557" s="78" t="str">
        <f t="shared" si="342"/>
        <v/>
      </c>
      <c r="CO557" s="78" t="str">
        <f t="shared" si="343"/>
        <v/>
      </c>
      <c r="CP557" s="78" t="str">
        <f t="shared" si="344"/>
        <v/>
      </c>
      <c r="CQ557" s="78" t="str">
        <f t="shared" si="345"/>
        <v/>
      </c>
      <c r="CR557" s="78" t="str">
        <f t="shared" si="346"/>
        <v/>
      </c>
      <c r="CS557" s="78" t="str">
        <f t="shared" si="347"/>
        <v/>
      </c>
      <c r="CT557" s="78">
        <f t="shared" si="348"/>
        <v>0</v>
      </c>
      <c r="CU557" s="78">
        <f t="shared" si="349"/>
        <v>0</v>
      </c>
      <c r="CV557" s="78">
        <f t="shared" si="350"/>
        <v>0</v>
      </c>
      <c r="CW557" s="78">
        <f t="shared" si="351"/>
        <v>0</v>
      </c>
      <c r="CX557" s="78">
        <f t="shared" si="352"/>
        <v>0</v>
      </c>
      <c r="CY557" s="78">
        <f t="shared" si="353"/>
        <v>0</v>
      </c>
      <c r="CZ557" s="78">
        <f t="shared" si="354"/>
        <v>0</v>
      </c>
      <c r="DA557" s="78">
        <f>IF(COUNTIFS($A$2:$A$601,A557,$B$2:$B$601,B557,$F$2:F$601,F557)&gt;1,1,0)</f>
        <v>0</v>
      </c>
      <c r="DB557" s="78">
        <f t="shared" si="355"/>
        <v>0</v>
      </c>
      <c r="DC557" s="78">
        <f t="shared" si="356"/>
        <v>0</v>
      </c>
      <c r="DD557" s="78">
        <f t="shared" si="357"/>
        <v>0</v>
      </c>
      <c r="DE557" s="78" t="str">
        <f t="shared" si="358"/>
        <v>1</v>
      </c>
      <c r="DF557" s="78" t="str">
        <f t="shared" si="359"/>
        <v>1</v>
      </c>
      <c r="DG557" s="78" t="str">
        <f t="shared" si="360"/>
        <v>1</v>
      </c>
      <c r="DH557" s="78" t="str">
        <f t="shared" si="361"/>
        <v>1</v>
      </c>
      <c r="DI557" s="79" t="str">
        <f>IFERROR(IF(J557="","",VLOOKUP(J557,Lists!$D$3:$E$13,2,FALSE)),1)</f>
        <v/>
      </c>
      <c r="DJ557" s="79" t="str">
        <f>IFERROR(IF(K557="","",VLOOKUP(K557,Lists!$F$3:$G$14,2,FALSE)),1)</f>
        <v/>
      </c>
      <c r="DK557" s="79" t="str">
        <f>IFERROR(IF(M557="","",VLOOKUP(M557,Lists!$AA$3:$AB$18,2,FALSE)),1)</f>
        <v/>
      </c>
      <c r="DL557" s="79" t="str">
        <f>IFERROR(IF(N557="","",VLOOKUP(N557,Lists!$AC$3:$AD$13,2,FALSE)),1)</f>
        <v/>
      </c>
    </row>
    <row r="558" spans="1:116" ht="15" customHeight="1" x14ac:dyDescent="0.2">
      <c r="A558" s="20"/>
      <c r="B558" s="19"/>
      <c r="C558" s="64"/>
      <c r="D558" s="64"/>
      <c r="E558" s="19"/>
      <c r="F558" s="20"/>
      <c r="G558" s="18"/>
      <c r="H558" s="65"/>
      <c r="I558" s="18"/>
      <c r="J558" s="66"/>
      <c r="K558" s="66"/>
      <c r="L558" s="67"/>
      <c r="M558" s="68"/>
      <c r="N558" s="68"/>
      <c r="O558" s="69"/>
      <c r="P558" s="134"/>
      <c r="Q558" s="70"/>
      <c r="R558" s="134"/>
      <c r="S558" s="70"/>
      <c r="T558" s="134"/>
      <c r="U558" s="70"/>
      <c r="V558" s="134"/>
      <c r="W558" s="70"/>
      <c r="X558" s="134"/>
      <c r="Y558" s="70"/>
      <c r="Z558" s="134"/>
      <c r="AA558" s="70"/>
      <c r="AB558" s="19"/>
      <c r="AC558" s="20"/>
      <c r="AD558" s="19"/>
      <c r="AE558" s="71" t="str">
        <f t="shared" si="326"/>
        <v/>
      </c>
      <c r="AF558" s="71" t="str">
        <f t="shared" si="327"/>
        <v/>
      </c>
      <c r="AG558" s="71" t="str">
        <f t="shared" si="328"/>
        <v/>
      </c>
      <c r="AH558" s="71" t="str">
        <f t="shared" si="329"/>
        <v/>
      </c>
      <c r="AI558" s="71" t="str">
        <f t="shared" si="330"/>
        <v/>
      </c>
      <c r="AJ558" s="71" t="str">
        <f t="shared" si="331"/>
        <v/>
      </c>
      <c r="AK558" s="71" t="str">
        <f t="shared" si="332"/>
        <v/>
      </c>
      <c r="AL558" s="71" t="str">
        <f t="shared" si="333"/>
        <v/>
      </c>
      <c r="AM558" s="71" t="str">
        <f t="shared" si="334"/>
        <v/>
      </c>
      <c r="AN558" s="72" t="str">
        <f t="shared" si="335"/>
        <v/>
      </c>
      <c r="AO558" s="73" t="str">
        <f t="shared" si="336"/>
        <v/>
      </c>
      <c r="AP558" s="72" t="str">
        <f t="shared" si="337"/>
        <v/>
      </c>
      <c r="AQ558" s="72" t="str">
        <f t="shared" si="338"/>
        <v/>
      </c>
      <c r="AR558" s="72" t="str">
        <f t="shared" si="339"/>
        <v/>
      </c>
      <c r="AS558" s="72" t="str">
        <f t="shared" si="340"/>
        <v/>
      </c>
      <c r="AT558" s="72" t="str">
        <f t="shared" si="341"/>
        <v/>
      </c>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80"/>
      <c r="CA558" s="3"/>
      <c r="CB558" s="3"/>
      <c r="CC558" s="3"/>
      <c r="CD558" s="3"/>
      <c r="CE558" s="3"/>
      <c r="CF558" s="3"/>
      <c r="CG558" s="3"/>
      <c r="CH558" s="3"/>
      <c r="CI558" s="3"/>
      <c r="CJ558" s="3"/>
      <c r="CM558" s="3"/>
      <c r="CN558" s="78" t="str">
        <f t="shared" si="342"/>
        <v/>
      </c>
      <c r="CO558" s="78" t="str">
        <f t="shared" si="343"/>
        <v/>
      </c>
      <c r="CP558" s="78" t="str">
        <f t="shared" si="344"/>
        <v/>
      </c>
      <c r="CQ558" s="78" t="str">
        <f t="shared" si="345"/>
        <v/>
      </c>
      <c r="CR558" s="78" t="str">
        <f t="shared" si="346"/>
        <v/>
      </c>
      <c r="CS558" s="78" t="str">
        <f t="shared" si="347"/>
        <v/>
      </c>
      <c r="CT558" s="78">
        <f t="shared" si="348"/>
        <v>0</v>
      </c>
      <c r="CU558" s="78">
        <f t="shared" si="349"/>
        <v>0</v>
      </c>
      <c r="CV558" s="78">
        <f t="shared" si="350"/>
        <v>0</v>
      </c>
      <c r="CW558" s="78">
        <f t="shared" si="351"/>
        <v>0</v>
      </c>
      <c r="CX558" s="78">
        <f t="shared" si="352"/>
        <v>0</v>
      </c>
      <c r="CY558" s="78">
        <f t="shared" si="353"/>
        <v>0</v>
      </c>
      <c r="CZ558" s="78">
        <f t="shared" si="354"/>
        <v>0</v>
      </c>
      <c r="DA558" s="78">
        <f>IF(COUNTIFS($A$2:$A$601,A558,$B$2:$B$601,B558,$F$2:F$601,F558)&gt;1,1,0)</f>
        <v>0</v>
      </c>
      <c r="DB558" s="78">
        <f t="shared" si="355"/>
        <v>0</v>
      </c>
      <c r="DC558" s="78">
        <f t="shared" si="356"/>
        <v>0</v>
      </c>
      <c r="DD558" s="78">
        <f t="shared" si="357"/>
        <v>0</v>
      </c>
      <c r="DE558" s="78" t="str">
        <f t="shared" si="358"/>
        <v>1</v>
      </c>
      <c r="DF558" s="78" t="str">
        <f t="shared" si="359"/>
        <v>1</v>
      </c>
      <c r="DG558" s="78" t="str">
        <f t="shared" si="360"/>
        <v>1</v>
      </c>
      <c r="DH558" s="78" t="str">
        <f t="shared" si="361"/>
        <v>1</v>
      </c>
      <c r="DI558" s="79" t="str">
        <f>IFERROR(IF(J558="","",VLOOKUP(J558,Lists!$D$3:$E$13,2,FALSE)),1)</f>
        <v/>
      </c>
      <c r="DJ558" s="79" t="str">
        <f>IFERROR(IF(K558="","",VLOOKUP(K558,Lists!$F$3:$G$14,2,FALSE)),1)</f>
        <v/>
      </c>
      <c r="DK558" s="79" t="str">
        <f>IFERROR(IF(M558="","",VLOOKUP(M558,Lists!$AA$3:$AB$18,2,FALSE)),1)</f>
        <v/>
      </c>
      <c r="DL558" s="79" t="str">
        <f>IFERROR(IF(N558="","",VLOOKUP(N558,Lists!$AC$3:$AD$13,2,FALSE)),1)</f>
        <v/>
      </c>
    </row>
    <row r="559" spans="1:116" ht="15" customHeight="1" x14ac:dyDescent="0.2">
      <c r="A559" s="20"/>
      <c r="B559" s="19"/>
      <c r="C559" s="64"/>
      <c r="D559" s="64"/>
      <c r="E559" s="19"/>
      <c r="F559" s="20"/>
      <c r="G559" s="18"/>
      <c r="H559" s="65"/>
      <c r="I559" s="18"/>
      <c r="J559" s="66"/>
      <c r="K559" s="66"/>
      <c r="L559" s="67"/>
      <c r="M559" s="68"/>
      <c r="N559" s="68"/>
      <c r="O559" s="69"/>
      <c r="P559" s="134"/>
      <c r="Q559" s="70"/>
      <c r="R559" s="134"/>
      <c r="S559" s="70"/>
      <c r="T559" s="134"/>
      <c r="U559" s="70"/>
      <c r="V559" s="134"/>
      <c r="W559" s="70"/>
      <c r="X559" s="134"/>
      <c r="Y559" s="70"/>
      <c r="Z559" s="134"/>
      <c r="AA559" s="70"/>
      <c r="AB559" s="19"/>
      <c r="AC559" s="20"/>
      <c r="AD559" s="19"/>
      <c r="AE559" s="71" t="str">
        <f t="shared" si="326"/>
        <v/>
      </c>
      <c r="AF559" s="71" t="str">
        <f t="shared" si="327"/>
        <v/>
      </c>
      <c r="AG559" s="71" t="str">
        <f t="shared" si="328"/>
        <v/>
      </c>
      <c r="AH559" s="71" t="str">
        <f t="shared" si="329"/>
        <v/>
      </c>
      <c r="AI559" s="71" t="str">
        <f t="shared" si="330"/>
        <v/>
      </c>
      <c r="AJ559" s="71" t="str">
        <f t="shared" si="331"/>
        <v/>
      </c>
      <c r="AK559" s="71" t="str">
        <f t="shared" si="332"/>
        <v/>
      </c>
      <c r="AL559" s="71" t="str">
        <f t="shared" si="333"/>
        <v/>
      </c>
      <c r="AM559" s="71" t="str">
        <f t="shared" si="334"/>
        <v/>
      </c>
      <c r="AN559" s="72" t="str">
        <f t="shared" si="335"/>
        <v/>
      </c>
      <c r="AO559" s="73" t="str">
        <f t="shared" si="336"/>
        <v/>
      </c>
      <c r="AP559" s="72" t="str">
        <f t="shared" si="337"/>
        <v/>
      </c>
      <c r="AQ559" s="72" t="str">
        <f t="shared" si="338"/>
        <v/>
      </c>
      <c r="AR559" s="72" t="str">
        <f t="shared" si="339"/>
        <v/>
      </c>
      <c r="AS559" s="72" t="str">
        <f t="shared" si="340"/>
        <v/>
      </c>
      <c r="AT559" s="72" t="str">
        <f t="shared" si="341"/>
        <v/>
      </c>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80"/>
      <c r="CA559" s="3"/>
      <c r="CB559" s="3"/>
      <c r="CC559" s="3"/>
      <c r="CD559" s="3"/>
      <c r="CE559" s="3"/>
      <c r="CF559" s="3"/>
      <c r="CG559" s="3"/>
      <c r="CH559" s="3"/>
      <c r="CI559" s="3"/>
      <c r="CJ559" s="3"/>
      <c r="CM559" s="3"/>
      <c r="CN559" s="78" t="str">
        <f t="shared" si="342"/>
        <v/>
      </c>
      <c r="CO559" s="78" t="str">
        <f t="shared" si="343"/>
        <v/>
      </c>
      <c r="CP559" s="78" t="str">
        <f t="shared" si="344"/>
        <v/>
      </c>
      <c r="CQ559" s="78" t="str">
        <f t="shared" si="345"/>
        <v/>
      </c>
      <c r="CR559" s="78" t="str">
        <f t="shared" si="346"/>
        <v/>
      </c>
      <c r="CS559" s="78" t="str">
        <f t="shared" si="347"/>
        <v/>
      </c>
      <c r="CT559" s="78">
        <f t="shared" si="348"/>
        <v>0</v>
      </c>
      <c r="CU559" s="78">
        <f t="shared" si="349"/>
        <v>0</v>
      </c>
      <c r="CV559" s="78">
        <f t="shared" si="350"/>
        <v>0</v>
      </c>
      <c r="CW559" s="78">
        <f t="shared" si="351"/>
        <v>0</v>
      </c>
      <c r="CX559" s="78">
        <f t="shared" si="352"/>
        <v>0</v>
      </c>
      <c r="CY559" s="78">
        <f t="shared" si="353"/>
        <v>0</v>
      </c>
      <c r="CZ559" s="78">
        <f t="shared" si="354"/>
        <v>0</v>
      </c>
      <c r="DA559" s="78">
        <f>IF(COUNTIFS($A$2:$A$601,A559,$B$2:$B$601,B559,$F$2:F$601,F559)&gt;1,1,0)</f>
        <v>0</v>
      </c>
      <c r="DB559" s="78">
        <f t="shared" si="355"/>
        <v>0</v>
      </c>
      <c r="DC559" s="78">
        <f t="shared" si="356"/>
        <v>0</v>
      </c>
      <c r="DD559" s="78">
        <f t="shared" si="357"/>
        <v>0</v>
      </c>
      <c r="DE559" s="78" t="str">
        <f t="shared" si="358"/>
        <v>1</v>
      </c>
      <c r="DF559" s="78" t="str">
        <f t="shared" si="359"/>
        <v>1</v>
      </c>
      <c r="DG559" s="78" t="str">
        <f t="shared" si="360"/>
        <v>1</v>
      </c>
      <c r="DH559" s="78" t="str">
        <f t="shared" si="361"/>
        <v>1</v>
      </c>
      <c r="DI559" s="79" t="str">
        <f>IFERROR(IF(J559="","",VLOOKUP(J559,Lists!$D$3:$E$13,2,FALSE)),1)</f>
        <v/>
      </c>
      <c r="DJ559" s="79" t="str">
        <f>IFERROR(IF(K559="","",VLOOKUP(K559,Lists!$F$3:$G$14,2,FALSE)),1)</f>
        <v/>
      </c>
      <c r="DK559" s="79" t="str">
        <f>IFERROR(IF(M559="","",VLOOKUP(M559,Lists!$AA$3:$AB$18,2,FALSE)),1)</f>
        <v/>
      </c>
      <c r="DL559" s="79" t="str">
        <f>IFERROR(IF(N559="","",VLOOKUP(N559,Lists!$AC$3:$AD$13,2,FALSE)),1)</f>
        <v/>
      </c>
    </row>
    <row r="560" spans="1:116" ht="15" customHeight="1" x14ac:dyDescent="0.2">
      <c r="A560" s="20"/>
      <c r="B560" s="19"/>
      <c r="C560" s="64"/>
      <c r="D560" s="64"/>
      <c r="E560" s="19"/>
      <c r="F560" s="20"/>
      <c r="G560" s="18"/>
      <c r="H560" s="65"/>
      <c r="I560" s="18"/>
      <c r="J560" s="66"/>
      <c r="K560" s="66"/>
      <c r="L560" s="67"/>
      <c r="M560" s="68"/>
      <c r="N560" s="68"/>
      <c r="O560" s="69"/>
      <c r="P560" s="134"/>
      <c r="Q560" s="70"/>
      <c r="R560" s="134"/>
      <c r="S560" s="70"/>
      <c r="T560" s="134"/>
      <c r="U560" s="70"/>
      <c r="V560" s="134"/>
      <c r="W560" s="70"/>
      <c r="X560" s="134"/>
      <c r="Y560" s="70"/>
      <c r="Z560" s="134"/>
      <c r="AA560" s="70"/>
      <c r="AB560" s="19"/>
      <c r="AC560" s="20"/>
      <c r="AD560" s="19"/>
      <c r="AE560" s="71" t="str">
        <f t="shared" si="326"/>
        <v/>
      </c>
      <c r="AF560" s="71" t="str">
        <f t="shared" si="327"/>
        <v/>
      </c>
      <c r="AG560" s="71" t="str">
        <f t="shared" si="328"/>
        <v/>
      </c>
      <c r="AH560" s="71" t="str">
        <f t="shared" si="329"/>
        <v/>
      </c>
      <c r="AI560" s="71" t="str">
        <f t="shared" si="330"/>
        <v/>
      </c>
      <c r="AJ560" s="71" t="str">
        <f t="shared" si="331"/>
        <v/>
      </c>
      <c r="AK560" s="71" t="str">
        <f t="shared" si="332"/>
        <v/>
      </c>
      <c r="AL560" s="71" t="str">
        <f t="shared" si="333"/>
        <v/>
      </c>
      <c r="AM560" s="71" t="str">
        <f t="shared" si="334"/>
        <v/>
      </c>
      <c r="AN560" s="72" t="str">
        <f t="shared" si="335"/>
        <v/>
      </c>
      <c r="AO560" s="73" t="str">
        <f t="shared" si="336"/>
        <v/>
      </c>
      <c r="AP560" s="72" t="str">
        <f t="shared" si="337"/>
        <v/>
      </c>
      <c r="AQ560" s="72" t="str">
        <f t="shared" si="338"/>
        <v/>
      </c>
      <c r="AR560" s="72" t="str">
        <f t="shared" si="339"/>
        <v/>
      </c>
      <c r="AS560" s="72" t="str">
        <f t="shared" si="340"/>
        <v/>
      </c>
      <c r="AT560" s="72" t="str">
        <f t="shared" si="341"/>
        <v/>
      </c>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80"/>
      <c r="CA560" s="3"/>
      <c r="CB560" s="3"/>
      <c r="CC560" s="3"/>
      <c r="CD560" s="3"/>
      <c r="CE560" s="3"/>
      <c r="CF560" s="3"/>
      <c r="CG560" s="3"/>
      <c r="CH560" s="3"/>
      <c r="CI560" s="3"/>
      <c r="CJ560" s="3"/>
      <c r="CM560" s="3"/>
      <c r="CN560" s="78" t="str">
        <f t="shared" si="342"/>
        <v/>
      </c>
      <c r="CO560" s="78" t="str">
        <f t="shared" si="343"/>
        <v/>
      </c>
      <c r="CP560" s="78" t="str">
        <f t="shared" si="344"/>
        <v/>
      </c>
      <c r="CQ560" s="78" t="str">
        <f t="shared" si="345"/>
        <v/>
      </c>
      <c r="CR560" s="78" t="str">
        <f t="shared" si="346"/>
        <v/>
      </c>
      <c r="CS560" s="78" t="str">
        <f t="shared" si="347"/>
        <v/>
      </c>
      <c r="CT560" s="78">
        <f t="shared" si="348"/>
        <v>0</v>
      </c>
      <c r="CU560" s="78">
        <f t="shared" si="349"/>
        <v>0</v>
      </c>
      <c r="CV560" s="78">
        <f t="shared" si="350"/>
        <v>0</v>
      </c>
      <c r="CW560" s="78">
        <f t="shared" si="351"/>
        <v>0</v>
      </c>
      <c r="CX560" s="78">
        <f t="shared" si="352"/>
        <v>0</v>
      </c>
      <c r="CY560" s="78">
        <f t="shared" si="353"/>
        <v>0</v>
      </c>
      <c r="CZ560" s="78">
        <f t="shared" si="354"/>
        <v>0</v>
      </c>
      <c r="DA560" s="78">
        <f>IF(COUNTIFS($A$2:$A$601,A560,$B$2:$B$601,B560,$F$2:F$601,F560)&gt;1,1,0)</f>
        <v>0</v>
      </c>
      <c r="DB560" s="78">
        <f t="shared" si="355"/>
        <v>0</v>
      </c>
      <c r="DC560" s="78">
        <f t="shared" si="356"/>
        <v>0</v>
      </c>
      <c r="DD560" s="78">
        <f t="shared" si="357"/>
        <v>0</v>
      </c>
      <c r="DE560" s="78" t="str">
        <f t="shared" si="358"/>
        <v>1</v>
      </c>
      <c r="DF560" s="78" t="str">
        <f t="shared" si="359"/>
        <v>1</v>
      </c>
      <c r="DG560" s="78" t="str">
        <f t="shared" si="360"/>
        <v>1</v>
      </c>
      <c r="DH560" s="78" t="str">
        <f t="shared" si="361"/>
        <v>1</v>
      </c>
      <c r="DI560" s="79" t="str">
        <f>IFERROR(IF(J560="","",VLOOKUP(J560,Lists!$D$3:$E$13,2,FALSE)),1)</f>
        <v/>
      </c>
      <c r="DJ560" s="79" t="str">
        <f>IFERROR(IF(K560="","",VLOOKUP(K560,Lists!$F$3:$G$14,2,FALSE)),1)</f>
        <v/>
      </c>
      <c r="DK560" s="79" t="str">
        <f>IFERROR(IF(M560="","",VLOOKUP(M560,Lists!$AA$3:$AB$18,2,FALSE)),1)</f>
        <v/>
      </c>
      <c r="DL560" s="79" t="str">
        <f>IFERROR(IF(N560="","",VLOOKUP(N560,Lists!$AC$3:$AD$13,2,FALSE)),1)</f>
        <v/>
      </c>
    </row>
    <row r="561" spans="1:116" ht="15" customHeight="1" x14ac:dyDescent="0.2">
      <c r="A561" s="20"/>
      <c r="B561" s="19"/>
      <c r="C561" s="64"/>
      <c r="D561" s="64"/>
      <c r="E561" s="19"/>
      <c r="F561" s="20"/>
      <c r="G561" s="18"/>
      <c r="H561" s="65"/>
      <c r="I561" s="18"/>
      <c r="J561" s="66"/>
      <c r="K561" s="66"/>
      <c r="L561" s="67"/>
      <c r="M561" s="68"/>
      <c r="N561" s="68"/>
      <c r="O561" s="69"/>
      <c r="P561" s="134"/>
      <c r="Q561" s="70"/>
      <c r="R561" s="134"/>
      <c r="S561" s="70"/>
      <c r="T561" s="134"/>
      <c r="U561" s="70"/>
      <c r="V561" s="134"/>
      <c r="W561" s="70"/>
      <c r="X561" s="134"/>
      <c r="Y561" s="70"/>
      <c r="Z561" s="134"/>
      <c r="AA561" s="70"/>
      <c r="AB561" s="19"/>
      <c r="AC561" s="20"/>
      <c r="AD561" s="19"/>
      <c r="AE561" s="71" t="str">
        <f t="shared" si="326"/>
        <v/>
      </c>
      <c r="AF561" s="71" t="str">
        <f t="shared" si="327"/>
        <v/>
      </c>
      <c r="AG561" s="71" t="str">
        <f t="shared" si="328"/>
        <v/>
      </c>
      <c r="AH561" s="71" t="str">
        <f t="shared" si="329"/>
        <v/>
      </c>
      <c r="AI561" s="71" t="str">
        <f t="shared" si="330"/>
        <v/>
      </c>
      <c r="AJ561" s="71" t="str">
        <f t="shared" si="331"/>
        <v/>
      </c>
      <c r="AK561" s="71" t="str">
        <f t="shared" si="332"/>
        <v/>
      </c>
      <c r="AL561" s="71" t="str">
        <f t="shared" si="333"/>
        <v/>
      </c>
      <c r="AM561" s="71" t="str">
        <f t="shared" si="334"/>
        <v/>
      </c>
      <c r="AN561" s="72" t="str">
        <f t="shared" si="335"/>
        <v/>
      </c>
      <c r="AO561" s="73" t="str">
        <f t="shared" si="336"/>
        <v/>
      </c>
      <c r="AP561" s="72" t="str">
        <f t="shared" si="337"/>
        <v/>
      </c>
      <c r="AQ561" s="72" t="str">
        <f t="shared" si="338"/>
        <v/>
      </c>
      <c r="AR561" s="72" t="str">
        <f t="shared" si="339"/>
        <v/>
      </c>
      <c r="AS561" s="72" t="str">
        <f t="shared" si="340"/>
        <v/>
      </c>
      <c r="AT561" s="72" t="str">
        <f t="shared" si="341"/>
        <v/>
      </c>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80"/>
      <c r="CA561" s="3"/>
      <c r="CB561" s="3"/>
      <c r="CC561" s="3"/>
      <c r="CD561" s="3"/>
      <c r="CE561" s="3"/>
      <c r="CF561" s="3"/>
      <c r="CG561" s="3"/>
      <c r="CH561" s="3"/>
      <c r="CI561" s="3"/>
      <c r="CJ561" s="3"/>
      <c r="CM561" s="3"/>
      <c r="CN561" s="78" t="str">
        <f t="shared" si="342"/>
        <v/>
      </c>
      <c r="CO561" s="78" t="str">
        <f t="shared" si="343"/>
        <v/>
      </c>
      <c r="CP561" s="78" t="str">
        <f t="shared" si="344"/>
        <v/>
      </c>
      <c r="CQ561" s="78" t="str">
        <f t="shared" si="345"/>
        <v/>
      </c>
      <c r="CR561" s="78" t="str">
        <f t="shared" si="346"/>
        <v/>
      </c>
      <c r="CS561" s="78" t="str">
        <f t="shared" si="347"/>
        <v/>
      </c>
      <c r="CT561" s="78">
        <f t="shared" si="348"/>
        <v>0</v>
      </c>
      <c r="CU561" s="78">
        <f t="shared" si="349"/>
        <v>0</v>
      </c>
      <c r="CV561" s="78">
        <f t="shared" si="350"/>
        <v>0</v>
      </c>
      <c r="CW561" s="78">
        <f t="shared" si="351"/>
        <v>0</v>
      </c>
      <c r="CX561" s="78">
        <f t="shared" si="352"/>
        <v>0</v>
      </c>
      <c r="CY561" s="78">
        <f t="shared" si="353"/>
        <v>0</v>
      </c>
      <c r="CZ561" s="78">
        <f t="shared" si="354"/>
        <v>0</v>
      </c>
      <c r="DA561" s="78">
        <f>IF(COUNTIFS($A$2:$A$601,A561,$B$2:$B$601,B561,$F$2:F$601,F561)&gt;1,1,0)</f>
        <v>0</v>
      </c>
      <c r="DB561" s="78">
        <f t="shared" si="355"/>
        <v>0</v>
      </c>
      <c r="DC561" s="78">
        <f t="shared" si="356"/>
        <v>0</v>
      </c>
      <c r="DD561" s="78">
        <f t="shared" si="357"/>
        <v>0</v>
      </c>
      <c r="DE561" s="78" t="str">
        <f t="shared" si="358"/>
        <v>1</v>
      </c>
      <c r="DF561" s="78" t="str">
        <f t="shared" si="359"/>
        <v>1</v>
      </c>
      <c r="DG561" s="78" t="str">
        <f t="shared" si="360"/>
        <v>1</v>
      </c>
      <c r="DH561" s="78" t="str">
        <f t="shared" si="361"/>
        <v>1</v>
      </c>
      <c r="DI561" s="79" t="str">
        <f>IFERROR(IF(J561="","",VLOOKUP(J561,Lists!$D$3:$E$13,2,FALSE)),1)</f>
        <v/>
      </c>
      <c r="DJ561" s="79" t="str">
        <f>IFERROR(IF(K561="","",VLOOKUP(K561,Lists!$F$3:$G$14,2,FALSE)),1)</f>
        <v/>
      </c>
      <c r="DK561" s="79" t="str">
        <f>IFERROR(IF(M561="","",VLOOKUP(M561,Lists!$AA$3:$AB$18,2,FALSE)),1)</f>
        <v/>
      </c>
      <c r="DL561" s="79" t="str">
        <f>IFERROR(IF(N561="","",VLOOKUP(N561,Lists!$AC$3:$AD$13,2,FALSE)),1)</f>
        <v/>
      </c>
    </row>
    <row r="562" spans="1:116" ht="15" customHeight="1" x14ac:dyDescent="0.2">
      <c r="A562" s="20"/>
      <c r="B562" s="19"/>
      <c r="C562" s="64"/>
      <c r="D562" s="64"/>
      <c r="E562" s="19"/>
      <c r="F562" s="20"/>
      <c r="G562" s="18"/>
      <c r="H562" s="65"/>
      <c r="I562" s="18"/>
      <c r="J562" s="66"/>
      <c r="K562" s="66"/>
      <c r="L562" s="67"/>
      <c r="M562" s="68"/>
      <c r="N562" s="68"/>
      <c r="O562" s="69"/>
      <c r="P562" s="134"/>
      <c r="Q562" s="70"/>
      <c r="R562" s="134"/>
      <c r="S562" s="70"/>
      <c r="T562" s="134"/>
      <c r="U562" s="70"/>
      <c r="V562" s="134"/>
      <c r="W562" s="70"/>
      <c r="X562" s="134"/>
      <c r="Y562" s="70"/>
      <c r="Z562" s="134"/>
      <c r="AA562" s="70"/>
      <c r="AB562" s="19"/>
      <c r="AC562" s="20"/>
      <c r="AD562" s="19"/>
      <c r="AE562" s="71" t="str">
        <f t="shared" si="326"/>
        <v/>
      </c>
      <c r="AF562" s="71" t="str">
        <f t="shared" si="327"/>
        <v/>
      </c>
      <c r="AG562" s="71" t="str">
        <f t="shared" si="328"/>
        <v/>
      </c>
      <c r="AH562" s="71" t="str">
        <f t="shared" si="329"/>
        <v/>
      </c>
      <c r="AI562" s="71" t="str">
        <f t="shared" si="330"/>
        <v/>
      </c>
      <c r="AJ562" s="71" t="str">
        <f t="shared" si="331"/>
        <v/>
      </c>
      <c r="AK562" s="71" t="str">
        <f t="shared" si="332"/>
        <v/>
      </c>
      <c r="AL562" s="71" t="str">
        <f t="shared" si="333"/>
        <v/>
      </c>
      <c r="AM562" s="71" t="str">
        <f t="shared" si="334"/>
        <v/>
      </c>
      <c r="AN562" s="72" t="str">
        <f t="shared" si="335"/>
        <v/>
      </c>
      <c r="AO562" s="73" t="str">
        <f t="shared" si="336"/>
        <v/>
      </c>
      <c r="AP562" s="72" t="str">
        <f t="shared" si="337"/>
        <v/>
      </c>
      <c r="AQ562" s="72" t="str">
        <f t="shared" si="338"/>
        <v/>
      </c>
      <c r="AR562" s="72" t="str">
        <f t="shared" si="339"/>
        <v/>
      </c>
      <c r="AS562" s="72" t="str">
        <f t="shared" si="340"/>
        <v/>
      </c>
      <c r="AT562" s="72" t="str">
        <f t="shared" si="341"/>
        <v/>
      </c>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80"/>
      <c r="CA562" s="3"/>
      <c r="CB562" s="3"/>
      <c r="CC562" s="3"/>
      <c r="CD562" s="3"/>
      <c r="CE562" s="3"/>
      <c r="CF562" s="3"/>
      <c r="CG562" s="3"/>
      <c r="CH562" s="3"/>
      <c r="CI562" s="3"/>
      <c r="CJ562" s="3"/>
      <c r="CM562" s="3"/>
      <c r="CN562" s="78" t="str">
        <f t="shared" si="342"/>
        <v/>
      </c>
      <c r="CO562" s="78" t="str">
        <f t="shared" si="343"/>
        <v/>
      </c>
      <c r="CP562" s="78" t="str">
        <f t="shared" si="344"/>
        <v/>
      </c>
      <c r="CQ562" s="78" t="str">
        <f t="shared" si="345"/>
        <v/>
      </c>
      <c r="CR562" s="78" t="str">
        <f t="shared" si="346"/>
        <v/>
      </c>
      <c r="CS562" s="78" t="str">
        <f t="shared" si="347"/>
        <v/>
      </c>
      <c r="CT562" s="78">
        <f t="shared" si="348"/>
        <v>0</v>
      </c>
      <c r="CU562" s="78">
        <f t="shared" si="349"/>
        <v>0</v>
      </c>
      <c r="CV562" s="78">
        <f t="shared" si="350"/>
        <v>0</v>
      </c>
      <c r="CW562" s="78">
        <f t="shared" si="351"/>
        <v>0</v>
      </c>
      <c r="CX562" s="78">
        <f t="shared" si="352"/>
        <v>0</v>
      </c>
      <c r="CY562" s="78">
        <f t="shared" si="353"/>
        <v>0</v>
      </c>
      <c r="CZ562" s="78">
        <f t="shared" si="354"/>
        <v>0</v>
      </c>
      <c r="DA562" s="78">
        <f>IF(COUNTIFS($A$2:$A$601,A562,$B$2:$B$601,B562,$F$2:F$601,F562)&gt;1,1,0)</f>
        <v>0</v>
      </c>
      <c r="DB562" s="78">
        <f t="shared" si="355"/>
        <v>0</v>
      </c>
      <c r="DC562" s="78">
        <f t="shared" si="356"/>
        <v>0</v>
      </c>
      <c r="DD562" s="78">
        <f t="shared" si="357"/>
        <v>0</v>
      </c>
      <c r="DE562" s="78" t="str">
        <f t="shared" si="358"/>
        <v>1</v>
      </c>
      <c r="DF562" s="78" t="str">
        <f t="shared" si="359"/>
        <v>1</v>
      </c>
      <c r="DG562" s="78" t="str">
        <f t="shared" si="360"/>
        <v>1</v>
      </c>
      <c r="DH562" s="78" t="str">
        <f t="shared" si="361"/>
        <v>1</v>
      </c>
      <c r="DI562" s="79" t="str">
        <f>IFERROR(IF(J562="","",VLOOKUP(J562,Lists!$D$3:$E$13,2,FALSE)),1)</f>
        <v/>
      </c>
      <c r="DJ562" s="79" t="str">
        <f>IFERROR(IF(K562="","",VLOOKUP(K562,Lists!$F$3:$G$14,2,FALSE)),1)</f>
        <v/>
      </c>
      <c r="DK562" s="79" t="str">
        <f>IFERROR(IF(M562="","",VLOOKUP(M562,Lists!$AA$3:$AB$18,2,FALSE)),1)</f>
        <v/>
      </c>
      <c r="DL562" s="79" t="str">
        <f>IFERROR(IF(N562="","",VLOOKUP(N562,Lists!$AC$3:$AD$13,2,FALSE)),1)</f>
        <v/>
      </c>
    </row>
    <row r="563" spans="1:116" ht="15" customHeight="1" x14ac:dyDescent="0.2">
      <c r="A563" s="20"/>
      <c r="B563" s="19"/>
      <c r="C563" s="64"/>
      <c r="D563" s="64"/>
      <c r="E563" s="19"/>
      <c r="F563" s="20"/>
      <c r="G563" s="18"/>
      <c r="H563" s="65"/>
      <c r="I563" s="18"/>
      <c r="J563" s="66"/>
      <c r="K563" s="66"/>
      <c r="L563" s="67"/>
      <c r="M563" s="68"/>
      <c r="N563" s="68"/>
      <c r="O563" s="69"/>
      <c r="P563" s="134"/>
      <c r="Q563" s="70"/>
      <c r="R563" s="134"/>
      <c r="S563" s="70"/>
      <c r="T563" s="134"/>
      <c r="U563" s="70"/>
      <c r="V563" s="134"/>
      <c r="W563" s="70"/>
      <c r="X563" s="134"/>
      <c r="Y563" s="70"/>
      <c r="Z563" s="134"/>
      <c r="AA563" s="70"/>
      <c r="AB563" s="19"/>
      <c r="AC563" s="20"/>
      <c r="AD563" s="19"/>
      <c r="AE563" s="71" t="str">
        <f t="shared" si="326"/>
        <v/>
      </c>
      <c r="AF563" s="71" t="str">
        <f t="shared" si="327"/>
        <v/>
      </c>
      <c r="AG563" s="71" t="str">
        <f t="shared" si="328"/>
        <v/>
      </c>
      <c r="AH563" s="71" t="str">
        <f t="shared" si="329"/>
        <v/>
      </c>
      <c r="AI563" s="71" t="str">
        <f t="shared" si="330"/>
        <v/>
      </c>
      <c r="AJ563" s="71" t="str">
        <f t="shared" si="331"/>
        <v/>
      </c>
      <c r="AK563" s="71" t="str">
        <f t="shared" si="332"/>
        <v/>
      </c>
      <c r="AL563" s="71" t="str">
        <f t="shared" si="333"/>
        <v/>
      </c>
      <c r="AM563" s="71" t="str">
        <f t="shared" si="334"/>
        <v/>
      </c>
      <c r="AN563" s="72" t="str">
        <f t="shared" si="335"/>
        <v/>
      </c>
      <c r="AO563" s="73" t="str">
        <f t="shared" si="336"/>
        <v/>
      </c>
      <c r="AP563" s="72" t="str">
        <f t="shared" si="337"/>
        <v/>
      </c>
      <c r="AQ563" s="72" t="str">
        <f t="shared" si="338"/>
        <v/>
      </c>
      <c r="AR563" s="72" t="str">
        <f t="shared" si="339"/>
        <v/>
      </c>
      <c r="AS563" s="72" t="str">
        <f t="shared" si="340"/>
        <v/>
      </c>
      <c r="AT563" s="72" t="str">
        <f t="shared" si="341"/>
        <v/>
      </c>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80"/>
      <c r="CA563" s="3"/>
      <c r="CB563" s="3"/>
      <c r="CC563" s="3"/>
      <c r="CD563" s="3"/>
      <c r="CE563" s="3"/>
      <c r="CF563" s="3"/>
      <c r="CG563" s="3"/>
      <c r="CH563" s="3"/>
      <c r="CI563" s="3"/>
      <c r="CJ563" s="3"/>
      <c r="CM563" s="3"/>
      <c r="CN563" s="78" t="str">
        <f t="shared" si="342"/>
        <v/>
      </c>
      <c r="CO563" s="78" t="str">
        <f t="shared" si="343"/>
        <v/>
      </c>
      <c r="CP563" s="78" t="str">
        <f t="shared" si="344"/>
        <v/>
      </c>
      <c r="CQ563" s="78" t="str">
        <f t="shared" si="345"/>
        <v/>
      </c>
      <c r="CR563" s="78" t="str">
        <f t="shared" si="346"/>
        <v/>
      </c>
      <c r="CS563" s="78" t="str">
        <f t="shared" si="347"/>
        <v/>
      </c>
      <c r="CT563" s="78">
        <f t="shared" si="348"/>
        <v>0</v>
      </c>
      <c r="CU563" s="78">
        <f t="shared" si="349"/>
        <v>0</v>
      </c>
      <c r="CV563" s="78">
        <f t="shared" si="350"/>
        <v>0</v>
      </c>
      <c r="CW563" s="78">
        <f t="shared" si="351"/>
        <v>0</v>
      </c>
      <c r="CX563" s="78">
        <f t="shared" si="352"/>
        <v>0</v>
      </c>
      <c r="CY563" s="78">
        <f t="shared" si="353"/>
        <v>0</v>
      </c>
      <c r="CZ563" s="78">
        <f t="shared" si="354"/>
        <v>0</v>
      </c>
      <c r="DA563" s="78">
        <f>IF(COUNTIFS($A$2:$A$601,A563,$B$2:$B$601,B563,$F$2:F$601,F563)&gt;1,1,0)</f>
        <v>0</v>
      </c>
      <c r="DB563" s="78">
        <f t="shared" si="355"/>
        <v>0</v>
      </c>
      <c r="DC563" s="78">
        <f t="shared" si="356"/>
        <v>0</v>
      </c>
      <c r="DD563" s="78">
        <f t="shared" si="357"/>
        <v>0</v>
      </c>
      <c r="DE563" s="78" t="str">
        <f t="shared" si="358"/>
        <v>1</v>
      </c>
      <c r="DF563" s="78" t="str">
        <f t="shared" si="359"/>
        <v>1</v>
      </c>
      <c r="DG563" s="78" t="str">
        <f t="shared" si="360"/>
        <v>1</v>
      </c>
      <c r="DH563" s="78" t="str">
        <f t="shared" si="361"/>
        <v>1</v>
      </c>
      <c r="DI563" s="79" t="str">
        <f>IFERROR(IF(J563="","",VLOOKUP(J563,Lists!$D$3:$E$13,2,FALSE)),1)</f>
        <v/>
      </c>
      <c r="DJ563" s="79" t="str">
        <f>IFERROR(IF(K563="","",VLOOKUP(K563,Lists!$F$3:$G$14,2,FALSE)),1)</f>
        <v/>
      </c>
      <c r="DK563" s="79" t="str">
        <f>IFERROR(IF(M563="","",VLOOKUP(M563,Lists!$AA$3:$AB$18,2,FALSE)),1)</f>
        <v/>
      </c>
      <c r="DL563" s="79" t="str">
        <f>IFERROR(IF(N563="","",VLOOKUP(N563,Lists!$AC$3:$AD$13,2,FALSE)),1)</f>
        <v/>
      </c>
    </row>
    <row r="564" spans="1:116" ht="15" customHeight="1" x14ac:dyDescent="0.2">
      <c r="A564" s="20"/>
      <c r="B564" s="19"/>
      <c r="C564" s="64"/>
      <c r="D564" s="64"/>
      <c r="E564" s="19"/>
      <c r="F564" s="20"/>
      <c r="G564" s="18"/>
      <c r="H564" s="65"/>
      <c r="I564" s="18"/>
      <c r="J564" s="66"/>
      <c r="K564" s="66"/>
      <c r="L564" s="67"/>
      <c r="M564" s="68"/>
      <c r="N564" s="68"/>
      <c r="O564" s="69"/>
      <c r="P564" s="134"/>
      <c r="Q564" s="70"/>
      <c r="R564" s="134"/>
      <c r="S564" s="70"/>
      <c r="T564" s="134"/>
      <c r="U564" s="70"/>
      <c r="V564" s="134"/>
      <c r="W564" s="70"/>
      <c r="X564" s="134"/>
      <c r="Y564" s="70"/>
      <c r="Z564" s="134"/>
      <c r="AA564" s="70"/>
      <c r="AB564" s="19"/>
      <c r="AC564" s="20"/>
      <c r="AD564" s="19"/>
      <c r="AE564" s="71" t="str">
        <f t="shared" si="326"/>
        <v/>
      </c>
      <c r="AF564" s="71" t="str">
        <f t="shared" si="327"/>
        <v/>
      </c>
      <c r="AG564" s="71" t="str">
        <f t="shared" si="328"/>
        <v/>
      </c>
      <c r="AH564" s="71" t="str">
        <f t="shared" si="329"/>
        <v/>
      </c>
      <c r="AI564" s="71" t="str">
        <f t="shared" si="330"/>
        <v/>
      </c>
      <c r="AJ564" s="71" t="str">
        <f t="shared" si="331"/>
        <v/>
      </c>
      <c r="AK564" s="71" t="str">
        <f t="shared" si="332"/>
        <v/>
      </c>
      <c r="AL564" s="71" t="str">
        <f t="shared" si="333"/>
        <v/>
      </c>
      <c r="AM564" s="71" t="str">
        <f t="shared" si="334"/>
        <v/>
      </c>
      <c r="AN564" s="72" t="str">
        <f t="shared" si="335"/>
        <v/>
      </c>
      <c r="AO564" s="73" t="str">
        <f t="shared" si="336"/>
        <v/>
      </c>
      <c r="AP564" s="72" t="str">
        <f t="shared" si="337"/>
        <v/>
      </c>
      <c r="AQ564" s="72" t="str">
        <f t="shared" si="338"/>
        <v/>
      </c>
      <c r="AR564" s="72" t="str">
        <f t="shared" si="339"/>
        <v/>
      </c>
      <c r="AS564" s="72" t="str">
        <f t="shared" si="340"/>
        <v/>
      </c>
      <c r="AT564" s="72" t="str">
        <f t="shared" si="341"/>
        <v/>
      </c>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80"/>
      <c r="CA564" s="3"/>
      <c r="CB564" s="3"/>
      <c r="CC564" s="3"/>
      <c r="CD564" s="3"/>
      <c r="CE564" s="3"/>
      <c r="CF564" s="3"/>
      <c r="CG564" s="3"/>
      <c r="CH564" s="3"/>
      <c r="CI564" s="3"/>
      <c r="CJ564" s="3"/>
      <c r="CM564" s="3"/>
      <c r="CN564" s="78" t="str">
        <f t="shared" si="342"/>
        <v/>
      </c>
      <c r="CO564" s="78" t="str">
        <f t="shared" si="343"/>
        <v/>
      </c>
      <c r="CP564" s="78" t="str">
        <f t="shared" si="344"/>
        <v/>
      </c>
      <c r="CQ564" s="78" t="str">
        <f t="shared" si="345"/>
        <v/>
      </c>
      <c r="CR564" s="78" t="str">
        <f t="shared" si="346"/>
        <v/>
      </c>
      <c r="CS564" s="78" t="str">
        <f t="shared" si="347"/>
        <v/>
      </c>
      <c r="CT564" s="78">
        <f t="shared" si="348"/>
        <v>0</v>
      </c>
      <c r="CU564" s="78">
        <f t="shared" si="349"/>
        <v>0</v>
      </c>
      <c r="CV564" s="78">
        <f t="shared" si="350"/>
        <v>0</v>
      </c>
      <c r="CW564" s="78">
        <f t="shared" si="351"/>
        <v>0</v>
      </c>
      <c r="CX564" s="78">
        <f t="shared" si="352"/>
        <v>0</v>
      </c>
      <c r="CY564" s="78">
        <f t="shared" si="353"/>
        <v>0</v>
      </c>
      <c r="CZ564" s="78">
        <f t="shared" si="354"/>
        <v>0</v>
      </c>
      <c r="DA564" s="78">
        <f>IF(COUNTIFS($A$2:$A$601,A564,$B$2:$B$601,B564,$F$2:F$601,F564)&gt;1,1,0)</f>
        <v>0</v>
      </c>
      <c r="DB564" s="78">
        <f t="shared" si="355"/>
        <v>0</v>
      </c>
      <c r="DC564" s="78">
        <f t="shared" si="356"/>
        <v>0</v>
      </c>
      <c r="DD564" s="78">
        <f t="shared" si="357"/>
        <v>0</v>
      </c>
      <c r="DE564" s="78" t="str">
        <f t="shared" si="358"/>
        <v>1</v>
      </c>
      <c r="DF564" s="78" t="str">
        <f t="shared" si="359"/>
        <v>1</v>
      </c>
      <c r="DG564" s="78" t="str">
        <f t="shared" si="360"/>
        <v>1</v>
      </c>
      <c r="DH564" s="78" t="str">
        <f t="shared" si="361"/>
        <v>1</v>
      </c>
      <c r="DI564" s="79" t="str">
        <f>IFERROR(IF(J564="","",VLOOKUP(J564,Lists!$D$3:$E$13,2,FALSE)),1)</f>
        <v/>
      </c>
      <c r="DJ564" s="79" t="str">
        <f>IFERROR(IF(K564="","",VLOOKUP(K564,Lists!$F$3:$G$14,2,FALSE)),1)</f>
        <v/>
      </c>
      <c r="DK564" s="79" t="str">
        <f>IFERROR(IF(M564="","",VLOOKUP(M564,Lists!$AA$3:$AB$18,2,FALSE)),1)</f>
        <v/>
      </c>
      <c r="DL564" s="79" t="str">
        <f>IFERROR(IF(N564="","",VLOOKUP(N564,Lists!$AC$3:$AD$13,2,FALSE)),1)</f>
        <v/>
      </c>
    </row>
    <row r="565" spans="1:116" ht="15" customHeight="1" x14ac:dyDescent="0.2">
      <c r="A565" s="20"/>
      <c r="B565" s="19"/>
      <c r="C565" s="64"/>
      <c r="D565" s="64"/>
      <c r="E565" s="19"/>
      <c r="F565" s="20"/>
      <c r="G565" s="18"/>
      <c r="H565" s="65"/>
      <c r="I565" s="18"/>
      <c r="J565" s="66"/>
      <c r="K565" s="66"/>
      <c r="L565" s="67"/>
      <c r="M565" s="68"/>
      <c r="N565" s="68"/>
      <c r="O565" s="69"/>
      <c r="P565" s="134"/>
      <c r="Q565" s="70"/>
      <c r="R565" s="134"/>
      <c r="S565" s="70"/>
      <c r="T565" s="134"/>
      <c r="U565" s="70"/>
      <c r="V565" s="134"/>
      <c r="W565" s="70"/>
      <c r="X565" s="134"/>
      <c r="Y565" s="70"/>
      <c r="Z565" s="134"/>
      <c r="AA565" s="70"/>
      <c r="AB565" s="19"/>
      <c r="AC565" s="20"/>
      <c r="AD565" s="19"/>
      <c r="AE565" s="71" t="str">
        <f t="shared" si="326"/>
        <v/>
      </c>
      <c r="AF565" s="71" t="str">
        <f t="shared" si="327"/>
        <v/>
      </c>
      <c r="AG565" s="71" t="str">
        <f t="shared" si="328"/>
        <v/>
      </c>
      <c r="AH565" s="71" t="str">
        <f t="shared" si="329"/>
        <v/>
      </c>
      <c r="AI565" s="71" t="str">
        <f t="shared" si="330"/>
        <v/>
      </c>
      <c r="AJ565" s="71" t="str">
        <f t="shared" si="331"/>
        <v/>
      </c>
      <c r="AK565" s="71" t="str">
        <f t="shared" si="332"/>
        <v/>
      </c>
      <c r="AL565" s="71" t="str">
        <f t="shared" si="333"/>
        <v/>
      </c>
      <c r="AM565" s="71" t="str">
        <f t="shared" si="334"/>
        <v/>
      </c>
      <c r="AN565" s="72" t="str">
        <f t="shared" si="335"/>
        <v/>
      </c>
      <c r="AO565" s="73" t="str">
        <f t="shared" si="336"/>
        <v/>
      </c>
      <c r="AP565" s="72" t="str">
        <f t="shared" si="337"/>
        <v/>
      </c>
      <c r="AQ565" s="72" t="str">
        <f t="shared" si="338"/>
        <v/>
      </c>
      <c r="AR565" s="72" t="str">
        <f t="shared" si="339"/>
        <v/>
      </c>
      <c r="AS565" s="72" t="str">
        <f t="shared" si="340"/>
        <v/>
      </c>
      <c r="AT565" s="72" t="str">
        <f t="shared" si="341"/>
        <v/>
      </c>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80"/>
      <c r="CA565" s="3"/>
      <c r="CB565" s="3"/>
      <c r="CC565" s="3"/>
      <c r="CD565" s="3"/>
      <c r="CE565" s="3"/>
      <c r="CF565" s="3"/>
      <c r="CG565" s="3"/>
      <c r="CH565" s="3"/>
      <c r="CI565" s="3"/>
      <c r="CJ565" s="3"/>
      <c r="CM565" s="3"/>
      <c r="CN565" s="78" t="str">
        <f t="shared" si="342"/>
        <v/>
      </c>
      <c r="CO565" s="78" t="str">
        <f t="shared" si="343"/>
        <v/>
      </c>
      <c r="CP565" s="78" t="str">
        <f t="shared" si="344"/>
        <v/>
      </c>
      <c r="CQ565" s="78" t="str">
        <f t="shared" si="345"/>
        <v/>
      </c>
      <c r="CR565" s="78" t="str">
        <f t="shared" si="346"/>
        <v/>
      </c>
      <c r="CS565" s="78" t="str">
        <f t="shared" si="347"/>
        <v/>
      </c>
      <c r="CT565" s="78">
        <f t="shared" si="348"/>
        <v>0</v>
      </c>
      <c r="CU565" s="78">
        <f t="shared" si="349"/>
        <v>0</v>
      </c>
      <c r="CV565" s="78">
        <f t="shared" si="350"/>
        <v>0</v>
      </c>
      <c r="CW565" s="78">
        <f t="shared" si="351"/>
        <v>0</v>
      </c>
      <c r="CX565" s="78">
        <f t="shared" si="352"/>
        <v>0</v>
      </c>
      <c r="CY565" s="78">
        <f t="shared" si="353"/>
        <v>0</v>
      </c>
      <c r="CZ565" s="78">
        <f t="shared" si="354"/>
        <v>0</v>
      </c>
      <c r="DA565" s="78">
        <f>IF(COUNTIFS($A$2:$A$601,A565,$B$2:$B$601,B565,$F$2:F$601,F565)&gt;1,1,0)</f>
        <v>0</v>
      </c>
      <c r="DB565" s="78">
        <f t="shared" si="355"/>
        <v>0</v>
      </c>
      <c r="DC565" s="78">
        <f t="shared" si="356"/>
        <v>0</v>
      </c>
      <c r="DD565" s="78">
        <f t="shared" si="357"/>
        <v>0</v>
      </c>
      <c r="DE565" s="78" t="str">
        <f t="shared" si="358"/>
        <v>1</v>
      </c>
      <c r="DF565" s="78" t="str">
        <f t="shared" si="359"/>
        <v>1</v>
      </c>
      <c r="DG565" s="78" t="str">
        <f t="shared" si="360"/>
        <v>1</v>
      </c>
      <c r="DH565" s="78" t="str">
        <f t="shared" si="361"/>
        <v>1</v>
      </c>
      <c r="DI565" s="79" t="str">
        <f>IFERROR(IF(J565="","",VLOOKUP(J565,Lists!$D$3:$E$13,2,FALSE)),1)</f>
        <v/>
      </c>
      <c r="DJ565" s="79" t="str">
        <f>IFERROR(IF(K565="","",VLOOKUP(K565,Lists!$F$3:$G$14,2,FALSE)),1)</f>
        <v/>
      </c>
      <c r="DK565" s="79" t="str">
        <f>IFERROR(IF(M565="","",VLOOKUP(M565,Lists!$AA$3:$AB$18,2,FALSE)),1)</f>
        <v/>
      </c>
      <c r="DL565" s="79" t="str">
        <f>IFERROR(IF(N565="","",VLOOKUP(N565,Lists!$AC$3:$AD$13,2,FALSE)),1)</f>
        <v/>
      </c>
    </row>
    <row r="566" spans="1:116" ht="15" customHeight="1" x14ac:dyDescent="0.2">
      <c r="A566" s="20"/>
      <c r="B566" s="19"/>
      <c r="C566" s="64"/>
      <c r="D566" s="64"/>
      <c r="E566" s="19"/>
      <c r="F566" s="20"/>
      <c r="G566" s="18"/>
      <c r="H566" s="65"/>
      <c r="I566" s="18"/>
      <c r="J566" s="66"/>
      <c r="K566" s="66"/>
      <c r="L566" s="67"/>
      <c r="M566" s="68"/>
      <c r="N566" s="68"/>
      <c r="O566" s="69"/>
      <c r="P566" s="134"/>
      <c r="Q566" s="70"/>
      <c r="R566" s="134"/>
      <c r="S566" s="70"/>
      <c r="T566" s="134"/>
      <c r="U566" s="70"/>
      <c r="V566" s="134"/>
      <c r="W566" s="70"/>
      <c r="X566" s="134"/>
      <c r="Y566" s="70"/>
      <c r="Z566" s="134"/>
      <c r="AA566" s="70"/>
      <c r="AB566" s="19"/>
      <c r="AC566" s="20"/>
      <c r="AD566" s="19"/>
      <c r="AE566" s="71" t="str">
        <f t="shared" si="326"/>
        <v/>
      </c>
      <c r="AF566" s="71" t="str">
        <f t="shared" si="327"/>
        <v/>
      </c>
      <c r="AG566" s="71" t="str">
        <f t="shared" si="328"/>
        <v/>
      </c>
      <c r="AH566" s="71" t="str">
        <f t="shared" si="329"/>
        <v/>
      </c>
      <c r="AI566" s="71" t="str">
        <f t="shared" si="330"/>
        <v/>
      </c>
      <c r="AJ566" s="71" t="str">
        <f t="shared" si="331"/>
        <v/>
      </c>
      <c r="AK566" s="71" t="str">
        <f t="shared" si="332"/>
        <v/>
      </c>
      <c r="AL566" s="71" t="str">
        <f t="shared" si="333"/>
        <v/>
      </c>
      <c r="AM566" s="71" t="str">
        <f t="shared" si="334"/>
        <v/>
      </c>
      <c r="AN566" s="72" t="str">
        <f t="shared" si="335"/>
        <v/>
      </c>
      <c r="AO566" s="73" t="str">
        <f t="shared" si="336"/>
        <v/>
      </c>
      <c r="AP566" s="72" t="str">
        <f t="shared" si="337"/>
        <v/>
      </c>
      <c r="AQ566" s="72" t="str">
        <f t="shared" si="338"/>
        <v/>
      </c>
      <c r="AR566" s="72" t="str">
        <f t="shared" si="339"/>
        <v/>
      </c>
      <c r="AS566" s="72" t="str">
        <f t="shared" si="340"/>
        <v/>
      </c>
      <c r="AT566" s="72" t="str">
        <f t="shared" si="341"/>
        <v/>
      </c>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80"/>
      <c r="CA566" s="3"/>
      <c r="CB566" s="3"/>
      <c r="CC566" s="3"/>
      <c r="CD566" s="3"/>
      <c r="CE566" s="3"/>
      <c r="CF566" s="3"/>
      <c r="CG566" s="3"/>
      <c r="CH566" s="3"/>
      <c r="CI566" s="3"/>
      <c r="CJ566" s="3"/>
      <c r="CM566" s="3"/>
      <c r="CN566" s="78" t="str">
        <f t="shared" si="342"/>
        <v/>
      </c>
      <c r="CO566" s="78" t="str">
        <f t="shared" si="343"/>
        <v/>
      </c>
      <c r="CP566" s="78" t="str">
        <f t="shared" si="344"/>
        <v/>
      </c>
      <c r="CQ566" s="78" t="str">
        <f t="shared" si="345"/>
        <v/>
      </c>
      <c r="CR566" s="78" t="str">
        <f t="shared" si="346"/>
        <v/>
      </c>
      <c r="CS566" s="78" t="str">
        <f t="shared" si="347"/>
        <v/>
      </c>
      <c r="CT566" s="78">
        <f t="shared" si="348"/>
        <v>0</v>
      </c>
      <c r="CU566" s="78">
        <f t="shared" si="349"/>
        <v>0</v>
      </c>
      <c r="CV566" s="78">
        <f t="shared" si="350"/>
        <v>0</v>
      </c>
      <c r="CW566" s="78">
        <f t="shared" si="351"/>
        <v>0</v>
      </c>
      <c r="CX566" s="78">
        <f t="shared" si="352"/>
        <v>0</v>
      </c>
      <c r="CY566" s="78">
        <f t="shared" si="353"/>
        <v>0</v>
      </c>
      <c r="CZ566" s="78">
        <f t="shared" si="354"/>
        <v>0</v>
      </c>
      <c r="DA566" s="78">
        <f>IF(COUNTIFS($A$2:$A$601,A566,$B$2:$B$601,B566,$F$2:F$601,F566)&gt;1,1,0)</f>
        <v>0</v>
      </c>
      <c r="DB566" s="78">
        <f t="shared" si="355"/>
        <v>0</v>
      </c>
      <c r="DC566" s="78">
        <f t="shared" si="356"/>
        <v>0</v>
      </c>
      <c r="DD566" s="78">
        <f t="shared" si="357"/>
        <v>0</v>
      </c>
      <c r="DE566" s="78" t="str">
        <f t="shared" si="358"/>
        <v>1</v>
      </c>
      <c r="DF566" s="78" t="str">
        <f t="shared" si="359"/>
        <v>1</v>
      </c>
      <c r="DG566" s="78" t="str">
        <f t="shared" si="360"/>
        <v>1</v>
      </c>
      <c r="DH566" s="78" t="str">
        <f t="shared" si="361"/>
        <v>1</v>
      </c>
      <c r="DI566" s="79" t="str">
        <f>IFERROR(IF(J566="","",VLOOKUP(J566,Lists!$D$3:$E$13,2,FALSE)),1)</f>
        <v/>
      </c>
      <c r="DJ566" s="79" t="str">
        <f>IFERROR(IF(K566="","",VLOOKUP(K566,Lists!$F$3:$G$14,2,FALSE)),1)</f>
        <v/>
      </c>
      <c r="DK566" s="79" t="str">
        <f>IFERROR(IF(M566="","",VLOOKUP(M566,Lists!$AA$3:$AB$18,2,FALSE)),1)</f>
        <v/>
      </c>
      <c r="DL566" s="79" t="str">
        <f>IFERROR(IF(N566="","",VLOOKUP(N566,Lists!$AC$3:$AD$13,2,FALSE)),1)</f>
        <v/>
      </c>
    </row>
    <row r="567" spans="1:116" ht="15" customHeight="1" x14ac:dyDescent="0.2">
      <c r="A567" s="20"/>
      <c r="B567" s="19"/>
      <c r="C567" s="64"/>
      <c r="D567" s="64"/>
      <c r="E567" s="19"/>
      <c r="F567" s="20"/>
      <c r="G567" s="18"/>
      <c r="H567" s="65"/>
      <c r="I567" s="18"/>
      <c r="J567" s="66"/>
      <c r="K567" s="66"/>
      <c r="L567" s="67"/>
      <c r="M567" s="68"/>
      <c r="N567" s="68"/>
      <c r="O567" s="69"/>
      <c r="P567" s="134"/>
      <c r="Q567" s="70"/>
      <c r="R567" s="134"/>
      <c r="S567" s="70"/>
      <c r="T567" s="134"/>
      <c r="U567" s="70"/>
      <c r="V567" s="134"/>
      <c r="W567" s="70"/>
      <c r="X567" s="134"/>
      <c r="Y567" s="70"/>
      <c r="Z567" s="134"/>
      <c r="AA567" s="70"/>
      <c r="AB567" s="19"/>
      <c r="AC567" s="20"/>
      <c r="AD567" s="19"/>
      <c r="AE567" s="71" t="str">
        <f t="shared" si="326"/>
        <v/>
      </c>
      <c r="AF567" s="71" t="str">
        <f t="shared" si="327"/>
        <v/>
      </c>
      <c r="AG567" s="71" t="str">
        <f t="shared" si="328"/>
        <v/>
      </c>
      <c r="AH567" s="71" t="str">
        <f t="shared" si="329"/>
        <v/>
      </c>
      <c r="AI567" s="71" t="str">
        <f t="shared" si="330"/>
        <v/>
      </c>
      <c r="AJ567" s="71" t="str">
        <f t="shared" si="331"/>
        <v/>
      </c>
      <c r="AK567" s="71" t="str">
        <f t="shared" si="332"/>
        <v/>
      </c>
      <c r="AL567" s="71" t="str">
        <f t="shared" si="333"/>
        <v/>
      </c>
      <c r="AM567" s="71" t="str">
        <f t="shared" si="334"/>
        <v/>
      </c>
      <c r="AN567" s="72" t="str">
        <f t="shared" si="335"/>
        <v/>
      </c>
      <c r="AO567" s="73" t="str">
        <f t="shared" si="336"/>
        <v/>
      </c>
      <c r="AP567" s="72" t="str">
        <f t="shared" si="337"/>
        <v/>
      </c>
      <c r="AQ567" s="72" t="str">
        <f t="shared" si="338"/>
        <v/>
      </c>
      <c r="AR567" s="72" t="str">
        <f t="shared" si="339"/>
        <v/>
      </c>
      <c r="AS567" s="72" t="str">
        <f t="shared" si="340"/>
        <v/>
      </c>
      <c r="AT567" s="72" t="str">
        <f t="shared" si="341"/>
        <v/>
      </c>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80"/>
      <c r="CA567" s="3"/>
      <c r="CB567" s="3"/>
      <c r="CC567" s="3"/>
      <c r="CD567" s="3"/>
      <c r="CE567" s="3"/>
      <c r="CF567" s="3"/>
      <c r="CG567" s="3"/>
      <c r="CH567" s="3"/>
      <c r="CI567" s="3"/>
      <c r="CJ567" s="3"/>
      <c r="CM567" s="3"/>
      <c r="CN567" s="78" t="str">
        <f t="shared" si="342"/>
        <v/>
      </c>
      <c r="CO567" s="78" t="str">
        <f t="shared" si="343"/>
        <v/>
      </c>
      <c r="CP567" s="78" t="str">
        <f t="shared" si="344"/>
        <v/>
      </c>
      <c r="CQ567" s="78" t="str">
        <f t="shared" si="345"/>
        <v/>
      </c>
      <c r="CR567" s="78" t="str">
        <f t="shared" si="346"/>
        <v/>
      </c>
      <c r="CS567" s="78" t="str">
        <f t="shared" si="347"/>
        <v/>
      </c>
      <c r="CT567" s="78">
        <f t="shared" si="348"/>
        <v>0</v>
      </c>
      <c r="CU567" s="78">
        <f t="shared" si="349"/>
        <v>0</v>
      </c>
      <c r="CV567" s="78">
        <f t="shared" si="350"/>
        <v>0</v>
      </c>
      <c r="CW567" s="78">
        <f t="shared" si="351"/>
        <v>0</v>
      </c>
      <c r="CX567" s="78">
        <f t="shared" si="352"/>
        <v>0</v>
      </c>
      <c r="CY567" s="78">
        <f t="shared" si="353"/>
        <v>0</v>
      </c>
      <c r="CZ567" s="78">
        <f t="shared" si="354"/>
        <v>0</v>
      </c>
      <c r="DA567" s="78">
        <f>IF(COUNTIFS($A$2:$A$601,A567,$B$2:$B$601,B567,$F$2:F$601,F567)&gt;1,1,0)</f>
        <v>0</v>
      </c>
      <c r="DB567" s="78">
        <f t="shared" si="355"/>
        <v>0</v>
      </c>
      <c r="DC567" s="78">
        <f t="shared" si="356"/>
        <v>0</v>
      </c>
      <c r="DD567" s="78">
        <f t="shared" si="357"/>
        <v>0</v>
      </c>
      <c r="DE567" s="78" t="str">
        <f t="shared" si="358"/>
        <v>1</v>
      </c>
      <c r="DF567" s="78" t="str">
        <f t="shared" si="359"/>
        <v>1</v>
      </c>
      <c r="DG567" s="78" t="str">
        <f t="shared" si="360"/>
        <v>1</v>
      </c>
      <c r="DH567" s="78" t="str">
        <f t="shared" si="361"/>
        <v>1</v>
      </c>
      <c r="DI567" s="79" t="str">
        <f>IFERROR(IF(J567="","",VLOOKUP(J567,Lists!$D$3:$E$13,2,FALSE)),1)</f>
        <v/>
      </c>
      <c r="DJ567" s="79" t="str">
        <f>IFERROR(IF(K567="","",VLOOKUP(K567,Lists!$F$3:$G$14,2,FALSE)),1)</f>
        <v/>
      </c>
      <c r="DK567" s="79" t="str">
        <f>IFERROR(IF(M567="","",VLOOKUP(M567,Lists!$AA$3:$AB$18,2,FALSE)),1)</f>
        <v/>
      </c>
      <c r="DL567" s="79" t="str">
        <f>IFERROR(IF(N567="","",VLOOKUP(N567,Lists!$AC$3:$AD$13,2,FALSE)),1)</f>
        <v/>
      </c>
    </row>
    <row r="568" spans="1:116" ht="15" customHeight="1" x14ac:dyDescent="0.2">
      <c r="A568" s="20"/>
      <c r="B568" s="19"/>
      <c r="C568" s="64"/>
      <c r="D568" s="64"/>
      <c r="E568" s="19"/>
      <c r="F568" s="20"/>
      <c r="G568" s="18"/>
      <c r="H568" s="65"/>
      <c r="I568" s="18"/>
      <c r="J568" s="66"/>
      <c r="K568" s="66"/>
      <c r="L568" s="67"/>
      <c r="M568" s="68"/>
      <c r="N568" s="68"/>
      <c r="O568" s="69"/>
      <c r="P568" s="134"/>
      <c r="Q568" s="70"/>
      <c r="R568" s="134"/>
      <c r="S568" s="70"/>
      <c r="T568" s="134"/>
      <c r="U568" s="70"/>
      <c r="V568" s="134"/>
      <c r="W568" s="70"/>
      <c r="X568" s="134"/>
      <c r="Y568" s="70"/>
      <c r="Z568" s="134"/>
      <c r="AA568" s="70"/>
      <c r="AB568" s="19"/>
      <c r="AC568" s="20"/>
      <c r="AD568" s="19"/>
      <c r="AE568" s="71" t="str">
        <f t="shared" si="326"/>
        <v/>
      </c>
      <c r="AF568" s="71" t="str">
        <f t="shared" si="327"/>
        <v/>
      </c>
      <c r="AG568" s="71" t="str">
        <f t="shared" si="328"/>
        <v/>
      </c>
      <c r="AH568" s="71" t="str">
        <f t="shared" si="329"/>
        <v/>
      </c>
      <c r="AI568" s="71" t="str">
        <f t="shared" si="330"/>
        <v/>
      </c>
      <c r="AJ568" s="71" t="str">
        <f t="shared" si="331"/>
        <v/>
      </c>
      <c r="AK568" s="71" t="str">
        <f t="shared" si="332"/>
        <v/>
      </c>
      <c r="AL568" s="71" t="str">
        <f t="shared" si="333"/>
        <v/>
      </c>
      <c r="AM568" s="71" t="str">
        <f t="shared" si="334"/>
        <v/>
      </c>
      <c r="AN568" s="72" t="str">
        <f t="shared" si="335"/>
        <v/>
      </c>
      <c r="AO568" s="73" t="str">
        <f t="shared" si="336"/>
        <v/>
      </c>
      <c r="AP568" s="72" t="str">
        <f t="shared" si="337"/>
        <v/>
      </c>
      <c r="AQ568" s="72" t="str">
        <f t="shared" si="338"/>
        <v/>
      </c>
      <c r="AR568" s="72" t="str">
        <f t="shared" si="339"/>
        <v/>
      </c>
      <c r="AS568" s="72" t="str">
        <f t="shared" si="340"/>
        <v/>
      </c>
      <c r="AT568" s="72" t="str">
        <f t="shared" si="341"/>
        <v/>
      </c>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80"/>
      <c r="CA568" s="3"/>
      <c r="CB568" s="3"/>
      <c r="CC568" s="3"/>
      <c r="CD568" s="3"/>
      <c r="CE568" s="3"/>
      <c r="CF568" s="3"/>
      <c r="CG568" s="3"/>
      <c r="CH568" s="3"/>
      <c r="CI568" s="3"/>
      <c r="CJ568" s="3"/>
      <c r="CM568" s="3"/>
      <c r="CN568" s="78" t="str">
        <f t="shared" si="342"/>
        <v/>
      </c>
      <c r="CO568" s="78" t="str">
        <f t="shared" si="343"/>
        <v/>
      </c>
      <c r="CP568" s="78" t="str">
        <f t="shared" si="344"/>
        <v/>
      </c>
      <c r="CQ568" s="78" t="str">
        <f t="shared" si="345"/>
        <v/>
      </c>
      <c r="CR568" s="78" t="str">
        <f t="shared" si="346"/>
        <v/>
      </c>
      <c r="CS568" s="78" t="str">
        <f t="shared" si="347"/>
        <v/>
      </c>
      <c r="CT568" s="78">
        <f t="shared" si="348"/>
        <v>0</v>
      </c>
      <c r="CU568" s="78">
        <f t="shared" si="349"/>
        <v>0</v>
      </c>
      <c r="CV568" s="78">
        <f t="shared" si="350"/>
        <v>0</v>
      </c>
      <c r="CW568" s="78">
        <f t="shared" si="351"/>
        <v>0</v>
      </c>
      <c r="CX568" s="78">
        <f t="shared" si="352"/>
        <v>0</v>
      </c>
      <c r="CY568" s="78">
        <f t="shared" si="353"/>
        <v>0</v>
      </c>
      <c r="CZ568" s="78">
        <f t="shared" si="354"/>
        <v>0</v>
      </c>
      <c r="DA568" s="78">
        <f>IF(COUNTIFS($A$2:$A$601,A568,$B$2:$B$601,B568,$F$2:F$601,F568)&gt;1,1,0)</f>
        <v>0</v>
      </c>
      <c r="DB568" s="78">
        <f t="shared" si="355"/>
        <v>0</v>
      </c>
      <c r="DC568" s="78">
        <f t="shared" si="356"/>
        <v>0</v>
      </c>
      <c r="DD568" s="78">
        <f t="shared" si="357"/>
        <v>0</v>
      </c>
      <c r="DE568" s="78" t="str">
        <f t="shared" si="358"/>
        <v>1</v>
      </c>
      <c r="DF568" s="78" t="str">
        <f t="shared" si="359"/>
        <v>1</v>
      </c>
      <c r="DG568" s="78" t="str">
        <f t="shared" si="360"/>
        <v>1</v>
      </c>
      <c r="DH568" s="78" t="str">
        <f t="shared" si="361"/>
        <v>1</v>
      </c>
      <c r="DI568" s="79" t="str">
        <f>IFERROR(IF(J568="","",VLOOKUP(J568,Lists!$D$3:$E$13,2,FALSE)),1)</f>
        <v/>
      </c>
      <c r="DJ568" s="79" t="str">
        <f>IFERROR(IF(K568="","",VLOOKUP(K568,Lists!$F$3:$G$14,2,FALSE)),1)</f>
        <v/>
      </c>
      <c r="DK568" s="79" t="str">
        <f>IFERROR(IF(M568="","",VLOOKUP(M568,Lists!$AA$3:$AB$18,2,FALSE)),1)</f>
        <v/>
      </c>
      <c r="DL568" s="79" t="str">
        <f>IFERROR(IF(N568="","",VLOOKUP(N568,Lists!$AC$3:$AD$13,2,FALSE)),1)</f>
        <v/>
      </c>
    </row>
    <row r="569" spans="1:116" ht="15" customHeight="1" x14ac:dyDescent="0.2">
      <c r="A569" s="20"/>
      <c r="B569" s="19"/>
      <c r="C569" s="64"/>
      <c r="D569" s="64"/>
      <c r="E569" s="19"/>
      <c r="F569" s="20"/>
      <c r="G569" s="18"/>
      <c r="H569" s="65"/>
      <c r="I569" s="18"/>
      <c r="J569" s="66"/>
      <c r="K569" s="66"/>
      <c r="L569" s="67"/>
      <c r="M569" s="68"/>
      <c r="N569" s="68"/>
      <c r="O569" s="69"/>
      <c r="P569" s="134"/>
      <c r="Q569" s="70"/>
      <c r="R569" s="134"/>
      <c r="S569" s="70"/>
      <c r="T569" s="134"/>
      <c r="U569" s="70"/>
      <c r="V569" s="134"/>
      <c r="W569" s="70"/>
      <c r="X569" s="134"/>
      <c r="Y569" s="70"/>
      <c r="Z569" s="134"/>
      <c r="AA569" s="70"/>
      <c r="AB569" s="19"/>
      <c r="AC569" s="20"/>
      <c r="AD569" s="19"/>
      <c r="AE569" s="71" t="str">
        <f t="shared" si="326"/>
        <v/>
      </c>
      <c r="AF569" s="71" t="str">
        <f t="shared" si="327"/>
        <v/>
      </c>
      <c r="AG569" s="71" t="str">
        <f t="shared" si="328"/>
        <v/>
      </c>
      <c r="AH569" s="71" t="str">
        <f t="shared" si="329"/>
        <v/>
      </c>
      <c r="AI569" s="71" t="str">
        <f t="shared" si="330"/>
        <v/>
      </c>
      <c r="AJ569" s="71" t="str">
        <f t="shared" si="331"/>
        <v/>
      </c>
      <c r="AK569" s="71" t="str">
        <f t="shared" si="332"/>
        <v/>
      </c>
      <c r="AL569" s="71" t="str">
        <f t="shared" si="333"/>
        <v/>
      </c>
      <c r="AM569" s="71" t="str">
        <f t="shared" si="334"/>
        <v/>
      </c>
      <c r="AN569" s="72" t="str">
        <f t="shared" si="335"/>
        <v/>
      </c>
      <c r="AO569" s="73" t="str">
        <f t="shared" si="336"/>
        <v/>
      </c>
      <c r="AP569" s="72" t="str">
        <f t="shared" si="337"/>
        <v/>
      </c>
      <c r="AQ569" s="72" t="str">
        <f t="shared" si="338"/>
        <v/>
      </c>
      <c r="AR569" s="72" t="str">
        <f t="shared" si="339"/>
        <v/>
      </c>
      <c r="AS569" s="72" t="str">
        <f t="shared" si="340"/>
        <v/>
      </c>
      <c r="AT569" s="72" t="str">
        <f t="shared" si="341"/>
        <v/>
      </c>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80"/>
      <c r="CA569" s="3"/>
      <c r="CB569" s="3"/>
      <c r="CC569" s="3"/>
      <c r="CD569" s="3"/>
      <c r="CE569" s="3"/>
      <c r="CF569" s="3"/>
      <c r="CG569" s="3"/>
      <c r="CH569" s="3"/>
      <c r="CI569" s="3"/>
      <c r="CJ569" s="3"/>
      <c r="CM569" s="3"/>
      <c r="CN569" s="78" t="str">
        <f t="shared" si="342"/>
        <v/>
      </c>
      <c r="CO569" s="78" t="str">
        <f t="shared" si="343"/>
        <v/>
      </c>
      <c r="CP569" s="78" t="str">
        <f t="shared" si="344"/>
        <v/>
      </c>
      <c r="CQ569" s="78" t="str">
        <f t="shared" si="345"/>
        <v/>
      </c>
      <c r="CR569" s="78" t="str">
        <f t="shared" si="346"/>
        <v/>
      </c>
      <c r="CS569" s="78" t="str">
        <f t="shared" si="347"/>
        <v/>
      </c>
      <c r="CT569" s="78">
        <f t="shared" si="348"/>
        <v>0</v>
      </c>
      <c r="CU569" s="78">
        <f t="shared" si="349"/>
        <v>0</v>
      </c>
      <c r="CV569" s="78">
        <f t="shared" si="350"/>
        <v>0</v>
      </c>
      <c r="CW569" s="78">
        <f t="shared" si="351"/>
        <v>0</v>
      </c>
      <c r="CX569" s="78">
        <f t="shared" si="352"/>
        <v>0</v>
      </c>
      <c r="CY569" s="78">
        <f t="shared" si="353"/>
        <v>0</v>
      </c>
      <c r="CZ569" s="78">
        <f t="shared" si="354"/>
        <v>0</v>
      </c>
      <c r="DA569" s="78">
        <f>IF(COUNTIFS($A$2:$A$601,A569,$B$2:$B$601,B569,$F$2:F$601,F569)&gt;1,1,0)</f>
        <v>0</v>
      </c>
      <c r="DB569" s="78">
        <f t="shared" si="355"/>
        <v>0</v>
      </c>
      <c r="DC569" s="78">
        <f t="shared" si="356"/>
        <v>0</v>
      </c>
      <c r="DD569" s="78">
        <f t="shared" si="357"/>
        <v>0</v>
      </c>
      <c r="DE569" s="78" t="str">
        <f t="shared" si="358"/>
        <v>1</v>
      </c>
      <c r="DF569" s="78" t="str">
        <f t="shared" si="359"/>
        <v>1</v>
      </c>
      <c r="DG569" s="78" t="str">
        <f t="shared" si="360"/>
        <v>1</v>
      </c>
      <c r="DH569" s="78" t="str">
        <f t="shared" si="361"/>
        <v>1</v>
      </c>
      <c r="DI569" s="79" t="str">
        <f>IFERROR(IF(J569="","",VLOOKUP(J569,Lists!$D$3:$E$13,2,FALSE)),1)</f>
        <v/>
      </c>
      <c r="DJ569" s="79" t="str">
        <f>IFERROR(IF(K569="","",VLOOKUP(K569,Lists!$F$3:$G$14,2,FALSE)),1)</f>
        <v/>
      </c>
      <c r="DK569" s="79" t="str">
        <f>IFERROR(IF(M569="","",VLOOKUP(M569,Lists!$AA$3:$AB$18,2,FALSE)),1)</f>
        <v/>
      </c>
      <c r="DL569" s="79" t="str">
        <f>IFERROR(IF(N569="","",VLOOKUP(N569,Lists!$AC$3:$AD$13,2,FALSE)),1)</f>
        <v/>
      </c>
    </row>
    <row r="570" spans="1:116" ht="15" customHeight="1" x14ac:dyDescent="0.2">
      <c r="A570" s="20"/>
      <c r="B570" s="19"/>
      <c r="C570" s="64"/>
      <c r="D570" s="64"/>
      <c r="E570" s="19"/>
      <c r="F570" s="20"/>
      <c r="G570" s="18"/>
      <c r="H570" s="65"/>
      <c r="I570" s="18"/>
      <c r="J570" s="66"/>
      <c r="K570" s="66"/>
      <c r="L570" s="67"/>
      <c r="M570" s="68"/>
      <c r="N570" s="68"/>
      <c r="O570" s="69"/>
      <c r="P570" s="134"/>
      <c r="Q570" s="70"/>
      <c r="R570" s="134"/>
      <c r="S570" s="70"/>
      <c r="T570" s="134"/>
      <c r="U570" s="70"/>
      <c r="V570" s="134"/>
      <c r="W570" s="70"/>
      <c r="X570" s="134"/>
      <c r="Y570" s="70"/>
      <c r="Z570" s="134"/>
      <c r="AA570" s="70"/>
      <c r="AB570" s="19"/>
      <c r="AC570" s="20"/>
      <c r="AD570" s="19"/>
      <c r="AE570" s="71" t="str">
        <f t="shared" si="326"/>
        <v/>
      </c>
      <c r="AF570" s="71" t="str">
        <f t="shared" si="327"/>
        <v/>
      </c>
      <c r="AG570" s="71" t="str">
        <f t="shared" si="328"/>
        <v/>
      </c>
      <c r="AH570" s="71" t="str">
        <f t="shared" si="329"/>
        <v/>
      </c>
      <c r="AI570" s="71" t="str">
        <f t="shared" si="330"/>
        <v/>
      </c>
      <c r="AJ570" s="71" t="str">
        <f t="shared" si="331"/>
        <v/>
      </c>
      <c r="AK570" s="71" t="str">
        <f t="shared" si="332"/>
        <v/>
      </c>
      <c r="AL570" s="71" t="str">
        <f t="shared" si="333"/>
        <v/>
      </c>
      <c r="AM570" s="71" t="str">
        <f t="shared" si="334"/>
        <v/>
      </c>
      <c r="AN570" s="72" t="str">
        <f t="shared" si="335"/>
        <v/>
      </c>
      <c r="AO570" s="73" t="str">
        <f t="shared" si="336"/>
        <v/>
      </c>
      <c r="AP570" s="72" t="str">
        <f t="shared" si="337"/>
        <v/>
      </c>
      <c r="AQ570" s="72" t="str">
        <f t="shared" si="338"/>
        <v/>
      </c>
      <c r="AR570" s="72" t="str">
        <f t="shared" si="339"/>
        <v/>
      </c>
      <c r="AS570" s="72" t="str">
        <f t="shared" si="340"/>
        <v/>
      </c>
      <c r="AT570" s="72" t="str">
        <f t="shared" si="341"/>
        <v/>
      </c>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80"/>
      <c r="CA570" s="3"/>
      <c r="CB570" s="3"/>
      <c r="CC570" s="3"/>
      <c r="CD570" s="3"/>
      <c r="CE570" s="3"/>
      <c r="CF570" s="3"/>
      <c r="CG570" s="3"/>
      <c r="CH570" s="3"/>
      <c r="CI570" s="3"/>
      <c r="CJ570" s="3"/>
      <c r="CM570" s="3"/>
      <c r="CN570" s="78" t="str">
        <f t="shared" si="342"/>
        <v/>
      </c>
      <c r="CO570" s="78" t="str">
        <f t="shared" si="343"/>
        <v/>
      </c>
      <c r="CP570" s="78" t="str">
        <f t="shared" si="344"/>
        <v/>
      </c>
      <c r="CQ570" s="78" t="str">
        <f t="shared" si="345"/>
        <v/>
      </c>
      <c r="CR570" s="78" t="str">
        <f t="shared" si="346"/>
        <v/>
      </c>
      <c r="CS570" s="78" t="str">
        <f t="shared" si="347"/>
        <v/>
      </c>
      <c r="CT570" s="78">
        <f t="shared" si="348"/>
        <v>0</v>
      </c>
      <c r="CU570" s="78">
        <f t="shared" si="349"/>
        <v>0</v>
      </c>
      <c r="CV570" s="78">
        <f t="shared" si="350"/>
        <v>0</v>
      </c>
      <c r="CW570" s="78">
        <f t="shared" si="351"/>
        <v>0</v>
      </c>
      <c r="CX570" s="78">
        <f t="shared" si="352"/>
        <v>0</v>
      </c>
      <c r="CY570" s="78">
        <f t="shared" si="353"/>
        <v>0</v>
      </c>
      <c r="CZ570" s="78">
        <f t="shared" si="354"/>
        <v>0</v>
      </c>
      <c r="DA570" s="78">
        <f>IF(COUNTIFS($A$2:$A$601,A570,$B$2:$B$601,B570,$F$2:F$601,F570)&gt;1,1,0)</f>
        <v>0</v>
      </c>
      <c r="DB570" s="78">
        <f t="shared" si="355"/>
        <v>0</v>
      </c>
      <c r="DC570" s="78">
        <f t="shared" si="356"/>
        <v>0</v>
      </c>
      <c r="DD570" s="78">
        <f t="shared" si="357"/>
        <v>0</v>
      </c>
      <c r="DE570" s="78" t="str">
        <f t="shared" si="358"/>
        <v>1</v>
      </c>
      <c r="DF570" s="78" t="str">
        <f t="shared" si="359"/>
        <v>1</v>
      </c>
      <c r="DG570" s="78" t="str">
        <f t="shared" si="360"/>
        <v>1</v>
      </c>
      <c r="DH570" s="78" t="str">
        <f t="shared" si="361"/>
        <v>1</v>
      </c>
      <c r="DI570" s="79" t="str">
        <f>IFERROR(IF(J570="","",VLOOKUP(J570,Lists!$D$3:$E$13,2,FALSE)),1)</f>
        <v/>
      </c>
      <c r="DJ570" s="79" t="str">
        <f>IFERROR(IF(K570="","",VLOOKUP(K570,Lists!$F$3:$G$14,2,FALSE)),1)</f>
        <v/>
      </c>
      <c r="DK570" s="79" t="str">
        <f>IFERROR(IF(M570="","",VLOOKUP(M570,Lists!$AA$3:$AB$18,2,FALSE)),1)</f>
        <v/>
      </c>
      <c r="DL570" s="79" t="str">
        <f>IFERROR(IF(N570="","",VLOOKUP(N570,Lists!$AC$3:$AD$13,2,FALSE)),1)</f>
        <v/>
      </c>
    </row>
    <row r="571" spans="1:116" ht="15" customHeight="1" x14ac:dyDescent="0.2">
      <c r="A571" s="20"/>
      <c r="B571" s="19"/>
      <c r="C571" s="64"/>
      <c r="D571" s="64"/>
      <c r="E571" s="19"/>
      <c r="F571" s="20"/>
      <c r="G571" s="18"/>
      <c r="H571" s="65"/>
      <c r="I571" s="18"/>
      <c r="J571" s="66"/>
      <c r="K571" s="66"/>
      <c r="L571" s="67"/>
      <c r="M571" s="68"/>
      <c r="N571" s="68"/>
      <c r="O571" s="69"/>
      <c r="P571" s="134"/>
      <c r="Q571" s="70"/>
      <c r="R571" s="134"/>
      <c r="S571" s="70"/>
      <c r="T571" s="134"/>
      <c r="U571" s="70"/>
      <c r="V571" s="134"/>
      <c r="W571" s="70"/>
      <c r="X571" s="134"/>
      <c r="Y571" s="70"/>
      <c r="Z571" s="134"/>
      <c r="AA571" s="70"/>
      <c r="AB571" s="19"/>
      <c r="AC571" s="20"/>
      <c r="AD571" s="19"/>
      <c r="AE571" s="71" t="str">
        <f t="shared" si="326"/>
        <v/>
      </c>
      <c r="AF571" s="71" t="str">
        <f t="shared" si="327"/>
        <v/>
      </c>
      <c r="AG571" s="71" t="str">
        <f t="shared" si="328"/>
        <v/>
      </c>
      <c r="AH571" s="71" t="str">
        <f t="shared" si="329"/>
        <v/>
      </c>
      <c r="AI571" s="71" t="str">
        <f t="shared" si="330"/>
        <v/>
      </c>
      <c r="AJ571" s="71" t="str">
        <f t="shared" si="331"/>
        <v/>
      </c>
      <c r="AK571" s="71" t="str">
        <f t="shared" si="332"/>
        <v/>
      </c>
      <c r="AL571" s="71" t="str">
        <f t="shared" si="333"/>
        <v/>
      </c>
      <c r="AM571" s="71" t="str">
        <f t="shared" si="334"/>
        <v/>
      </c>
      <c r="AN571" s="72" t="str">
        <f t="shared" si="335"/>
        <v/>
      </c>
      <c r="AO571" s="73" t="str">
        <f t="shared" si="336"/>
        <v/>
      </c>
      <c r="AP571" s="72" t="str">
        <f t="shared" si="337"/>
        <v/>
      </c>
      <c r="AQ571" s="72" t="str">
        <f t="shared" si="338"/>
        <v/>
      </c>
      <c r="AR571" s="72" t="str">
        <f t="shared" si="339"/>
        <v/>
      </c>
      <c r="AS571" s="72" t="str">
        <f t="shared" si="340"/>
        <v/>
      </c>
      <c r="AT571" s="72" t="str">
        <f t="shared" si="341"/>
        <v/>
      </c>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80"/>
      <c r="CA571" s="3"/>
      <c r="CB571" s="3"/>
      <c r="CC571" s="3"/>
      <c r="CD571" s="3"/>
      <c r="CE571" s="3"/>
      <c r="CF571" s="3"/>
      <c r="CG571" s="3"/>
      <c r="CH571" s="3"/>
      <c r="CI571" s="3"/>
      <c r="CJ571" s="3"/>
      <c r="CM571" s="3"/>
      <c r="CN571" s="78" t="str">
        <f t="shared" si="342"/>
        <v/>
      </c>
      <c r="CO571" s="78" t="str">
        <f t="shared" si="343"/>
        <v/>
      </c>
      <c r="CP571" s="78" t="str">
        <f t="shared" si="344"/>
        <v/>
      </c>
      <c r="CQ571" s="78" t="str">
        <f t="shared" si="345"/>
        <v/>
      </c>
      <c r="CR571" s="78" t="str">
        <f t="shared" si="346"/>
        <v/>
      </c>
      <c r="CS571" s="78" t="str">
        <f t="shared" si="347"/>
        <v/>
      </c>
      <c r="CT571" s="78">
        <f t="shared" si="348"/>
        <v>0</v>
      </c>
      <c r="CU571" s="78">
        <f t="shared" si="349"/>
        <v>0</v>
      </c>
      <c r="CV571" s="78">
        <f t="shared" si="350"/>
        <v>0</v>
      </c>
      <c r="CW571" s="78">
        <f t="shared" si="351"/>
        <v>0</v>
      </c>
      <c r="CX571" s="78">
        <f t="shared" si="352"/>
        <v>0</v>
      </c>
      <c r="CY571" s="78">
        <f t="shared" si="353"/>
        <v>0</v>
      </c>
      <c r="CZ571" s="78">
        <f t="shared" si="354"/>
        <v>0</v>
      </c>
      <c r="DA571" s="78">
        <f>IF(COUNTIFS($A$2:$A$601,A571,$B$2:$B$601,B571,$F$2:F$601,F571)&gt;1,1,0)</f>
        <v>0</v>
      </c>
      <c r="DB571" s="78">
        <f t="shared" si="355"/>
        <v>0</v>
      </c>
      <c r="DC571" s="78">
        <f t="shared" si="356"/>
        <v>0</v>
      </c>
      <c r="DD571" s="78">
        <f t="shared" si="357"/>
        <v>0</v>
      </c>
      <c r="DE571" s="78" t="str">
        <f t="shared" si="358"/>
        <v>1</v>
      </c>
      <c r="DF571" s="78" t="str">
        <f t="shared" si="359"/>
        <v>1</v>
      </c>
      <c r="DG571" s="78" t="str">
        <f t="shared" si="360"/>
        <v>1</v>
      </c>
      <c r="DH571" s="78" t="str">
        <f t="shared" si="361"/>
        <v>1</v>
      </c>
      <c r="DI571" s="79" t="str">
        <f>IFERROR(IF(J571="","",VLOOKUP(J571,Lists!$D$3:$E$13,2,FALSE)),1)</f>
        <v/>
      </c>
      <c r="DJ571" s="79" t="str">
        <f>IFERROR(IF(K571="","",VLOOKUP(K571,Lists!$F$3:$G$14,2,FALSE)),1)</f>
        <v/>
      </c>
      <c r="DK571" s="79" t="str">
        <f>IFERROR(IF(M571="","",VLOOKUP(M571,Lists!$AA$3:$AB$18,2,FALSE)),1)</f>
        <v/>
      </c>
      <c r="DL571" s="79" t="str">
        <f>IFERROR(IF(N571="","",VLOOKUP(N571,Lists!$AC$3:$AD$13,2,FALSE)),1)</f>
        <v/>
      </c>
    </row>
    <row r="572" spans="1:116" ht="15" customHeight="1" x14ac:dyDescent="0.2">
      <c r="A572" s="20"/>
      <c r="B572" s="19"/>
      <c r="C572" s="64"/>
      <c r="D572" s="64"/>
      <c r="E572" s="19"/>
      <c r="F572" s="20"/>
      <c r="G572" s="18"/>
      <c r="H572" s="65"/>
      <c r="I572" s="18"/>
      <c r="J572" s="66"/>
      <c r="K572" s="66"/>
      <c r="L572" s="67"/>
      <c r="M572" s="68"/>
      <c r="N572" s="68"/>
      <c r="O572" s="69"/>
      <c r="P572" s="134"/>
      <c r="Q572" s="70"/>
      <c r="R572" s="134"/>
      <c r="S572" s="70"/>
      <c r="T572" s="134"/>
      <c r="U572" s="70"/>
      <c r="V572" s="134"/>
      <c r="W572" s="70"/>
      <c r="X572" s="134"/>
      <c r="Y572" s="70"/>
      <c r="Z572" s="134"/>
      <c r="AA572" s="70"/>
      <c r="AB572" s="19"/>
      <c r="AC572" s="20"/>
      <c r="AD572" s="19"/>
      <c r="AE572" s="71" t="str">
        <f t="shared" si="326"/>
        <v/>
      </c>
      <c r="AF572" s="71" t="str">
        <f t="shared" si="327"/>
        <v/>
      </c>
      <c r="AG572" s="71" t="str">
        <f t="shared" si="328"/>
        <v/>
      </c>
      <c r="AH572" s="71" t="str">
        <f t="shared" si="329"/>
        <v/>
      </c>
      <c r="AI572" s="71" t="str">
        <f t="shared" si="330"/>
        <v/>
      </c>
      <c r="AJ572" s="71" t="str">
        <f t="shared" si="331"/>
        <v/>
      </c>
      <c r="AK572" s="71" t="str">
        <f t="shared" si="332"/>
        <v/>
      </c>
      <c r="AL572" s="71" t="str">
        <f t="shared" si="333"/>
        <v/>
      </c>
      <c r="AM572" s="71" t="str">
        <f t="shared" si="334"/>
        <v/>
      </c>
      <c r="AN572" s="72" t="str">
        <f t="shared" si="335"/>
        <v/>
      </c>
      <c r="AO572" s="73" t="str">
        <f t="shared" si="336"/>
        <v/>
      </c>
      <c r="AP572" s="72" t="str">
        <f t="shared" si="337"/>
        <v/>
      </c>
      <c r="AQ572" s="72" t="str">
        <f t="shared" si="338"/>
        <v/>
      </c>
      <c r="AR572" s="72" t="str">
        <f t="shared" si="339"/>
        <v/>
      </c>
      <c r="AS572" s="72" t="str">
        <f t="shared" si="340"/>
        <v/>
      </c>
      <c r="AT572" s="72" t="str">
        <f t="shared" si="341"/>
        <v/>
      </c>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80"/>
      <c r="CA572" s="3"/>
      <c r="CB572" s="3"/>
      <c r="CC572" s="3"/>
      <c r="CD572" s="3"/>
      <c r="CE572" s="3"/>
      <c r="CF572" s="3"/>
      <c r="CG572" s="3"/>
      <c r="CH572" s="3"/>
      <c r="CI572" s="3"/>
      <c r="CJ572" s="3"/>
      <c r="CM572" s="3"/>
      <c r="CN572" s="78" t="str">
        <f t="shared" si="342"/>
        <v/>
      </c>
      <c r="CO572" s="78" t="str">
        <f t="shared" si="343"/>
        <v/>
      </c>
      <c r="CP572" s="78" t="str">
        <f t="shared" si="344"/>
        <v/>
      </c>
      <c r="CQ572" s="78" t="str">
        <f t="shared" si="345"/>
        <v/>
      </c>
      <c r="CR572" s="78" t="str">
        <f t="shared" si="346"/>
        <v/>
      </c>
      <c r="CS572" s="78" t="str">
        <f t="shared" si="347"/>
        <v/>
      </c>
      <c r="CT572" s="78">
        <f t="shared" si="348"/>
        <v>0</v>
      </c>
      <c r="CU572" s="78">
        <f t="shared" si="349"/>
        <v>0</v>
      </c>
      <c r="CV572" s="78">
        <f t="shared" si="350"/>
        <v>0</v>
      </c>
      <c r="CW572" s="78">
        <f t="shared" si="351"/>
        <v>0</v>
      </c>
      <c r="CX572" s="78">
        <f t="shared" si="352"/>
        <v>0</v>
      </c>
      <c r="CY572" s="78">
        <f t="shared" si="353"/>
        <v>0</v>
      </c>
      <c r="CZ572" s="78">
        <f t="shared" si="354"/>
        <v>0</v>
      </c>
      <c r="DA572" s="78">
        <f>IF(COUNTIFS($A$2:$A$601,A572,$B$2:$B$601,B572,$F$2:F$601,F572)&gt;1,1,0)</f>
        <v>0</v>
      </c>
      <c r="DB572" s="78">
        <f t="shared" si="355"/>
        <v>0</v>
      </c>
      <c r="DC572" s="78">
        <f t="shared" si="356"/>
        <v>0</v>
      </c>
      <c r="DD572" s="78">
        <f t="shared" si="357"/>
        <v>0</v>
      </c>
      <c r="DE572" s="78" t="str">
        <f t="shared" si="358"/>
        <v>1</v>
      </c>
      <c r="DF572" s="78" t="str">
        <f t="shared" si="359"/>
        <v>1</v>
      </c>
      <c r="DG572" s="78" t="str">
        <f t="shared" si="360"/>
        <v>1</v>
      </c>
      <c r="DH572" s="78" t="str">
        <f t="shared" si="361"/>
        <v>1</v>
      </c>
      <c r="DI572" s="79" t="str">
        <f>IFERROR(IF(J572="","",VLOOKUP(J572,Lists!$D$3:$E$13,2,FALSE)),1)</f>
        <v/>
      </c>
      <c r="DJ572" s="79" t="str">
        <f>IFERROR(IF(K572="","",VLOOKUP(K572,Lists!$F$3:$G$14,2,FALSE)),1)</f>
        <v/>
      </c>
      <c r="DK572" s="79" t="str">
        <f>IFERROR(IF(M572="","",VLOOKUP(M572,Lists!$AA$3:$AB$18,2,FALSE)),1)</f>
        <v/>
      </c>
      <c r="DL572" s="79" t="str">
        <f>IFERROR(IF(N572="","",VLOOKUP(N572,Lists!$AC$3:$AD$13,2,FALSE)),1)</f>
        <v/>
      </c>
    </row>
    <row r="573" spans="1:116" ht="15" customHeight="1" x14ac:dyDescent="0.2">
      <c r="A573" s="20"/>
      <c r="B573" s="19"/>
      <c r="C573" s="64"/>
      <c r="D573" s="64"/>
      <c r="E573" s="19"/>
      <c r="F573" s="20"/>
      <c r="G573" s="18"/>
      <c r="H573" s="65"/>
      <c r="I573" s="18"/>
      <c r="J573" s="66"/>
      <c r="K573" s="66"/>
      <c r="L573" s="67"/>
      <c r="M573" s="68"/>
      <c r="N573" s="68"/>
      <c r="O573" s="69"/>
      <c r="P573" s="134"/>
      <c r="Q573" s="70"/>
      <c r="R573" s="134"/>
      <c r="S573" s="70"/>
      <c r="T573" s="134"/>
      <c r="U573" s="70"/>
      <c r="V573" s="134"/>
      <c r="W573" s="70"/>
      <c r="X573" s="134"/>
      <c r="Y573" s="70"/>
      <c r="Z573" s="134"/>
      <c r="AA573" s="70"/>
      <c r="AB573" s="19"/>
      <c r="AC573" s="20"/>
      <c r="AD573" s="19"/>
      <c r="AE573" s="71" t="str">
        <f t="shared" si="326"/>
        <v/>
      </c>
      <c r="AF573" s="71" t="str">
        <f t="shared" si="327"/>
        <v/>
      </c>
      <c r="AG573" s="71" t="str">
        <f t="shared" si="328"/>
        <v/>
      </c>
      <c r="AH573" s="71" t="str">
        <f t="shared" si="329"/>
        <v/>
      </c>
      <c r="AI573" s="71" t="str">
        <f t="shared" si="330"/>
        <v/>
      </c>
      <c r="AJ573" s="71" t="str">
        <f t="shared" si="331"/>
        <v/>
      </c>
      <c r="AK573" s="71" t="str">
        <f t="shared" si="332"/>
        <v/>
      </c>
      <c r="AL573" s="71" t="str">
        <f t="shared" si="333"/>
        <v/>
      </c>
      <c r="AM573" s="71" t="str">
        <f t="shared" si="334"/>
        <v/>
      </c>
      <c r="AN573" s="72" t="str">
        <f t="shared" si="335"/>
        <v/>
      </c>
      <c r="AO573" s="73" t="str">
        <f t="shared" si="336"/>
        <v/>
      </c>
      <c r="AP573" s="72" t="str">
        <f t="shared" si="337"/>
        <v/>
      </c>
      <c r="AQ573" s="72" t="str">
        <f t="shared" si="338"/>
        <v/>
      </c>
      <c r="AR573" s="72" t="str">
        <f t="shared" si="339"/>
        <v/>
      </c>
      <c r="AS573" s="72" t="str">
        <f t="shared" si="340"/>
        <v/>
      </c>
      <c r="AT573" s="72" t="str">
        <f t="shared" si="341"/>
        <v/>
      </c>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80"/>
      <c r="CA573" s="3"/>
      <c r="CB573" s="3"/>
      <c r="CC573" s="3"/>
      <c r="CD573" s="3"/>
      <c r="CE573" s="3"/>
      <c r="CF573" s="3"/>
      <c r="CG573" s="3"/>
      <c r="CH573" s="3"/>
      <c r="CI573" s="3"/>
      <c r="CJ573" s="3"/>
      <c r="CM573" s="3"/>
      <c r="CN573" s="78" t="str">
        <f t="shared" si="342"/>
        <v/>
      </c>
      <c r="CO573" s="78" t="str">
        <f t="shared" si="343"/>
        <v/>
      </c>
      <c r="CP573" s="78" t="str">
        <f t="shared" si="344"/>
        <v/>
      </c>
      <c r="CQ573" s="78" t="str">
        <f t="shared" si="345"/>
        <v/>
      </c>
      <c r="CR573" s="78" t="str">
        <f t="shared" si="346"/>
        <v/>
      </c>
      <c r="CS573" s="78" t="str">
        <f t="shared" si="347"/>
        <v/>
      </c>
      <c r="CT573" s="78">
        <f t="shared" si="348"/>
        <v>0</v>
      </c>
      <c r="CU573" s="78">
        <f t="shared" si="349"/>
        <v>0</v>
      </c>
      <c r="CV573" s="78">
        <f t="shared" si="350"/>
        <v>0</v>
      </c>
      <c r="CW573" s="78">
        <f t="shared" si="351"/>
        <v>0</v>
      </c>
      <c r="CX573" s="78">
        <f t="shared" si="352"/>
        <v>0</v>
      </c>
      <c r="CY573" s="78">
        <f t="shared" si="353"/>
        <v>0</v>
      </c>
      <c r="CZ573" s="78">
        <f t="shared" si="354"/>
        <v>0</v>
      </c>
      <c r="DA573" s="78">
        <f>IF(COUNTIFS($A$2:$A$601,A573,$B$2:$B$601,B573,$F$2:F$601,F573)&gt;1,1,0)</f>
        <v>0</v>
      </c>
      <c r="DB573" s="78">
        <f t="shared" si="355"/>
        <v>0</v>
      </c>
      <c r="DC573" s="78">
        <f t="shared" si="356"/>
        <v>0</v>
      </c>
      <c r="DD573" s="78">
        <f t="shared" si="357"/>
        <v>0</v>
      </c>
      <c r="DE573" s="78" t="str">
        <f t="shared" si="358"/>
        <v>1</v>
      </c>
      <c r="DF573" s="78" t="str">
        <f t="shared" si="359"/>
        <v>1</v>
      </c>
      <c r="DG573" s="78" t="str">
        <f t="shared" si="360"/>
        <v>1</v>
      </c>
      <c r="DH573" s="78" t="str">
        <f t="shared" si="361"/>
        <v>1</v>
      </c>
      <c r="DI573" s="79" t="str">
        <f>IFERROR(IF(J573="","",VLOOKUP(J573,Lists!$D$3:$E$13,2,FALSE)),1)</f>
        <v/>
      </c>
      <c r="DJ573" s="79" t="str">
        <f>IFERROR(IF(K573="","",VLOOKUP(K573,Lists!$F$3:$G$14,2,FALSE)),1)</f>
        <v/>
      </c>
      <c r="DK573" s="79" t="str">
        <f>IFERROR(IF(M573="","",VLOOKUP(M573,Lists!$AA$3:$AB$18,2,FALSE)),1)</f>
        <v/>
      </c>
      <c r="DL573" s="79" t="str">
        <f>IFERROR(IF(N573="","",VLOOKUP(N573,Lists!$AC$3:$AD$13,2,FALSE)),1)</f>
        <v/>
      </c>
    </row>
    <row r="574" spans="1:116" ht="15" customHeight="1" x14ac:dyDescent="0.2">
      <c r="A574" s="20"/>
      <c r="B574" s="19"/>
      <c r="C574" s="64"/>
      <c r="D574" s="64"/>
      <c r="E574" s="19"/>
      <c r="F574" s="20"/>
      <c r="G574" s="18"/>
      <c r="H574" s="65"/>
      <c r="I574" s="18"/>
      <c r="J574" s="66"/>
      <c r="K574" s="66"/>
      <c r="L574" s="67"/>
      <c r="M574" s="68"/>
      <c r="N574" s="68"/>
      <c r="O574" s="69"/>
      <c r="P574" s="134"/>
      <c r="Q574" s="70"/>
      <c r="R574" s="134"/>
      <c r="S574" s="70"/>
      <c r="T574" s="134"/>
      <c r="U574" s="70"/>
      <c r="V574" s="134"/>
      <c r="W574" s="70"/>
      <c r="X574" s="134"/>
      <c r="Y574" s="70"/>
      <c r="Z574" s="134"/>
      <c r="AA574" s="70"/>
      <c r="AB574" s="19"/>
      <c r="AC574" s="20"/>
      <c r="AD574" s="19"/>
      <c r="AE574" s="71" t="str">
        <f t="shared" si="326"/>
        <v/>
      </c>
      <c r="AF574" s="71" t="str">
        <f t="shared" si="327"/>
        <v/>
      </c>
      <c r="AG574" s="71" t="str">
        <f t="shared" si="328"/>
        <v/>
      </c>
      <c r="AH574" s="71" t="str">
        <f t="shared" si="329"/>
        <v/>
      </c>
      <c r="AI574" s="71" t="str">
        <f t="shared" si="330"/>
        <v/>
      </c>
      <c r="AJ574" s="71" t="str">
        <f t="shared" si="331"/>
        <v/>
      </c>
      <c r="AK574" s="71" t="str">
        <f t="shared" si="332"/>
        <v/>
      </c>
      <c r="AL574" s="71" t="str">
        <f t="shared" si="333"/>
        <v/>
      </c>
      <c r="AM574" s="71" t="str">
        <f t="shared" si="334"/>
        <v/>
      </c>
      <c r="AN574" s="72" t="str">
        <f t="shared" si="335"/>
        <v/>
      </c>
      <c r="AO574" s="73" t="str">
        <f t="shared" si="336"/>
        <v/>
      </c>
      <c r="AP574" s="72" t="str">
        <f t="shared" si="337"/>
        <v/>
      </c>
      <c r="AQ574" s="72" t="str">
        <f t="shared" si="338"/>
        <v/>
      </c>
      <c r="AR574" s="72" t="str">
        <f t="shared" si="339"/>
        <v/>
      </c>
      <c r="AS574" s="72" t="str">
        <f t="shared" si="340"/>
        <v/>
      </c>
      <c r="AT574" s="72" t="str">
        <f t="shared" si="341"/>
        <v/>
      </c>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80"/>
      <c r="CA574" s="3"/>
      <c r="CB574" s="3"/>
      <c r="CC574" s="3"/>
      <c r="CD574" s="3"/>
      <c r="CE574" s="3"/>
      <c r="CF574" s="3"/>
      <c r="CG574" s="3"/>
      <c r="CH574" s="3"/>
      <c r="CI574" s="3"/>
      <c r="CJ574" s="3"/>
      <c r="CM574" s="3"/>
      <c r="CN574" s="78" t="str">
        <f t="shared" si="342"/>
        <v/>
      </c>
      <c r="CO574" s="78" t="str">
        <f t="shared" si="343"/>
        <v/>
      </c>
      <c r="CP574" s="78" t="str">
        <f t="shared" si="344"/>
        <v/>
      </c>
      <c r="CQ574" s="78" t="str">
        <f t="shared" si="345"/>
        <v/>
      </c>
      <c r="CR574" s="78" t="str">
        <f t="shared" si="346"/>
        <v/>
      </c>
      <c r="CS574" s="78" t="str">
        <f t="shared" si="347"/>
        <v/>
      </c>
      <c r="CT574" s="78">
        <f t="shared" si="348"/>
        <v>0</v>
      </c>
      <c r="CU574" s="78">
        <f t="shared" si="349"/>
        <v>0</v>
      </c>
      <c r="CV574" s="78">
        <f t="shared" si="350"/>
        <v>0</v>
      </c>
      <c r="CW574" s="78">
        <f t="shared" si="351"/>
        <v>0</v>
      </c>
      <c r="CX574" s="78">
        <f t="shared" si="352"/>
        <v>0</v>
      </c>
      <c r="CY574" s="78">
        <f t="shared" si="353"/>
        <v>0</v>
      </c>
      <c r="CZ574" s="78">
        <f t="shared" si="354"/>
        <v>0</v>
      </c>
      <c r="DA574" s="78">
        <f>IF(COUNTIFS($A$2:$A$601,A574,$B$2:$B$601,B574,$F$2:F$601,F574)&gt;1,1,0)</f>
        <v>0</v>
      </c>
      <c r="DB574" s="78">
        <f t="shared" si="355"/>
        <v>0</v>
      </c>
      <c r="DC574" s="78">
        <f t="shared" si="356"/>
        <v>0</v>
      </c>
      <c r="DD574" s="78">
        <f t="shared" si="357"/>
        <v>0</v>
      </c>
      <c r="DE574" s="78" t="str">
        <f t="shared" si="358"/>
        <v>1</v>
      </c>
      <c r="DF574" s="78" t="str">
        <f t="shared" si="359"/>
        <v>1</v>
      </c>
      <c r="DG574" s="78" t="str">
        <f t="shared" si="360"/>
        <v>1</v>
      </c>
      <c r="DH574" s="78" t="str">
        <f t="shared" si="361"/>
        <v>1</v>
      </c>
      <c r="DI574" s="79" t="str">
        <f>IFERROR(IF(J574="","",VLOOKUP(J574,Lists!$D$3:$E$13,2,FALSE)),1)</f>
        <v/>
      </c>
      <c r="DJ574" s="79" t="str">
        <f>IFERROR(IF(K574="","",VLOOKUP(K574,Lists!$F$3:$G$14,2,FALSE)),1)</f>
        <v/>
      </c>
      <c r="DK574" s="79" t="str">
        <f>IFERROR(IF(M574="","",VLOOKUP(M574,Lists!$AA$3:$AB$18,2,FALSE)),1)</f>
        <v/>
      </c>
      <c r="DL574" s="79" t="str">
        <f>IFERROR(IF(N574="","",VLOOKUP(N574,Lists!$AC$3:$AD$13,2,FALSE)),1)</f>
        <v/>
      </c>
    </row>
    <row r="575" spans="1:116" ht="15" customHeight="1" x14ac:dyDescent="0.2">
      <c r="A575" s="20"/>
      <c r="B575" s="19"/>
      <c r="C575" s="64"/>
      <c r="D575" s="64"/>
      <c r="E575" s="19"/>
      <c r="F575" s="20"/>
      <c r="G575" s="18"/>
      <c r="H575" s="65"/>
      <c r="I575" s="18"/>
      <c r="J575" s="66"/>
      <c r="K575" s="66"/>
      <c r="L575" s="67"/>
      <c r="M575" s="68"/>
      <c r="N575" s="68"/>
      <c r="O575" s="69"/>
      <c r="P575" s="134"/>
      <c r="Q575" s="70"/>
      <c r="R575" s="134"/>
      <c r="S575" s="70"/>
      <c r="T575" s="134"/>
      <c r="U575" s="70"/>
      <c r="V575" s="134"/>
      <c r="W575" s="70"/>
      <c r="X575" s="134"/>
      <c r="Y575" s="70"/>
      <c r="Z575" s="134"/>
      <c r="AA575" s="70"/>
      <c r="AB575" s="19"/>
      <c r="AC575" s="20"/>
      <c r="AD575" s="19"/>
      <c r="AE575" s="71" t="str">
        <f t="shared" si="326"/>
        <v/>
      </c>
      <c r="AF575" s="71" t="str">
        <f t="shared" si="327"/>
        <v/>
      </c>
      <c r="AG575" s="71" t="str">
        <f t="shared" si="328"/>
        <v/>
      </c>
      <c r="AH575" s="71" t="str">
        <f t="shared" si="329"/>
        <v/>
      </c>
      <c r="AI575" s="71" t="str">
        <f t="shared" si="330"/>
        <v/>
      </c>
      <c r="AJ575" s="71" t="str">
        <f t="shared" si="331"/>
        <v/>
      </c>
      <c r="AK575" s="71" t="str">
        <f t="shared" si="332"/>
        <v/>
      </c>
      <c r="AL575" s="71" t="str">
        <f t="shared" si="333"/>
        <v/>
      </c>
      <c r="AM575" s="71" t="str">
        <f t="shared" si="334"/>
        <v/>
      </c>
      <c r="AN575" s="72" t="str">
        <f t="shared" si="335"/>
        <v/>
      </c>
      <c r="AO575" s="73" t="str">
        <f t="shared" si="336"/>
        <v/>
      </c>
      <c r="AP575" s="72" t="str">
        <f t="shared" si="337"/>
        <v/>
      </c>
      <c r="AQ575" s="72" t="str">
        <f t="shared" si="338"/>
        <v/>
      </c>
      <c r="AR575" s="72" t="str">
        <f t="shared" si="339"/>
        <v/>
      </c>
      <c r="AS575" s="72" t="str">
        <f t="shared" si="340"/>
        <v/>
      </c>
      <c r="AT575" s="72" t="str">
        <f t="shared" si="341"/>
        <v/>
      </c>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80"/>
      <c r="CA575" s="3"/>
      <c r="CB575" s="3"/>
      <c r="CC575" s="3"/>
      <c r="CD575" s="3"/>
      <c r="CE575" s="3"/>
      <c r="CF575" s="3"/>
      <c r="CG575" s="3"/>
      <c r="CH575" s="3"/>
      <c r="CI575" s="3"/>
      <c r="CJ575" s="3"/>
      <c r="CM575" s="3"/>
      <c r="CN575" s="78" t="str">
        <f t="shared" si="342"/>
        <v/>
      </c>
      <c r="CO575" s="78" t="str">
        <f t="shared" si="343"/>
        <v/>
      </c>
      <c r="CP575" s="78" t="str">
        <f t="shared" si="344"/>
        <v/>
      </c>
      <c r="CQ575" s="78" t="str">
        <f t="shared" si="345"/>
        <v/>
      </c>
      <c r="CR575" s="78" t="str">
        <f t="shared" si="346"/>
        <v/>
      </c>
      <c r="CS575" s="78" t="str">
        <f t="shared" si="347"/>
        <v/>
      </c>
      <c r="CT575" s="78">
        <f t="shared" si="348"/>
        <v>0</v>
      </c>
      <c r="CU575" s="78">
        <f t="shared" si="349"/>
        <v>0</v>
      </c>
      <c r="CV575" s="78">
        <f t="shared" si="350"/>
        <v>0</v>
      </c>
      <c r="CW575" s="78">
        <f t="shared" si="351"/>
        <v>0</v>
      </c>
      <c r="CX575" s="78">
        <f t="shared" si="352"/>
        <v>0</v>
      </c>
      <c r="CY575" s="78">
        <f t="shared" si="353"/>
        <v>0</v>
      </c>
      <c r="CZ575" s="78">
        <f t="shared" si="354"/>
        <v>0</v>
      </c>
      <c r="DA575" s="78">
        <f>IF(COUNTIFS($A$2:$A$601,A575,$B$2:$B$601,B575,$F$2:F$601,F575)&gt;1,1,0)</f>
        <v>0</v>
      </c>
      <c r="DB575" s="78">
        <f t="shared" si="355"/>
        <v>0</v>
      </c>
      <c r="DC575" s="78">
        <f t="shared" si="356"/>
        <v>0</v>
      </c>
      <c r="DD575" s="78">
        <f t="shared" si="357"/>
        <v>0</v>
      </c>
      <c r="DE575" s="78" t="str">
        <f t="shared" si="358"/>
        <v>1</v>
      </c>
      <c r="DF575" s="78" t="str">
        <f t="shared" si="359"/>
        <v>1</v>
      </c>
      <c r="DG575" s="78" t="str">
        <f t="shared" si="360"/>
        <v>1</v>
      </c>
      <c r="DH575" s="78" t="str">
        <f t="shared" si="361"/>
        <v>1</v>
      </c>
      <c r="DI575" s="79" t="str">
        <f>IFERROR(IF(J575="","",VLOOKUP(J575,Lists!$D$3:$E$13,2,FALSE)),1)</f>
        <v/>
      </c>
      <c r="DJ575" s="79" t="str">
        <f>IFERROR(IF(K575="","",VLOOKUP(K575,Lists!$F$3:$G$14,2,FALSE)),1)</f>
        <v/>
      </c>
      <c r="DK575" s="79" t="str">
        <f>IFERROR(IF(M575="","",VLOOKUP(M575,Lists!$AA$3:$AB$18,2,FALSE)),1)</f>
        <v/>
      </c>
      <c r="DL575" s="79" t="str">
        <f>IFERROR(IF(N575="","",VLOOKUP(N575,Lists!$AC$3:$AD$13,2,FALSE)),1)</f>
        <v/>
      </c>
    </row>
    <row r="576" spans="1:116" ht="15" customHeight="1" x14ac:dyDescent="0.2">
      <c r="A576" s="20"/>
      <c r="B576" s="19"/>
      <c r="C576" s="64"/>
      <c r="D576" s="64"/>
      <c r="E576" s="19"/>
      <c r="F576" s="20"/>
      <c r="G576" s="18"/>
      <c r="H576" s="65"/>
      <c r="I576" s="18"/>
      <c r="J576" s="66"/>
      <c r="K576" s="66"/>
      <c r="L576" s="67"/>
      <c r="M576" s="68"/>
      <c r="N576" s="68"/>
      <c r="O576" s="69"/>
      <c r="P576" s="134"/>
      <c r="Q576" s="70"/>
      <c r="R576" s="134"/>
      <c r="S576" s="70"/>
      <c r="T576" s="134"/>
      <c r="U576" s="70"/>
      <c r="V576" s="134"/>
      <c r="W576" s="70"/>
      <c r="X576" s="134"/>
      <c r="Y576" s="70"/>
      <c r="Z576" s="134"/>
      <c r="AA576" s="70"/>
      <c r="AB576" s="19"/>
      <c r="AC576" s="20"/>
      <c r="AD576" s="19"/>
      <c r="AE576" s="71" t="str">
        <f t="shared" si="326"/>
        <v/>
      </c>
      <c r="AF576" s="71" t="str">
        <f t="shared" si="327"/>
        <v/>
      </c>
      <c r="AG576" s="71" t="str">
        <f t="shared" si="328"/>
        <v/>
      </c>
      <c r="AH576" s="71" t="str">
        <f t="shared" si="329"/>
        <v/>
      </c>
      <c r="AI576" s="71" t="str">
        <f t="shared" si="330"/>
        <v/>
      </c>
      <c r="AJ576" s="71" t="str">
        <f t="shared" si="331"/>
        <v/>
      </c>
      <c r="AK576" s="71" t="str">
        <f t="shared" si="332"/>
        <v/>
      </c>
      <c r="AL576" s="71" t="str">
        <f t="shared" si="333"/>
        <v/>
      </c>
      <c r="AM576" s="71" t="str">
        <f t="shared" si="334"/>
        <v/>
      </c>
      <c r="AN576" s="72" t="str">
        <f t="shared" si="335"/>
        <v/>
      </c>
      <c r="AO576" s="73" t="str">
        <f t="shared" si="336"/>
        <v/>
      </c>
      <c r="AP576" s="72" t="str">
        <f t="shared" si="337"/>
        <v/>
      </c>
      <c r="AQ576" s="72" t="str">
        <f t="shared" si="338"/>
        <v/>
      </c>
      <c r="AR576" s="72" t="str">
        <f t="shared" si="339"/>
        <v/>
      </c>
      <c r="AS576" s="72" t="str">
        <f t="shared" si="340"/>
        <v/>
      </c>
      <c r="AT576" s="72" t="str">
        <f t="shared" si="341"/>
        <v/>
      </c>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80"/>
      <c r="CA576" s="3"/>
      <c r="CB576" s="3"/>
      <c r="CC576" s="3"/>
      <c r="CD576" s="3"/>
      <c r="CE576" s="3"/>
      <c r="CF576" s="3"/>
      <c r="CG576" s="3"/>
      <c r="CH576" s="3"/>
      <c r="CI576" s="3"/>
      <c r="CJ576" s="3"/>
      <c r="CM576" s="3"/>
      <c r="CN576" s="78" t="str">
        <f t="shared" si="342"/>
        <v/>
      </c>
      <c r="CO576" s="78" t="str">
        <f t="shared" si="343"/>
        <v/>
      </c>
      <c r="CP576" s="78" t="str">
        <f t="shared" si="344"/>
        <v/>
      </c>
      <c r="CQ576" s="78" t="str">
        <f t="shared" si="345"/>
        <v/>
      </c>
      <c r="CR576" s="78" t="str">
        <f t="shared" si="346"/>
        <v/>
      </c>
      <c r="CS576" s="78" t="str">
        <f t="shared" si="347"/>
        <v/>
      </c>
      <c r="CT576" s="78">
        <f t="shared" si="348"/>
        <v>0</v>
      </c>
      <c r="CU576" s="78">
        <f t="shared" si="349"/>
        <v>0</v>
      </c>
      <c r="CV576" s="78">
        <f t="shared" si="350"/>
        <v>0</v>
      </c>
      <c r="CW576" s="78">
        <f t="shared" si="351"/>
        <v>0</v>
      </c>
      <c r="CX576" s="78">
        <f t="shared" si="352"/>
        <v>0</v>
      </c>
      <c r="CY576" s="78">
        <f t="shared" si="353"/>
        <v>0</v>
      </c>
      <c r="CZ576" s="78">
        <f t="shared" si="354"/>
        <v>0</v>
      </c>
      <c r="DA576" s="78">
        <f>IF(COUNTIFS($A$2:$A$601,A576,$B$2:$B$601,B576,$F$2:F$601,F576)&gt;1,1,0)</f>
        <v>0</v>
      </c>
      <c r="DB576" s="78">
        <f t="shared" si="355"/>
        <v>0</v>
      </c>
      <c r="DC576" s="78">
        <f t="shared" si="356"/>
        <v>0</v>
      </c>
      <c r="DD576" s="78">
        <f t="shared" si="357"/>
        <v>0</v>
      </c>
      <c r="DE576" s="78" t="str">
        <f t="shared" si="358"/>
        <v>1</v>
      </c>
      <c r="DF576" s="78" t="str">
        <f t="shared" si="359"/>
        <v>1</v>
      </c>
      <c r="DG576" s="78" t="str">
        <f t="shared" si="360"/>
        <v>1</v>
      </c>
      <c r="DH576" s="78" t="str">
        <f t="shared" si="361"/>
        <v>1</v>
      </c>
      <c r="DI576" s="79" t="str">
        <f>IFERROR(IF(J576="","",VLOOKUP(J576,Lists!$D$3:$E$13,2,FALSE)),1)</f>
        <v/>
      </c>
      <c r="DJ576" s="79" t="str">
        <f>IFERROR(IF(K576="","",VLOOKUP(K576,Lists!$F$3:$G$14,2,FALSE)),1)</f>
        <v/>
      </c>
      <c r="DK576" s="79" t="str">
        <f>IFERROR(IF(M576="","",VLOOKUP(M576,Lists!$AA$3:$AB$18,2,FALSE)),1)</f>
        <v/>
      </c>
      <c r="DL576" s="79" t="str">
        <f>IFERROR(IF(N576="","",VLOOKUP(N576,Lists!$AC$3:$AD$13,2,FALSE)),1)</f>
        <v/>
      </c>
    </row>
    <row r="577" spans="1:116" ht="15" customHeight="1" x14ac:dyDescent="0.2">
      <c r="A577" s="20"/>
      <c r="B577" s="19"/>
      <c r="C577" s="64"/>
      <c r="D577" s="64"/>
      <c r="E577" s="19"/>
      <c r="F577" s="20"/>
      <c r="G577" s="18"/>
      <c r="H577" s="65"/>
      <c r="I577" s="18"/>
      <c r="J577" s="66"/>
      <c r="K577" s="66"/>
      <c r="L577" s="67"/>
      <c r="M577" s="68"/>
      <c r="N577" s="68"/>
      <c r="O577" s="69"/>
      <c r="P577" s="134"/>
      <c r="Q577" s="70"/>
      <c r="R577" s="134"/>
      <c r="S577" s="70"/>
      <c r="T577" s="134"/>
      <c r="U577" s="70"/>
      <c r="V577" s="134"/>
      <c r="W577" s="70"/>
      <c r="X577" s="134"/>
      <c r="Y577" s="70"/>
      <c r="Z577" s="134"/>
      <c r="AA577" s="70"/>
      <c r="AB577" s="19"/>
      <c r="AC577" s="20"/>
      <c r="AD577" s="19"/>
      <c r="AE577" s="71" t="str">
        <f t="shared" si="326"/>
        <v/>
      </c>
      <c r="AF577" s="71" t="str">
        <f t="shared" si="327"/>
        <v/>
      </c>
      <c r="AG577" s="71" t="str">
        <f t="shared" si="328"/>
        <v/>
      </c>
      <c r="AH577" s="71" t="str">
        <f t="shared" si="329"/>
        <v/>
      </c>
      <c r="AI577" s="71" t="str">
        <f t="shared" si="330"/>
        <v/>
      </c>
      <c r="AJ577" s="71" t="str">
        <f t="shared" si="331"/>
        <v/>
      </c>
      <c r="AK577" s="71" t="str">
        <f t="shared" si="332"/>
        <v/>
      </c>
      <c r="AL577" s="71" t="str">
        <f t="shared" si="333"/>
        <v/>
      </c>
      <c r="AM577" s="71" t="str">
        <f t="shared" si="334"/>
        <v/>
      </c>
      <c r="AN577" s="72" t="str">
        <f t="shared" si="335"/>
        <v/>
      </c>
      <c r="AO577" s="73" t="str">
        <f t="shared" si="336"/>
        <v/>
      </c>
      <c r="AP577" s="72" t="str">
        <f t="shared" si="337"/>
        <v/>
      </c>
      <c r="AQ577" s="72" t="str">
        <f t="shared" si="338"/>
        <v/>
      </c>
      <c r="AR577" s="72" t="str">
        <f t="shared" si="339"/>
        <v/>
      </c>
      <c r="AS577" s="72" t="str">
        <f t="shared" si="340"/>
        <v/>
      </c>
      <c r="AT577" s="72" t="str">
        <f t="shared" si="341"/>
        <v/>
      </c>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80"/>
      <c r="CA577" s="3"/>
      <c r="CB577" s="3"/>
      <c r="CC577" s="3"/>
      <c r="CD577" s="3"/>
      <c r="CE577" s="3"/>
      <c r="CF577" s="3"/>
      <c r="CG577" s="3"/>
      <c r="CH577" s="3"/>
      <c r="CI577" s="3"/>
      <c r="CJ577" s="3"/>
      <c r="CM577" s="3"/>
      <c r="CN577" s="78" t="str">
        <f t="shared" si="342"/>
        <v/>
      </c>
      <c r="CO577" s="78" t="str">
        <f t="shared" si="343"/>
        <v/>
      </c>
      <c r="CP577" s="78" t="str">
        <f t="shared" si="344"/>
        <v/>
      </c>
      <c r="CQ577" s="78" t="str">
        <f t="shared" si="345"/>
        <v/>
      </c>
      <c r="CR577" s="78" t="str">
        <f t="shared" si="346"/>
        <v/>
      </c>
      <c r="CS577" s="78" t="str">
        <f t="shared" si="347"/>
        <v/>
      </c>
      <c r="CT577" s="78">
        <f t="shared" si="348"/>
        <v>0</v>
      </c>
      <c r="CU577" s="78">
        <f t="shared" si="349"/>
        <v>0</v>
      </c>
      <c r="CV577" s="78">
        <f t="shared" si="350"/>
        <v>0</v>
      </c>
      <c r="CW577" s="78">
        <f t="shared" si="351"/>
        <v>0</v>
      </c>
      <c r="CX577" s="78">
        <f t="shared" si="352"/>
        <v>0</v>
      </c>
      <c r="CY577" s="78">
        <f t="shared" si="353"/>
        <v>0</v>
      </c>
      <c r="CZ577" s="78">
        <f t="shared" si="354"/>
        <v>0</v>
      </c>
      <c r="DA577" s="78">
        <f>IF(COUNTIFS($A$2:$A$601,A577,$B$2:$B$601,B577,$F$2:F$601,F577)&gt;1,1,0)</f>
        <v>0</v>
      </c>
      <c r="DB577" s="78">
        <f t="shared" si="355"/>
        <v>0</v>
      </c>
      <c r="DC577" s="78">
        <f t="shared" si="356"/>
        <v>0</v>
      </c>
      <c r="DD577" s="78">
        <f t="shared" si="357"/>
        <v>0</v>
      </c>
      <c r="DE577" s="78" t="str">
        <f t="shared" si="358"/>
        <v>1</v>
      </c>
      <c r="DF577" s="78" t="str">
        <f t="shared" si="359"/>
        <v>1</v>
      </c>
      <c r="DG577" s="78" t="str">
        <f t="shared" si="360"/>
        <v>1</v>
      </c>
      <c r="DH577" s="78" t="str">
        <f t="shared" si="361"/>
        <v>1</v>
      </c>
      <c r="DI577" s="79" t="str">
        <f>IFERROR(IF(J577="","",VLOOKUP(J577,Lists!$D$3:$E$13,2,FALSE)),1)</f>
        <v/>
      </c>
      <c r="DJ577" s="79" t="str">
        <f>IFERROR(IF(K577="","",VLOOKUP(K577,Lists!$F$3:$G$14,2,FALSE)),1)</f>
        <v/>
      </c>
      <c r="DK577" s="79" t="str">
        <f>IFERROR(IF(M577="","",VLOOKUP(M577,Lists!$AA$3:$AB$18,2,FALSE)),1)</f>
        <v/>
      </c>
      <c r="DL577" s="79" t="str">
        <f>IFERROR(IF(N577="","",VLOOKUP(N577,Lists!$AC$3:$AD$13,2,FALSE)),1)</f>
        <v/>
      </c>
    </row>
    <row r="578" spans="1:116" ht="15" customHeight="1" x14ac:dyDescent="0.2">
      <c r="A578" s="20"/>
      <c r="B578" s="19"/>
      <c r="C578" s="64"/>
      <c r="D578" s="64"/>
      <c r="E578" s="19"/>
      <c r="F578" s="20"/>
      <c r="G578" s="18"/>
      <c r="H578" s="65"/>
      <c r="I578" s="18"/>
      <c r="J578" s="66"/>
      <c r="K578" s="66"/>
      <c r="L578" s="67"/>
      <c r="M578" s="68"/>
      <c r="N578" s="68"/>
      <c r="O578" s="69"/>
      <c r="P578" s="134"/>
      <c r="Q578" s="70"/>
      <c r="R578" s="134"/>
      <c r="S578" s="70"/>
      <c r="T578" s="134"/>
      <c r="U578" s="70"/>
      <c r="V578" s="134"/>
      <c r="W578" s="70"/>
      <c r="X578" s="134"/>
      <c r="Y578" s="70"/>
      <c r="Z578" s="134"/>
      <c r="AA578" s="70"/>
      <c r="AB578" s="19"/>
      <c r="AC578" s="20"/>
      <c r="AD578" s="19"/>
      <c r="AE578" s="71" t="str">
        <f t="shared" si="326"/>
        <v/>
      </c>
      <c r="AF578" s="71" t="str">
        <f t="shared" si="327"/>
        <v/>
      </c>
      <c r="AG578" s="71" t="str">
        <f t="shared" si="328"/>
        <v/>
      </c>
      <c r="AH578" s="71" t="str">
        <f t="shared" si="329"/>
        <v/>
      </c>
      <c r="AI578" s="71" t="str">
        <f t="shared" si="330"/>
        <v/>
      </c>
      <c r="AJ578" s="71" t="str">
        <f t="shared" si="331"/>
        <v/>
      </c>
      <c r="AK578" s="71" t="str">
        <f t="shared" si="332"/>
        <v/>
      </c>
      <c r="AL578" s="71" t="str">
        <f t="shared" si="333"/>
        <v/>
      </c>
      <c r="AM578" s="71" t="str">
        <f t="shared" si="334"/>
        <v/>
      </c>
      <c r="AN578" s="72" t="str">
        <f t="shared" si="335"/>
        <v/>
      </c>
      <c r="AO578" s="73" t="str">
        <f t="shared" si="336"/>
        <v/>
      </c>
      <c r="AP578" s="72" t="str">
        <f t="shared" si="337"/>
        <v/>
      </c>
      <c r="AQ578" s="72" t="str">
        <f t="shared" si="338"/>
        <v/>
      </c>
      <c r="AR578" s="72" t="str">
        <f t="shared" si="339"/>
        <v/>
      </c>
      <c r="AS578" s="72" t="str">
        <f t="shared" si="340"/>
        <v/>
      </c>
      <c r="AT578" s="72" t="str">
        <f t="shared" si="341"/>
        <v/>
      </c>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80"/>
      <c r="CA578" s="3"/>
      <c r="CB578" s="3"/>
      <c r="CC578" s="3"/>
      <c r="CD578" s="3"/>
      <c r="CE578" s="3"/>
      <c r="CF578" s="3"/>
      <c r="CG578" s="3"/>
      <c r="CH578" s="3"/>
      <c r="CI578" s="3"/>
      <c r="CJ578" s="3"/>
      <c r="CM578" s="3"/>
      <c r="CN578" s="78" t="str">
        <f t="shared" si="342"/>
        <v/>
      </c>
      <c r="CO578" s="78" t="str">
        <f t="shared" si="343"/>
        <v/>
      </c>
      <c r="CP578" s="78" t="str">
        <f t="shared" si="344"/>
        <v/>
      </c>
      <c r="CQ578" s="78" t="str">
        <f t="shared" si="345"/>
        <v/>
      </c>
      <c r="CR578" s="78" t="str">
        <f t="shared" si="346"/>
        <v/>
      </c>
      <c r="CS578" s="78" t="str">
        <f t="shared" si="347"/>
        <v/>
      </c>
      <c r="CT578" s="78">
        <f t="shared" si="348"/>
        <v>0</v>
      </c>
      <c r="CU578" s="78">
        <f t="shared" si="349"/>
        <v>0</v>
      </c>
      <c r="CV578" s="78">
        <f t="shared" si="350"/>
        <v>0</v>
      </c>
      <c r="CW578" s="78">
        <f t="shared" si="351"/>
        <v>0</v>
      </c>
      <c r="CX578" s="78">
        <f t="shared" si="352"/>
        <v>0</v>
      </c>
      <c r="CY578" s="78">
        <f t="shared" si="353"/>
        <v>0</v>
      </c>
      <c r="CZ578" s="78">
        <f t="shared" si="354"/>
        <v>0</v>
      </c>
      <c r="DA578" s="78">
        <f>IF(COUNTIFS($A$2:$A$601,A578,$B$2:$B$601,B578,$F$2:F$601,F578)&gt;1,1,0)</f>
        <v>0</v>
      </c>
      <c r="DB578" s="78">
        <f t="shared" si="355"/>
        <v>0</v>
      </c>
      <c r="DC578" s="78">
        <f t="shared" si="356"/>
        <v>0</v>
      </c>
      <c r="DD578" s="78">
        <f t="shared" si="357"/>
        <v>0</v>
      </c>
      <c r="DE578" s="78" t="str">
        <f t="shared" si="358"/>
        <v>1</v>
      </c>
      <c r="DF578" s="78" t="str">
        <f t="shared" si="359"/>
        <v>1</v>
      </c>
      <c r="DG578" s="78" t="str">
        <f t="shared" si="360"/>
        <v>1</v>
      </c>
      <c r="DH578" s="78" t="str">
        <f t="shared" si="361"/>
        <v>1</v>
      </c>
      <c r="DI578" s="79" t="str">
        <f>IFERROR(IF(J578="","",VLOOKUP(J578,Lists!$D$3:$E$13,2,FALSE)),1)</f>
        <v/>
      </c>
      <c r="DJ578" s="79" t="str">
        <f>IFERROR(IF(K578="","",VLOOKUP(K578,Lists!$F$3:$G$14,2,FALSE)),1)</f>
        <v/>
      </c>
      <c r="DK578" s="79" t="str">
        <f>IFERROR(IF(M578="","",VLOOKUP(M578,Lists!$AA$3:$AB$18,2,FALSE)),1)</f>
        <v/>
      </c>
      <c r="DL578" s="79" t="str">
        <f>IFERROR(IF(N578="","",VLOOKUP(N578,Lists!$AC$3:$AD$13,2,FALSE)),1)</f>
        <v/>
      </c>
    </row>
    <row r="579" spans="1:116" ht="15" customHeight="1" x14ac:dyDescent="0.2">
      <c r="A579" s="20"/>
      <c r="B579" s="19"/>
      <c r="C579" s="64"/>
      <c r="D579" s="64"/>
      <c r="E579" s="19"/>
      <c r="F579" s="20"/>
      <c r="G579" s="18"/>
      <c r="H579" s="65"/>
      <c r="I579" s="18"/>
      <c r="J579" s="66"/>
      <c r="K579" s="66"/>
      <c r="L579" s="67"/>
      <c r="M579" s="68"/>
      <c r="N579" s="68"/>
      <c r="O579" s="69"/>
      <c r="P579" s="134"/>
      <c r="Q579" s="70"/>
      <c r="R579" s="134"/>
      <c r="S579" s="70"/>
      <c r="T579" s="134"/>
      <c r="U579" s="70"/>
      <c r="V579" s="134"/>
      <c r="W579" s="70"/>
      <c r="X579" s="134"/>
      <c r="Y579" s="70"/>
      <c r="Z579" s="134"/>
      <c r="AA579" s="70"/>
      <c r="AB579" s="19"/>
      <c r="AC579" s="20"/>
      <c r="AD579" s="19"/>
      <c r="AE579" s="71" t="str">
        <f t="shared" ref="AE579:AE642" si="362">IF(P579&lt;&gt;"",HOUR(P579)*60+MINUTE(P579),"")</f>
        <v/>
      </c>
      <c r="AF579" s="71" t="str">
        <f t="shared" ref="AF579:AF642" si="363">IF(V579&lt;&gt;"",HOUR(V579)*60+MINUTE(V579),"")</f>
        <v/>
      </c>
      <c r="AG579" s="71" t="str">
        <f t="shared" ref="AG579:AG642" si="364">IF(OR(AE579="",AF579=""),"",IF(AE579=AF579,0,IF(AF579&gt;AE579,AF579-AE579,1440-AE579+AF579)))</f>
        <v/>
      </c>
      <c r="AH579" s="71" t="str">
        <f t="shared" ref="AH579:AH642" si="365">IF(OR(AE579="",AF579="",AG579=""),"",IF(AE579&gt;=$BK$4,IF(AF579&gt;$BK$4,IF(AF579&lt;=$BK$5,IF(AE579&gt;=$BK$4,AG579,""),""),""),0))</f>
        <v/>
      </c>
      <c r="AI579" s="71" t="str">
        <f t="shared" ref="AI579:AI642" si="366">IF(OR(AE579="",AF579="",$BK$4="",$BK$5=""),"",IF(AE579&lt;$BK$4,IF(AF579&gt;$BK$4,IF(AF579&lt;$BK$5,AF579-$BK$4,($BK$5-$BK$4)),""),""))</f>
        <v/>
      </c>
      <c r="AJ579" s="71" t="str">
        <f t="shared" ref="AJ579:AJ642" si="367">IF(OR(AE579="",AF579="",$BK$4="",$BK$5=""),"",IF(AE579&gt;$BK$4,IF(AE579&lt;$BK$5,IF(OR(AF579&gt;$BK$5,AF579&lt;$BK$4),$BK$5-AE579,""),""),""))</f>
        <v/>
      </c>
      <c r="AK579" s="71" t="str">
        <f t="shared" ref="AK579:AK642" si="368">IF(OR(AE579="",AF579="",$BK$4="",$BK$5=""),"",IF(AND(AE579&lt;$BK$4,AF579&lt;$BK$4),((AF579-AE579)),""))</f>
        <v/>
      </c>
      <c r="AL579" s="71" t="str">
        <f t="shared" ref="AL579:AL642" si="369">IF(AND(AH579="",AI579="",AJ579="",AK579=""),"",SUM(AH579:AK579))</f>
        <v/>
      </c>
      <c r="AM579" s="71" t="str">
        <f t="shared" ref="AM579:AM642" si="370">IF(OR(AG579="",AL579=""),IF(AL579="",AG579,""),AG579-AL579)</f>
        <v/>
      </c>
      <c r="AN579" s="72" t="str">
        <f t="shared" ref="AN579:AN642" si="371">IF(AL579="","",IF(OR(C579="",R579=""),"",IF(((R579+Q579)-C579)&lt;0,0,((R579+Q579)-C579))))</f>
        <v/>
      </c>
      <c r="AO579" s="73" t="str">
        <f t="shared" ref="AO579:AO642" si="372">IF(AL579="","",IF(OR(E579="",B579="",G579="yes"),"",B579-E579))</f>
        <v/>
      </c>
      <c r="AP579" s="72" t="str">
        <f t="shared" ref="AP579:AP642" si="373">IF(AN579="","",IF(AN579&gt;$AY$6,"No","Yes"))</f>
        <v/>
      </c>
      <c r="AQ579" s="72" t="str">
        <f t="shared" ref="AQ579:AQ642" si="374">IF(AL579="","",IF(OR(X579="",Z579=""),"",Z579+Y579-X579))</f>
        <v/>
      </c>
      <c r="AR579" s="72" t="str">
        <f t="shared" ref="AR579:AR642" si="375">IF(AL579="","",IF(OR(I579="",I579="No",,G579="yes"),"",IF(AB579=E579,"Yes","No")))</f>
        <v/>
      </c>
      <c r="AS579" s="72" t="str">
        <f t="shared" ref="AS579:AS642" si="376">IF(G579="YES","",(IF(OR(A579="",AB579="",E579=""),"",(IF(OR(I579="",I579="No",,G579="Yes"),"",IF(OR(B579&lt;&gt;AB579,B579&lt;&gt;E579),IF(AB579&lt;E579,"Validate","Yes"),"No"))))))</f>
        <v/>
      </c>
      <c r="AT579" s="72" t="str">
        <f t="shared" ref="AT579:AT642" si="377">IF(OR(AL579="",AB579="",I579="No"),"",IF(OR(AD579=AB579,AD579=AB579+1),"Yes","No"))</f>
        <v/>
      </c>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80"/>
      <c r="CA579" s="3"/>
      <c r="CB579" s="3"/>
      <c r="CC579" s="3"/>
      <c r="CD579" s="3"/>
      <c r="CE579" s="3"/>
      <c r="CF579" s="3"/>
      <c r="CG579" s="3"/>
      <c r="CH579" s="3"/>
      <c r="CI579" s="3"/>
      <c r="CJ579" s="3"/>
      <c r="CM579" s="3"/>
      <c r="CN579" s="78" t="str">
        <f t="shared" ref="CN579:CN642" si="378">IF(OR(P579="",R579=""),"",IF(P579+Q579=R579,1,0))</f>
        <v/>
      </c>
      <c r="CO579" s="78" t="str">
        <f t="shared" ref="CO579:CO642" si="379">IF(OR(R579="",T579=""),"",IF(R579+S579=T579,1,0))</f>
        <v/>
      </c>
      <c r="CP579" s="78" t="str">
        <f t="shared" ref="CP579:CP642" si="380">IF(OR(T579="",V579=""),"",IF(T579+U579=V579,1,0))</f>
        <v/>
      </c>
      <c r="CQ579" s="78" t="str">
        <f t="shared" ref="CQ579:CQ642" si="381">IF(OR(V579="",X579=""),"",IF(V579+W579=X579,1,0))</f>
        <v/>
      </c>
      <c r="CR579" s="78" t="str">
        <f t="shared" ref="CR579:CR642" si="382">IF(OR(X579="",Z579=""),"",IF(X579+Y579=Z579,1,0))</f>
        <v/>
      </c>
      <c r="CS579" s="78" t="str">
        <f t="shared" ref="CS579:CS642" si="383">IF(OR(P579="",R579="",T579="",X579="",Z579="",V579=""),"",IF(P579=R579,1,IF(P579=T579,1,IF(P579=V579,1,IF(P579=X579,1,IF(P579=Z579,1,IF(R579=T579,1,IF(R579=V579,1,IF(R579=X579,1,IF(R579=Z579,1,IF(T579=V579,1,IF(T579=X579,1,IF(T579=Z579,1,IF(V579=X579,1,IF(V579=Z579,1,IF(X579=Z579,1,0))))))))))))))))</f>
        <v/>
      </c>
      <c r="CT579" s="78">
        <f t="shared" ref="CT579:CT642" si="384">IF(R579+Q579&lt;P579,1,0)</f>
        <v>0</v>
      </c>
      <c r="CU579" s="78">
        <f t="shared" ref="CU579:CU642" si="385">IF(T579+S579&lt;R579,1,0)</f>
        <v>0</v>
      </c>
      <c r="CV579" s="78">
        <f t="shared" ref="CV579:CV642" si="386">IF(V579+U579&lt;T579,1,0)</f>
        <v>0</v>
      </c>
      <c r="CW579" s="78">
        <f t="shared" ref="CW579:CW642" si="387">IF(X579+W579&lt;V579,1,0)</f>
        <v>0</v>
      </c>
      <c r="CX579" s="78">
        <f t="shared" ref="CX579:CX642" si="388">IF(Z579+Y579&lt;X579,1,0)</f>
        <v>0</v>
      </c>
      <c r="CY579" s="78">
        <f t="shared" ref="CY579:CY642" si="389">IF(P579&gt;R579,1,IF(P579&gt;T579,1,IF(P579&gt;V579,1,IF(P579&gt;X579,1,IF(P579&gt;Z579,1,IF(R579&gt;T579,1,IF(R579&gt;V579,1,IF(R579&gt;X579,1,IF(R579&gt;Z579,1,IF(T579&gt;V579,1,IF(T579&gt;X579,1,IF(T579&gt;Z579,1,IF(V579&gt;X579,1,IF(V579&gt;Z579,1,IF(X579&gt;Z579,1,0)))))))))))))))</f>
        <v>0</v>
      </c>
      <c r="CZ579" s="78">
        <f t="shared" ref="CZ579:CZ642" si="390">IF(COUNTIFS($A$2:$A$1288,A579,$B$2:$B$1288,B579,$K$2:$K$1288,K579,$N$2:$N$1288,N579)&gt;1,1,0)</f>
        <v>0</v>
      </c>
      <c r="DA579" s="78">
        <f>IF(COUNTIFS($A$2:$A$601,A579,$B$2:$B$601,B579,$F$2:F$601,F579)&gt;1,1,0)</f>
        <v>0</v>
      </c>
      <c r="DB579" s="78">
        <f t="shared" ref="DB579:DB642" si="391">IF(COUNTIFS($P$2:$P$601,P579,$R$2:$R$601,R579)&gt;1,1,0)</f>
        <v>0</v>
      </c>
      <c r="DC579" s="78">
        <f t="shared" ref="DC579:DC642" si="392">IF(COUNTIFS($P$2:$P$1288,P579,$T$2:$T$1288,T579,$R$2:$R$1288,R579,$V$2:$V$1288,V579)&gt;1,1,0)</f>
        <v>0</v>
      </c>
      <c r="DD579" s="78">
        <f t="shared" ref="DD579:DD642" si="393">IF(COUNTIFS($T$2:$T$601,T579,$V$2:$V$601,V579,$P$2:$P$601,P579,$X$2:$X$601,X579)&gt;1,1,0)</f>
        <v>0</v>
      </c>
      <c r="DE579" s="78" t="str">
        <f t="shared" ref="DE579:DE642" si="394">IF(ISERROR(DATEVALUE(TEXT(B579,"mm/dd/yyyy"))),"1",IF(B579 &gt;=DATEVALUE(TEXT("06/01/2000","mm/dd/yyyy")),1,"0"))</f>
        <v>1</v>
      </c>
      <c r="DF579" s="78" t="str">
        <f t="shared" ref="DF579:DF642" si="395">IF(ISERROR(DATEVALUE(TEXT(E579,"mm/dd/yyyy"))),"1",IF(E579 &gt;=DATEVALUE(TEXT("06/01/2000","mm/dd/yyyy")),1,"0"))</f>
        <v>1</v>
      </c>
      <c r="DG579" s="78" t="str">
        <f t="shared" ref="DG579:DG642" si="396">IF(ISERROR(DATEVALUE(TEXT(AB579,"mm/dd/yyyy"))),"1",IF(AB579 &gt;=DATEVALUE(TEXT("06/01/2000","mm/dd/yyyy")),1,"0"))</f>
        <v>1</v>
      </c>
      <c r="DH579" s="78" t="str">
        <f t="shared" ref="DH579:DH642" si="397">IF(ISERROR(DATEVALUE(TEXT(AD579,"mm/dd/yyyy"))),"1",IF(AD579 &gt;=DATEVALUE(TEXT("06/01/2000","mm/dd/yyyy")),1,"0"))</f>
        <v>1</v>
      </c>
      <c r="DI579" s="79" t="str">
        <f>IFERROR(IF(J579="","",VLOOKUP(J579,Lists!$D$3:$E$13,2,FALSE)),1)</f>
        <v/>
      </c>
      <c r="DJ579" s="79" t="str">
        <f>IFERROR(IF(K579="","",VLOOKUP(K579,Lists!$F$3:$G$14,2,FALSE)),1)</f>
        <v/>
      </c>
      <c r="DK579" s="79" t="str">
        <f>IFERROR(IF(M579="","",VLOOKUP(M579,Lists!$AA$3:$AB$18,2,FALSE)),1)</f>
        <v/>
      </c>
      <c r="DL579" s="79" t="str">
        <f>IFERROR(IF(N579="","",VLOOKUP(N579,Lists!$AC$3:$AD$13,2,FALSE)),1)</f>
        <v/>
      </c>
    </row>
    <row r="580" spans="1:116" ht="15" customHeight="1" x14ac:dyDescent="0.2">
      <c r="A580" s="20"/>
      <c r="B580" s="19"/>
      <c r="C580" s="64"/>
      <c r="D580" s="64"/>
      <c r="E580" s="19"/>
      <c r="F580" s="20"/>
      <c r="G580" s="18"/>
      <c r="H580" s="65"/>
      <c r="I580" s="18"/>
      <c r="J580" s="66"/>
      <c r="K580" s="66"/>
      <c r="L580" s="67"/>
      <c r="M580" s="68"/>
      <c r="N580" s="68"/>
      <c r="O580" s="69"/>
      <c r="P580" s="134"/>
      <c r="Q580" s="70"/>
      <c r="R580" s="134"/>
      <c r="S580" s="70"/>
      <c r="T580" s="134"/>
      <c r="U580" s="70"/>
      <c r="V580" s="134"/>
      <c r="W580" s="70"/>
      <c r="X580" s="134"/>
      <c r="Y580" s="70"/>
      <c r="Z580" s="134"/>
      <c r="AA580" s="70"/>
      <c r="AB580" s="19"/>
      <c r="AC580" s="20"/>
      <c r="AD580" s="19"/>
      <c r="AE580" s="71" t="str">
        <f t="shared" si="362"/>
        <v/>
      </c>
      <c r="AF580" s="71" t="str">
        <f t="shared" si="363"/>
        <v/>
      </c>
      <c r="AG580" s="71" t="str">
        <f t="shared" si="364"/>
        <v/>
      </c>
      <c r="AH580" s="71" t="str">
        <f t="shared" si="365"/>
        <v/>
      </c>
      <c r="AI580" s="71" t="str">
        <f t="shared" si="366"/>
        <v/>
      </c>
      <c r="AJ580" s="71" t="str">
        <f t="shared" si="367"/>
        <v/>
      </c>
      <c r="AK580" s="71" t="str">
        <f t="shared" si="368"/>
        <v/>
      </c>
      <c r="AL580" s="71" t="str">
        <f t="shared" si="369"/>
        <v/>
      </c>
      <c r="AM580" s="71" t="str">
        <f t="shared" si="370"/>
        <v/>
      </c>
      <c r="AN580" s="72" t="str">
        <f t="shared" si="371"/>
        <v/>
      </c>
      <c r="AO580" s="73" t="str">
        <f t="shared" si="372"/>
        <v/>
      </c>
      <c r="AP580" s="72" t="str">
        <f t="shared" si="373"/>
        <v/>
      </c>
      <c r="AQ580" s="72" t="str">
        <f t="shared" si="374"/>
        <v/>
      </c>
      <c r="AR580" s="72" t="str">
        <f t="shared" si="375"/>
        <v/>
      </c>
      <c r="AS580" s="72" t="str">
        <f t="shared" si="376"/>
        <v/>
      </c>
      <c r="AT580" s="72" t="str">
        <f t="shared" si="377"/>
        <v/>
      </c>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80"/>
      <c r="CA580" s="3"/>
      <c r="CB580" s="3"/>
      <c r="CC580" s="3"/>
      <c r="CD580" s="3"/>
      <c r="CE580" s="3"/>
      <c r="CF580" s="3"/>
      <c r="CG580" s="3"/>
      <c r="CH580" s="3"/>
      <c r="CI580" s="3"/>
      <c r="CJ580" s="3"/>
      <c r="CM580" s="3"/>
      <c r="CN580" s="78" t="str">
        <f t="shared" si="378"/>
        <v/>
      </c>
      <c r="CO580" s="78" t="str">
        <f t="shared" si="379"/>
        <v/>
      </c>
      <c r="CP580" s="78" t="str">
        <f t="shared" si="380"/>
        <v/>
      </c>
      <c r="CQ580" s="78" t="str">
        <f t="shared" si="381"/>
        <v/>
      </c>
      <c r="CR580" s="78" t="str">
        <f t="shared" si="382"/>
        <v/>
      </c>
      <c r="CS580" s="78" t="str">
        <f t="shared" si="383"/>
        <v/>
      </c>
      <c r="CT580" s="78">
        <f t="shared" si="384"/>
        <v>0</v>
      </c>
      <c r="CU580" s="78">
        <f t="shared" si="385"/>
        <v>0</v>
      </c>
      <c r="CV580" s="78">
        <f t="shared" si="386"/>
        <v>0</v>
      </c>
      <c r="CW580" s="78">
        <f t="shared" si="387"/>
        <v>0</v>
      </c>
      <c r="CX580" s="78">
        <f t="shared" si="388"/>
        <v>0</v>
      </c>
      <c r="CY580" s="78">
        <f t="shared" si="389"/>
        <v>0</v>
      </c>
      <c r="CZ580" s="78">
        <f t="shared" si="390"/>
        <v>0</v>
      </c>
      <c r="DA580" s="78">
        <f>IF(COUNTIFS($A$2:$A$601,A580,$B$2:$B$601,B580,$F$2:F$601,F580)&gt;1,1,0)</f>
        <v>0</v>
      </c>
      <c r="DB580" s="78">
        <f t="shared" si="391"/>
        <v>0</v>
      </c>
      <c r="DC580" s="78">
        <f t="shared" si="392"/>
        <v>0</v>
      </c>
      <c r="DD580" s="78">
        <f t="shared" si="393"/>
        <v>0</v>
      </c>
      <c r="DE580" s="78" t="str">
        <f t="shared" si="394"/>
        <v>1</v>
      </c>
      <c r="DF580" s="78" t="str">
        <f t="shared" si="395"/>
        <v>1</v>
      </c>
      <c r="DG580" s="78" t="str">
        <f t="shared" si="396"/>
        <v>1</v>
      </c>
      <c r="DH580" s="78" t="str">
        <f t="shared" si="397"/>
        <v>1</v>
      </c>
      <c r="DI580" s="79" t="str">
        <f>IFERROR(IF(J580="","",VLOOKUP(J580,Lists!$D$3:$E$13,2,FALSE)),1)</f>
        <v/>
      </c>
      <c r="DJ580" s="79" t="str">
        <f>IFERROR(IF(K580="","",VLOOKUP(K580,Lists!$F$3:$G$14,2,FALSE)),1)</f>
        <v/>
      </c>
      <c r="DK580" s="79" t="str">
        <f>IFERROR(IF(M580="","",VLOOKUP(M580,Lists!$AA$3:$AB$18,2,FALSE)),1)</f>
        <v/>
      </c>
      <c r="DL580" s="79" t="str">
        <f>IFERROR(IF(N580="","",VLOOKUP(N580,Lists!$AC$3:$AD$13,2,FALSE)),1)</f>
        <v/>
      </c>
    </row>
    <row r="581" spans="1:116" ht="15" customHeight="1" x14ac:dyDescent="0.2">
      <c r="A581" s="20"/>
      <c r="B581" s="19"/>
      <c r="C581" s="64"/>
      <c r="D581" s="64"/>
      <c r="E581" s="19"/>
      <c r="F581" s="20"/>
      <c r="G581" s="18"/>
      <c r="H581" s="65"/>
      <c r="I581" s="18"/>
      <c r="J581" s="66"/>
      <c r="K581" s="66"/>
      <c r="L581" s="67"/>
      <c r="M581" s="68"/>
      <c r="N581" s="68"/>
      <c r="O581" s="69"/>
      <c r="P581" s="134"/>
      <c r="Q581" s="70"/>
      <c r="R581" s="134"/>
      <c r="S581" s="70"/>
      <c r="T581" s="134"/>
      <c r="U581" s="70"/>
      <c r="V581" s="134"/>
      <c r="W581" s="70"/>
      <c r="X581" s="134"/>
      <c r="Y581" s="70"/>
      <c r="Z581" s="134"/>
      <c r="AA581" s="70"/>
      <c r="AB581" s="19"/>
      <c r="AC581" s="20"/>
      <c r="AD581" s="19"/>
      <c r="AE581" s="71" t="str">
        <f t="shared" si="362"/>
        <v/>
      </c>
      <c r="AF581" s="71" t="str">
        <f t="shared" si="363"/>
        <v/>
      </c>
      <c r="AG581" s="71" t="str">
        <f t="shared" si="364"/>
        <v/>
      </c>
      <c r="AH581" s="71" t="str">
        <f t="shared" si="365"/>
        <v/>
      </c>
      <c r="AI581" s="71" t="str">
        <f t="shared" si="366"/>
        <v/>
      </c>
      <c r="AJ581" s="71" t="str">
        <f t="shared" si="367"/>
        <v/>
      </c>
      <c r="AK581" s="71" t="str">
        <f t="shared" si="368"/>
        <v/>
      </c>
      <c r="AL581" s="71" t="str">
        <f t="shared" si="369"/>
        <v/>
      </c>
      <c r="AM581" s="71" t="str">
        <f t="shared" si="370"/>
        <v/>
      </c>
      <c r="AN581" s="72" t="str">
        <f t="shared" si="371"/>
        <v/>
      </c>
      <c r="AO581" s="73" t="str">
        <f t="shared" si="372"/>
        <v/>
      </c>
      <c r="AP581" s="72" t="str">
        <f t="shared" si="373"/>
        <v/>
      </c>
      <c r="AQ581" s="72" t="str">
        <f t="shared" si="374"/>
        <v/>
      </c>
      <c r="AR581" s="72" t="str">
        <f t="shared" si="375"/>
        <v/>
      </c>
      <c r="AS581" s="72" t="str">
        <f t="shared" si="376"/>
        <v/>
      </c>
      <c r="AT581" s="72" t="str">
        <f t="shared" si="377"/>
        <v/>
      </c>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80"/>
      <c r="CA581" s="3"/>
      <c r="CB581" s="3"/>
      <c r="CC581" s="3"/>
      <c r="CD581" s="3"/>
      <c r="CE581" s="3"/>
      <c r="CF581" s="3"/>
      <c r="CG581" s="3"/>
      <c r="CH581" s="3"/>
      <c r="CI581" s="3"/>
      <c r="CJ581" s="3"/>
      <c r="CM581" s="3"/>
      <c r="CN581" s="78" t="str">
        <f t="shared" si="378"/>
        <v/>
      </c>
      <c r="CO581" s="78" t="str">
        <f t="shared" si="379"/>
        <v/>
      </c>
      <c r="CP581" s="78" t="str">
        <f t="shared" si="380"/>
        <v/>
      </c>
      <c r="CQ581" s="78" t="str">
        <f t="shared" si="381"/>
        <v/>
      </c>
      <c r="CR581" s="78" t="str">
        <f t="shared" si="382"/>
        <v/>
      </c>
      <c r="CS581" s="78" t="str">
        <f t="shared" si="383"/>
        <v/>
      </c>
      <c r="CT581" s="78">
        <f t="shared" si="384"/>
        <v>0</v>
      </c>
      <c r="CU581" s="78">
        <f t="shared" si="385"/>
        <v>0</v>
      </c>
      <c r="CV581" s="78">
        <f t="shared" si="386"/>
        <v>0</v>
      </c>
      <c r="CW581" s="78">
        <f t="shared" si="387"/>
        <v>0</v>
      </c>
      <c r="CX581" s="78">
        <f t="shared" si="388"/>
        <v>0</v>
      </c>
      <c r="CY581" s="78">
        <f t="shared" si="389"/>
        <v>0</v>
      </c>
      <c r="CZ581" s="78">
        <f t="shared" si="390"/>
        <v>0</v>
      </c>
      <c r="DA581" s="78">
        <f>IF(COUNTIFS($A$2:$A$601,A581,$B$2:$B$601,B581,$F$2:F$601,F581)&gt;1,1,0)</f>
        <v>0</v>
      </c>
      <c r="DB581" s="78">
        <f t="shared" si="391"/>
        <v>0</v>
      </c>
      <c r="DC581" s="78">
        <f t="shared" si="392"/>
        <v>0</v>
      </c>
      <c r="DD581" s="78">
        <f t="shared" si="393"/>
        <v>0</v>
      </c>
      <c r="DE581" s="78" t="str">
        <f t="shared" si="394"/>
        <v>1</v>
      </c>
      <c r="DF581" s="78" t="str">
        <f t="shared" si="395"/>
        <v>1</v>
      </c>
      <c r="DG581" s="78" t="str">
        <f t="shared" si="396"/>
        <v>1</v>
      </c>
      <c r="DH581" s="78" t="str">
        <f t="shared" si="397"/>
        <v>1</v>
      </c>
      <c r="DI581" s="79" t="str">
        <f>IFERROR(IF(J581="","",VLOOKUP(J581,Lists!$D$3:$E$13,2,FALSE)),1)</f>
        <v/>
      </c>
      <c r="DJ581" s="79" t="str">
        <f>IFERROR(IF(K581="","",VLOOKUP(K581,Lists!$F$3:$G$14,2,FALSE)),1)</f>
        <v/>
      </c>
      <c r="DK581" s="79" t="str">
        <f>IFERROR(IF(M581="","",VLOOKUP(M581,Lists!$AA$3:$AB$18,2,FALSE)),1)</f>
        <v/>
      </c>
      <c r="DL581" s="79" t="str">
        <f>IFERROR(IF(N581="","",VLOOKUP(N581,Lists!$AC$3:$AD$13,2,FALSE)),1)</f>
        <v/>
      </c>
    </row>
    <row r="582" spans="1:116" ht="15" customHeight="1" x14ac:dyDescent="0.2">
      <c r="A582" s="20"/>
      <c r="B582" s="19"/>
      <c r="C582" s="64"/>
      <c r="D582" s="64"/>
      <c r="E582" s="19"/>
      <c r="F582" s="20"/>
      <c r="G582" s="18"/>
      <c r="H582" s="65"/>
      <c r="I582" s="18"/>
      <c r="J582" s="66"/>
      <c r="K582" s="66"/>
      <c r="L582" s="67"/>
      <c r="M582" s="68"/>
      <c r="N582" s="68"/>
      <c r="O582" s="69"/>
      <c r="P582" s="134"/>
      <c r="Q582" s="70"/>
      <c r="R582" s="134"/>
      <c r="S582" s="70"/>
      <c r="T582" s="134"/>
      <c r="U582" s="70"/>
      <c r="V582" s="134"/>
      <c r="W582" s="70"/>
      <c r="X582" s="134"/>
      <c r="Y582" s="70"/>
      <c r="Z582" s="134"/>
      <c r="AA582" s="70"/>
      <c r="AB582" s="19"/>
      <c r="AC582" s="20"/>
      <c r="AD582" s="19"/>
      <c r="AE582" s="71" t="str">
        <f t="shared" si="362"/>
        <v/>
      </c>
      <c r="AF582" s="71" t="str">
        <f t="shared" si="363"/>
        <v/>
      </c>
      <c r="AG582" s="71" t="str">
        <f t="shared" si="364"/>
        <v/>
      </c>
      <c r="AH582" s="71" t="str">
        <f t="shared" si="365"/>
        <v/>
      </c>
      <c r="AI582" s="71" t="str">
        <f t="shared" si="366"/>
        <v/>
      </c>
      <c r="AJ582" s="71" t="str">
        <f t="shared" si="367"/>
        <v/>
      </c>
      <c r="AK582" s="71" t="str">
        <f t="shared" si="368"/>
        <v/>
      </c>
      <c r="AL582" s="71" t="str">
        <f t="shared" si="369"/>
        <v/>
      </c>
      <c r="AM582" s="71" t="str">
        <f t="shared" si="370"/>
        <v/>
      </c>
      <c r="AN582" s="72" t="str">
        <f t="shared" si="371"/>
        <v/>
      </c>
      <c r="AO582" s="73" t="str">
        <f t="shared" si="372"/>
        <v/>
      </c>
      <c r="AP582" s="72" t="str">
        <f t="shared" si="373"/>
        <v/>
      </c>
      <c r="AQ582" s="72" t="str">
        <f t="shared" si="374"/>
        <v/>
      </c>
      <c r="AR582" s="72" t="str">
        <f t="shared" si="375"/>
        <v/>
      </c>
      <c r="AS582" s="72" t="str">
        <f t="shared" si="376"/>
        <v/>
      </c>
      <c r="AT582" s="72" t="str">
        <f t="shared" si="377"/>
        <v/>
      </c>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80"/>
      <c r="CA582" s="3"/>
      <c r="CB582" s="3"/>
      <c r="CC582" s="3"/>
      <c r="CD582" s="3"/>
      <c r="CE582" s="3"/>
      <c r="CF582" s="3"/>
      <c r="CG582" s="3"/>
      <c r="CH582" s="3"/>
      <c r="CI582" s="3"/>
      <c r="CJ582" s="3"/>
      <c r="CM582" s="3"/>
      <c r="CN582" s="78" t="str">
        <f t="shared" si="378"/>
        <v/>
      </c>
      <c r="CO582" s="78" t="str">
        <f t="shared" si="379"/>
        <v/>
      </c>
      <c r="CP582" s="78" t="str">
        <f t="shared" si="380"/>
        <v/>
      </c>
      <c r="CQ582" s="78" t="str">
        <f t="shared" si="381"/>
        <v/>
      </c>
      <c r="CR582" s="78" t="str">
        <f t="shared" si="382"/>
        <v/>
      </c>
      <c r="CS582" s="78" t="str">
        <f t="shared" si="383"/>
        <v/>
      </c>
      <c r="CT582" s="78">
        <f t="shared" si="384"/>
        <v>0</v>
      </c>
      <c r="CU582" s="78">
        <f t="shared" si="385"/>
        <v>0</v>
      </c>
      <c r="CV582" s="78">
        <f t="shared" si="386"/>
        <v>0</v>
      </c>
      <c r="CW582" s="78">
        <f t="shared" si="387"/>
        <v>0</v>
      </c>
      <c r="CX582" s="78">
        <f t="shared" si="388"/>
        <v>0</v>
      </c>
      <c r="CY582" s="78">
        <f t="shared" si="389"/>
        <v>0</v>
      </c>
      <c r="CZ582" s="78">
        <f t="shared" si="390"/>
        <v>0</v>
      </c>
      <c r="DA582" s="78">
        <f>IF(COUNTIFS($A$2:$A$601,A582,$B$2:$B$601,B582,$F$2:F$601,F582)&gt;1,1,0)</f>
        <v>0</v>
      </c>
      <c r="DB582" s="78">
        <f t="shared" si="391"/>
        <v>0</v>
      </c>
      <c r="DC582" s="78">
        <f t="shared" si="392"/>
        <v>0</v>
      </c>
      <c r="DD582" s="78">
        <f t="shared" si="393"/>
        <v>0</v>
      </c>
      <c r="DE582" s="78" t="str">
        <f t="shared" si="394"/>
        <v>1</v>
      </c>
      <c r="DF582" s="78" t="str">
        <f t="shared" si="395"/>
        <v>1</v>
      </c>
      <c r="DG582" s="78" t="str">
        <f t="shared" si="396"/>
        <v>1</v>
      </c>
      <c r="DH582" s="78" t="str">
        <f t="shared" si="397"/>
        <v>1</v>
      </c>
      <c r="DI582" s="79" t="str">
        <f>IFERROR(IF(J582="","",VLOOKUP(J582,Lists!$D$3:$E$13,2,FALSE)),1)</f>
        <v/>
      </c>
      <c r="DJ582" s="79" t="str">
        <f>IFERROR(IF(K582="","",VLOOKUP(K582,Lists!$F$3:$G$14,2,FALSE)),1)</f>
        <v/>
      </c>
      <c r="DK582" s="79" t="str">
        <f>IFERROR(IF(M582="","",VLOOKUP(M582,Lists!$AA$3:$AB$18,2,FALSE)),1)</f>
        <v/>
      </c>
      <c r="DL582" s="79" t="str">
        <f>IFERROR(IF(N582="","",VLOOKUP(N582,Lists!$AC$3:$AD$13,2,FALSE)),1)</f>
        <v/>
      </c>
    </row>
    <row r="583" spans="1:116" ht="15" customHeight="1" x14ac:dyDescent="0.2">
      <c r="A583" s="20"/>
      <c r="B583" s="19"/>
      <c r="C583" s="64"/>
      <c r="D583" s="64"/>
      <c r="E583" s="19"/>
      <c r="F583" s="20"/>
      <c r="G583" s="18"/>
      <c r="H583" s="65"/>
      <c r="I583" s="18"/>
      <c r="J583" s="66"/>
      <c r="K583" s="66"/>
      <c r="L583" s="67"/>
      <c r="M583" s="68"/>
      <c r="N583" s="68"/>
      <c r="O583" s="69"/>
      <c r="P583" s="134"/>
      <c r="Q583" s="70"/>
      <c r="R583" s="134"/>
      <c r="S583" s="70"/>
      <c r="T583" s="134"/>
      <c r="U583" s="70"/>
      <c r="V583" s="134"/>
      <c r="W583" s="70"/>
      <c r="X583" s="134"/>
      <c r="Y583" s="70"/>
      <c r="Z583" s="134"/>
      <c r="AA583" s="70"/>
      <c r="AB583" s="19"/>
      <c r="AC583" s="20"/>
      <c r="AD583" s="19"/>
      <c r="AE583" s="71" t="str">
        <f t="shared" si="362"/>
        <v/>
      </c>
      <c r="AF583" s="71" t="str">
        <f t="shared" si="363"/>
        <v/>
      </c>
      <c r="AG583" s="71" t="str">
        <f t="shared" si="364"/>
        <v/>
      </c>
      <c r="AH583" s="71" t="str">
        <f t="shared" si="365"/>
        <v/>
      </c>
      <c r="AI583" s="71" t="str">
        <f t="shared" si="366"/>
        <v/>
      </c>
      <c r="AJ583" s="71" t="str">
        <f t="shared" si="367"/>
        <v/>
      </c>
      <c r="AK583" s="71" t="str">
        <f t="shared" si="368"/>
        <v/>
      </c>
      <c r="AL583" s="71" t="str">
        <f t="shared" si="369"/>
        <v/>
      </c>
      <c r="AM583" s="71" t="str">
        <f t="shared" si="370"/>
        <v/>
      </c>
      <c r="AN583" s="72" t="str">
        <f t="shared" si="371"/>
        <v/>
      </c>
      <c r="AO583" s="73" t="str">
        <f t="shared" si="372"/>
        <v/>
      </c>
      <c r="AP583" s="72" t="str">
        <f t="shared" si="373"/>
        <v/>
      </c>
      <c r="AQ583" s="72" t="str">
        <f t="shared" si="374"/>
        <v/>
      </c>
      <c r="AR583" s="72" t="str">
        <f t="shared" si="375"/>
        <v/>
      </c>
      <c r="AS583" s="72" t="str">
        <f t="shared" si="376"/>
        <v/>
      </c>
      <c r="AT583" s="72" t="str">
        <f t="shared" si="377"/>
        <v/>
      </c>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80"/>
      <c r="CA583" s="3"/>
      <c r="CB583" s="3"/>
      <c r="CC583" s="3"/>
      <c r="CD583" s="3"/>
      <c r="CE583" s="3"/>
      <c r="CF583" s="3"/>
      <c r="CG583" s="3"/>
      <c r="CH583" s="3"/>
      <c r="CI583" s="3"/>
      <c r="CJ583" s="3"/>
      <c r="CM583" s="3"/>
      <c r="CN583" s="78" t="str">
        <f t="shared" si="378"/>
        <v/>
      </c>
      <c r="CO583" s="78" t="str">
        <f t="shared" si="379"/>
        <v/>
      </c>
      <c r="CP583" s="78" t="str">
        <f t="shared" si="380"/>
        <v/>
      </c>
      <c r="CQ583" s="78" t="str">
        <f t="shared" si="381"/>
        <v/>
      </c>
      <c r="CR583" s="78" t="str">
        <f t="shared" si="382"/>
        <v/>
      </c>
      <c r="CS583" s="78" t="str">
        <f t="shared" si="383"/>
        <v/>
      </c>
      <c r="CT583" s="78">
        <f t="shared" si="384"/>
        <v>0</v>
      </c>
      <c r="CU583" s="78">
        <f t="shared" si="385"/>
        <v>0</v>
      </c>
      <c r="CV583" s="78">
        <f t="shared" si="386"/>
        <v>0</v>
      </c>
      <c r="CW583" s="78">
        <f t="shared" si="387"/>
        <v>0</v>
      </c>
      <c r="CX583" s="78">
        <f t="shared" si="388"/>
        <v>0</v>
      </c>
      <c r="CY583" s="78">
        <f t="shared" si="389"/>
        <v>0</v>
      </c>
      <c r="CZ583" s="78">
        <f t="shared" si="390"/>
        <v>0</v>
      </c>
      <c r="DA583" s="78">
        <f>IF(COUNTIFS($A$2:$A$601,A583,$B$2:$B$601,B583,$F$2:F$601,F583)&gt;1,1,0)</f>
        <v>0</v>
      </c>
      <c r="DB583" s="78">
        <f t="shared" si="391"/>
        <v>0</v>
      </c>
      <c r="DC583" s="78">
        <f t="shared" si="392"/>
        <v>0</v>
      </c>
      <c r="DD583" s="78">
        <f t="shared" si="393"/>
        <v>0</v>
      </c>
      <c r="DE583" s="78" t="str">
        <f t="shared" si="394"/>
        <v>1</v>
      </c>
      <c r="DF583" s="78" t="str">
        <f t="shared" si="395"/>
        <v>1</v>
      </c>
      <c r="DG583" s="78" t="str">
        <f t="shared" si="396"/>
        <v>1</v>
      </c>
      <c r="DH583" s="78" t="str">
        <f t="shared" si="397"/>
        <v>1</v>
      </c>
      <c r="DI583" s="79" t="str">
        <f>IFERROR(IF(J583="","",VLOOKUP(J583,Lists!$D$3:$E$13,2,FALSE)),1)</f>
        <v/>
      </c>
      <c r="DJ583" s="79" t="str">
        <f>IFERROR(IF(K583="","",VLOOKUP(K583,Lists!$F$3:$G$14,2,FALSE)),1)</f>
        <v/>
      </c>
      <c r="DK583" s="79" t="str">
        <f>IFERROR(IF(M583="","",VLOOKUP(M583,Lists!$AA$3:$AB$18,2,FALSE)),1)</f>
        <v/>
      </c>
      <c r="DL583" s="79" t="str">
        <f>IFERROR(IF(N583="","",VLOOKUP(N583,Lists!$AC$3:$AD$13,2,FALSE)),1)</f>
        <v/>
      </c>
    </row>
    <row r="584" spans="1:116" ht="15" customHeight="1" x14ac:dyDescent="0.2">
      <c r="A584" s="20"/>
      <c r="B584" s="19"/>
      <c r="C584" s="64"/>
      <c r="D584" s="64"/>
      <c r="E584" s="19"/>
      <c r="F584" s="20"/>
      <c r="G584" s="18"/>
      <c r="H584" s="65"/>
      <c r="I584" s="18"/>
      <c r="J584" s="66"/>
      <c r="K584" s="66"/>
      <c r="L584" s="67"/>
      <c r="M584" s="68"/>
      <c r="N584" s="68"/>
      <c r="O584" s="69"/>
      <c r="P584" s="134"/>
      <c r="Q584" s="70"/>
      <c r="R584" s="134"/>
      <c r="S584" s="70"/>
      <c r="T584" s="134"/>
      <c r="U584" s="70"/>
      <c r="V584" s="134"/>
      <c r="W584" s="70"/>
      <c r="X584" s="134"/>
      <c r="Y584" s="70"/>
      <c r="Z584" s="134"/>
      <c r="AA584" s="70"/>
      <c r="AB584" s="19"/>
      <c r="AC584" s="20"/>
      <c r="AD584" s="19"/>
      <c r="AE584" s="71" t="str">
        <f t="shared" si="362"/>
        <v/>
      </c>
      <c r="AF584" s="71" t="str">
        <f t="shared" si="363"/>
        <v/>
      </c>
      <c r="AG584" s="71" t="str">
        <f t="shared" si="364"/>
        <v/>
      </c>
      <c r="AH584" s="71" t="str">
        <f t="shared" si="365"/>
        <v/>
      </c>
      <c r="AI584" s="71" t="str">
        <f t="shared" si="366"/>
        <v/>
      </c>
      <c r="AJ584" s="71" t="str">
        <f t="shared" si="367"/>
        <v/>
      </c>
      <c r="AK584" s="71" t="str">
        <f t="shared" si="368"/>
        <v/>
      </c>
      <c r="AL584" s="71" t="str">
        <f t="shared" si="369"/>
        <v/>
      </c>
      <c r="AM584" s="71" t="str">
        <f t="shared" si="370"/>
        <v/>
      </c>
      <c r="AN584" s="72" t="str">
        <f t="shared" si="371"/>
        <v/>
      </c>
      <c r="AO584" s="73" t="str">
        <f t="shared" si="372"/>
        <v/>
      </c>
      <c r="AP584" s="72" t="str">
        <f t="shared" si="373"/>
        <v/>
      </c>
      <c r="AQ584" s="72" t="str">
        <f t="shared" si="374"/>
        <v/>
      </c>
      <c r="AR584" s="72" t="str">
        <f t="shared" si="375"/>
        <v/>
      </c>
      <c r="AS584" s="72" t="str">
        <f t="shared" si="376"/>
        <v/>
      </c>
      <c r="AT584" s="72" t="str">
        <f t="shared" si="377"/>
        <v/>
      </c>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80"/>
      <c r="CA584" s="3"/>
      <c r="CB584" s="3"/>
      <c r="CC584" s="3"/>
      <c r="CD584" s="3"/>
      <c r="CE584" s="3"/>
      <c r="CF584" s="3"/>
      <c r="CG584" s="3"/>
      <c r="CH584" s="3"/>
      <c r="CI584" s="3"/>
      <c r="CJ584" s="3"/>
      <c r="CM584" s="3"/>
      <c r="CN584" s="78" t="str">
        <f t="shared" si="378"/>
        <v/>
      </c>
      <c r="CO584" s="78" t="str">
        <f t="shared" si="379"/>
        <v/>
      </c>
      <c r="CP584" s="78" t="str">
        <f t="shared" si="380"/>
        <v/>
      </c>
      <c r="CQ584" s="78" t="str">
        <f t="shared" si="381"/>
        <v/>
      </c>
      <c r="CR584" s="78" t="str">
        <f t="shared" si="382"/>
        <v/>
      </c>
      <c r="CS584" s="78" t="str">
        <f t="shared" si="383"/>
        <v/>
      </c>
      <c r="CT584" s="78">
        <f t="shared" si="384"/>
        <v>0</v>
      </c>
      <c r="CU584" s="78">
        <f t="shared" si="385"/>
        <v>0</v>
      </c>
      <c r="CV584" s="78">
        <f t="shared" si="386"/>
        <v>0</v>
      </c>
      <c r="CW584" s="78">
        <f t="shared" si="387"/>
        <v>0</v>
      </c>
      <c r="CX584" s="78">
        <f t="shared" si="388"/>
        <v>0</v>
      </c>
      <c r="CY584" s="78">
        <f t="shared" si="389"/>
        <v>0</v>
      </c>
      <c r="CZ584" s="78">
        <f t="shared" si="390"/>
        <v>0</v>
      </c>
      <c r="DA584" s="78">
        <f>IF(COUNTIFS($A$2:$A$601,A584,$B$2:$B$601,B584,$F$2:F$601,F584)&gt;1,1,0)</f>
        <v>0</v>
      </c>
      <c r="DB584" s="78">
        <f t="shared" si="391"/>
        <v>0</v>
      </c>
      <c r="DC584" s="78">
        <f t="shared" si="392"/>
        <v>0</v>
      </c>
      <c r="DD584" s="78">
        <f t="shared" si="393"/>
        <v>0</v>
      </c>
      <c r="DE584" s="78" t="str">
        <f t="shared" si="394"/>
        <v>1</v>
      </c>
      <c r="DF584" s="78" t="str">
        <f t="shared" si="395"/>
        <v>1</v>
      </c>
      <c r="DG584" s="78" t="str">
        <f t="shared" si="396"/>
        <v>1</v>
      </c>
      <c r="DH584" s="78" t="str">
        <f t="shared" si="397"/>
        <v>1</v>
      </c>
      <c r="DI584" s="79" t="str">
        <f>IFERROR(IF(J584="","",VLOOKUP(J584,Lists!$D$3:$E$13,2,FALSE)),1)</f>
        <v/>
      </c>
      <c r="DJ584" s="79" t="str">
        <f>IFERROR(IF(K584="","",VLOOKUP(K584,Lists!$F$3:$G$14,2,FALSE)),1)</f>
        <v/>
      </c>
      <c r="DK584" s="79" t="str">
        <f>IFERROR(IF(M584="","",VLOOKUP(M584,Lists!$AA$3:$AB$18,2,FALSE)),1)</f>
        <v/>
      </c>
      <c r="DL584" s="79" t="str">
        <f>IFERROR(IF(N584="","",VLOOKUP(N584,Lists!$AC$3:$AD$13,2,FALSE)),1)</f>
        <v/>
      </c>
    </row>
    <row r="585" spans="1:116" ht="15" customHeight="1" x14ac:dyDescent="0.2">
      <c r="A585" s="20"/>
      <c r="B585" s="19"/>
      <c r="C585" s="64"/>
      <c r="D585" s="64"/>
      <c r="E585" s="19"/>
      <c r="F585" s="20"/>
      <c r="G585" s="18"/>
      <c r="H585" s="65"/>
      <c r="I585" s="18"/>
      <c r="J585" s="66"/>
      <c r="K585" s="66"/>
      <c r="L585" s="67"/>
      <c r="M585" s="68"/>
      <c r="N585" s="68"/>
      <c r="O585" s="69"/>
      <c r="P585" s="134"/>
      <c r="Q585" s="70"/>
      <c r="R585" s="134"/>
      <c r="S585" s="70"/>
      <c r="T585" s="134"/>
      <c r="U585" s="70"/>
      <c r="V585" s="134"/>
      <c r="W585" s="70"/>
      <c r="X585" s="134"/>
      <c r="Y585" s="70"/>
      <c r="Z585" s="134"/>
      <c r="AA585" s="70"/>
      <c r="AB585" s="19"/>
      <c r="AC585" s="20"/>
      <c r="AD585" s="19"/>
      <c r="AE585" s="71" t="str">
        <f t="shared" si="362"/>
        <v/>
      </c>
      <c r="AF585" s="71" t="str">
        <f t="shared" si="363"/>
        <v/>
      </c>
      <c r="AG585" s="71" t="str">
        <f t="shared" si="364"/>
        <v/>
      </c>
      <c r="AH585" s="71" t="str">
        <f t="shared" si="365"/>
        <v/>
      </c>
      <c r="AI585" s="71" t="str">
        <f t="shared" si="366"/>
        <v/>
      </c>
      <c r="AJ585" s="71" t="str">
        <f t="shared" si="367"/>
        <v/>
      </c>
      <c r="AK585" s="71" t="str">
        <f t="shared" si="368"/>
        <v/>
      </c>
      <c r="AL585" s="71" t="str">
        <f t="shared" si="369"/>
        <v/>
      </c>
      <c r="AM585" s="71" t="str">
        <f t="shared" si="370"/>
        <v/>
      </c>
      <c r="AN585" s="72" t="str">
        <f t="shared" si="371"/>
        <v/>
      </c>
      <c r="AO585" s="73" t="str">
        <f t="shared" si="372"/>
        <v/>
      </c>
      <c r="AP585" s="72" t="str">
        <f t="shared" si="373"/>
        <v/>
      </c>
      <c r="AQ585" s="72" t="str">
        <f t="shared" si="374"/>
        <v/>
      </c>
      <c r="AR585" s="72" t="str">
        <f t="shared" si="375"/>
        <v/>
      </c>
      <c r="AS585" s="72" t="str">
        <f t="shared" si="376"/>
        <v/>
      </c>
      <c r="AT585" s="72" t="str">
        <f t="shared" si="377"/>
        <v/>
      </c>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80"/>
      <c r="CA585" s="3"/>
      <c r="CB585" s="3"/>
      <c r="CC585" s="3"/>
      <c r="CD585" s="3"/>
      <c r="CE585" s="3"/>
      <c r="CF585" s="3"/>
      <c r="CG585" s="3"/>
      <c r="CH585" s="3"/>
      <c r="CI585" s="3"/>
      <c r="CJ585" s="3"/>
      <c r="CM585" s="3"/>
      <c r="CN585" s="78" t="str">
        <f t="shared" si="378"/>
        <v/>
      </c>
      <c r="CO585" s="78" t="str">
        <f t="shared" si="379"/>
        <v/>
      </c>
      <c r="CP585" s="78" t="str">
        <f t="shared" si="380"/>
        <v/>
      </c>
      <c r="CQ585" s="78" t="str">
        <f t="shared" si="381"/>
        <v/>
      </c>
      <c r="CR585" s="78" t="str">
        <f t="shared" si="382"/>
        <v/>
      </c>
      <c r="CS585" s="78" t="str">
        <f t="shared" si="383"/>
        <v/>
      </c>
      <c r="CT585" s="78">
        <f t="shared" si="384"/>
        <v>0</v>
      </c>
      <c r="CU585" s="78">
        <f t="shared" si="385"/>
        <v>0</v>
      </c>
      <c r="CV585" s="78">
        <f t="shared" si="386"/>
        <v>0</v>
      </c>
      <c r="CW585" s="78">
        <f t="shared" si="387"/>
        <v>0</v>
      </c>
      <c r="CX585" s="78">
        <f t="shared" si="388"/>
        <v>0</v>
      </c>
      <c r="CY585" s="78">
        <f t="shared" si="389"/>
        <v>0</v>
      </c>
      <c r="CZ585" s="78">
        <f t="shared" si="390"/>
        <v>0</v>
      </c>
      <c r="DA585" s="78">
        <f>IF(COUNTIFS($A$2:$A$601,A585,$B$2:$B$601,B585,$F$2:F$601,F585)&gt;1,1,0)</f>
        <v>0</v>
      </c>
      <c r="DB585" s="78">
        <f t="shared" si="391"/>
        <v>0</v>
      </c>
      <c r="DC585" s="78">
        <f t="shared" si="392"/>
        <v>0</v>
      </c>
      <c r="DD585" s="78">
        <f t="shared" si="393"/>
        <v>0</v>
      </c>
      <c r="DE585" s="78" t="str">
        <f t="shared" si="394"/>
        <v>1</v>
      </c>
      <c r="DF585" s="78" t="str">
        <f t="shared" si="395"/>
        <v>1</v>
      </c>
      <c r="DG585" s="78" t="str">
        <f t="shared" si="396"/>
        <v>1</v>
      </c>
      <c r="DH585" s="78" t="str">
        <f t="shared" si="397"/>
        <v>1</v>
      </c>
      <c r="DI585" s="79" t="str">
        <f>IFERROR(IF(J585="","",VLOOKUP(J585,Lists!$D$3:$E$13,2,FALSE)),1)</f>
        <v/>
      </c>
      <c r="DJ585" s="79" t="str">
        <f>IFERROR(IF(K585="","",VLOOKUP(K585,Lists!$F$3:$G$14,2,FALSE)),1)</f>
        <v/>
      </c>
      <c r="DK585" s="79" t="str">
        <f>IFERROR(IF(M585="","",VLOOKUP(M585,Lists!$AA$3:$AB$18,2,FALSE)),1)</f>
        <v/>
      </c>
      <c r="DL585" s="79" t="str">
        <f>IFERROR(IF(N585="","",VLOOKUP(N585,Lists!$AC$3:$AD$13,2,FALSE)),1)</f>
        <v/>
      </c>
    </row>
    <row r="586" spans="1:116" ht="15" customHeight="1" x14ac:dyDescent="0.2">
      <c r="A586" s="20"/>
      <c r="B586" s="19"/>
      <c r="C586" s="64"/>
      <c r="D586" s="64"/>
      <c r="E586" s="19"/>
      <c r="F586" s="20"/>
      <c r="G586" s="18"/>
      <c r="H586" s="65"/>
      <c r="I586" s="18"/>
      <c r="J586" s="66"/>
      <c r="K586" s="66"/>
      <c r="L586" s="67"/>
      <c r="M586" s="68"/>
      <c r="N586" s="68"/>
      <c r="O586" s="69"/>
      <c r="P586" s="134"/>
      <c r="Q586" s="70"/>
      <c r="R586" s="134"/>
      <c r="S586" s="70"/>
      <c r="T586" s="134"/>
      <c r="U586" s="70"/>
      <c r="V586" s="134"/>
      <c r="W586" s="70"/>
      <c r="X586" s="134"/>
      <c r="Y586" s="70"/>
      <c r="Z586" s="134"/>
      <c r="AA586" s="70"/>
      <c r="AB586" s="19"/>
      <c r="AC586" s="20"/>
      <c r="AD586" s="19"/>
      <c r="AE586" s="71" t="str">
        <f t="shared" si="362"/>
        <v/>
      </c>
      <c r="AF586" s="71" t="str">
        <f t="shared" si="363"/>
        <v/>
      </c>
      <c r="AG586" s="71" t="str">
        <f t="shared" si="364"/>
        <v/>
      </c>
      <c r="AH586" s="71" t="str">
        <f t="shared" si="365"/>
        <v/>
      </c>
      <c r="AI586" s="71" t="str">
        <f t="shared" si="366"/>
        <v/>
      </c>
      <c r="AJ586" s="71" t="str">
        <f t="shared" si="367"/>
        <v/>
      </c>
      <c r="AK586" s="71" t="str">
        <f t="shared" si="368"/>
        <v/>
      </c>
      <c r="AL586" s="71" t="str">
        <f t="shared" si="369"/>
        <v/>
      </c>
      <c r="AM586" s="71" t="str">
        <f t="shared" si="370"/>
        <v/>
      </c>
      <c r="AN586" s="72" t="str">
        <f t="shared" si="371"/>
        <v/>
      </c>
      <c r="AO586" s="73" t="str">
        <f t="shared" si="372"/>
        <v/>
      </c>
      <c r="AP586" s="72" t="str">
        <f t="shared" si="373"/>
        <v/>
      </c>
      <c r="AQ586" s="72" t="str">
        <f t="shared" si="374"/>
        <v/>
      </c>
      <c r="AR586" s="72" t="str">
        <f t="shared" si="375"/>
        <v/>
      </c>
      <c r="AS586" s="72" t="str">
        <f t="shared" si="376"/>
        <v/>
      </c>
      <c r="AT586" s="72" t="str">
        <f t="shared" si="377"/>
        <v/>
      </c>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80"/>
      <c r="CA586" s="3"/>
      <c r="CB586" s="3"/>
      <c r="CC586" s="3"/>
      <c r="CD586" s="3"/>
      <c r="CE586" s="3"/>
      <c r="CF586" s="3"/>
      <c r="CG586" s="3"/>
      <c r="CH586" s="3"/>
      <c r="CI586" s="3"/>
      <c r="CJ586" s="3"/>
      <c r="CM586" s="3"/>
      <c r="CN586" s="78" t="str">
        <f t="shared" si="378"/>
        <v/>
      </c>
      <c r="CO586" s="78" t="str">
        <f t="shared" si="379"/>
        <v/>
      </c>
      <c r="CP586" s="78" t="str">
        <f t="shared" si="380"/>
        <v/>
      </c>
      <c r="CQ586" s="78" t="str">
        <f t="shared" si="381"/>
        <v/>
      </c>
      <c r="CR586" s="78" t="str">
        <f t="shared" si="382"/>
        <v/>
      </c>
      <c r="CS586" s="78" t="str">
        <f t="shared" si="383"/>
        <v/>
      </c>
      <c r="CT586" s="78">
        <f t="shared" si="384"/>
        <v>0</v>
      </c>
      <c r="CU586" s="78">
        <f t="shared" si="385"/>
        <v>0</v>
      </c>
      <c r="CV586" s="78">
        <f t="shared" si="386"/>
        <v>0</v>
      </c>
      <c r="CW586" s="78">
        <f t="shared" si="387"/>
        <v>0</v>
      </c>
      <c r="CX586" s="78">
        <f t="shared" si="388"/>
        <v>0</v>
      </c>
      <c r="CY586" s="78">
        <f t="shared" si="389"/>
        <v>0</v>
      </c>
      <c r="CZ586" s="78">
        <f t="shared" si="390"/>
        <v>0</v>
      </c>
      <c r="DA586" s="78">
        <f>IF(COUNTIFS($A$2:$A$601,A586,$B$2:$B$601,B586,$F$2:F$601,F586)&gt;1,1,0)</f>
        <v>0</v>
      </c>
      <c r="DB586" s="78">
        <f t="shared" si="391"/>
        <v>0</v>
      </c>
      <c r="DC586" s="78">
        <f t="shared" si="392"/>
        <v>0</v>
      </c>
      <c r="DD586" s="78">
        <f t="shared" si="393"/>
        <v>0</v>
      </c>
      <c r="DE586" s="78" t="str">
        <f t="shared" si="394"/>
        <v>1</v>
      </c>
      <c r="DF586" s="78" t="str">
        <f t="shared" si="395"/>
        <v>1</v>
      </c>
      <c r="DG586" s="78" t="str">
        <f t="shared" si="396"/>
        <v>1</v>
      </c>
      <c r="DH586" s="78" t="str">
        <f t="shared" si="397"/>
        <v>1</v>
      </c>
      <c r="DI586" s="79" t="str">
        <f>IFERROR(IF(J586="","",VLOOKUP(J586,Lists!$D$3:$E$13,2,FALSE)),1)</f>
        <v/>
      </c>
      <c r="DJ586" s="79" t="str">
        <f>IFERROR(IF(K586="","",VLOOKUP(K586,Lists!$F$3:$G$14,2,FALSE)),1)</f>
        <v/>
      </c>
      <c r="DK586" s="79" t="str">
        <f>IFERROR(IF(M586="","",VLOOKUP(M586,Lists!$AA$3:$AB$18,2,FALSE)),1)</f>
        <v/>
      </c>
      <c r="DL586" s="79" t="str">
        <f>IFERROR(IF(N586="","",VLOOKUP(N586,Lists!$AC$3:$AD$13,2,FALSE)),1)</f>
        <v/>
      </c>
    </row>
    <row r="587" spans="1:116" ht="15" customHeight="1" x14ac:dyDescent="0.2">
      <c r="A587" s="20"/>
      <c r="B587" s="19"/>
      <c r="C587" s="64"/>
      <c r="D587" s="64"/>
      <c r="E587" s="19"/>
      <c r="F587" s="20"/>
      <c r="G587" s="18"/>
      <c r="H587" s="65"/>
      <c r="I587" s="18"/>
      <c r="J587" s="66"/>
      <c r="K587" s="66"/>
      <c r="L587" s="67"/>
      <c r="M587" s="68"/>
      <c r="N587" s="68"/>
      <c r="O587" s="69"/>
      <c r="P587" s="134"/>
      <c r="Q587" s="70"/>
      <c r="R587" s="134"/>
      <c r="S587" s="70"/>
      <c r="T587" s="134"/>
      <c r="U587" s="70"/>
      <c r="V587" s="134"/>
      <c r="W587" s="70"/>
      <c r="X587" s="134"/>
      <c r="Y587" s="70"/>
      <c r="Z587" s="134"/>
      <c r="AA587" s="70"/>
      <c r="AB587" s="19"/>
      <c r="AC587" s="20"/>
      <c r="AD587" s="19"/>
      <c r="AE587" s="71" t="str">
        <f t="shared" si="362"/>
        <v/>
      </c>
      <c r="AF587" s="71" t="str">
        <f t="shared" si="363"/>
        <v/>
      </c>
      <c r="AG587" s="71" t="str">
        <f t="shared" si="364"/>
        <v/>
      </c>
      <c r="AH587" s="71" t="str">
        <f t="shared" si="365"/>
        <v/>
      </c>
      <c r="AI587" s="71" t="str">
        <f t="shared" si="366"/>
        <v/>
      </c>
      <c r="AJ587" s="71" t="str">
        <f t="shared" si="367"/>
        <v/>
      </c>
      <c r="AK587" s="71" t="str">
        <f t="shared" si="368"/>
        <v/>
      </c>
      <c r="AL587" s="71" t="str">
        <f t="shared" si="369"/>
        <v/>
      </c>
      <c r="AM587" s="71" t="str">
        <f t="shared" si="370"/>
        <v/>
      </c>
      <c r="AN587" s="72" t="str">
        <f t="shared" si="371"/>
        <v/>
      </c>
      <c r="AO587" s="73" t="str">
        <f t="shared" si="372"/>
        <v/>
      </c>
      <c r="AP587" s="72" t="str">
        <f t="shared" si="373"/>
        <v/>
      </c>
      <c r="AQ587" s="72" t="str">
        <f t="shared" si="374"/>
        <v/>
      </c>
      <c r="AR587" s="72" t="str">
        <f t="shared" si="375"/>
        <v/>
      </c>
      <c r="AS587" s="72" t="str">
        <f t="shared" si="376"/>
        <v/>
      </c>
      <c r="AT587" s="72" t="str">
        <f t="shared" si="377"/>
        <v/>
      </c>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80"/>
      <c r="CA587" s="3"/>
      <c r="CB587" s="3"/>
      <c r="CC587" s="3"/>
      <c r="CD587" s="3"/>
      <c r="CE587" s="3"/>
      <c r="CF587" s="3"/>
      <c r="CG587" s="3"/>
      <c r="CH587" s="3"/>
      <c r="CI587" s="3"/>
      <c r="CJ587" s="3"/>
      <c r="CM587" s="3"/>
      <c r="CN587" s="78" t="str">
        <f t="shared" si="378"/>
        <v/>
      </c>
      <c r="CO587" s="78" t="str">
        <f t="shared" si="379"/>
        <v/>
      </c>
      <c r="CP587" s="78" t="str">
        <f t="shared" si="380"/>
        <v/>
      </c>
      <c r="CQ587" s="78" t="str">
        <f t="shared" si="381"/>
        <v/>
      </c>
      <c r="CR587" s="78" t="str">
        <f t="shared" si="382"/>
        <v/>
      </c>
      <c r="CS587" s="78" t="str">
        <f t="shared" si="383"/>
        <v/>
      </c>
      <c r="CT587" s="78">
        <f t="shared" si="384"/>
        <v>0</v>
      </c>
      <c r="CU587" s="78">
        <f t="shared" si="385"/>
        <v>0</v>
      </c>
      <c r="CV587" s="78">
        <f t="shared" si="386"/>
        <v>0</v>
      </c>
      <c r="CW587" s="78">
        <f t="shared" si="387"/>
        <v>0</v>
      </c>
      <c r="CX587" s="78">
        <f t="shared" si="388"/>
        <v>0</v>
      </c>
      <c r="CY587" s="78">
        <f t="shared" si="389"/>
        <v>0</v>
      </c>
      <c r="CZ587" s="78">
        <f t="shared" si="390"/>
        <v>0</v>
      </c>
      <c r="DA587" s="78">
        <f>IF(COUNTIFS($A$2:$A$601,A587,$B$2:$B$601,B587,$F$2:F$601,F587)&gt;1,1,0)</f>
        <v>0</v>
      </c>
      <c r="DB587" s="78">
        <f t="shared" si="391"/>
        <v>0</v>
      </c>
      <c r="DC587" s="78">
        <f t="shared" si="392"/>
        <v>0</v>
      </c>
      <c r="DD587" s="78">
        <f t="shared" si="393"/>
        <v>0</v>
      </c>
      <c r="DE587" s="78" t="str">
        <f t="shared" si="394"/>
        <v>1</v>
      </c>
      <c r="DF587" s="78" t="str">
        <f t="shared" si="395"/>
        <v>1</v>
      </c>
      <c r="DG587" s="78" t="str">
        <f t="shared" si="396"/>
        <v>1</v>
      </c>
      <c r="DH587" s="78" t="str">
        <f t="shared" si="397"/>
        <v>1</v>
      </c>
      <c r="DI587" s="79" t="str">
        <f>IFERROR(IF(J587="","",VLOOKUP(J587,Lists!$D$3:$E$13,2,FALSE)),1)</f>
        <v/>
      </c>
      <c r="DJ587" s="79" t="str">
        <f>IFERROR(IF(K587="","",VLOOKUP(K587,Lists!$F$3:$G$14,2,FALSE)),1)</f>
        <v/>
      </c>
      <c r="DK587" s="79" t="str">
        <f>IFERROR(IF(M587="","",VLOOKUP(M587,Lists!$AA$3:$AB$18,2,FALSE)),1)</f>
        <v/>
      </c>
      <c r="DL587" s="79" t="str">
        <f>IFERROR(IF(N587="","",VLOOKUP(N587,Lists!$AC$3:$AD$13,2,FALSE)),1)</f>
        <v/>
      </c>
    </row>
    <row r="588" spans="1:116" ht="15" customHeight="1" x14ac:dyDescent="0.2">
      <c r="A588" s="20"/>
      <c r="B588" s="19"/>
      <c r="C588" s="64"/>
      <c r="D588" s="64"/>
      <c r="E588" s="19"/>
      <c r="F588" s="20"/>
      <c r="G588" s="18"/>
      <c r="H588" s="65"/>
      <c r="I588" s="18"/>
      <c r="J588" s="66"/>
      <c r="K588" s="66"/>
      <c r="L588" s="67"/>
      <c r="M588" s="68"/>
      <c r="N588" s="68"/>
      <c r="O588" s="69"/>
      <c r="P588" s="134"/>
      <c r="Q588" s="70"/>
      <c r="R588" s="134"/>
      <c r="S588" s="70"/>
      <c r="T588" s="134"/>
      <c r="U588" s="70"/>
      <c r="V588" s="134"/>
      <c r="W588" s="70"/>
      <c r="X588" s="134"/>
      <c r="Y588" s="70"/>
      <c r="Z588" s="134"/>
      <c r="AA588" s="70"/>
      <c r="AB588" s="19"/>
      <c r="AC588" s="20"/>
      <c r="AD588" s="19"/>
      <c r="AE588" s="71" t="str">
        <f t="shared" si="362"/>
        <v/>
      </c>
      <c r="AF588" s="71" t="str">
        <f t="shared" si="363"/>
        <v/>
      </c>
      <c r="AG588" s="71" t="str">
        <f t="shared" si="364"/>
        <v/>
      </c>
      <c r="AH588" s="71" t="str">
        <f t="shared" si="365"/>
        <v/>
      </c>
      <c r="AI588" s="71" t="str">
        <f t="shared" si="366"/>
        <v/>
      </c>
      <c r="AJ588" s="71" t="str">
        <f t="shared" si="367"/>
        <v/>
      </c>
      <c r="AK588" s="71" t="str">
        <f t="shared" si="368"/>
        <v/>
      </c>
      <c r="AL588" s="71" t="str">
        <f t="shared" si="369"/>
        <v/>
      </c>
      <c r="AM588" s="71" t="str">
        <f t="shared" si="370"/>
        <v/>
      </c>
      <c r="AN588" s="72" t="str">
        <f t="shared" si="371"/>
        <v/>
      </c>
      <c r="AO588" s="73" t="str">
        <f t="shared" si="372"/>
        <v/>
      </c>
      <c r="AP588" s="72" t="str">
        <f t="shared" si="373"/>
        <v/>
      </c>
      <c r="AQ588" s="72" t="str">
        <f t="shared" si="374"/>
        <v/>
      </c>
      <c r="AR588" s="72" t="str">
        <f t="shared" si="375"/>
        <v/>
      </c>
      <c r="AS588" s="72" t="str">
        <f t="shared" si="376"/>
        <v/>
      </c>
      <c r="AT588" s="72" t="str">
        <f t="shared" si="377"/>
        <v/>
      </c>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80"/>
      <c r="CA588" s="3"/>
      <c r="CB588" s="3"/>
      <c r="CC588" s="3"/>
      <c r="CD588" s="3"/>
      <c r="CE588" s="3"/>
      <c r="CF588" s="3"/>
      <c r="CG588" s="3"/>
      <c r="CH588" s="3"/>
      <c r="CI588" s="3"/>
      <c r="CJ588" s="3"/>
      <c r="CM588" s="3"/>
      <c r="CN588" s="78" t="str">
        <f t="shared" si="378"/>
        <v/>
      </c>
      <c r="CO588" s="78" t="str">
        <f t="shared" si="379"/>
        <v/>
      </c>
      <c r="CP588" s="78" t="str">
        <f t="shared" si="380"/>
        <v/>
      </c>
      <c r="CQ588" s="78" t="str">
        <f t="shared" si="381"/>
        <v/>
      </c>
      <c r="CR588" s="78" t="str">
        <f t="shared" si="382"/>
        <v/>
      </c>
      <c r="CS588" s="78" t="str">
        <f t="shared" si="383"/>
        <v/>
      </c>
      <c r="CT588" s="78">
        <f t="shared" si="384"/>
        <v>0</v>
      </c>
      <c r="CU588" s="78">
        <f t="shared" si="385"/>
        <v>0</v>
      </c>
      <c r="CV588" s="78">
        <f t="shared" si="386"/>
        <v>0</v>
      </c>
      <c r="CW588" s="78">
        <f t="shared" si="387"/>
        <v>0</v>
      </c>
      <c r="CX588" s="78">
        <f t="shared" si="388"/>
        <v>0</v>
      </c>
      <c r="CY588" s="78">
        <f t="shared" si="389"/>
        <v>0</v>
      </c>
      <c r="CZ588" s="78">
        <f t="shared" si="390"/>
        <v>0</v>
      </c>
      <c r="DA588" s="78">
        <f>IF(COUNTIFS($A$2:$A$601,A588,$B$2:$B$601,B588,$F$2:F$601,F588)&gt;1,1,0)</f>
        <v>0</v>
      </c>
      <c r="DB588" s="78">
        <f t="shared" si="391"/>
        <v>0</v>
      </c>
      <c r="DC588" s="78">
        <f t="shared" si="392"/>
        <v>0</v>
      </c>
      <c r="DD588" s="78">
        <f t="shared" si="393"/>
        <v>0</v>
      </c>
      <c r="DE588" s="78" t="str">
        <f t="shared" si="394"/>
        <v>1</v>
      </c>
      <c r="DF588" s="78" t="str">
        <f t="shared" si="395"/>
        <v>1</v>
      </c>
      <c r="DG588" s="78" t="str">
        <f t="shared" si="396"/>
        <v>1</v>
      </c>
      <c r="DH588" s="78" t="str">
        <f t="shared" si="397"/>
        <v>1</v>
      </c>
      <c r="DI588" s="79" t="str">
        <f>IFERROR(IF(J588="","",VLOOKUP(J588,Lists!$D$3:$E$13,2,FALSE)),1)</f>
        <v/>
      </c>
      <c r="DJ588" s="79" t="str">
        <f>IFERROR(IF(K588="","",VLOOKUP(K588,Lists!$F$3:$G$14,2,FALSE)),1)</f>
        <v/>
      </c>
      <c r="DK588" s="79" t="str">
        <f>IFERROR(IF(M588="","",VLOOKUP(M588,Lists!$AA$3:$AB$18,2,FALSE)),1)</f>
        <v/>
      </c>
      <c r="DL588" s="79" t="str">
        <f>IFERROR(IF(N588="","",VLOOKUP(N588,Lists!$AC$3:$AD$13,2,FALSE)),1)</f>
        <v/>
      </c>
    </row>
    <row r="589" spans="1:116" ht="15" customHeight="1" x14ac:dyDescent="0.2">
      <c r="A589" s="20"/>
      <c r="B589" s="19"/>
      <c r="C589" s="64"/>
      <c r="D589" s="64"/>
      <c r="E589" s="19"/>
      <c r="F589" s="20"/>
      <c r="G589" s="18"/>
      <c r="H589" s="65"/>
      <c r="I589" s="18"/>
      <c r="J589" s="66"/>
      <c r="K589" s="66"/>
      <c r="L589" s="67"/>
      <c r="M589" s="68"/>
      <c r="N589" s="68"/>
      <c r="O589" s="69"/>
      <c r="P589" s="134"/>
      <c r="Q589" s="70"/>
      <c r="R589" s="134"/>
      <c r="S589" s="70"/>
      <c r="T589" s="134"/>
      <c r="U589" s="70"/>
      <c r="V589" s="134"/>
      <c r="W589" s="70"/>
      <c r="X589" s="134"/>
      <c r="Y589" s="70"/>
      <c r="Z589" s="134"/>
      <c r="AA589" s="70"/>
      <c r="AB589" s="19"/>
      <c r="AC589" s="20"/>
      <c r="AD589" s="19"/>
      <c r="AE589" s="71" t="str">
        <f t="shared" si="362"/>
        <v/>
      </c>
      <c r="AF589" s="71" t="str">
        <f t="shared" si="363"/>
        <v/>
      </c>
      <c r="AG589" s="71" t="str">
        <f t="shared" si="364"/>
        <v/>
      </c>
      <c r="AH589" s="71" t="str">
        <f t="shared" si="365"/>
        <v/>
      </c>
      <c r="AI589" s="71" t="str">
        <f t="shared" si="366"/>
        <v/>
      </c>
      <c r="AJ589" s="71" t="str">
        <f t="shared" si="367"/>
        <v/>
      </c>
      <c r="AK589" s="71" t="str">
        <f t="shared" si="368"/>
        <v/>
      </c>
      <c r="AL589" s="71" t="str">
        <f t="shared" si="369"/>
        <v/>
      </c>
      <c r="AM589" s="71" t="str">
        <f t="shared" si="370"/>
        <v/>
      </c>
      <c r="AN589" s="72" t="str">
        <f t="shared" si="371"/>
        <v/>
      </c>
      <c r="AO589" s="73" t="str">
        <f t="shared" si="372"/>
        <v/>
      </c>
      <c r="AP589" s="72" t="str">
        <f t="shared" si="373"/>
        <v/>
      </c>
      <c r="AQ589" s="72" t="str">
        <f t="shared" si="374"/>
        <v/>
      </c>
      <c r="AR589" s="72" t="str">
        <f t="shared" si="375"/>
        <v/>
      </c>
      <c r="AS589" s="72" t="str">
        <f t="shared" si="376"/>
        <v/>
      </c>
      <c r="AT589" s="72" t="str">
        <f t="shared" si="377"/>
        <v/>
      </c>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80"/>
      <c r="CA589" s="3"/>
      <c r="CB589" s="3"/>
      <c r="CC589" s="3"/>
      <c r="CD589" s="3"/>
      <c r="CE589" s="3"/>
      <c r="CF589" s="3"/>
      <c r="CG589" s="3"/>
      <c r="CH589" s="3"/>
      <c r="CI589" s="3"/>
      <c r="CJ589" s="3"/>
      <c r="CM589" s="3"/>
      <c r="CN589" s="78" t="str">
        <f t="shared" si="378"/>
        <v/>
      </c>
      <c r="CO589" s="78" t="str">
        <f t="shared" si="379"/>
        <v/>
      </c>
      <c r="CP589" s="78" t="str">
        <f t="shared" si="380"/>
        <v/>
      </c>
      <c r="CQ589" s="78" t="str">
        <f t="shared" si="381"/>
        <v/>
      </c>
      <c r="CR589" s="78" t="str">
        <f t="shared" si="382"/>
        <v/>
      </c>
      <c r="CS589" s="78" t="str">
        <f t="shared" si="383"/>
        <v/>
      </c>
      <c r="CT589" s="78">
        <f t="shared" si="384"/>
        <v>0</v>
      </c>
      <c r="CU589" s="78">
        <f t="shared" si="385"/>
        <v>0</v>
      </c>
      <c r="CV589" s="78">
        <f t="shared" si="386"/>
        <v>0</v>
      </c>
      <c r="CW589" s="78">
        <f t="shared" si="387"/>
        <v>0</v>
      </c>
      <c r="CX589" s="78">
        <f t="shared" si="388"/>
        <v>0</v>
      </c>
      <c r="CY589" s="78">
        <f t="shared" si="389"/>
        <v>0</v>
      </c>
      <c r="CZ589" s="78">
        <f t="shared" si="390"/>
        <v>0</v>
      </c>
      <c r="DA589" s="78">
        <f>IF(COUNTIFS($A$2:$A$601,A589,$B$2:$B$601,B589,$F$2:F$601,F589)&gt;1,1,0)</f>
        <v>0</v>
      </c>
      <c r="DB589" s="78">
        <f t="shared" si="391"/>
        <v>0</v>
      </c>
      <c r="DC589" s="78">
        <f t="shared" si="392"/>
        <v>0</v>
      </c>
      <c r="DD589" s="78">
        <f t="shared" si="393"/>
        <v>0</v>
      </c>
      <c r="DE589" s="78" t="str">
        <f t="shared" si="394"/>
        <v>1</v>
      </c>
      <c r="DF589" s="78" t="str">
        <f t="shared" si="395"/>
        <v>1</v>
      </c>
      <c r="DG589" s="78" t="str">
        <f t="shared" si="396"/>
        <v>1</v>
      </c>
      <c r="DH589" s="78" t="str">
        <f t="shared" si="397"/>
        <v>1</v>
      </c>
      <c r="DI589" s="79" t="str">
        <f>IFERROR(IF(J589="","",VLOOKUP(J589,Lists!$D$3:$E$13,2,FALSE)),1)</f>
        <v/>
      </c>
      <c r="DJ589" s="79" t="str">
        <f>IFERROR(IF(K589="","",VLOOKUP(K589,Lists!$F$3:$G$14,2,FALSE)),1)</f>
        <v/>
      </c>
      <c r="DK589" s="79" t="str">
        <f>IFERROR(IF(M589="","",VLOOKUP(M589,Lists!$AA$3:$AB$18,2,FALSE)),1)</f>
        <v/>
      </c>
      <c r="DL589" s="79" t="str">
        <f>IFERROR(IF(N589="","",VLOOKUP(N589,Lists!$AC$3:$AD$13,2,FALSE)),1)</f>
        <v/>
      </c>
    </row>
    <row r="590" spans="1:116" ht="15" customHeight="1" x14ac:dyDescent="0.2">
      <c r="A590" s="20"/>
      <c r="B590" s="19"/>
      <c r="C590" s="64"/>
      <c r="D590" s="64"/>
      <c r="E590" s="19"/>
      <c r="F590" s="20"/>
      <c r="G590" s="18"/>
      <c r="H590" s="65"/>
      <c r="I590" s="18"/>
      <c r="J590" s="66"/>
      <c r="K590" s="66"/>
      <c r="L590" s="67"/>
      <c r="M590" s="68"/>
      <c r="N590" s="68"/>
      <c r="O590" s="69"/>
      <c r="P590" s="134"/>
      <c r="Q590" s="70"/>
      <c r="R590" s="134"/>
      <c r="S590" s="70"/>
      <c r="T590" s="134"/>
      <c r="U590" s="70"/>
      <c r="V590" s="134"/>
      <c r="W590" s="70"/>
      <c r="X590" s="134"/>
      <c r="Y590" s="70"/>
      <c r="Z590" s="134"/>
      <c r="AA590" s="70"/>
      <c r="AB590" s="19"/>
      <c r="AC590" s="20"/>
      <c r="AD590" s="19"/>
      <c r="AE590" s="71" t="str">
        <f t="shared" si="362"/>
        <v/>
      </c>
      <c r="AF590" s="71" t="str">
        <f t="shared" si="363"/>
        <v/>
      </c>
      <c r="AG590" s="71" t="str">
        <f t="shared" si="364"/>
        <v/>
      </c>
      <c r="AH590" s="71" t="str">
        <f t="shared" si="365"/>
        <v/>
      </c>
      <c r="AI590" s="71" t="str">
        <f t="shared" si="366"/>
        <v/>
      </c>
      <c r="AJ590" s="71" t="str">
        <f t="shared" si="367"/>
        <v/>
      </c>
      <c r="AK590" s="71" t="str">
        <f t="shared" si="368"/>
        <v/>
      </c>
      <c r="AL590" s="71" t="str">
        <f t="shared" si="369"/>
        <v/>
      </c>
      <c r="AM590" s="71" t="str">
        <f t="shared" si="370"/>
        <v/>
      </c>
      <c r="AN590" s="72" t="str">
        <f t="shared" si="371"/>
        <v/>
      </c>
      <c r="AO590" s="73" t="str">
        <f t="shared" si="372"/>
        <v/>
      </c>
      <c r="AP590" s="72" t="str">
        <f t="shared" si="373"/>
        <v/>
      </c>
      <c r="AQ590" s="72" t="str">
        <f t="shared" si="374"/>
        <v/>
      </c>
      <c r="AR590" s="72" t="str">
        <f t="shared" si="375"/>
        <v/>
      </c>
      <c r="AS590" s="72" t="str">
        <f t="shared" si="376"/>
        <v/>
      </c>
      <c r="AT590" s="72" t="str">
        <f t="shared" si="377"/>
        <v/>
      </c>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80"/>
      <c r="CA590" s="3"/>
      <c r="CB590" s="3"/>
      <c r="CC590" s="3"/>
      <c r="CD590" s="3"/>
      <c r="CE590" s="3"/>
      <c r="CF590" s="3"/>
      <c r="CG590" s="3"/>
      <c r="CH590" s="3"/>
      <c r="CI590" s="3"/>
      <c r="CJ590" s="3"/>
      <c r="CM590" s="3"/>
      <c r="CN590" s="78" t="str">
        <f t="shared" si="378"/>
        <v/>
      </c>
      <c r="CO590" s="78" t="str">
        <f t="shared" si="379"/>
        <v/>
      </c>
      <c r="CP590" s="78" t="str">
        <f t="shared" si="380"/>
        <v/>
      </c>
      <c r="CQ590" s="78" t="str">
        <f t="shared" si="381"/>
        <v/>
      </c>
      <c r="CR590" s="78" t="str">
        <f t="shared" si="382"/>
        <v/>
      </c>
      <c r="CS590" s="78" t="str">
        <f t="shared" si="383"/>
        <v/>
      </c>
      <c r="CT590" s="78">
        <f t="shared" si="384"/>
        <v>0</v>
      </c>
      <c r="CU590" s="78">
        <f t="shared" si="385"/>
        <v>0</v>
      </c>
      <c r="CV590" s="78">
        <f t="shared" si="386"/>
        <v>0</v>
      </c>
      <c r="CW590" s="78">
        <f t="shared" si="387"/>
        <v>0</v>
      </c>
      <c r="CX590" s="78">
        <f t="shared" si="388"/>
        <v>0</v>
      </c>
      <c r="CY590" s="78">
        <f t="shared" si="389"/>
        <v>0</v>
      </c>
      <c r="CZ590" s="78">
        <f t="shared" si="390"/>
        <v>0</v>
      </c>
      <c r="DA590" s="78">
        <f>IF(COUNTIFS($A$2:$A$601,A590,$B$2:$B$601,B590,$F$2:F$601,F590)&gt;1,1,0)</f>
        <v>0</v>
      </c>
      <c r="DB590" s="78">
        <f t="shared" si="391"/>
        <v>0</v>
      </c>
      <c r="DC590" s="78">
        <f t="shared" si="392"/>
        <v>0</v>
      </c>
      <c r="DD590" s="78">
        <f t="shared" si="393"/>
        <v>0</v>
      </c>
      <c r="DE590" s="78" t="str">
        <f t="shared" si="394"/>
        <v>1</v>
      </c>
      <c r="DF590" s="78" t="str">
        <f t="shared" si="395"/>
        <v>1</v>
      </c>
      <c r="DG590" s="78" t="str">
        <f t="shared" si="396"/>
        <v>1</v>
      </c>
      <c r="DH590" s="78" t="str">
        <f t="shared" si="397"/>
        <v>1</v>
      </c>
      <c r="DI590" s="79" t="str">
        <f>IFERROR(IF(J590="","",VLOOKUP(J590,Lists!$D$3:$E$13,2,FALSE)),1)</f>
        <v/>
      </c>
      <c r="DJ590" s="79" t="str">
        <f>IFERROR(IF(K590="","",VLOOKUP(K590,Lists!$F$3:$G$14,2,FALSE)),1)</f>
        <v/>
      </c>
      <c r="DK590" s="79" t="str">
        <f>IFERROR(IF(M590="","",VLOOKUP(M590,Lists!$AA$3:$AB$18,2,FALSE)),1)</f>
        <v/>
      </c>
      <c r="DL590" s="79" t="str">
        <f>IFERROR(IF(N590="","",VLOOKUP(N590,Lists!$AC$3:$AD$13,2,FALSE)),1)</f>
        <v/>
      </c>
    </row>
    <row r="591" spans="1:116" ht="15" customHeight="1" x14ac:dyDescent="0.2">
      <c r="A591" s="20"/>
      <c r="B591" s="19"/>
      <c r="C591" s="64"/>
      <c r="D591" s="64"/>
      <c r="E591" s="19"/>
      <c r="F591" s="20"/>
      <c r="G591" s="18"/>
      <c r="H591" s="65"/>
      <c r="I591" s="18"/>
      <c r="J591" s="66"/>
      <c r="K591" s="66"/>
      <c r="L591" s="67"/>
      <c r="M591" s="68"/>
      <c r="N591" s="68"/>
      <c r="O591" s="69"/>
      <c r="P591" s="134"/>
      <c r="Q591" s="70"/>
      <c r="R591" s="134"/>
      <c r="S591" s="70"/>
      <c r="T591" s="134"/>
      <c r="U591" s="70"/>
      <c r="V591" s="134"/>
      <c r="W591" s="70"/>
      <c r="X591" s="134"/>
      <c r="Y591" s="70"/>
      <c r="Z591" s="134"/>
      <c r="AA591" s="70"/>
      <c r="AB591" s="19"/>
      <c r="AC591" s="20"/>
      <c r="AD591" s="19"/>
      <c r="AE591" s="71" t="str">
        <f t="shared" si="362"/>
        <v/>
      </c>
      <c r="AF591" s="71" t="str">
        <f t="shared" si="363"/>
        <v/>
      </c>
      <c r="AG591" s="71" t="str">
        <f t="shared" si="364"/>
        <v/>
      </c>
      <c r="AH591" s="71" t="str">
        <f t="shared" si="365"/>
        <v/>
      </c>
      <c r="AI591" s="71" t="str">
        <f t="shared" si="366"/>
        <v/>
      </c>
      <c r="AJ591" s="71" t="str">
        <f t="shared" si="367"/>
        <v/>
      </c>
      <c r="AK591" s="71" t="str">
        <f t="shared" si="368"/>
        <v/>
      </c>
      <c r="AL591" s="71" t="str">
        <f t="shared" si="369"/>
        <v/>
      </c>
      <c r="AM591" s="71" t="str">
        <f t="shared" si="370"/>
        <v/>
      </c>
      <c r="AN591" s="72" t="str">
        <f t="shared" si="371"/>
        <v/>
      </c>
      <c r="AO591" s="73" t="str">
        <f t="shared" si="372"/>
        <v/>
      </c>
      <c r="AP591" s="72" t="str">
        <f t="shared" si="373"/>
        <v/>
      </c>
      <c r="AQ591" s="72" t="str">
        <f t="shared" si="374"/>
        <v/>
      </c>
      <c r="AR591" s="72" t="str">
        <f t="shared" si="375"/>
        <v/>
      </c>
      <c r="AS591" s="72" t="str">
        <f t="shared" si="376"/>
        <v/>
      </c>
      <c r="AT591" s="72" t="str">
        <f t="shared" si="377"/>
        <v/>
      </c>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80"/>
      <c r="CA591" s="3"/>
      <c r="CB591" s="3"/>
      <c r="CC591" s="3"/>
      <c r="CD591" s="3"/>
      <c r="CE591" s="3"/>
      <c r="CF591" s="3"/>
      <c r="CG591" s="3"/>
      <c r="CH591" s="3"/>
      <c r="CI591" s="3"/>
      <c r="CJ591" s="3"/>
      <c r="CM591" s="3"/>
      <c r="CN591" s="78" t="str">
        <f t="shared" si="378"/>
        <v/>
      </c>
      <c r="CO591" s="78" t="str">
        <f t="shared" si="379"/>
        <v/>
      </c>
      <c r="CP591" s="78" t="str">
        <f t="shared" si="380"/>
        <v/>
      </c>
      <c r="CQ591" s="78" t="str">
        <f t="shared" si="381"/>
        <v/>
      </c>
      <c r="CR591" s="78" t="str">
        <f t="shared" si="382"/>
        <v/>
      </c>
      <c r="CS591" s="78" t="str">
        <f t="shared" si="383"/>
        <v/>
      </c>
      <c r="CT591" s="78">
        <f t="shared" si="384"/>
        <v>0</v>
      </c>
      <c r="CU591" s="78">
        <f t="shared" si="385"/>
        <v>0</v>
      </c>
      <c r="CV591" s="78">
        <f t="shared" si="386"/>
        <v>0</v>
      </c>
      <c r="CW591" s="78">
        <f t="shared" si="387"/>
        <v>0</v>
      </c>
      <c r="CX591" s="78">
        <f t="shared" si="388"/>
        <v>0</v>
      </c>
      <c r="CY591" s="78">
        <f t="shared" si="389"/>
        <v>0</v>
      </c>
      <c r="CZ591" s="78">
        <f t="shared" si="390"/>
        <v>0</v>
      </c>
      <c r="DA591" s="78">
        <f>IF(COUNTIFS($A$2:$A$601,A591,$B$2:$B$601,B591,$F$2:F$601,F591)&gt;1,1,0)</f>
        <v>0</v>
      </c>
      <c r="DB591" s="78">
        <f t="shared" si="391"/>
        <v>0</v>
      </c>
      <c r="DC591" s="78">
        <f t="shared" si="392"/>
        <v>0</v>
      </c>
      <c r="DD591" s="78">
        <f t="shared" si="393"/>
        <v>0</v>
      </c>
      <c r="DE591" s="78" t="str">
        <f t="shared" si="394"/>
        <v>1</v>
      </c>
      <c r="DF591" s="78" t="str">
        <f t="shared" si="395"/>
        <v>1</v>
      </c>
      <c r="DG591" s="78" t="str">
        <f t="shared" si="396"/>
        <v>1</v>
      </c>
      <c r="DH591" s="78" t="str">
        <f t="shared" si="397"/>
        <v>1</v>
      </c>
      <c r="DI591" s="79" t="str">
        <f>IFERROR(IF(J591="","",VLOOKUP(J591,Lists!$D$3:$E$13,2,FALSE)),1)</f>
        <v/>
      </c>
      <c r="DJ591" s="79" t="str">
        <f>IFERROR(IF(K591="","",VLOOKUP(K591,Lists!$F$3:$G$14,2,FALSE)),1)</f>
        <v/>
      </c>
      <c r="DK591" s="79" t="str">
        <f>IFERROR(IF(M591="","",VLOOKUP(M591,Lists!$AA$3:$AB$18,2,FALSE)),1)</f>
        <v/>
      </c>
      <c r="DL591" s="79" t="str">
        <f>IFERROR(IF(N591="","",VLOOKUP(N591,Lists!$AC$3:$AD$13,2,FALSE)),1)</f>
        <v/>
      </c>
    </row>
    <row r="592" spans="1:116" ht="15" customHeight="1" x14ac:dyDescent="0.2">
      <c r="A592" s="20"/>
      <c r="B592" s="19"/>
      <c r="C592" s="64"/>
      <c r="D592" s="64"/>
      <c r="E592" s="19"/>
      <c r="F592" s="20"/>
      <c r="G592" s="18"/>
      <c r="H592" s="65"/>
      <c r="I592" s="18"/>
      <c r="J592" s="66"/>
      <c r="K592" s="66"/>
      <c r="L592" s="67"/>
      <c r="M592" s="68"/>
      <c r="N592" s="68"/>
      <c r="O592" s="69"/>
      <c r="P592" s="134"/>
      <c r="Q592" s="70"/>
      <c r="R592" s="134"/>
      <c r="S592" s="70"/>
      <c r="T592" s="134"/>
      <c r="U592" s="70"/>
      <c r="V592" s="134"/>
      <c r="W592" s="70"/>
      <c r="X592" s="134"/>
      <c r="Y592" s="70"/>
      <c r="Z592" s="134"/>
      <c r="AA592" s="70"/>
      <c r="AB592" s="19"/>
      <c r="AC592" s="20"/>
      <c r="AD592" s="19"/>
      <c r="AE592" s="71" t="str">
        <f t="shared" si="362"/>
        <v/>
      </c>
      <c r="AF592" s="71" t="str">
        <f t="shared" si="363"/>
        <v/>
      </c>
      <c r="AG592" s="71" t="str">
        <f t="shared" si="364"/>
        <v/>
      </c>
      <c r="AH592" s="71" t="str">
        <f t="shared" si="365"/>
        <v/>
      </c>
      <c r="AI592" s="71" t="str">
        <f t="shared" si="366"/>
        <v/>
      </c>
      <c r="AJ592" s="71" t="str">
        <f t="shared" si="367"/>
        <v/>
      </c>
      <c r="AK592" s="71" t="str">
        <f t="shared" si="368"/>
        <v/>
      </c>
      <c r="AL592" s="71" t="str">
        <f t="shared" si="369"/>
        <v/>
      </c>
      <c r="AM592" s="71" t="str">
        <f t="shared" si="370"/>
        <v/>
      </c>
      <c r="AN592" s="72" t="str">
        <f t="shared" si="371"/>
        <v/>
      </c>
      <c r="AO592" s="73" t="str">
        <f t="shared" si="372"/>
        <v/>
      </c>
      <c r="AP592" s="72" t="str">
        <f t="shared" si="373"/>
        <v/>
      </c>
      <c r="AQ592" s="72" t="str">
        <f t="shared" si="374"/>
        <v/>
      </c>
      <c r="AR592" s="72" t="str">
        <f t="shared" si="375"/>
        <v/>
      </c>
      <c r="AS592" s="72" t="str">
        <f t="shared" si="376"/>
        <v/>
      </c>
      <c r="AT592" s="72" t="str">
        <f t="shared" si="377"/>
        <v/>
      </c>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80"/>
      <c r="CA592" s="3"/>
      <c r="CB592" s="3"/>
      <c r="CC592" s="3"/>
      <c r="CD592" s="3"/>
      <c r="CE592" s="3"/>
      <c r="CF592" s="3"/>
      <c r="CG592" s="3"/>
      <c r="CH592" s="3"/>
      <c r="CI592" s="3"/>
      <c r="CJ592" s="3"/>
      <c r="CM592" s="3"/>
      <c r="CN592" s="78" t="str">
        <f t="shared" si="378"/>
        <v/>
      </c>
      <c r="CO592" s="78" t="str">
        <f t="shared" si="379"/>
        <v/>
      </c>
      <c r="CP592" s="78" t="str">
        <f t="shared" si="380"/>
        <v/>
      </c>
      <c r="CQ592" s="78" t="str">
        <f t="shared" si="381"/>
        <v/>
      </c>
      <c r="CR592" s="78" t="str">
        <f t="shared" si="382"/>
        <v/>
      </c>
      <c r="CS592" s="78" t="str">
        <f t="shared" si="383"/>
        <v/>
      </c>
      <c r="CT592" s="78">
        <f t="shared" si="384"/>
        <v>0</v>
      </c>
      <c r="CU592" s="78">
        <f t="shared" si="385"/>
        <v>0</v>
      </c>
      <c r="CV592" s="78">
        <f t="shared" si="386"/>
        <v>0</v>
      </c>
      <c r="CW592" s="78">
        <f t="shared" si="387"/>
        <v>0</v>
      </c>
      <c r="CX592" s="78">
        <f t="shared" si="388"/>
        <v>0</v>
      </c>
      <c r="CY592" s="78">
        <f t="shared" si="389"/>
        <v>0</v>
      </c>
      <c r="CZ592" s="78">
        <f t="shared" si="390"/>
        <v>0</v>
      </c>
      <c r="DA592" s="78">
        <f>IF(COUNTIFS($A$2:$A$601,A592,$B$2:$B$601,B592,$F$2:F$601,F592)&gt;1,1,0)</f>
        <v>0</v>
      </c>
      <c r="DB592" s="78">
        <f t="shared" si="391"/>
        <v>0</v>
      </c>
      <c r="DC592" s="78">
        <f t="shared" si="392"/>
        <v>0</v>
      </c>
      <c r="DD592" s="78">
        <f t="shared" si="393"/>
        <v>0</v>
      </c>
      <c r="DE592" s="78" t="str">
        <f t="shared" si="394"/>
        <v>1</v>
      </c>
      <c r="DF592" s="78" t="str">
        <f t="shared" si="395"/>
        <v>1</v>
      </c>
      <c r="DG592" s="78" t="str">
        <f t="shared" si="396"/>
        <v>1</v>
      </c>
      <c r="DH592" s="78" t="str">
        <f t="shared" si="397"/>
        <v>1</v>
      </c>
      <c r="DI592" s="79" t="str">
        <f>IFERROR(IF(J592="","",VLOOKUP(J592,Lists!$D$3:$E$13,2,FALSE)),1)</f>
        <v/>
      </c>
      <c r="DJ592" s="79" t="str">
        <f>IFERROR(IF(K592="","",VLOOKUP(K592,Lists!$F$3:$G$14,2,FALSE)),1)</f>
        <v/>
      </c>
      <c r="DK592" s="79" t="str">
        <f>IFERROR(IF(M592="","",VLOOKUP(M592,Lists!$AA$3:$AB$18,2,FALSE)),1)</f>
        <v/>
      </c>
      <c r="DL592" s="79" t="str">
        <f>IFERROR(IF(N592="","",VLOOKUP(N592,Lists!$AC$3:$AD$13,2,FALSE)),1)</f>
        <v/>
      </c>
    </row>
    <row r="593" spans="1:116" ht="15" customHeight="1" x14ac:dyDescent="0.2">
      <c r="A593" s="20"/>
      <c r="B593" s="19"/>
      <c r="C593" s="64"/>
      <c r="D593" s="64"/>
      <c r="E593" s="19"/>
      <c r="F593" s="20"/>
      <c r="G593" s="18"/>
      <c r="H593" s="65"/>
      <c r="I593" s="18"/>
      <c r="J593" s="66"/>
      <c r="K593" s="66"/>
      <c r="L593" s="67"/>
      <c r="M593" s="68"/>
      <c r="N593" s="68"/>
      <c r="O593" s="69"/>
      <c r="P593" s="134"/>
      <c r="Q593" s="70"/>
      <c r="R593" s="134"/>
      <c r="S593" s="70"/>
      <c r="T593" s="134"/>
      <c r="U593" s="70"/>
      <c r="V593" s="134"/>
      <c r="W593" s="70"/>
      <c r="X593" s="134"/>
      <c r="Y593" s="70"/>
      <c r="Z593" s="134"/>
      <c r="AA593" s="70"/>
      <c r="AB593" s="19"/>
      <c r="AC593" s="20"/>
      <c r="AD593" s="19"/>
      <c r="AE593" s="71" t="str">
        <f t="shared" si="362"/>
        <v/>
      </c>
      <c r="AF593" s="71" t="str">
        <f t="shared" si="363"/>
        <v/>
      </c>
      <c r="AG593" s="71" t="str">
        <f t="shared" si="364"/>
        <v/>
      </c>
      <c r="AH593" s="71" t="str">
        <f t="shared" si="365"/>
        <v/>
      </c>
      <c r="AI593" s="71" t="str">
        <f t="shared" si="366"/>
        <v/>
      </c>
      <c r="AJ593" s="71" t="str">
        <f t="shared" si="367"/>
        <v/>
      </c>
      <c r="AK593" s="71" t="str">
        <f t="shared" si="368"/>
        <v/>
      </c>
      <c r="AL593" s="71" t="str">
        <f t="shared" si="369"/>
        <v/>
      </c>
      <c r="AM593" s="71" t="str">
        <f t="shared" si="370"/>
        <v/>
      </c>
      <c r="AN593" s="72" t="str">
        <f t="shared" si="371"/>
        <v/>
      </c>
      <c r="AO593" s="73" t="str">
        <f t="shared" si="372"/>
        <v/>
      </c>
      <c r="AP593" s="72" t="str">
        <f t="shared" si="373"/>
        <v/>
      </c>
      <c r="AQ593" s="72" t="str">
        <f t="shared" si="374"/>
        <v/>
      </c>
      <c r="AR593" s="72" t="str">
        <f t="shared" si="375"/>
        <v/>
      </c>
      <c r="AS593" s="72" t="str">
        <f t="shared" si="376"/>
        <v/>
      </c>
      <c r="AT593" s="72" t="str">
        <f t="shared" si="377"/>
        <v/>
      </c>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80"/>
      <c r="CA593" s="3"/>
      <c r="CB593" s="3"/>
      <c r="CC593" s="3"/>
      <c r="CD593" s="3"/>
      <c r="CE593" s="3"/>
      <c r="CF593" s="3"/>
      <c r="CG593" s="3"/>
      <c r="CH593" s="3"/>
      <c r="CI593" s="3"/>
      <c r="CJ593" s="3"/>
      <c r="CM593" s="3"/>
      <c r="CN593" s="78" t="str">
        <f t="shared" si="378"/>
        <v/>
      </c>
      <c r="CO593" s="78" t="str">
        <f t="shared" si="379"/>
        <v/>
      </c>
      <c r="CP593" s="78" t="str">
        <f t="shared" si="380"/>
        <v/>
      </c>
      <c r="CQ593" s="78" t="str">
        <f t="shared" si="381"/>
        <v/>
      </c>
      <c r="CR593" s="78" t="str">
        <f t="shared" si="382"/>
        <v/>
      </c>
      <c r="CS593" s="78" t="str">
        <f t="shared" si="383"/>
        <v/>
      </c>
      <c r="CT593" s="78">
        <f t="shared" si="384"/>
        <v>0</v>
      </c>
      <c r="CU593" s="78">
        <f t="shared" si="385"/>
        <v>0</v>
      </c>
      <c r="CV593" s="78">
        <f t="shared" si="386"/>
        <v>0</v>
      </c>
      <c r="CW593" s="78">
        <f t="shared" si="387"/>
        <v>0</v>
      </c>
      <c r="CX593" s="78">
        <f t="shared" si="388"/>
        <v>0</v>
      </c>
      <c r="CY593" s="78">
        <f t="shared" si="389"/>
        <v>0</v>
      </c>
      <c r="CZ593" s="78">
        <f t="shared" si="390"/>
        <v>0</v>
      </c>
      <c r="DA593" s="78">
        <f>IF(COUNTIFS($A$2:$A$601,A593,$B$2:$B$601,B593,$F$2:F$601,F593)&gt;1,1,0)</f>
        <v>0</v>
      </c>
      <c r="DB593" s="78">
        <f t="shared" si="391"/>
        <v>0</v>
      </c>
      <c r="DC593" s="78">
        <f t="shared" si="392"/>
        <v>0</v>
      </c>
      <c r="DD593" s="78">
        <f t="shared" si="393"/>
        <v>0</v>
      </c>
      <c r="DE593" s="78" t="str">
        <f t="shared" si="394"/>
        <v>1</v>
      </c>
      <c r="DF593" s="78" t="str">
        <f t="shared" si="395"/>
        <v>1</v>
      </c>
      <c r="DG593" s="78" t="str">
        <f t="shared" si="396"/>
        <v>1</v>
      </c>
      <c r="DH593" s="78" t="str">
        <f t="shared" si="397"/>
        <v>1</v>
      </c>
      <c r="DI593" s="79" t="str">
        <f>IFERROR(IF(J593="","",VLOOKUP(J593,Lists!$D$3:$E$13,2,FALSE)),1)</f>
        <v/>
      </c>
      <c r="DJ593" s="79" t="str">
        <f>IFERROR(IF(K593="","",VLOOKUP(K593,Lists!$F$3:$G$14,2,FALSE)),1)</f>
        <v/>
      </c>
      <c r="DK593" s="79" t="str">
        <f>IFERROR(IF(M593="","",VLOOKUP(M593,Lists!$AA$3:$AB$18,2,FALSE)),1)</f>
        <v/>
      </c>
      <c r="DL593" s="79" t="str">
        <f>IFERROR(IF(N593="","",VLOOKUP(N593,Lists!$AC$3:$AD$13,2,FALSE)),1)</f>
        <v/>
      </c>
    </row>
    <row r="594" spans="1:116" ht="15" customHeight="1" x14ac:dyDescent="0.2">
      <c r="A594" s="20"/>
      <c r="B594" s="19"/>
      <c r="C594" s="64"/>
      <c r="D594" s="64"/>
      <c r="E594" s="19"/>
      <c r="F594" s="20"/>
      <c r="G594" s="18"/>
      <c r="H594" s="65"/>
      <c r="I594" s="18"/>
      <c r="J594" s="66"/>
      <c r="K594" s="66"/>
      <c r="L594" s="67"/>
      <c r="M594" s="68"/>
      <c r="N594" s="68"/>
      <c r="O594" s="69"/>
      <c r="P594" s="134"/>
      <c r="Q594" s="70"/>
      <c r="R594" s="134"/>
      <c r="S594" s="70"/>
      <c r="T594" s="134"/>
      <c r="U594" s="70"/>
      <c r="V594" s="134"/>
      <c r="W594" s="70"/>
      <c r="X594" s="134"/>
      <c r="Y594" s="70"/>
      <c r="Z594" s="134"/>
      <c r="AA594" s="70"/>
      <c r="AB594" s="19"/>
      <c r="AC594" s="20"/>
      <c r="AD594" s="19"/>
      <c r="AE594" s="71" t="str">
        <f t="shared" si="362"/>
        <v/>
      </c>
      <c r="AF594" s="71" t="str">
        <f t="shared" si="363"/>
        <v/>
      </c>
      <c r="AG594" s="71" t="str">
        <f t="shared" si="364"/>
        <v/>
      </c>
      <c r="AH594" s="71" t="str">
        <f t="shared" si="365"/>
        <v/>
      </c>
      <c r="AI594" s="71" t="str">
        <f t="shared" si="366"/>
        <v/>
      </c>
      <c r="AJ594" s="71" t="str">
        <f t="shared" si="367"/>
        <v/>
      </c>
      <c r="AK594" s="71" t="str">
        <f t="shared" si="368"/>
        <v/>
      </c>
      <c r="AL594" s="71" t="str">
        <f t="shared" si="369"/>
        <v/>
      </c>
      <c r="AM594" s="71" t="str">
        <f t="shared" si="370"/>
        <v/>
      </c>
      <c r="AN594" s="72" t="str">
        <f t="shared" si="371"/>
        <v/>
      </c>
      <c r="AO594" s="73" t="str">
        <f t="shared" si="372"/>
        <v/>
      </c>
      <c r="AP594" s="72" t="str">
        <f t="shared" si="373"/>
        <v/>
      </c>
      <c r="AQ594" s="72" t="str">
        <f t="shared" si="374"/>
        <v/>
      </c>
      <c r="AR594" s="72" t="str">
        <f t="shared" si="375"/>
        <v/>
      </c>
      <c r="AS594" s="72" t="str">
        <f t="shared" si="376"/>
        <v/>
      </c>
      <c r="AT594" s="72" t="str">
        <f t="shared" si="377"/>
        <v/>
      </c>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80"/>
      <c r="CA594" s="3"/>
      <c r="CB594" s="3"/>
      <c r="CC594" s="3"/>
      <c r="CD594" s="3"/>
      <c r="CE594" s="3"/>
      <c r="CF594" s="3"/>
      <c r="CG594" s="3"/>
      <c r="CH594" s="3"/>
      <c r="CI594" s="3"/>
      <c r="CJ594" s="3"/>
      <c r="CM594" s="3"/>
      <c r="CN594" s="78" t="str">
        <f t="shared" si="378"/>
        <v/>
      </c>
      <c r="CO594" s="78" t="str">
        <f t="shared" si="379"/>
        <v/>
      </c>
      <c r="CP594" s="78" t="str">
        <f t="shared" si="380"/>
        <v/>
      </c>
      <c r="CQ594" s="78" t="str">
        <f t="shared" si="381"/>
        <v/>
      </c>
      <c r="CR594" s="78" t="str">
        <f t="shared" si="382"/>
        <v/>
      </c>
      <c r="CS594" s="78" t="str">
        <f t="shared" si="383"/>
        <v/>
      </c>
      <c r="CT594" s="78">
        <f t="shared" si="384"/>
        <v>0</v>
      </c>
      <c r="CU594" s="78">
        <f t="shared" si="385"/>
        <v>0</v>
      </c>
      <c r="CV594" s="78">
        <f t="shared" si="386"/>
        <v>0</v>
      </c>
      <c r="CW594" s="78">
        <f t="shared" si="387"/>
        <v>0</v>
      </c>
      <c r="CX594" s="78">
        <f t="shared" si="388"/>
        <v>0</v>
      </c>
      <c r="CY594" s="78">
        <f t="shared" si="389"/>
        <v>0</v>
      </c>
      <c r="CZ594" s="78">
        <f t="shared" si="390"/>
        <v>0</v>
      </c>
      <c r="DA594" s="78">
        <f>IF(COUNTIFS($A$2:$A$601,A594,$B$2:$B$601,B594,$F$2:F$601,F594)&gt;1,1,0)</f>
        <v>0</v>
      </c>
      <c r="DB594" s="78">
        <f t="shared" si="391"/>
        <v>0</v>
      </c>
      <c r="DC594" s="78">
        <f t="shared" si="392"/>
        <v>0</v>
      </c>
      <c r="DD594" s="78">
        <f t="shared" si="393"/>
        <v>0</v>
      </c>
      <c r="DE594" s="78" t="str">
        <f t="shared" si="394"/>
        <v>1</v>
      </c>
      <c r="DF594" s="78" t="str">
        <f t="shared" si="395"/>
        <v>1</v>
      </c>
      <c r="DG594" s="78" t="str">
        <f t="shared" si="396"/>
        <v>1</v>
      </c>
      <c r="DH594" s="78" t="str">
        <f t="shared" si="397"/>
        <v>1</v>
      </c>
      <c r="DI594" s="79" t="str">
        <f>IFERROR(IF(J594="","",VLOOKUP(J594,Lists!$D$3:$E$13,2,FALSE)),1)</f>
        <v/>
      </c>
      <c r="DJ594" s="79" t="str">
        <f>IFERROR(IF(K594="","",VLOOKUP(K594,Lists!$F$3:$G$14,2,FALSE)),1)</f>
        <v/>
      </c>
      <c r="DK594" s="79" t="str">
        <f>IFERROR(IF(M594="","",VLOOKUP(M594,Lists!$AA$3:$AB$18,2,FALSE)),1)</f>
        <v/>
      </c>
      <c r="DL594" s="79" t="str">
        <f>IFERROR(IF(N594="","",VLOOKUP(N594,Lists!$AC$3:$AD$13,2,FALSE)),1)</f>
        <v/>
      </c>
    </row>
    <row r="595" spans="1:116" ht="15" customHeight="1" x14ac:dyDescent="0.2">
      <c r="A595" s="20"/>
      <c r="B595" s="19"/>
      <c r="C595" s="64"/>
      <c r="D595" s="64"/>
      <c r="E595" s="19"/>
      <c r="F595" s="20"/>
      <c r="G595" s="18"/>
      <c r="H595" s="65"/>
      <c r="I595" s="18"/>
      <c r="J595" s="66"/>
      <c r="K595" s="66"/>
      <c r="L595" s="67"/>
      <c r="M595" s="68"/>
      <c r="N595" s="68"/>
      <c r="O595" s="69"/>
      <c r="P595" s="134"/>
      <c r="Q595" s="70"/>
      <c r="R595" s="134"/>
      <c r="S595" s="70"/>
      <c r="T595" s="134"/>
      <c r="U595" s="70"/>
      <c r="V595" s="134"/>
      <c r="W595" s="70"/>
      <c r="X595" s="134"/>
      <c r="Y595" s="70"/>
      <c r="Z595" s="134"/>
      <c r="AA595" s="70"/>
      <c r="AB595" s="19"/>
      <c r="AC595" s="20"/>
      <c r="AD595" s="19"/>
      <c r="AE595" s="71" t="str">
        <f t="shared" si="362"/>
        <v/>
      </c>
      <c r="AF595" s="71" t="str">
        <f t="shared" si="363"/>
        <v/>
      </c>
      <c r="AG595" s="71" t="str">
        <f t="shared" si="364"/>
        <v/>
      </c>
      <c r="AH595" s="71" t="str">
        <f t="shared" si="365"/>
        <v/>
      </c>
      <c r="AI595" s="71" t="str">
        <f t="shared" si="366"/>
        <v/>
      </c>
      <c r="AJ595" s="71" t="str">
        <f t="shared" si="367"/>
        <v/>
      </c>
      <c r="AK595" s="71" t="str">
        <f t="shared" si="368"/>
        <v/>
      </c>
      <c r="AL595" s="71" t="str">
        <f t="shared" si="369"/>
        <v/>
      </c>
      <c r="AM595" s="71" t="str">
        <f t="shared" si="370"/>
        <v/>
      </c>
      <c r="AN595" s="72" t="str">
        <f t="shared" si="371"/>
        <v/>
      </c>
      <c r="AO595" s="73" t="str">
        <f t="shared" si="372"/>
        <v/>
      </c>
      <c r="AP595" s="72" t="str">
        <f t="shared" si="373"/>
        <v/>
      </c>
      <c r="AQ595" s="72" t="str">
        <f t="shared" si="374"/>
        <v/>
      </c>
      <c r="AR595" s="72" t="str">
        <f t="shared" si="375"/>
        <v/>
      </c>
      <c r="AS595" s="72" t="str">
        <f t="shared" si="376"/>
        <v/>
      </c>
      <c r="AT595" s="72" t="str">
        <f t="shared" si="377"/>
        <v/>
      </c>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80"/>
      <c r="CA595" s="3"/>
      <c r="CB595" s="3"/>
      <c r="CC595" s="3"/>
      <c r="CD595" s="3"/>
      <c r="CE595" s="3"/>
      <c r="CF595" s="3"/>
      <c r="CG595" s="3"/>
      <c r="CH595" s="3"/>
      <c r="CI595" s="3"/>
      <c r="CJ595" s="3"/>
      <c r="CM595" s="3"/>
      <c r="CN595" s="78" t="str">
        <f t="shared" si="378"/>
        <v/>
      </c>
      <c r="CO595" s="78" t="str">
        <f t="shared" si="379"/>
        <v/>
      </c>
      <c r="CP595" s="78" t="str">
        <f t="shared" si="380"/>
        <v/>
      </c>
      <c r="CQ595" s="78" t="str">
        <f t="shared" si="381"/>
        <v/>
      </c>
      <c r="CR595" s="78" t="str">
        <f t="shared" si="382"/>
        <v/>
      </c>
      <c r="CS595" s="78" t="str">
        <f t="shared" si="383"/>
        <v/>
      </c>
      <c r="CT595" s="78">
        <f t="shared" si="384"/>
        <v>0</v>
      </c>
      <c r="CU595" s="78">
        <f t="shared" si="385"/>
        <v>0</v>
      </c>
      <c r="CV595" s="78">
        <f t="shared" si="386"/>
        <v>0</v>
      </c>
      <c r="CW595" s="78">
        <f t="shared" si="387"/>
        <v>0</v>
      </c>
      <c r="CX595" s="78">
        <f t="shared" si="388"/>
        <v>0</v>
      </c>
      <c r="CY595" s="78">
        <f t="shared" si="389"/>
        <v>0</v>
      </c>
      <c r="CZ595" s="78">
        <f t="shared" si="390"/>
        <v>0</v>
      </c>
      <c r="DA595" s="78">
        <f>IF(COUNTIFS($A$2:$A$601,A595,$B$2:$B$601,B595,$F$2:F$601,F595)&gt;1,1,0)</f>
        <v>0</v>
      </c>
      <c r="DB595" s="78">
        <f t="shared" si="391"/>
        <v>0</v>
      </c>
      <c r="DC595" s="78">
        <f t="shared" si="392"/>
        <v>0</v>
      </c>
      <c r="DD595" s="78">
        <f t="shared" si="393"/>
        <v>0</v>
      </c>
      <c r="DE595" s="78" t="str">
        <f t="shared" si="394"/>
        <v>1</v>
      </c>
      <c r="DF595" s="78" t="str">
        <f t="shared" si="395"/>
        <v>1</v>
      </c>
      <c r="DG595" s="78" t="str">
        <f t="shared" si="396"/>
        <v>1</v>
      </c>
      <c r="DH595" s="78" t="str">
        <f t="shared" si="397"/>
        <v>1</v>
      </c>
      <c r="DI595" s="79" t="str">
        <f>IFERROR(IF(J595="","",VLOOKUP(J595,Lists!$D$3:$E$13,2,FALSE)),1)</f>
        <v/>
      </c>
      <c r="DJ595" s="79" t="str">
        <f>IFERROR(IF(K595="","",VLOOKUP(K595,Lists!$F$3:$G$14,2,FALSE)),1)</f>
        <v/>
      </c>
      <c r="DK595" s="79" t="str">
        <f>IFERROR(IF(M595="","",VLOOKUP(M595,Lists!$AA$3:$AB$18,2,FALSE)),1)</f>
        <v/>
      </c>
      <c r="DL595" s="79" t="str">
        <f>IFERROR(IF(N595="","",VLOOKUP(N595,Lists!$AC$3:$AD$13,2,FALSE)),1)</f>
        <v/>
      </c>
    </row>
    <row r="596" spans="1:116" ht="15" customHeight="1" x14ac:dyDescent="0.2">
      <c r="A596" s="20"/>
      <c r="B596" s="19"/>
      <c r="C596" s="64"/>
      <c r="D596" s="64"/>
      <c r="E596" s="19"/>
      <c r="F596" s="20"/>
      <c r="G596" s="18"/>
      <c r="H596" s="65"/>
      <c r="I596" s="18"/>
      <c r="J596" s="66"/>
      <c r="K596" s="66"/>
      <c r="L596" s="67"/>
      <c r="M596" s="68"/>
      <c r="N596" s="68"/>
      <c r="O596" s="69"/>
      <c r="P596" s="134"/>
      <c r="Q596" s="70"/>
      <c r="R596" s="134"/>
      <c r="S596" s="70"/>
      <c r="T596" s="134"/>
      <c r="U596" s="70"/>
      <c r="V596" s="134"/>
      <c r="W596" s="70"/>
      <c r="X596" s="134"/>
      <c r="Y596" s="70"/>
      <c r="Z596" s="134"/>
      <c r="AA596" s="70"/>
      <c r="AB596" s="19"/>
      <c r="AC596" s="20"/>
      <c r="AD596" s="19"/>
      <c r="AE596" s="71" t="str">
        <f t="shared" si="362"/>
        <v/>
      </c>
      <c r="AF596" s="71" t="str">
        <f t="shared" si="363"/>
        <v/>
      </c>
      <c r="AG596" s="71" t="str">
        <f t="shared" si="364"/>
        <v/>
      </c>
      <c r="AH596" s="71" t="str">
        <f t="shared" si="365"/>
        <v/>
      </c>
      <c r="AI596" s="71" t="str">
        <f t="shared" si="366"/>
        <v/>
      </c>
      <c r="AJ596" s="71" t="str">
        <f t="shared" si="367"/>
        <v/>
      </c>
      <c r="AK596" s="71" t="str">
        <f t="shared" si="368"/>
        <v/>
      </c>
      <c r="AL596" s="71" t="str">
        <f t="shared" si="369"/>
        <v/>
      </c>
      <c r="AM596" s="71" t="str">
        <f t="shared" si="370"/>
        <v/>
      </c>
      <c r="AN596" s="72" t="str">
        <f t="shared" si="371"/>
        <v/>
      </c>
      <c r="AO596" s="73" t="str">
        <f t="shared" si="372"/>
        <v/>
      </c>
      <c r="AP596" s="72" t="str">
        <f t="shared" si="373"/>
        <v/>
      </c>
      <c r="AQ596" s="72" t="str">
        <f t="shared" si="374"/>
        <v/>
      </c>
      <c r="AR596" s="72" t="str">
        <f t="shared" si="375"/>
        <v/>
      </c>
      <c r="AS596" s="72" t="str">
        <f t="shared" si="376"/>
        <v/>
      </c>
      <c r="AT596" s="72" t="str">
        <f t="shared" si="377"/>
        <v/>
      </c>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80"/>
      <c r="CA596" s="3"/>
      <c r="CB596" s="3"/>
      <c r="CC596" s="3"/>
      <c r="CD596" s="3"/>
      <c r="CE596" s="3"/>
      <c r="CF596" s="3"/>
      <c r="CG596" s="3"/>
      <c r="CH596" s="3"/>
      <c r="CI596" s="3"/>
      <c r="CJ596" s="3"/>
      <c r="CM596" s="3"/>
      <c r="CN596" s="78" t="str">
        <f t="shared" si="378"/>
        <v/>
      </c>
      <c r="CO596" s="78" t="str">
        <f t="shared" si="379"/>
        <v/>
      </c>
      <c r="CP596" s="78" t="str">
        <f t="shared" si="380"/>
        <v/>
      </c>
      <c r="CQ596" s="78" t="str">
        <f t="shared" si="381"/>
        <v/>
      </c>
      <c r="CR596" s="78" t="str">
        <f t="shared" si="382"/>
        <v/>
      </c>
      <c r="CS596" s="78" t="str">
        <f t="shared" si="383"/>
        <v/>
      </c>
      <c r="CT596" s="78">
        <f t="shared" si="384"/>
        <v>0</v>
      </c>
      <c r="CU596" s="78">
        <f t="shared" si="385"/>
        <v>0</v>
      </c>
      <c r="CV596" s="78">
        <f t="shared" si="386"/>
        <v>0</v>
      </c>
      <c r="CW596" s="78">
        <f t="shared" si="387"/>
        <v>0</v>
      </c>
      <c r="CX596" s="78">
        <f t="shared" si="388"/>
        <v>0</v>
      </c>
      <c r="CY596" s="78">
        <f t="shared" si="389"/>
        <v>0</v>
      </c>
      <c r="CZ596" s="78">
        <f t="shared" si="390"/>
        <v>0</v>
      </c>
      <c r="DA596" s="78">
        <f>IF(COUNTIFS($A$2:$A$601,A596,$B$2:$B$601,B596,$F$2:F$601,F596)&gt;1,1,0)</f>
        <v>0</v>
      </c>
      <c r="DB596" s="78">
        <f t="shared" si="391"/>
        <v>0</v>
      </c>
      <c r="DC596" s="78">
        <f t="shared" si="392"/>
        <v>0</v>
      </c>
      <c r="DD596" s="78">
        <f t="shared" si="393"/>
        <v>0</v>
      </c>
      <c r="DE596" s="78" t="str">
        <f t="shared" si="394"/>
        <v>1</v>
      </c>
      <c r="DF596" s="78" t="str">
        <f t="shared" si="395"/>
        <v>1</v>
      </c>
      <c r="DG596" s="78" t="str">
        <f t="shared" si="396"/>
        <v>1</v>
      </c>
      <c r="DH596" s="78" t="str">
        <f t="shared" si="397"/>
        <v>1</v>
      </c>
      <c r="DI596" s="79" t="str">
        <f>IFERROR(IF(J596="","",VLOOKUP(J596,Lists!$D$3:$E$13,2,FALSE)),1)</f>
        <v/>
      </c>
      <c r="DJ596" s="79" t="str">
        <f>IFERROR(IF(K596="","",VLOOKUP(K596,Lists!$F$3:$G$14,2,FALSE)),1)</f>
        <v/>
      </c>
      <c r="DK596" s="79" t="str">
        <f>IFERROR(IF(M596="","",VLOOKUP(M596,Lists!$AA$3:$AB$18,2,FALSE)),1)</f>
        <v/>
      </c>
      <c r="DL596" s="79" t="str">
        <f>IFERROR(IF(N596="","",VLOOKUP(N596,Lists!$AC$3:$AD$13,2,FALSE)),1)</f>
        <v/>
      </c>
    </row>
    <row r="597" spans="1:116" ht="15" customHeight="1" x14ac:dyDescent="0.2">
      <c r="A597" s="20"/>
      <c r="B597" s="19"/>
      <c r="C597" s="64"/>
      <c r="D597" s="64"/>
      <c r="E597" s="19"/>
      <c r="F597" s="20"/>
      <c r="G597" s="18"/>
      <c r="H597" s="65"/>
      <c r="I597" s="18"/>
      <c r="J597" s="66"/>
      <c r="K597" s="66"/>
      <c r="L597" s="67"/>
      <c r="M597" s="68"/>
      <c r="N597" s="68"/>
      <c r="O597" s="69"/>
      <c r="P597" s="134"/>
      <c r="Q597" s="70"/>
      <c r="R597" s="134"/>
      <c r="S597" s="70"/>
      <c r="T597" s="134"/>
      <c r="U597" s="70"/>
      <c r="V597" s="134"/>
      <c r="W597" s="70"/>
      <c r="X597" s="134"/>
      <c r="Y597" s="70"/>
      <c r="Z597" s="134"/>
      <c r="AA597" s="70"/>
      <c r="AB597" s="19"/>
      <c r="AC597" s="20"/>
      <c r="AD597" s="19"/>
      <c r="AE597" s="71" t="str">
        <f t="shared" si="362"/>
        <v/>
      </c>
      <c r="AF597" s="71" t="str">
        <f t="shared" si="363"/>
        <v/>
      </c>
      <c r="AG597" s="71" t="str">
        <f t="shared" si="364"/>
        <v/>
      </c>
      <c r="AH597" s="71" t="str">
        <f t="shared" si="365"/>
        <v/>
      </c>
      <c r="AI597" s="71" t="str">
        <f t="shared" si="366"/>
        <v/>
      </c>
      <c r="AJ597" s="71" t="str">
        <f t="shared" si="367"/>
        <v/>
      </c>
      <c r="AK597" s="71" t="str">
        <f t="shared" si="368"/>
        <v/>
      </c>
      <c r="AL597" s="71" t="str">
        <f t="shared" si="369"/>
        <v/>
      </c>
      <c r="AM597" s="71" t="str">
        <f t="shared" si="370"/>
        <v/>
      </c>
      <c r="AN597" s="72" t="str">
        <f t="shared" si="371"/>
        <v/>
      </c>
      <c r="AO597" s="73" t="str">
        <f t="shared" si="372"/>
        <v/>
      </c>
      <c r="AP597" s="72" t="str">
        <f t="shared" si="373"/>
        <v/>
      </c>
      <c r="AQ597" s="72" t="str">
        <f t="shared" si="374"/>
        <v/>
      </c>
      <c r="AR597" s="72" t="str">
        <f t="shared" si="375"/>
        <v/>
      </c>
      <c r="AS597" s="72" t="str">
        <f t="shared" si="376"/>
        <v/>
      </c>
      <c r="AT597" s="72" t="str">
        <f t="shared" si="377"/>
        <v/>
      </c>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80"/>
      <c r="CA597" s="3"/>
      <c r="CB597" s="3"/>
      <c r="CC597" s="3"/>
      <c r="CD597" s="3"/>
      <c r="CE597" s="3"/>
      <c r="CF597" s="3"/>
      <c r="CG597" s="3"/>
      <c r="CH597" s="3"/>
      <c r="CI597" s="3"/>
      <c r="CJ597" s="3"/>
      <c r="CM597" s="3"/>
      <c r="CN597" s="78" t="str">
        <f t="shared" si="378"/>
        <v/>
      </c>
      <c r="CO597" s="78" t="str">
        <f t="shared" si="379"/>
        <v/>
      </c>
      <c r="CP597" s="78" t="str">
        <f t="shared" si="380"/>
        <v/>
      </c>
      <c r="CQ597" s="78" t="str">
        <f t="shared" si="381"/>
        <v/>
      </c>
      <c r="CR597" s="78" t="str">
        <f t="shared" si="382"/>
        <v/>
      </c>
      <c r="CS597" s="78" t="str">
        <f t="shared" si="383"/>
        <v/>
      </c>
      <c r="CT597" s="78">
        <f t="shared" si="384"/>
        <v>0</v>
      </c>
      <c r="CU597" s="78">
        <f t="shared" si="385"/>
        <v>0</v>
      </c>
      <c r="CV597" s="78">
        <f t="shared" si="386"/>
        <v>0</v>
      </c>
      <c r="CW597" s="78">
        <f t="shared" si="387"/>
        <v>0</v>
      </c>
      <c r="CX597" s="78">
        <f t="shared" si="388"/>
        <v>0</v>
      </c>
      <c r="CY597" s="78">
        <f t="shared" si="389"/>
        <v>0</v>
      </c>
      <c r="CZ597" s="78">
        <f t="shared" si="390"/>
        <v>0</v>
      </c>
      <c r="DA597" s="78">
        <f>IF(COUNTIFS($A$2:$A$601,A597,$B$2:$B$601,B597,$F$2:F$601,F597)&gt;1,1,0)</f>
        <v>0</v>
      </c>
      <c r="DB597" s="78">
        <f t="shared" si="391"/>
        <v>0</v>
      </c>
      <c r="DC597" s="78">
        <f t="shared" si="392"/>
        <v>0</v>
      </c>
      <c r="DD597" s="78">
        <f t="shared" si="393"/>
        <v>0</v>
      </c>
      <c r="DE597" s="78" t="str">
        <f t="shared" si="394"/>
        <v>1</v>
      </c>
      <c r="DF597" s="78" t="str">
        <f t="shared" si="395"/>
        <v>1</v>
      </c>
      <c r="DG597" s="78" t="str">
        <f t="shared" si="396"/>
        <v>1</v>
      </c>
      <c r="DH597" s="78" t="str">
        <f t="shared" si="397"/>
        <v>1</v>
      </c>
      <c r="DI597" s="79" t="str">
        <f>IFERROR(IF(J597="","",VLOOKUP(J597,Lists!$D$3:$E$13,2,FALSE)),1)</f>
        <v/>
      </c>
      <c r="DJ597" s="79" t="str">
        <f>IFERROR(IF(K597="","",VLOOKUP(K597,Lists!$F$3:$G$14,2,FALSE)),1)</f>
        <v/>
      </c>
      <c r="DK597" s="79" t="str">
        <f>IFERROR(IF(M597="","",VLOOKUP(M597,Lists!$AA$3:$AB$18,2,FALSE)),1)</f>
        <v/>
      </c>
      <c r="DL597" s="79" t="str">
        <f>IFERROR(IF(N597="","",VLOOKUP(N597,Lists!$AC$3:$AD$13,2,FALSE)),1)</f>
        <v/>
      </c>
    </row>
    <row r="598" spans="1:116" ht="15" customHeight="1" x14ac:dyDescent="0.2">
      <c r="A598" s="20"/>
      <c r="B598" s="19"/>
      <c r="C598" s="64"/>
      <c r="D598" s="64"/>
      <c r="E598" s="19"/>
      <c r="F598" s="20"/>
      <c r="G598" s="18"/>
      <c r="H598" s="65"/>
      <c r="I598" s="18"/>
      <c r="J598" s="66"/>
      <c r="K598" s="66"/>
      <c r="L598" s="67"/>
      <c r="M598" s="68"/>
      <c r="N598" s="68"/>
      <c r="O598" s="69"/>
      <c r="P598" s="134"/>
      <c r="Q598" s="70"/>
      <c r="R598" s="134"/>
      <c r="S598" s="70"/>
      <c r="T598" s="134"/>
      <c r="U598" s="70"/>
      <c r="V598" s="134"/>
      <c r="W598" s="70"/>
      <c r="X598" s="134"/>
      <c r="Y598" s="70"/>
      <c r="Z598" s="134"/>
      <c r="AA598" s="70"/>
      <c r="AB598" s="19"/>
      <c r="AC598" s="20"/>
      <c r="AD598" s="19"/>
      <c r="AE598" s="71" t="str">
        <f t="shared" si="362"/>
        <v/>
      </c>
      <c r="AF598" s="71" t="str">
        <f t="shared" si="363"/>
        <v/>
      </c>
      <c r="AG598" s="71" t="str">
        <f t="shared" si="364"/>
        <v/>
      </c>
      <c r="AH598" s="71" t="str">
        <f t="shared" si="365"/>
        <v/>
      </c>
      <c r="AI598" s="71" t="str">
        <f t="shared" si="366"/>
        <v/>
      </c>
      <c r="AJ598" s="71" t="str">
        <f t="shared" si="367"/>
        <v/>
      </c>
      <c r="AK598" s="71" t="str">
        <f t="shared" si="368"/>
        <v/>
      </c>
      <c r="AL598" s="71" t="str">
        <f t="shared" si="369"/>
        <v/>
      </c>
      <c r="AM598" s="71" t="str">
        <f t="shared" si="370"/>
        <v/>
      </c>
      <c r="AN598" s="72" t="str">
        <f t="shared" si="371"/>
        <v/>
      </c>
      <c r="AO598" s="73" t="str">
        <f t="shared" si="372"/>
        <v/>
      </c>
      <c r="AP598" s="72" t="str">
        <f t="shared" si="373"/>
        <v/>
      </c>
      <c r="AQ598" s="72" t="str">
        <f t="shared" si="374"/>
        <v/>
      </c>
      <c r="AR598" s="72" t="str">
        <f t="shared" si="375"/>
        <v/>
      </c>
      <c r="AS598" s="72" t="str">
        <f t="shared" si="376"/>
        <v/>
      </c>
      <c r="AT598" s="72" t="str">
        <f t="shared" si="377"/>
        <v/>
      </c>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80"/>
      <c r="CA598" s="3"/>
      <c r="CB598" s="3"/>
      <c r="CC598" s="3"/>
      <c r="CD598" s="3"/>
      <c r="CE598" s="3"/>
      <c r="CF598" s="3"/>
      <c r="CG598" s="3"/>
      <c r="CH598" s="3"/>
      <c r="CI598" s="3"/>
      <c r="CJ598" s="3"/>
      <c r="CM598" s="3"/>
      <c r="CN598" s="78" t="str">
        <f t="shared" si="378"/>
        <v/>
      </c>
      <c r="CO598" s="78" t="str">
        <f t="shared" si="379"/>
        <v/>
      </c>
      <c r="CP598" s="78" t="str">
        <f t="shared" si="380"/>
        <v/>
      </c>
      <c r="CQ598" s="78" t="str">
        <f t="shared" si="381"/>
        <v/>
      </c>
      <c r="CR598" s="78" t="str">
        <f t="shared" si="382"/>
        <v/>
      </c>
      <c r="CS598" s="78" t="str">
        <f t="shared" si="383"/>
        <v/>
      </c>
      <c r="CT598" s="78">
        <f t="shared" si="384"/>
        <v>0</v>
      </c>
      <c r="CU598" s="78">
        <f t="shared" si="385"/>
        <v>0</v>
      </c>
      <c r="CV598" s="78">
        <f t="shared" si="386"/>
        <v>0</v>
      </c>
      <c r="CW598" s="78">
        <f t="shared" si="387"/>
        <v>0</v>
      </c>
      <c r="CX598" s="78">
        <f t="shared" si="388"/>
        <v>0</v>
      </c>
      <c r="CY598" s="78">
        <f t="shared" si="389"/>
        <v>0</v>
      </c>
      <c r="CZ598" s="78">
        <f t="shared" si="390"/>
        <v>0</v>
      </c>
      <c r="DA598" s="78">
        <f>IF(COUNTIFS($A$2:$A$601,A598,$B$2:$B$601,B598,$F$2:F$601,F598)&gt;1,1,0)</f>
        <v>0</v>
      </c>
      <c r="DB598" s="78">
        <f t="shared" si="391"/>
        <v>0</v>
      </c>
      <c r="DC598" s="78">
        <f t="shared" si="392"/>
        <v>0</v>
      </c>
      <c r="DD598" s="78">
        <f t="shared" si="393"/>
        <v>0</v>
      </c>
      <c r="DE598" s="78" t="str">
        <f t="shared" si="394"/>
        <v>1</v>
      </c>
      <c r="DF598" s="78" t="str">
        <f t="shared" si="395"/>
        <v>1</v>
      </c>
      <c r="DG598" s="78" t="str">
        <f t="shared" si="396"/>
        <v>1</v>
      </c>
      <c r="DH598" s="78" t="str">
        <f t="shared" si="397"/>
        <v>1</v>
      </c>
      <c r="DI598" s="79" t="str">
        <f>IFERROR(IF(J598="","",VLOOKUP(J598,Lists!$D$3:$E$13,2,FALSE)),1)</f>
        <v/>
      </c>
      <c r="DJ598" s="79" t="str">
        <f>IFERROR(IF(K598="","",VLOOKUP(K598,Lists!$F$3:$G$14,2,FALSE)),1)</f>
        <v/>
      </c>
      <c r="DK598" s="79" t="str">
        <f>IFERROR(IF(M598="","",VLOOKUP(M598,Lists!$AA$3:$AB$18,2,FALSE)),1)</f>
        <v/>
      </c>
      <c r="DL598" s="79" t="str">
        <f>IFERROR(IF(N598="","",VLOOKUP(N598,Lists!$AC$3:$AD$13,2,FALSE)),1)</f>
        <v/>
      </c>
    </row>
    <row r="599" spans="1:116" ht="15" customHeight="1" x14ac:dyDescent="0.2">
      <c r="A599" s="20"/>
      <c r="B599" s="19"/>
      <c r="C599" s="64"/>
      <c r="D599" s="64"/>
      <c r="E599" s="19"/>
      <c r="F599" s="20"/>
      <c r="G599" s="18"/>
      <c r="H599" s="65"/>
      <c r="I599" s="18"/>
      <c r="J599" s="66"/>
      <c r="K599" s="66"/>
      <c r="L599" s="67"/>
      <c r="M599" s="68"/>
      <c r="N599" s="68"/>
      <c r="O599" s="69"/>
      <c r="P599" s="134"/>
      <c r="Q599" s="70"/>
      <c r="R599" s="134"/>
      <c r="S599" s="70"/>
      <c r="T599" s="134"/>
      <c r="U599" s="70"/>
      <c r="V599" s="134"/>
      <c r="W599" s="70"/>
      <c r="X599" s="134"/>
      <c r="Y599" s="70"/>
      <c r="Z599" s="134"/>
      <c r="AA599" s="70"/>
      <c r="AB599" s="19"/>
      <c r="AC599" s="20"/>
      <c r="AD599" s="19"/>
      <c r="AE599" s="71" t="str">
        <f t="shared" si="362"/>
        <v/>
      </c>
      <c r="AF599" s="71" t="str">
        <f t="shared" si="363"/>
        <v/>
      </c>
      <c r="AG599" s="71" t="str">
        <f t="shared" si="364"/>
        <v/>
      </c>
      <c r="AH599" s="71" t="str">
        <f t="shared" si="365"/>
        <v/>
      </c>
      <c r="AI599" s="71" t="str">
        <f t="shared" si="366"/>
        <v/>
      </c>
      <c r="AJ599" s="71" t="str">
        <f t="shared" si="367"/>
        <v/>
      </c>
      <c r="AK599" s="71" t="str">
        <f t="shared" si="368"/>
        <v/>
      </c>
      <c r="AL599" s="71" t="str">
        <f t="shared" si="369"/>
        <v/>
      </c>
      <c r="AM599" s="71" t="str">
        <f t="shared" si="370"/>
        <v/>
      </c>
      <c r="AN599" s="72" t="str">
        <f t="shared" si="371"/>
        <v/>
      </c>
      <c r="AO599" s="73" t="str">
        <f t="shared" si="372"/>
        <v/>
      </c>
      <c r="AP599" s="72" t="str">
        <f t="shared" si="373"/>
        <v/>
      </c>
      <c r="AQ599" s="72" t="str">
        <f t="shared" si="374"/>
        <v/>
      </c>
      <c r="AR599" s="72" t="str">
        <f t="shared" si="375"/>
        <v/>
      </c>
      <c r="AS599" s="72" t="str">
        <f t="shared" si="376"/>
        <v/>
      </c>
      <c r="AT599" s="72" t="str">
        <f t="shared" si="377"/>
        <v/>
      </c>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80"/>
      <c r="CA599" s="3"/>
      <c r="CB599" s="3"/>
      <c r="CC599" s="3"/>
      <c r="CD599" s="3"/>
      <c r="CE599" s="3"/>
      <c r="CF599" s="3"/>
      <c r="CG599" s="3"/>
      <c r="CH599" s="3"/>
      <c r="CI599" s="3"/>
      <c r="CJ599" s="3"/>
      <c r="CM599" s="3"/>
      <c r="CN599" s="78" t="str">
        <f t="shared" si="378"/>
        <v/>
      </c>
      <c r="CO599" s="78" t="str">
        <f t="shared" si="379"/>
        <v/>
      </c>
      <c r="CP599" s="78" t="str">
        <f t="shared" si="380"/>
        <v/>
      </c>
      <c r="CQ599" s="78" t="str">
        <f t="shared" si="381"/>
        <v/>
      </c>
      <c r="CR599" s="78" t="str">
        <f t="shared" si="382"/>
        <v/>
      </c>
      <c r="CS599" s="78" t="str">
        <f t="shared" si="383"/>
        <v/>
      </c>
      <c r="CT599" s="78">
        <f t="shared" si="384"/>
        <v>0</v>
      </c>
      <c r="CU599" s="78">
        <f t="shared" si="385"/>
        <v>0</v>
      </c>
      <c r="CV599" s="78">
        <f t="shared" si="386"/>
        <v>0</v>
      </c>
      <c r="CW599" s="78">
        <f t="shared" si="387"/>
        <v>0</v>
      </c>
      <c r="CX599" s="78">
        <f t="shared" si="388"/>
        <v>0</v>
      </c>
      <c r="CY599" s="78">
        <f t="shared" si="389"/>
        <v>0</v>
      </c>
      <c r="CZ599" s="78">
        <f t="shared" si="390"/>
        <v>0</v>
      </c>
      <c r="DA599" s="78">
        <f>IF(COUNTIFS($A$2:$A$601,A599,$B$2:$B$601,B599,$F$2:F$601,F599)&gt;1,1,0)</f>
        <v>0</v>
      </c>
      <c r="DB599" s="78">
        <f t="shared" si="391"/>
        <v>0</v>
      </c>
      <c r="DC599" s="78">
        <f t="shared" si="392"/>
        <v>0</v>
      </c>
      <c r="DD599" s="78">
        <f t="shared" si="393"/>
        <v>0</v>
      </c>
      <c r="DE599" s="78" t="str">
        <f t="shared" si="394"/>
        <v>1</v>
      </c>
      <c r="DF599" s="78" t="str">
        <f t="shared" si="395"/>
        <v>1</v>
      </c>
      <c r="DG599" s="78" t="str">
        <f t="shared" si="396"/>
        <v>1</v>
      </c>
      <c r="DH599" s="78" t="str">
        <f t="shared" si="397"/>
        <v>1</v>
      </c>
      <c r="DI599" s="79" t="str">
        <f>IFERROR(IF(J599="","",VLOOKUP(J599,Lists!$D$3:$E$13,2,FALSE)),1)</f>
        <v/>
      </c>
      <c r="DJ599" s="79" t="str">
        <f>IFERROR(IF(K599="","",VLOOKUP(K599,Lists!$F$3:$G$14,2,FALSE)),1)</f>
        <v/>
      </c>
      <c r="DK599" s="79" t="str">
        <f>IFERROR(IF(M599="","",VLOOKUP(M599,Lists!$AA$3:$AB$18,2,FALSE)),1)</f>
        <v/>
      </c>
      <c r="DL599" s="79" t="str">
        <f>IFERROR(IF(N599="","",VLOOKUP(N599,Lists!$AC$3:$AD$13,2,FALSE)),1)</f>
        <v/>
      </c>
    </row>
    <row r="600" spans="1:116" ht="15" customHeight="1" x14ac:dyDescent="0.2">
      <c r="A600" s="20"/>
      <c r="B600" s="19"/>
      <c r="C600" s="64"/>
      <c r="D600" s="64"/>
      <c r="E600" s="19"/>
      <c r="F600" s="20"/>
      <c r="G600" s="18"/>
      <c r="H600" s="65"/>
      <c r="I600" s="18"/>
      <c r="J600" s="66"/>
      <c r="K600" s="66"/>
      <c r="L600" s="67"/>
      <c r="M600" s="68"/>
      <c r="N600" s="68"/>
      <c r="O600" s="69"/>
      <c r="P600" s="134"/>
      <c r="Q600" s="70"/>
      <c r="R600" s="134"/>
      <c r="S600" s="70"/>
      <c r="T600" s="134"/>
      <c r="U600" s="70"/>
      <c r="V600" s="134"/>
      <c r="W600" s="70"/>
      <c r="X600" s="134"/>
      <c r="Y600" s="70"/>
      <c r="Z600" s="134"/>
      <c r="AA600" s="70"/>
      <c r="AB600" s="19"/>
      <c r="AC600" s="20"/>
      <c r="AD600" s="19"/>
      <c r="AE600" s="71" t="str">
        <f t="shared" si="362"/>
        <v/>
      </c>
      <c r="AF600" s="71" t="str">
        <f t="shared" si="363"/>
        <v/>
      </c>
      <c r="AG600" s="71" t="str">
        <f t="shared" si="364"/>
        <v/>
      </c>
      <c r="AH600" s="71" t="str">
        <f t="shared" si="365"/>
        <v/>
      </c>
      <c r="AI600" s="71" t="str">
        <f t="shared" si="366"/>
        <v/>
      </c>
      <c r="AJ600" s="71" t="str">
        <f t="shared" si="367"/>
        <v/>
      </c>
      <c r="AK600" s="71" t="str">
        <f t="shared" si="368"/>
        <v/>
      </c>
      <c r="AL600" s="71" t="str">
        <f t="shared" si="369"/>
        <v/>
      </c>
      <c r="AM600" s="71" t="str">
        <f t="shared" si="370"/>
        <v/>
      </c>
      <c r="AN600" s="72" t="str">
        <f t="shared" si="371"/>
        <v/>
      </c>
      <c r="AO600" s="73" t="str">
        <f t="shared" si="372"/>
        <v/>
      </c>
      <c r="AP600" s="72" t="str">
        <f t="shared" si="373"/>
        <v/>
      </c>
      <c r="AQ600" s="72" t="str">
        <f t="shared" si="374"/>
        <v/>
      </c>
      <c r="AR600" s="72" t="str">
        <f t="shared" si="375"/>
        <v/>
      </c>
      <c r="AS600" s="72" t="str">
        <f t="shared" si="376"/>
        <v/>
      </c>
      <c r="AT600" s="72" t="str">
        <f t="shared" si="377"/>
        <v/>
      </c>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80"/>
      <c r="CA600" s="3"/>
      <c r="CB600" s="3"/>
      <c r="CC600" s="3"/>
      <c r="CD600" s="3"/>
      <c r="CE600" s="3"/>
      <c r="CF600" s="3"/>
      <c r="CG600" s="3"/>
      <c r="CH600" s="3"/>
      <c r="CI600" s="3"/>
      <c r="CJ600" s="3"/>
      <c r="CM600" s="3"/>
      <c r="CN600" s="78" t="str">
        <f t="shared" si="378"/>
        <v/>
      </c>
      <c r="CO600" s="78" t="str">
        <f t="shared" si="379"/>
        <v/>
      </c>
      <c r="CP600" s="78" t="str">
        <f t="shared" si="380"/>
        <v/>
      </c>
      <c r="CQ600" s="78" t="str">
        <f t="shared" si="381"/>
        <v/>
      </c>
      <c r="CR600" s="78" t="str">
        <f t="shared" si="382"/>
        <v/>
      </c>
      <c r="CS600" s="78" t="str">
        <f t="shared" si="383"/>
        <v/>
      </c>
      <c r="CT600" s="78">
        <f t="shared" si="384"/>
        <v>0</v>
      </c>
      <c r="CU600" s="78">
        <f t="shared" si="385"/>
        <v>0</v>
      </c>
      <c r="CV600" s="78">
        <f t="shared" si="386"/>
        <v>0</v>
      </c>
      <c r="CW600" s="78">
        <f t="shared" si="387"/>
        <v>0</v>
      </c>
      <c r="CX600" s="78">
        <f t="shared" si="388"/>
        <v>0</v>
      </c>
      <c r="CY600" s="78">
        <f t="shared" si="389"/>
        <v>0</v>
      </c>
      <c r="CZ600" s="78">
        <f t="shared" si="390"/>
        <v>0</v>
      </c>
      <c r="DA600" s="78">
        <f>IF(COUNTIFS($A$2:$A$601,A600,$B$2:$B$601,B600,$F$2:F$601,F600)&gt;1,1,0)</f>
        <v>0</v>
      </c>
      <c r="DB600" s="78">
        <f t="shared" si="391"/>
        <v>0</v>
      </c>
      <c r="DC600" s="78">
        <f t="shared" si="392"/>
        <v>0</v>
      </c>
      <c r="DD600" s="78">
        <f t="shared" si="393"/>
        <v>0</v>
      </c>
      <c r="DE600" s="78" t="str">
        <f t="shared" si="394"/>
        <v>1</v>
      </c>
      <c r="DF600" s="78" t="str">
        <f t="shared" si="395"/>
        <v>1</v>
      </c>
      <c r="DG600" s="78" t="str">
        <f t="shared" si="396"/>
        <v>1</v>
      </c>
      <c r="DH600" s="78" t="str">
        <f t="shared" si="397"/>
        <v>1</v>
      </c>
      <c r="DI600" s="79" t="str">
        <f>IFERROR(IF(J600="","",VLOOKUP(J600,Lists!$D$3:$E$13,2,FALSE)),1)</f>
        <v/>
      </c>
      <c r="DJ600" s="79" t="str">
        <f>IFERROR(IF(K600="","",VLOOKUP(K600,Lists!$F$3:$G$14,2,FALSE)),1)</f>
        <v/>
      </c>
      <c r="DK600" s="79" t="str">
        <f>IFERROR(IF(M600="","",VLOOKUP(M600,Lists!$AA$3:$AB$18,2,FALSE)),1)</f>
        <v/>
      </c>
      <c r="DL600" s="79" t="str">
        <f>IFERROR(IF(N600="","",VLOOKUP(N600,Lists!$AC$3:$AD$13,2,FALSE)),1)</f>
        <v/>
      </c>
    </row>
    <row r="601" spans="1:116" ht="15" customHeight="1" x14ac:dyDescent="0.2">
      <c r="A601" s="20"/>
      <c r="B601" s="19"/>
      <c r="C601" s="64"/>
      <c r="D601" s="64"/>
      <c r="E601" s="19"/>
      <c r="F601" s="20"/>
      <c r="G601" s="18"/>
      <c r="H601" s="65"/>
      <c r="I601" s="18"/>
      <c r="J601" s="66"/>
      <c r="K601" s="66"/>
      <c r="L601" s="67"/>
      <c r="M601" s="68"/>
      <c r="N601" s="68"/>
      <c r="O601" s="69"/>
      <c r="P601" s="134"/>
      <c r="Q601" s="70"/>
      <c r="R601" s="134"/>
      <c r="S601" s="70"/>
      <c r="T601" s="134"/>
      <c r="U601" s="70"/>
      <c r="V601" s="134"/>
      <c r="W601" s="70"/>
      <c r="X601" s="134"/>
      <c r="Y601" s="70"/>
      <c r="Z601" s="134"/>
      <c r="AA601" s="70"/>
      <c r="AB601" s="19"/>
      <c r="AC601" s="20"/>
      <c r="AD601" s="19"/>
      <c r="AE601" s="71" t="str">
        <f t="shared" si="362"/>
        <v/>
      </c>
      <c r="AF601" s="71" t="str">
        <f t="shared" si="363"/>
        <v/>
      </c>
      <c r="AG601" s="71" t="str">
        <f t="shared" si="364"/>
        <v/>
      </c>
      <c r="AH601" s="71" t="str">
        <f t="shared" si="365"/>
        <v/>
      </c>
      <c r="AI601" s="71" t="str">
        <f t="shared" si="366"/>
        <v/>
      </c>
      <c r="AJ601" s="71" t="str">
        <f t="shared" si="367"/>
        <v/>
      </c>
      <c r="AK601" s="71" t="str">
        <f t="shared" si="368"/>
        <v/>
      </c>
      <c r="AL601" s="71" t="str">
        <f t="shared" si="369"/>
        <v/>
      </c>
      <c r="AM601" s="71" t="str">
        <f t="shared" si="370"/>
        <v/>
      </c>
      <c r="AN601" s="72" t="str">
        <f t="shared" si="371"/>
        <v/>
      </c>
      <c r="AO601" s="73" t="str">
        <f t="shared" si="372"/>
        <v/>
      </c>
      <c r="AP601" s="72" t="str">
        <f t="shared" si="373"/>
        <v/>
      </c>
      <c r="AQ601" s="72" t="str">
        <f t="shared" si="374"/>
        <v/>
      </c>
      <c r="AR601" s="72" t="str">
        <f t="shared" si="375"/>
        <v/>
      </c>
      <c r="AS601" s="72" t="str">
        <f t="shared" si="376"/>
        <v/>
      </c>
      <c r="AT601" s="72" t="str">
        <f t="shared" si="377"/>
        <v/>
      </c>
      <c r="AU601" s="3"/>
      <c r="AV601" s="3"/>
      <c r="AW601" s="3"/>
      <c r="AX601" s="3"/>
      <c r="AY601" s="3"/>
      <c r="AZ601" s="3"/>
      <c r="BA601" s="48"/>
      <c r="BB601" s="48"/>
      <c r="BC601" s="48"/>
      <c r="BD601" s="48"/>
      <c r="BE601" s="48"/>
      <c r="BF601" s="48"/>
      <c r="BG601" s="3"/>
      <c r="BH601" s="3"/>
      <c r="BI601" s="3"/>
      <c r="BJ601" s="3"/>
      <c r="BK601" s="3"/>
      <c r="BL601" s="3"/>
      <c r="BM601" s="3"/>
      <c r="BN601" s="3"/>
      <c r="BO601" s="3"/>
      <c r="BP601" s="3"/>
      <c r="BQ601" s="3"/>
      <c r="BR601" s="3"/>
      <c r="BS601" s="3"/>
      <c r="BT601" s="3"/>
      <c r="BU601" s="3"/>
      <c r="BV601" s="3"/>
      <c r="BW601" s="3"/>
      <c r="BX601" s="3"/>
      <c r="BY601" s="3"/>
      <c r="BZ601" s="80"/>
      <c r="CA601" s="3"/>
      <c r="CB601" s="3"/>
      <c r="CC601" s="3"/>
      <c r="CD601" s="3"/>
      <c r="CE601" s="3"/>
      <c r="CF601" s="3"/>
      <c r="CG601" s="3"/>
      <c r="CH601" s="3"/>
      <c r="CI601" s="3"/>
      <c r="CJ601" s="3"/>
      <c r="CM601" s="78"/>
      <c r="CN601" s="78" t="str">
        <f t="shared" si="378"/>
        <v/>
      </c>
      <c r="CO601" s="78" t="str">
        <f t="shared" si="379"/>
        <v/>
      </c>
      <c r="CP601" s="78" t="str">
        <f t="shared" si="380"/>
        <v/>
      </c>
      <c r="CQ601" s="78" t="str">
        <f t="shared" si="381"/>
        <v/>
      </c>
      <c r="CR601" s="78" t="str">
        <f t="shared" si="382"/>
        <v/>
      </c>
      <c r="CS601" s="78" t="str">
        <f t="shared" si="383"/>
        <v/>
      </c>
      <c r="CT601" s="78">
        <f t="shared" si="384"/>
        <v>0</v>
      </c>
      <c r="CU601" s="78">
        <f t="shared" si="385"/>
        <v>0</v>
      </c>
      <c r="CV601" s="78">
        <f t="shared" si="386"/>
        <v>0</v>
      </c>
      <c r="CW601" s="78">
        <f t="shared" si="387"/>
        <v>0</v>
      </c>
      <c r="CX601" s="78">
        <f t="shared" si="388"/>
        <v>0</v>
      </c>
      <c r="CY601" s="78">
        <f t="shared" si="389"/>
        <v>0</v>
      </c>
      <c r="CZ601" s="78">
        <f t="shared" si="390"/>
        <v>0</v>
      </c>
      <c r="DA601" s="78">
        <f>IF(COUNTIFS($A$2:$A$601,A601,$B$2:$B$601,B601,$F$2:F$601,F601)&gt;1,1,0)</f>
        <v>0</v>
      </c>
      <c r="DB601" s="78">
        <f t="shared" si="391"/>
        <v>0</v>
      </c>
      <c r="DC601" s="78">
        <f t="shared" si="392"/>
        <v>0</v>
      </c>
      <c r="DD601" s="78">
        <f t="shared" si="393"/>
        <v>0</v>
      </c>
      <c r="DE601" s="78" t="str">
        <f t="shared" si="394"/>
        <v>1</v>
      </c>
      <c r="DF601" s="78" t="str">
        <f t="shared" si="395"/>
        <v>1</v>
      </c>
      <c r="DG601" s="78" t="str">
        <f t="shared" si="396"/>
        <v>1</v>
      </c>
      <c r="DH601" s="78" t="str">
        <f t="shared" si="397"/>
        <v>1</v>
      </c>
      <c r="DI601" s="79" t="str">
        <f>IFERROR(IF(J601="","",VLOOKUP(J601,Lists!$D$3:$E$13,2,FALSE)),1)</f>
        <v/>
      </c>
      <c r="DJ601" s="79" t="str">
        <f>IFERROR(IF(K601="","",VLOOKUP(K601,Lists!$F$3:$G$14,2,FALSE)),1)</f>
        <v/>
      </c>
      <c r="DK601" s="79" t="str">
        <f>IFERROR(IF(M601="","",VLOOKUP(M601,Lists!$AA$3:$AB$18,2,FALSE)),1)</f>
        <v/>
      </c>
      <c r="DL601" s="79" t="str">
        <f>IFERROR(IF(N601="","",VLOOKUP(N601,Lists!$AC$3:$AD$13,2,FALSE)),1)</f>
        <v/>
      </c>
    </row>
    <row r="602" spans="1:116" ht="15" customHeight="1" x14ac:dyDescent="0.2">
      <c r="A602" s="20"/>
      <c r="B602" s="19"/>
      <c r="C602" s="19"/>
      <c r="D602" s="19"/>
      <c r="E602" s="136"/>
      <c r="F602" s="70"/>
      <c r="G602" s="19"/>
      <c r="H602" s="65"/>
      <c r="I602" s="20"/>
      <c r="J602" s="66"/>
      <c r="K602" s="18"/>
      <c r="L602" s="18"/>
      <c r="M602" s="20"/>
      <c r="N602" s="20"/>
      <c r="O602" s="18"/>
      <c r="P602" s="134"/>
      <c r="Q602" s="70"/>
      <c r="R602" s="134"/>
      <c r="S602" s="70"/>
      <c r="T602" s="134"/>
      <c r="U602" s="70"/>
      <c r="V602" s="134"/>
      <c r="W602" s="20"/>
      <c r="X602" s="135"/>
      <c r="Y602" s="20"/>
      <c r="Z602" s="135"/>
      <c r="AA602" s="19"/>
      <c r="AB602" s="19"/>
      <c r="AC602" s="19"/>
      <c r="AD602" s="19"/>
      <c r="AE602" s="71" t="str">
        <f t="shared" si="362"/>
        <v/>
      </c>
      <c r="AF602" s="71" t="str">
        <f t="shared" si="363"/>
        <v/>
      </c>
      <c r="AG602" s="71" t="str">
        <f t="shared" si="364"/>
        <v/>
      </c>
      <c r="AH602" s="71" t="str">
        <f t="shared" si="365"/>
        <v/>
      </c>
      <c r="AI602" s="71" t="str">
        <f t="shared" si="366"/>
        <v/>
      </c>
      <c r="AJ602" s="71" t="str">
        <f t="shared" si="367"/>
        <v/>
      </c>
      <c r="AK602" s="71" t="str">
        <f t="shared" si="368"/>
        <v/>
      </c>
      <c r="AL602" s="71" t="str">
        <f t="shared" si="369"/>
        <v/>
      </c>
      <c r="AM602" s="71" t="str">
        <f t="shared" si="370"/>
        <v/>
      </c>
      <c r="AN602" s="72" t="str">
        <f t="shared" si="371"/>
        <v/>
      </c>
      <c r="AO602" s="73" t="str">
        <f t="shared" si="372"/>
        <v/>
      </c>
      <c r="AP602" s="72" t="str">
        <f t="shared" si="373"/>
        <v/>
      </c>
      <c r="AQ602" s="72" t="str">
        <f t="shared" si="374"/>
        <v/>
      </c>
      <c r="AR602" s="72" t="str">
        <f t="shared" si="375"/>
        <v/>
      </c>
      <c r="AS602" s="72" t="str">
        <f t="shared" si="376"/>
        <v/>
      </c>
      <c r="AT602" s="72" t="str">
        <f t="shared" si="377"/>
        <v/>
      </c>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78" t="str">
        <f t="shared" si="378"/>
        <v/>
      </c>
      <c r="CO602" s="78" t="str">
        <f t="shared" si="379"/>
        <v/>
      </c>
      <c r="CP602" s="78" t="str">
        <f t="shared" si="380"/>
        <v/>
      </c>
      <c r="CQ602" s="78" t="str">
        <f t="shared" si="381"/>
        <v/>
      </c>
      <c r="CR602" s="78" t="str">
        <f t="shared" si="382"/>
        <v/>
      </c>
      <c r="CS602" s="78" t="str">
        <f t="shared" si="383"/>
        <v/>
      </c>
      <c r="CT602" s="78">
        <f t="shared" si="384"/>
        <v>0</v>
      </c>
      <c r="CU602" s="78">
        <f t="shared" si="385"/>
        <v>0</v>
      </c>
      <c r="CV602" s="78">
        <f t="shared" si="386"/>
        <v>0</v>
      </c>
      <c r="CW602" s="78">
        <f t="shared" si="387"/>
        <v>0</v>
      </c>
      <c r="CX602" s="78">
        <f t="shared" si="388"/>
        <v>0</v>
      </c>
      <c r="CY602" s="78">
        <f t="shared" si="389"/>
        <v>0</v>
      </c>
      <c r="CZ602" s="78">
        <f t="shared" si="390"/>
        <v>0</v>
      </c>
      <c r="DA602" s="78">
        <f>IF(COUNTIFS($A$2:$A$601,A602,$B$2:$B$601,B602,$F$2:F$601,F602)&gt;1,1,0)</f>
        <v>0</v>
      </c>
      <c r="DB602" s="78">
        <f t="shared" si="391"/>
        <v>0</v>
      </c>
      <c r="DC602" s="78">
        <f t="shared" si="392"/>
        <v>0</v>
      </c>
      <c r="DD602" s="78">
        <f t="shared" si="393"/>
        <v>0</v>
      </c>
      <c r="DE602" s="78" t="str">
        <f t="shared" si="394"/>
        <v>1</v>
      </c>
      <c r="DF602" s="78" t="str">
        <f t="shared" si="395"/>
        <v>1</v>
      </c>
      <c r="DG602" s="78" t="str">
        <f t="shared" si="396"/>
        <v>1</v>
      </c>
      <c r="DH602" s="78" t="str">
        <f t="shared" si="397"/>
        <v>1</v>
      </c>
      <c r="DI602" s="79" t="str">
        <f>IFERROR(IF(J602="","",VLOOKUP(J602,Lists!$D$3:$E$13,2,FALSE)),1)</f>
        <v/>
      </c>
      <c r="DJ602" s="79" t="str">
        <f>IFERROR(IF(K602="","",VLOOKUP(K602,Lists!$F$3:$G$14,2,FALSE)),1)</f>
        <v/>
      </c>
      <c r="DK602" s="79" t="str">
        <f>IFERROR(IF(M602="","",VLOOKUP(M602,Lists!$AA$3:$AB$18,2,FALSE)),1)</f>
        <v/>
      </c>
      <c r="DL602" s="79" t="str">
        <f>IFERROR(IF(N602="","",VLOOKUP(N602,Lists!$AC$3:$AD$13,2,FALSE)),1)</f>
        <v/>
      </c>
    </row>
    <row r="603" spans="1:116" ht="15" customHeight="1" x14ac:dyDescent="0.2">
      <c r="A603" s="20"/>
      <c r="B603" s="19"/>
      <c r="C603" s="19"/>
      <c r="D603" s="19"/>
      <c r="E603" s="136"/>
      <c r="F603" s="70"/>
      <c r="G603" s="19"/>
      <c r="H603" s="65"/>
      <c r="I603" s="20"/>
      <c r="J603" s="66"/>
      <c r="K603" s="18"/>
      <c r="L603" s="18"/>
      <c r="M603" s="20"/>
      <c r="N603" s="20"/>
      <c r="O603" s="18"/>
      <c r="P603" s="134"/>
      <c r="Q603" s="70"/>
      <c r="R603" s="134"/>
      <c r="S603" s="70"/>
      <c r="T603" s="134"/>
      <c r="U603" s="70"/>
      <c r="V603" s="134"/>
      <c r="W603" s="20"/>
      <c r="X603" s="135"/>
      <c r="Y603" s="20"/>
      <c r="Z603" s="135"/>
      <c r="AA603" s="19"/>
      <c r="AB603" s="19"/>
      <c r="AC603" s="19"/>
      <c r="AD603" s="19"/>
      <c r="AE603" s="71" t="str">
        <f t="shared" si="362"/>
        <v/>
      </c>
      <c r="AF603" s="71" t="str">
        <f t="shared" si="363"/>
        <v/>
      </c>
      <c r="AG603" s="71" t="str">
        <f t="shared" si="364"/>
        <v/>
      </c>
      <c r="AH603" s="71" t="str">
        <f t="shared" si="365"/>
        <v/>
      </c>
      <c r="AI603" s="71" t="str">
        <f t="shared" si="366"/>
        <v/>
      </c>
      <c r="AJ603" s="71" t="str">
        <f t="shared" si="367"/>
        <v/>
      </c>
      <c r="AK603" s="71" t="str">
        <f t="shared" si="368"/>
        <v/>
      </c>
      <c r="AL603" s="71" t="str">
        <f t="shared" si="369"/>
        <v/>
      </c>
      <c r="AM603" s="71" t="str">
        <f t="shared" si="370"/>
        <v/>
      </c>
      <c r="AN603" s="72" t="str">
        <f t="shared" si="371"/>
        <v/>
      </c>
      <c r="AO603" s="73" t="str">
        <f t="shared" si="372"/>
        <v/>
      </c>
      <c r="AP603" s="72" t="str">
        <f t="shared" si="373"/>
        <v/>
      </c>
      <c r="AQ603" s="72" t="str">
        <f t="shared" si="374"/>
        <v/>
      </c>
      <c r="AR603" s="72" t="str">
        <f t="shared" si="375"/>
        <v/>
      </c>
      <c r="AS603" s="72" t="str">
        <f t="shared" si="376"/>
        <v/>
      </c>
      <c r="AT603" s="72" t="str">
        <f t="shared" si="377"/>
        <v/>
      </c>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78" t="str">
        <f t="shared" si="378"/>
        <v/>
      </c>
      <c r="CO603" s="78" t="str">
        <f t="shared" si="379"/>
        <v/>
      </c>
      <c r="CP603" s="78" t="str">
        <f t="shared" si="380"/>
        <v/>
      </c>
      <c r="CQ603" s="78" t="str">
        <f t="shared" si="381"/>
        <v/>
      </c>
      <c r="CR603" s="78" t="str">
        <f t="shared" si="382"/>
        <v/>
      </c>
      <c r="CS603" s="78" t="str">
        <f t="shared" si="383"/>
        <v/>
      </c>
      <c r="CT603" s="78">
        <f t="shared" si="384"/>
        <v>0</v>
      </c>
      <c r="CU603" s="78">
        <f t="shared" si="385"/>
        <v>0</v>
      </c>
      <c r="CV603" s="78">
        <f t="shared" si="386"/>
        <v>0</v>
      </c>
      <c r="CW603" s="78">
        <f t="shared" si="387"/>
        <v>0</v>
      </c>
      <c r="CX603" s="78">
        <f t="shared" si="388"/>
        <v>0</v>
      </c>
      <c r="CY603" s="78">
        <f t="shared" si="389"/>
        <v>0</v>
      </c>
      <c r="CZ603" s="78">
        <f t="shared" si="390"/>
        <v>0</v>
      </c>
      <c r="DA603" s="78">
        <f>IF(COUNTIFS($A$2:$A$601,A603,$B$2:$B$601,B603,$F$2:F$601,F603)&gt;1,1,0)</f>
        <v>0</v>
      </c>
      <c r="DB603" s="78">
        <f t="shared" si="391"/>
        <v>0</v>
      </c>
      <c r="DC603" s="78">
        <f t="shared" si="392"/>
        <v>0</v>
      </c>
      <c r="DD603" s="78">
        <f t="shared" si="393"/>
        <v>0</v>
      </c>
      <c r="DE603" s="78" t="str">
        <f t="shared" si="394"/>
        <v>1</v>
      </c>
      <c r="DF603" s="78" t="str">
        <f t="shared" si="395"/>
        <v>1</v>
      </c>
      <c r="DG603" s="78" t="str">
        <f t="shared" si="396"/>
        <v>1</v>
      </c>
      <c r="DH603" s="78" t="str">
        <f t="shared" si="397"/>
        <v>1</v>
      </c>
      <c r="DI603" s="79" t="str">
        <f>IFERROR(IF(J603="","",VLOOKUP(J603,Lists!$D$3:$E$13,2,FALSE)),1)</f>
        <v/>
      </c>
      <c r="DJ603" s="79" t="str">
        <f>IFERROR(IF(K603="","",VLOOKUP(K603,Lists!$F$3:$G$14,2,FALSE)),1)</f>
        <v/>
      </c>
      <c r="DK603" s="79" t="str">
        <f>IFERROR(IF(M603="","",VLOOKUP(M603,Lists!$AA$3:$AB$18,2,FALSE)),1)</f>
        <v/>
      </c>
      <c r="DL603" s="79" t="str">
        <f>IFERROR(IF(N603="","",VLOOKUP(N603,Lists!$AC$3:$AD$13,2,FALSE)),1)</f>
        <v/>
      </c>
    </row>
    <row r="604" spans="1:116" ht="15" customHeight="1" x14ac:dyDescent="0.2">
      <c r="A604" s="20"/>
      <c r="B604" s="19"/>
      <c r="C604" s="19"/>
      <c r="D604" s="19"/>
      <c r="E604" s="136"/>
      <c r="F604" s="70"/>
      <c r="G604" s="19"/>
      <c r="H604" s="65"/>
      <c r="I604" s="20"/>
      <c r="J604" s="66"/>
      <c r="K604" s="18"/>
      <c r="L604" s="18"/>
      <c r="M604" s="20"/>
      <c r="N604" s="20"/>
      <c r="O604" s="18"/>
      <c r="P604" s="134"/>
      <c r="Q604" s="70"/>
      <c r="R604" s="134"/>
      <c r="S604" s="70"/>
      <c r="T604" s="134"/>
      <c r="U604" s="70"/>
      <c r="V604" s="134"/>
      <c r="W604" s="20"/>
      <c r="X604" s="135"/>
      <c r="Y604" s="20"/>
      <c r="Z604" s="135"/>
      <c r="AA604" s="19"/>
      <c r="AB604" s="19"/>
      <c r="AC604" s="19"/>
      <c r="AD604" s="19"/>
      <c r="AE604" s="71" t="str">
        <f t="shared" si="362"/>
        <v/>
      </c>
      <c r="AF604" s="71" t="str">
        <f t="shared" si="363"/>
        <v/>
      </c>
      <c r="AG604" s="71" t="str">
        <f t="shared" si="364"/>
        <v/>
      </c>
      <c r="AH604" s="71" t="str">
        <f t="shared" si="365"/>
        <v/>
      </c>
      <c r="AI604" s="71" t="str">
        <f t="shared" si="366"/>
        <v/>
      </c>
      <c r="AJ604" s="71" t="str">
        <f t="shared" si="367"/>
        <v/>
      </c>
      <c r="AK604" s="71" t="str">
        <f t="shared" si="368"/>
        <v/>
      </c>
      <c r="AL604" s="71" t="str">
        <f t="shared" si="369"/>
        <v/>
      </c>
      <c r="AM604" s="71" t="str">
        <f t="shared" si="370"/>
        <v/>
      </c>
      <c r="AN604" s="72" t="str">
        <f t="shared" si="371"/>
        <v/>
      </c>
      <c r="AO604" s="73" t="str">
        <f t="shared" si="372"/>
        <v/>
      </c>
      <c r="AP604" s="72" t="str">
        <f t="shared" si="373"/>
        <v/>
      </c>
      <c r="AQ604" s="72" t="str">
        <f t="shared" si="374"/>
        <v/>
      </c>
      <c r="AR604" s="72" t="str">
        <f t="shared" si="375"/>
        <v/>
      </c>
      <c r="AS604" s="72" t="str">
        <f t="shared" si="376"/>
        <v/>
      </c>
      <c r="AT604" s="72" t="str">
        <f t="shared" si="377"/>
        <v/>
      </c>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78" t="str">
        <f t="shared" si="378"/>
        <v/>
      </c>
      <c r="CO604" s="78" t="str">
        <f t="shared" si="379"/>
        <v/>
      </c>
      <c r="CP604" s="78" t="str">
        <f t="shared" si="380"/>
        <v/>
      </c>
      <c r="CQ604" s="78" t="str">
        <f t="shared" si="381"/>
        <v/>
      </c>
      <c r="CR604" s="78" t="str">
        <f t="shared" si="382"/>
        <v/>
      </c>
      <c r="CS604" s="78" t="str">
        <f t="shared" si="383"/>
        <v/>
      </c>
      <c r="CT604" s="78">
        <f t="shared" si="384"/>
        <v>0</v>
      </c>
      <c r="CU604" s="78">
        <f t="shared" si="385"/>
        <v>0</v>
      </c>
      <c r="CV604" s="78">
        <f t="shared" si="386"/>
        <v>0</v>
      </c>
      <c r="CW604" s="78">
        <f t="shared" si="387"/>
        <v>0</v>
      </c>
      <c r="CX604" s="78">
        <f t="shared" si="388"/>
        <v>0</v>
      </c>
      <c r="CY604" s="78">
        <f t="shared" si="389"/>
        <v>0</v>
      </c>
      <c r="CZ604" s="78">
        <f t="shared" si="390"/>
        <v>0</v>
      </c>
      <c r="DA604" s="78">
        <f>IF(COUNTIFS($A$2:$A$601,A604,$B$2:$B$601,B604,$F$2:F$601,F604)&gt;1,1,0)</f>
        <v>0</v>
      </c>
      <c r="DB604" s="78">
        <f t="shared" si="391"/>
        <v>0</v>
      </c>
      <c r="DC604" s="78">
        <f t="shared" si="392"/>
        <v>0</v>
      </c>
      <c r="DD604" s="78">
        <f t="shared" si="393"/>
        <v>0</v>
      </c>
      <c r="DE604" s="78" t="str">
        <f t="shared" si="394"/>
        <v>1</v>
      </c>
      <c r="DF604" s="78" t="str">
        <f t="shared" si="395"/>
        <v>1</v>
      </c>
      <c r="DG604" s="78" t="str">
        <f t="shared" si="396"/>
        <v>1</v>
      </c>
      <c r="DH604" s="78" t="str">
        <f t="shared" si="397"/>
        <v>1</v>
      </c>
      <c r="DI604" s="79" t="str">
        <f>IFERROR(IF(J604="","",VLOOKUP(J604,Lists!$D$3:$E$13,2,FALSE)),1)</f>
        <v/>
      </c>
      <c r="DJ604" s="79" t="str">
        <f>IFERROR(IF(K604="","",VLOOKUP(K604,Lists!$F$3:$G$14,2,FALSE)),1)</f>
        <v/>
      </c>
      <c r="DK604" s="79" t="str">
        <f>IFERROR(IF(M604="","",VLOOKUP(M604,Lists!$AA$3:$AB$18,2,FALSE)),1)</f>
        <v/>
      </c>
      <c r="DL604" s="79" t="str">
        <f>IFERROR(IF(N604="","",VLOOKUP(N604,Lists!$AC$3:$AD$13,2,FALSE)),1)</f>
        <v/>
      </c>
    </row>
    <row r="605" spans="1:116" ht="15" customHeight="1" x14ac:dyDescent="0.2">
      <c r="A605" s="20"/>
      <c r="B605" s="19"/>
      <c r="C605" s="19"/>
      <c r="D605" s="19"/>
      <c r="E605" s="136"/>
      <c r="F605" s="70"/>
      <c r="G605" s="19"/>
      <c r="H605" s="65"/>
      <c r="I605" s="20"/>
      <c r="J605" s="66"/>
      <c r="K605" s="18"/>
      <c r="L605" s="18"/>
      <c r="M605" s="20"/>
      <c r="N605" s="20"/>
      <c r="O605" s="18"/>
      <c r="P605" s="134"/>
      <c r="Q605" s="70"/>
      <c r="R605" s="134"/>
      <c r="S605" s="70"/>
      <c r="T605" s="134"/>
      <c r="U605" s="70"/>
      <c r="V605" s="134"/>
      <c r="W605" s="20"/>
      <c r="X605" s="135"/>
      <c r="Y605" s="20"/>
      <c r="Z605" s="135"/>
      <c r="AA605" s="19"/>
      <c r="AB605" s="19"/>
      <c r="AC605" s="19"/>
      <c r="AD605" s="19"/>
      <c r="AE605" s="71" t="str">
        <f t="shared" si="362"/>
        <v/>
      </c>
      <c r="AF605" s="71" t="str">
        <f t="shared" si="363"/>
        <v/>
      </c>
      <c r="AG605" s="71" t="str">
        <f t="shared" si="364"/>
        <v/>
      </c>
      <c r="AH605" s="71" t="str">
        <f t="shared" si="365"/>
        <v/>
      </c>
      <c r="AI605" s="71" t="str">
        <f t="shared" si="366"/>
        <v/>
      </c>
      <c r="AJ605" s="71" t="str">
        <f t="shared" si="367"/>
        <v/>
      </c>
      <c r="AK605" s="71" t="str">
        <f t="shared" si="368"/>
        <v/>
      </c>
      <c r="AL605" s="71" t="str">
        <f t="shared" si="369"/>
        <v/>
      </c>
      <c r="AM605" s="71" t="str">
        <f t="shared" si="370"/>
        <v/>
      </c>
      <c r="AN605" s="72" t="str">
        <f t="shared" si="371"/>
        <v/>
      </c>
      <c r="AO605" s="73" t="str">
        <f t="shared" si="372"/>
        <v/>
      </c>
      <c r="AP605" s="72" t="str">
        <f t="shared" si="373"/>
        <v/>
      </c>
      <c r="AQ605" s="72" t="str">
        <f t="shared" si="374"/>
        <v/>
      </c>
      <c r="AR605" s="72" t="str">
        <f t="shared" si="375"/>
        <v/>
      </c>
      <c r="AS605" s="72" t="str">
        <f t="shared" si="376"/>
        <v/>
      </c>
      <c r="AT605" s="72" t="str">
        <f t="shared" si="377"/>
        <v/>
      </c>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78" t="str">
        <f t="shared" si="378"/>
        <v/>
      </c>
      <c r="CO605" s="78" t="str">
        <f t="shared" si="379"/>
        <v/>
      </c>
      <c r="CP605" s="78" t="str">
        <f t="shared" si="380"/>
        <v/>
      </c>
      <c r="CQ605" s="78" t="str">
        <f t="shared" si="381"/>
        <v/>
      </c>
      <c r="CR605" s="78" t="str">
        <f t="shared" si="382"/>
        <v/>
      </c>
      <c r="CS605" s="78" t="str">
        <f t="shared" si="383"/>
        <v/>
      </c>
      <c r="CT605" s="78">
        <f t="shared" si="384"/>
        <v>0</v>
      </c>
      <c r="CU605" s="78">
        <f t="shared" si="385"/>
        <v>0</v>
      </c>
      <c r="CV605" s="78">
        <f t="shared" si="386"/>
        <v>0</v>
      </c>
      <c r="CW605" s="78">
        <f t="shared" si="387"/>
        <v>0</v>
      </c>
      <c r="CX605" s="78">
        <f t="shared" si="388"/>
        <v>0</v>
      </c>
      <c r="CY605" s="78">
        <f t="shared" si="389"/>
        <v>0</v>
      </c>
      <c r="CZ605" s="78">
        <f t="shared" si="390"/>
        <v>0</v>
      </c>
      <c r="DA605" s="78">
        <f>IF(COUNTIFS($A$2:$A$601,A605,$B$2:$B$601,B605,$F$2:F$601,F605)&gt;1,1,0)</f>
        <v>0</v>
      </c>
      <c r="DB605" s="78">
        <f t="shared" si="391"/>
        <v>0</v>
      </c>
      <c r="DC605" s="78">
        <f t="shared" si="392"/>
        <v>0</v>
      </c>
      <c r="DD605" s="78">
        <f t="shared" si="393"/>
        <v>0</v>
      </c>
      <c r="DE605" s="78" t="str">
        <f t="shared" si="394"/>
        <v>1</v>
      </c>
      <c r="DF605" s="78" t="str">
        <f t="shared" si="395"/>
        <v>1</v>
      </c>
      <c r="DG605" s="78" t="str">
        <f t="shared" si="396"/>
        <v>1</v>
      </c>
      <c r="DH605" s="78" t="str">
        <f t="shared" si="397"/>
        <v>1</v>
      </c>
      <c r="DI605" s="79" t="str">
        <f>IFERROR(IF(J605="","",VLOOKUP(J605,Lists!$D$3:$E$13,2,FALSE)),1)</f>
        <v/>
      </c>
      <c r="DJ605" s="79" t="str">
        <f>IFERROR(IF(K605="","",VLOOKUP(K605,Lists!$F$3:$G$14,2,FALSE)),1)</f>
        <v/>
      </c>
      <c r="DK605" s="79" t="str">
        <f>IFERROR(IF(M605="","",VLOOKUP(M605,Lists!$AA$3:$AB$18,2,FALSE)),1)</f>
        <v/>
      </c>
      <c r="DL605" s="79" t="str">
        <f>IFERROR(IF(N605="","",VLOOKUP(N605,Lists!$AC$3:$AD$13,2,FALSE)),1)</f>
        <v/>
      </c>
    </row>
    <row r="606" spans="1:116" ht="15" customHeight="1" x14ac:dyDescent="0.2">
      <c r="A606" s="20"/>
      <c r="B606" s="19"/>
      <c r="C606" s="19"/>
      <c r="D606" s="19"/>
      <c r="E606" s="136"/>
      <c r="F606" s="70"/>
      <c r="G606" s="19"/>
      <c r="H606" s="65"/>
      <c r="I606" s="20"/>
      <c r="J606" s="66"/>
      <c r="K606" s="18"/>
      <c r="L606" s="18"/>
      <c r="M606" s="20"/>
      <c r="N606" s="20"/>
      <c r="O606" s="18"/>
      <c r="P606" s="134"/>
      <c r="Q606" s="70"/>
      <c r="R606" s="134"/>
      <c r="S606" s="70"/>
      <c r="T606" s="134"/>
      <c r="U606" s="70"/>
      <c r="V606" s="134"/>
      <c r="W606" s="20"/>
      <c r="X606" s="135"/>
      <c r="Y606" s="20"/>
      <c r="Z606" s="135"/>
      <c r="AA606" s="19"/>
      <c r="AB606" s="19"/>
      <c r="AC606" s="19"/>
      <c r="AD606" s="19"/>
      <c r="AE606" s="71" t="str">
        <f t="shared" si="362"/>
        <v/>
      </c>
      <c r="AF606" s="71" t="str">
        <f t="shared" si="363"/>
        <v/>
      </c>
      <c r="AG606" s="71" t="str">
        <f t="shared" si="364"/>
        <v/>
      </c>
      <c r="AH606" s="71" t="str">
        <f t="shared" si="365"/>
        <v/>
      </c>
      <c r="AI606" s="71" t="str">
        <f t="shared" si="366"/>
        <v/>
      </c>
      <c r="AJ606" s="71" t="str">
        <f t="shared" si="367"/>
        <v/>
      </c>
      <c r="AK606" s="71" t="str">
        <f t="shared" si="368"/>
        <v/>
      </c>
      <c r="AL606" s="71" t="str">
        <f t="shared" si="369"/>
        <v/>
      </c>
      <c r="AM606" s="71" t="str">
        <f t="shared" si="370"/>
        <v/>
      </c>
      <c r="AN606" s="72" t="str">
        <f t="shared" si="371"/>
        <v/>
      </c>
      <c r="AO606" s="73" t="str">
        <f t="shared" si="372"/>
        <v/>
      </c>
      <c r="AP606" s="72" t="str">
        <f t="shared" si="373"/>
        <v/>
      </c>
      <c r="AQ606" s="72" t="str">
        <f t="shared" si="374"/>
        <v/>
      </c>
      <c r="AR606" s="72" t="str">
        <f t="shared" si="375"/>
        <v/>
      </c>
      <c r="AS606" s="72" t="str">
        <f t="shared" si="376"/>
        <v/>
      </c>
      <c r="AT606" s="72" t="str">
        <f t="shared" si="377"/>
        <v/>
      </c>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78" t="str">
        <f t="shared" si="378"/>
        <v/>
      </c>
      <c r="CO606" s="78" t="str">
        <f t="shared" si="379"/>
        <v/>
      </c>
      <c r="CP606" s="78" t="str">
        <f t="shared" si="380"/>
        <v/>
      </c>
      <c r="CQ606" s="78" t="str">
        <f t="shared" si="381"/>
        <v/>
      </c>
      <c r="CR606" s="78" t="str">
        <f t="shared" si="382"/>
        <v/>
      </c>
      <c r="CS606" s="78" t="str">
        <f t="shared" si="383"/>
        <v/>
      </c>
      <c r="CT606" s="78">
        <f t="shared" si="384"/>
        <v>0</v>
      </c>
      <c r="CU606" s="78">
        <f t="shared" si="385"/>
        <v>0</v>
      </c>
      <c r="CV606" s="78">
        <f t="shared" si="386"/>
        <v>0</v>
      </c>
      <c r="CW606" s="78">
        <f t="shared" si="387"/>
        <v>0</v>
      </c>
      <c r="CX606" s="78">
        <f t="shared" si="388"/>
        <v>0</v>
      </c>
      <c r="CY606" s="78">
        <f t="shared" si="389"/>
        <v>0</v>
      </c>
      <c r="CZ606" s="78">
        <f t="shared" si="390"/>
        <v>0</v>
      </c>
      <c r="DA606" s="78">
        <f>IF(COUNTIFS($A$2:$A$601,A606,$B$2:$B$601,B606,$F$2:F$601,F606)&gt;1,1,0)</f>
        <v>0</v>
      </c>
      <c r="DB606" s="78">
        <f t="shared" si="391"/>
        <v>0</v>
      </c>
      <c r="DC606" s="78">
        <f t="shared" si="392"/>
        <v>0</v>
      </c>
      <c r="DD606" s="78">
        <f t="shared" si="393"/>
        <v>0</v>
      </c>
      <c r="DE606" s="78" t="str">
        <f t="shared" si="394"/>
        <v>1</v>
      </c>
      <c r="DF606" s="78" t="str">
        <f t="shared" si="395"/>
        <v>1</v>
      </c>
      <c r="DG606" s="78" t="str">
        <f t="shared" si="396"/>
        <v>1</v>
      </c>
      <c r="DH606" s="78" t="str">
        <f t="shared" si="397"/>
        <v>1</v>
      </c>
      <c r="DI606" s="79" t="str">
        <f>IFERROR(IF(J606="","",VLOOKUP(J606,Lists!$D$3:$E$13,2,FALSE)),1)</f>
        <v/>
      </c>
      <c r="DJ606" s="79" t="str">
        <f>IFERROR(IF(K606="","",VLOOKUP(K606,Lists!$F$3:$G$14,2,FALSE)),1)</f>
        <v/>
      </c>
      <c r="DK606" s="79" t="str">
        <f>IFERROR(IF(M606="","",VLOOKUP(M606,Lists!$AA$3:$AB$18,2,FALSE)),1)</f>
        <v/>
      </c>
      <c r="DL606" s="79" t="str">
        <f>IFERROR(IF(N606="","",VLOOKUP(N606,Lists!$AC$3:$AD$13,2,FALSE)),1)</f>
        <v/>
      </c>
    </row>
    <row r="607" spans="1:116" ht="15" customHeight="1" x14ac:dyDescent="0.2">
      <c r="A607" s="20"/>
      <c r="B607" s="19"/>
      <c r="C607" s="19"/>
      <c r="D607" s="19"/>
      <c r="E607" s="136"/>
      <c r="F607" s="70"/>
      <c r="G607" s="19"/>
      <c r="H607" s="65"/>
      <c r="I607" s="20"/>
      <c r="J607" s="66"/>
      <c r="K607" s="18"/>
      <c r="L607" s="18"/>
      <c r="M607" s="20"/>
      <c r="N607" s="20"/>
      <c r="O607" s="18"/>
      <c r="P607" s="134"/>
      <c r="Q607" s="70"/>
      <c r="R607" s="134"/>
      <c r="S607" s="70"/>
      <c r="T607" s="134"/>
      <c r="U607" s="70"/>
      <c r="V607" s="134"/>
      <c r="W607" s="20"/>
      <c r="X607" s="135"/>
      <c r="Y607" s="20"/>
      <c r="Z607" s="135"/>
      <c r="AA607" s="19"/>
      <c r="AB607" s="19"/>
      <c r="AC607" s="19"/>
      <c r="AD607" s="19"/>
      <c r="AE607" s="71" t="str">
        <f t="shared" si="362"/>
        <v/>
      </c>
      <c r="AF607" s="71" t="str">
        <f t="shared" si="363"/>
        <v/>
      </c>
      <c r="AG607" s="71" t="str">
        <f t="shared" si="364"/>
        <v/>
      </c>
      <c r="AH607" s="71" t="str">
        <f t="shared" si="365"/>
        <v/>
      </c>
      <c r="AI607" s="71" t="str">
        <f t="shared" si="366"/>
        <v/>
      </c>
      <c r="AJ607" s="71" t="str">
        <f t="shared" si="367"/>
        <v/>
      </c>
      <c r="AK607" s="71" t="str">
        <f t="shared" si="368"/>
        <v/>
      </c>
      <c r="AL607" s="71" t="str">
        <f t="shared" si="369"/>
        <v/>
      </c>
      <c r="AM607" s="71" t="str">
        <f t="shared" si="370"/>
        <v/>
      </c>
      <c r="AN607" s="72" t="str">
        <f t="shared" si="371"/>
        <v/>
      </c>
      <c r="AO607" s="73" t="str">
        <f t="shared" si="372"/>
        <v/>
      </c>
      <c r="AP607" s="72" t="str">
        <f t="shared" si="373"/>
        <v/>
      </c>
      <c r="AQ607" s="72" t="str">
        <f t="shared" si="374"/>
        <v/>
      </c>
      <c r="AR607" s="72" t="str">
        <f t="shared" si="375"/>
        <v/>
      </c>
      <c r="AS607" s="72" t="str">
        <f t="shared" si="376"/>
        <v/>
      </c>
      <c r="AT607" s="72" t="str">
        <f t="shared" si="377"/>
        <v/>
      </c>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78" t="str">
        <f t="shared" si="378"/>
        <v/>
      </c>
      <c r="CO607" s="78" t="str">
        <f t="shared" si="379"/>
        <v/>
      </c>
      <c r="CP607" s="78" t="str">
        <f t="shared" si="380"/>
        <v/>
      </c>
      <c r="CQ607" s="78" t="str">
        <f t="shared" si="381"/>
        <v/>
      </c>
      <c r="CR607" s="78" t="str">
        <f t="shared" si="382"/>
        <v/>
      </c>
      <c r="CS607" s="78" t="str">
        <f t="shared" si="383"/>
        <v/>
      </c>
      <c r="CT607" s="78">
        <f t="shared" si="384"/>
        <v>0</v>
      </c>
      <c r="CU607" s="78">
        <f t="shared" si="385"/>
        <v>0</v>
      </c>
      <c r="CV607" s="78">
        <f t="shared" si="386"/>
        <v>0</v>
      </c>
      <c r="CW607" s="78">
        <f t="shared" si="387"/>
        <v>0</v>
      </c>
      <c r="CX607" s="78">
        <f t="shared" si="388"/>
        <v>0</v>
      </c>
      <c r="CY607" s="78">
        <f t="shared" si="389"/>
        <v>0</v>
      </c>
      <c r="CZ607" s="78">
        <f t="shared" si="390"/>
        <v>0</v>
      </c>
      <c r="DA607" s="78">
        <f>IF(COUNTIFS($A$2:$A$601,A607,$B$2:$B$601,B607,$F$2:F$601,F607)&gt;1,1,0)</f>
        <v>0</v>
      </c>
      <c r="DB607" s="78">
        <f t="shared" si="391"/>
        <v>0</v>
      </c>
      <c r="DC607" s="78">
        <f t="shared" si="392"/>
        <v>0</v>
      </c>
      <c r="DD607" s="78">
        <f t="shared" si="393"/>
        <v>0</v>
      </c>
      <c r="DE607" s="78" t="str">
        <f t="shared" si="394"/>
        <v>1</v>
      </c>
      <c r="DF607" s="78" t="str">
        <f t="shared" si="395"/>
        <v>1</v>
      </c>
      <c r="DG607" s="78" t="str">
        <f t="shared" si="396"/>
        <v>1</v>
      </c>
      <c r="DH607" s="78" t="str">
        <f t="shared" si="397"/>
        <v>1</v>
      </c>
      <c r="DI607" s="79" t="str">
        <f>IFERROR(IF(J607="","",VLOOKUP(J607,Lists!$D$3:$E$13,2,FALSE)),1)</f>
        <v/>
      </c>
      <c r="DJ607" s="79" t="str">
        <f>IFERROR(IF(K607="","",VLOOKUP(K607,Lists!$F$3:$G$14,2,FALSE)),1)</f>
        <v/>
      </c>
      <c r="DK607" s="79" t="str">
        <f>IFERROR(IF(M607="","",VLOOKUP(M607,Lists!$AA$3:$AB$18,2,FALSE)),1)</f>
        <v/>
      </c>
      <c r="DL607" s="79" t="str">
        <f>IFERROR(IF(N607="","",VLOOKUP(N607,Lists!$AC$3:$AD$13,2,FALSE)),1)</f>
        <v/>
      </c>
    </row>
    <row r="608" spans="1:116" ht="15" customHeight="1" x14ac:dyDescent="0.2">
      <c r="A608" s="20"/>
      <c r="B608" s="19"/>
      <c r="C608" s="19"/>
      <c r="D608" s="19"/>
      <c r="E608" s="136"/>
      <c r="F608" s="70"/>
      <c r="G608" s="19"/>
      <c r="H608" s="65"/>
      <c r="I608" s="20"/>
      <c r="J608" s="66"/>
      <c r="K608" s="18"/>
      <c r="L608" s="18"/>
      <c r="M608" s="20"/>
      <c r="N608" s="20"/>
      <c r="O608" s="18"/>
      <c r="P608" s="134"/>
      <c r="Q608" s="70"/>
      <c r="R608" s="134"/>
      <c r="S608" s="70"/>
      <c r="T608" s="134"/>
      <c r="U608" s="70"/>
      <c r="V608" s="134"/>
      <c r="W608" s="20"/>
      <c r="X608" s="135"/>
      <c r="Y608" s="20"/>
      <c r="Z608" s="135"/>
      <c r="AA608" s="19"/>
      <c r="AB608" s="19"/>
      <c r="AC608" s="19"/>
      <c r="AD608" s="19"/>
      <c r="AE608" s="71" t="str">
        <f t="shared" si="362"/>
        <v/>
      </c>
      <c r="AF608" s="71" t="str">
        <f t="shared" si="363"/>
        <v/>
      </c>
      <c r="AG608" s="71" t="str">
        <f t="shared" si="364"/>
        <v/>
      </c>
      <c r="AH608" s="71" t="str">
        <f t="shared" si="365"/>
        <v/>
      </c>
      <c r="AI608" s="71" t="str">
        <f t="shared" si="366"/>
        <v/>
      </c>
      <c r="AJ608" s="71" t="str">
        <f t="shared" si="367"/>
        <v/>
      </c>
      <c r="AK608" s="71" t="str">
        <f t="shared" si="368"/>
        <v/>
      </c>
      <c r="AL608" s="71" t="str">
        <f t="shared" si="369"/>
        <v/>
      </c>
      <c r="AM608" s="71" t="str">
        <f t="shared" si="370"/>
        <v/>
      </c>
      <c r="AN608" s="72" t="str">
        <f t="shared" si="371"/>
        <v/>
      </c>
      <c r="AO608" s="73" t="str">
        <f t="shared" si="372"/>
        <v/>
      </c>
      <c r="AP608" s="72" t="str">
        <f t="shared" si="373"/>
        <v/>
      </c>
      <c r="AQ608" s="72" t="str">
        <f t="shared" si="374"/>
        <v/>
      </c>
      <c r="AR608" s="72" t="str">
        <f t="shared" si="375"/>
        <v/>
      </c>
      <c r="AS608" s="72" t="str">
        <f t="shared" si="376"/>
        <v/>
      </c>
      <c r="AT608" s="72" t="str">
        <f t="shared" si="377"/>
        <v/>
      </c>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78" t="str">
        <f t="shared" si="378"/>
        <v/>
      </c>
      <c r="CO608" s="78" t="str">
        <f t="shared" si="379"/>
        <v/>
      </c>
      <c r="CP608" s="78" t="str">
        <f t="shared" si="380"/>
        <v/>
      </c>
      <c r="CQ608" s="78" t="str">
        <f t="shared" si="381"/>
        <v/>
      </c>
      <c r="CR608" s="78" t="str">
        <f t="shared" si="382"/>
        <v/>
      </c>
      <c r="CS608" s="78" t="str">
        <f t="shared" si="383"/>
        <v/>
      </c>
      <c r="CT608" s="78">
        <f t="shared" si="384"/>
        <v>0</v>
      </c>
      <c r="CU608" s="78">
        <f t="shared" si="385"/>
        <v>0</v>
      </c>
      <c r="CV608" s="78">
        <f t="shared" si="386"/>
        <v>0</v>
      </c>
      <c r="CW608" s="78">
        <f t="shared" si="387"/>
        <v>0</v>
      </c>
      <c r="CX608" s="78">
        <f t="shared" si="388"/>
        <v>0</v>
      </c>
      <c r="CY608" s="78">
        <f t="shared" si="389"/>
        <v>0</v>
      </c>
      <c r="CZ608" s="78">
        <f t="shared" si="390"/>
        <v>0</v>
      </c>
      <c r="DA608" s="78">
        <f>IF(COUNTIFS($A$2:$A$601,A608,$B$2:$B$601,B608,$F$2:F$601,F608)&gt;1,1,0)</f>
        <v>0</v>
      </c>
      <c r="DB608" s="78">
        <f t="shared" si="391"/>
        <v>0</v>
      </c>
      <c r="DC608" s="78">
        <f t="shared" si="392"/>
        <v>0</v>
      </c>
      <c r="DD608" s="78">
        <f t="shared" si="393"/>
        <v>0</v>
      </c>
      <c r="DE608" s="78" t="str">
        <f t="shared" si="394"/>
        <v>1</v>
      </c>
      <c r="DF608" s="78" t="str">
        <f t="shared" si="395"/>
        <v>1</v>
      </c>
      <c r="DG608" s="78" t="str">
        <f t="shared" si="396"/>
        <v>1</v>
      </c>
      <c r="DH608" s="78" t="str">
        <f t="shared" si="397"/>
        <v>1</v>
      </c>
      <c r="DI608" s="79" t="str">
        <f>IFERROR(IF(J608="","",VLOOKUP(J608,Lists!$D$3:$E$13,2,FALSE)),1)</f>
        <v/>
      </c>
      <c r="DJ608" s="79" t="str">
        <f>IFERROR(IF(K608="","",VLOOKUP(K608,Lists!$F$3:$G$14,2,FALSE)),1)</f>
        <v/>
      </c>
      <c r="DK608" s="79" t="str">
        <f>IFERROR(IF(M608="","",VLOOKUP(M608,Lists!$AA$3:$AB$18,2,FALSE)),1)</f>
        <v/>
      </c>
      <c r="DL608" s="79" t="str">
        <f>IFERROR(IF(N608="","",VLOOKUP(N608,Lists!$AC$3:$AD$13,2,FALSE)),1)</f>
        <v/>
      </c>
    </row>
    <row r="609" spans="1:116" ht="15" customHeight="1" x14ac:dyDescent="0.2">
      <c r="A609" s="20"/>
      <c r="B609" s="19"/>
      <c r="C609" s="19"/>
      <c r="D609" s="19"/>
      <c r="E609" s="136"/>
      <c r="F609" s="70"/>
      <c r="G609" s="19"/>
      <c r="H609" s="65"/>
      <c r="I609" s="20"/>
      <c r="J609" s="66"/>
      <c r="K609" s="18"/>
      <c r="L609" s="18"/>
      <c r="M609" s="20"/>
      <c r="N609" s="20"/>
      <c r="O609" s="18"/>
      <c r="P609" s="134"/>
      <c r="Q609" s="70"/>
      <c r="R609" s="134"/>
      <c r="S609" s="70"/>
      <c r="T609" s="134"/>
      <c r="U609" s="70"/>
      <c r="V609" s="134"/>
      <c r="W609" s="20"/>
      <c r="X609" s="135"/>
      <c r="Y609" s="20"/>
      <c r="Z609" s="135"/>
      <c r="AA609" s="19"/>
      <c r="AB609" s="19"/>
      <c r="AC609" s="19"/>
      <c r="AD609" s="19"/>
      <c r="AE609" s="71" t="str">
        <f t="shared" si="362"/>
        <v/>
      </c>
      <c r="AF609" s="71" t="str">
        <f t="shared" si="363"/>
        <v/>
      </c>
      <c r="AG609" s="71" t="str">
        <f t="shared" si="364"/>
        <v/>
      </c>
      <c r="AH609" s="71" t="str">
        <f t="shared" si="365"/>
        <v/>
      </c>
      <c r="AI609" s="71" t="str">
        <f t="shared" si="366"/>
        <v/>
      </c>
      <c r="AJ609" s="71" t="str">
        <f t="shared" si="367"/>
        <v/>
      </c>
      <c r="AK609" s="71" t="str">
        <f t="shared" si="368"/>
        <v/>
      </c>
      <c r="AL609" s="71" t="str">
        <f t="shared" si="369"/>
        <v/>
      </c>
      <c r="AM609" s="71" t="str">
        <f t="shared" si="370"/>
        <v/>
      </c>
      <c r="AN609" s="72" t="str">
        <f t="shared" si="371"/>
        <v/>
      </c>
      <c r="AO609" s="73" t="str">
        <f t="shared" si="372"/>
        <v/>
      </c>
      <c r="AP609" s="72" t="str">
        <f t="shared" si="373"/>
        <v/>
      </c>
      <c r="AQ609" s="72" t="str">
        <f t="shared" si="374"/>
        <v/>
      </c>
      <c r="AR609" s="72" t="str">
        <f t="shared" si="375"/>
        <v/>
      </c>
      <c r="AS609" s="72" t="str">
        <f t="shared" si="376"/>
        <v/>
      </c>
      <c r="AT609" s="72" t="str">
        <f t="shared" si="377"/>
        <v/>
      </c>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78" t="str">
        <f t="shared" si="378"/>
        <v/>
      </c>
      <c r="CO609" s="78" t="str">
        <f t="shared" si="379"/>
        <v/>
      </c>
      <c r="CP609" s="78" t="str">
        <f t="shared" si="380"/>
        <v/>
      </c>
      <c r="CQ609" s="78" t="str">
        <f t="shared" si="381"/>
        <v/>
      </c>
      <c r="CR609" s="78" t="str">
        <f t="shared" si="382"/>
        <v/>
      </c>
      <c r="CS609" s="78" t="str">
        <f t="shared" si="383"/>
        <v/>
      </c>
      <c r="CT609" s="78">
        <f t="shared" si="384"/>
        <v>0</v>
      </c>
      <c r="CU609" s="78">
        <f t="shared" si="385"/>
        <v>0</v>
      </c>
      <c r="CV609" s="78">
        <f t="shared" si="386"/>
        <v>0</v>
      </c>
      <c r="CW609" s="78">
        <f t="shared" si="387"/>
        <v>0</v>
      </c>
      <c r="CX609" s="78">
        <f t="shared" si="388"/>
        <v>0</v>
      </c>
      <c r="CY609" s="78">
        <f t="shared" si="389"/>
        <v>0</v>
      </c>
      <c r="CZ609" s="78">
        <f t="shared" si="390"/>
        <v>0</v>
      </c>
      <c r="DA609" s="78">
        <f>IF(COUNTIFS($A$2:$A$601,A609,$B$2:$B$601,B609,$F$2:F$601,F609)&gt;1,1,0)</f>
        <v>0</v>
      </c>
      <c r="DB609" s="78">
        <f t="shared" si="391"/>
        <v>0</v>
      </c>
      <c r="DC609" s="78">
        <f t="shared" si="392"/>
        <v>0</v>
      </c>
      <c r="DD609" s="78">
        <f t="shared" si="393"/>
        <v>0</v>
      </c>
      <c r="DE609" s="78" t="str">
        <f t="shared" si="394"/>
        <v>1</v>
      </c>
      <c r="DF609" s="78" t="str">
        <f t="shared" si="395"/>
        <v>1</v>
      </c>
      <c r="DG609" s="78" t="str">
        <f t="shared" si="396"/>
        <v>1</v>
      </c>
      <c r="DH609" s="78" t="str">
        <f t="shared" si="397"/>
        <v>1</v>
      </c>
      <c r="DI609" s="79" t="str">
        <f>IFERROR(IF(J609="","",VLOOKUP(J609,Lists!$D$3:$E$13,2,FALSE)),1)</f>
        <v/>
      </c>
      <c r="DJ609" s="79" t="str">
        <f>IFERROR(IF(K609="","",VLOOKUP(K609,Lists!$F$3:$G$14,2,FALSE)),1)</f>
        <v/>
      </c>
      <c r="DK609" s="79" t="str">
        <f>IFERROR(IF(M609="","",VLOOKUP(M609,Lists!$AA$3:$AB$18,2,FALSE)),1)</f>
        <v/>
      </c>
      <c r="DL609" s="79" t="str">
        <f>IFERROR(IF(N609="","",VLOOKUP(N609,Lists!$AC$3:$AD$13,2,FALSE)),1)</f>
        <v/>
      </c>
    </row>
    <row r="610" spans="1:116" ht="15" customHeight="1" x14ac:dyDescent="0.2">
      <c r="A610" s="20"/>
      <c r="B610" s="19"/>
      <c r="C610" s="19"/>
      <c r="D610" s="19"/>
      <c r="E610" s="136"/>
      <c r="F610" s="70"/>
      <c r="G610" s="19"/>
      <c r="H610" s="65"/>
      <c r="I610" s="20"/>
      <c r="J610" s="66"/>
      <c r="K610" s="18"/>
      <c r="L610" s="18"/>
      <c r="M610" s="20"/>
      <c r="N610" s="20"/>
      <c r="O610" s="18"/>
      <c r="P610" s="134"/>
      <c r="Q610" s="70"/>
      <c r="R610" s="134"/>
      <c r="S610" s="70"/>
      <c r="T610" s="134"/>
      <c r="U610" s="70"/>
      <c r="V610" s="134"/>
      <c r="W610" s="20"/>
      <c r="X610" s="135"/>
      <c r="Y610" s="20"/>
      <c r="Z610" s="135"/>
      <c r="AA610" s="19"/>
      <c r="AB610" s="19"/>
      <c r="AC610" s="19"/>
      <c r="AD610" s="19"/>
      <c r="AE610" s="71" t="str">
        <f t="shared" si="362"/>
        <v/>
      </c>
      <c r="AF610" s="71" t="str">
        <f t="shared" si="363"/>
        <v/>
      </c>
      <c r="AG610" s="71" t="str">
        <f t="shared" si="364"/>
        <v/>
      </c>
      <c r="AH610" s="71" t="str">
        <f t="shared" si="365"/>
        <v/>
      </c>
      <c r="AI610" s="71" t="str">
        <f t="shared" si="366"/>
        <v/>
      </c>
      <c r="AJ610" s="71" t="str">
        <f t="shared" si="367"/>
        <v/>
      </c>
      <c r="AK610" s="71" t="str">
        <f t="shared" si="368"/>
        <v/>
      </c>
      <c r="AL610" s="71" t="str">
        <f t="shared" si="369"/>
        <v/>
      </c>
      <c r="AM610" s="71" t="str">
        <f t="shared" si="370"/>
        <v/>
      </c>
      <c r="AN610" s="72" t="str">
        <f t="shared" si="371"/>
        <v/>
      </c>
      <c r="AO610" s="73" t="str">
        <f t="shared" si="372"/>
        <v/>
      </c>
      <c r="AP610" s="72" t="str">
        <f t="shared" si="373"/>
        <v/>
      </c>
      <c r="AQ610" s="72" t="str">
        <f t="shared" si="374"/>
        <v/>
      </c>
      <c r="AR610" s="72" t="str">
        <f t="shared" si="375"/>
        <v/>
      </c>
      <c r="AS610" s="72" t="str">
        <f t="shared" si="376"/>
        <v/>
      </c>
      <c r="AT610" s="72" t="str">
        <f t="shared" si="377"/>
        <v/>
      </c>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78" t="str">
        <f t="shared" si="378"/>
        <v/>
      </c>
      <c r="CO610" s="78" t="str">
        <f t="shared" si="379"/>
        <v/>
      </c>
      <c r="CP610" s="78" t="str">
        <f t="shared" si="380"/>
        <v/>
      </c>
      <c r="CQ610" s="78" t="str">
        <f t="shared" si="381"/>
        <v/>
      </c>
      <c r="CR610" s="78" t="str">
        <f t="shared" si="382"/>
        <v/>
      </c>
      <c r="CS610" s="78" t="str">
        <f t="shared" si="383"/>
        <v/>
      </c>
      <c r="CT610" s="78">
        <f t="shared" si="384"/>
        <v>0</v>
      </c>
      <c r="CU610" s="78">
        <f t="shared" si="385"/>
        <v>0</v>
      </c>
      <c r="CV610" s="78">
        <f t="shared" si="386"/>
        <v>0</v>
      </c>
      <c r="CW610" s="78">
        <f t="shared" si="387"/>
        <v>0</v>
      </c>
      <c r="CX610" s="78">
        <f t="shared" si="388"/>
        <v>0</v>
      </c>
      <c r="CY610" s="78">
        <f t="shared" si="389"/>
        <v>0</v>
      </c>
      <c r="CZ610" s="78">
        <f t="shared" si="390"/>
        <v>0</v>
      </c>
      <c r="DA610" s="78">
        <f>IF(COUNTIFS($A$2:$A$601,A610,$B$2:$B$601,B610,$F$2:F$601,F610)&gt;1,1,0)</f>
        <v>0</v>
      </c>
      <c r="DB610" s="78">
        <f t="shared" si="391"/>
        <v>0</v>
      </c>
      <c r="DC610" s="78">
        <f t="shared" si="392"/>
        <v>0</v>
      </c>
      <c r="DD610" s="78">
        <f t="shared" si="393"/>
        <v>0</v>
      </c>
      <c r="DE610" s="78" t="str">
        <f t="shared" si="394"/>
        <v>1</v>
      </c>
      <c r="DF610" s="78" t="str">
        <f t="shared" si="395"/>
        <v>1</v>
      </c>
      <c r="DG610" s="78" t="str">
        <f t="shared" si="396"/>
        <v>1</v>
      </c>
      <c r="DH610" s="78" t="str">
        <f t="shared" si="397"/>
        <v>1</v>
      </c>
      <c r="DI610" s="79" t="str">
        <f>IFERROR(IF(J610="","",VLOOKUP(J610,Lists!$D$3:$E$13,2,FALSE)),1)</f>
        <v/>
      </c>
      <c r="DJ610" s="79" t="str">
        <f>IFERROR(IF(K610="","",VLOOKUP(K610,Lists!$F$3:$G$14,2,FALSE)),1)</f>
        <v/>
      </c>
      <c r="DK610" s="79" t="str">
        <f>IFERROR(IF(M610="","",VLOOKUP(M610,Lists!$AA$3:$AB$18,2,FALSE)),1)</f>
        <v/>
      </c>
      <c r="DL610" s="79" t="str">
        <f>IFERROR(IF(N610="","",VLOOKUP(N610,Lists!$AC$3:$AD$13,2,FALSE)),1)</f>
        <v/>
      </c>
    </row>
    <row r="611" spans="1:116" ht="15" customHeight="1" x14ac:dyDescent="0.2">
      <c r="A611" s="20"/>
      <c r="B611" s="19"/>
      <c r="C611" s="19"/>
      <c r="D611" s="19"/>
      <c r="E611" s="136"/>
      <c r="F611" s="70"/>
      <c r="G611" s="19"/>
      <c r="H611" s="65"/>
      <c r="I611" s="20"/>
      <c r="J611" s="66"/>
      <c r="K611" s="18"/>
      <c r="L611" s="18"/>
      <c r="M611" s="20"/>
      <c r="N611" s="20"/>
      <c r="O611" s="18"/>
      <c r="P611" s="134"/>
      <c r="Q611" s="70"/>
      <c r="R611" s="134"/>
      <c r="S611" s="70"/>
      <c r="T611" s="134"/>
      <c r="U611" s="70"/>
      <c r="V611" s="134"/>
      <c r="W611" s="20"/>
      <c r="X611" s="135"/>
      <c r="Y611" s="20"/>
      <c r="Z611" s="135"/>
      <c r="AA611" s="19"/>
      <c r="AB611" s="19"/>
      <c r="AC611" s="19"/>
      <c r="AD611" s="19"/>
      <c r="AE611" s="71" t="str">
        <f t="shared" si="362"/>
        <v/>
      </c>
      <c r="AF611" s="71" t="str">
        <f t="shared" si="363"/>
        <v/>
      </c>
      <c r="AG611" s="71" t="str">
        <f t="shared" si="364"/>
        <v/>
      </c>
      <c r="AH611" s="71" t="str">
        <f t="shared" si="365"/>
        <v/>
      </c>
      <c r="AI611" s="71" t="str">
        <f t="shared" si="366"/>
        <v/>
      </c>
      <c r="AJ611" s="71" t="str">
        <f t="shared" si="367"/>
        <v/>
      </c>
      <c r="AK611" s="71" t="str">
        <f t="shared" si="368"/>
        <v/>
      </c>
      <c r="AL611" s="71" t="str">
        <f t="shared" si="369"/>
        <v/>
      </c>
      <c r="AM611" s="71" t="str">
        <f t="shared" si="370"/>
        <v/>
      </c>
      <c r="AN611" s="72" t="str">
        <f t="shared" si="371"/>
        <v/>
      </c>
      <c r="AO611" s="73" t="str">
        <f t="shared" si="372"/>
        <v/>
      </c>
      <c r="AP611" s="72" t="str">
        <f t="shared" si="373"/>
        <v/>
      </c>
      <c r="AQ611" s="72" t="str">
        <f t="shared" si="374"/>
        <v/>
      </c>
      <c r="AR611" s="72" t="str">
        <f t="shared" si="375"/>
        <v/>
      </c>
      <c r="AS611" s="72" t="str">
        <f t="shared" si="376"/>
        <v/>
      </c>
      <c r="AT611" s="72" t="str">
        <f t="shared" si="377"/>
        <v/>
      </c>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78" t="str">
        <f t="shared" si="378"/>
        <v/>
      </c>
      <c r="CO611" s="78" t="str">
        <f t="shared" si="379"/>
        <v/>
      </c>
      <c r="CP611" s="78" t="str">
        <f t="shared" si="380"/>
        <v/>
      </c>
      <c r="CQ611" s="78" t="str">
        <f t="shared" si="381"/>
        <v/>
      </c>
      <c r="CR611" s="78" t="str">
        <f t="shared" si="382"/>
        <v/>
      </c>
      <c r="CS611" s="78" t="str">
        <f t="shared" si="383"/>
        <v/>
      </c>
      <c r="CT611" s="78">
        <f t="shared" si="384"/>
        <v>0</v>
      </c>
      <c r="CU611" s="78">
        <f t="shared" si="385"/>
        <v>0</v>
      </c>
      <c r="CV611" s="78">
        <f t="shared" si="386"/>
        <v>0</v>
      </c>
      <c r="CW611" s="78">
        <f t="shared" si="387"/>
        <v>0</v>
      </c>
      <c r="CX611" s="78">
        <f t="shared" si="388"/>
        <v>0</v>
      </c>
      <c r="CY611" s="78">
        <f t="shared" si="389"/>
        <v>0</v>
      </c>
      <c r="CZ611" s="78">
        <f t="shared" si="390"/>
        <v>0</v>
      </c>
      <c r="DA611" s="78">
        <f>IF(COUNTIFS($A$2:$A$601,A611,$B$2:$B$601,B611,$F$2:F$601,F611)&gt;1,1,0)</f>
        <v>0</v>
      </c>
      <c r="DB611" s="78">
        <f t="shared" si="391"/>
        <v>0</v>
      </c>
      <c r="DC611" s="78">
        <f t="shared" si="392"/>
        <v>0</v>
      </c>
      <c r="DD611" s="78">
        <f t="shared" si="393"/>
        <v>0</v>
      </c>
      <c r="DE611" s="78" t="str">
        <f t="shared" si="394"/>
        <v>1</v>
      </c>
      <c r="DF611" s="78" t="str">
        <f t="shared" si="395"/>
        <v>1</v>
      </c>
      <c r="DG611" s="78" t="str">
        <f t="shared" si="396"/>
        <v>1</v>
      </c>
      <c r="DH611" s="78" t="str">
        <f t="shared" si="397"/>
        <v>1</v>
      </c>
      <c r="DI611" s="79" t="str">
        <f>IFERROR(IF(J611="","",VLOOKUP(J611,Lists!$D$3:$E$13,2,FALSE)),1)</f>
        <v/>
      </c>
      <c r="DJ611" s="79" t="str">
        <f>IFERROR(IF(K611="","",VLOOKUP(K611,Lists!$F$3:$G$14,2,FALSE)),1)</f>
        <v/>
      </c>
      <c r="DK611" s="79" t="str">
        <f>IFERROR(IF(M611="","",VLOOKUP(M611,Lists!$AA$3:$AB$18,2,FALSE)),1)</f>
        <v/>
      </c>
      <c r="DL611" s="79" t="str">
        <f>IFERROR(IF(N611="","",VLOOKUP(N611,Lists!$AC$3:$AD$13,2,FALSE)),1)</f>
        <v/>
      </c>
    </row>
    <row r="612" spans="1:116" ht="15" customHeight="1" x14ac:dyDescent="0.2">
      <c r="A612" s="20"/>
      <c r="B612" s="19"/>
      <c r="C612" s="19"/>
      <c r="D612" s="19"/>
      <c r="E612" s="136"/>
      <c r="F612" s="70"/>
      <c r="G612" s="19"/>
      <c r="H612" s="65"/>
      <c r="I612" s="20"/>
      <c r="J612" s="66"/>
      <c r="K612" s="18"/>
      <c r="L612" s="18"/>
      <c r="M612" s="20"/>
      <c r="N612" s="20"/>
      <c r="O612" s="18"/>
      <c r="P612" s="134"/>
      <c r="Q612" s="70"/>
      <c r="R612" s="134"/>
      <c r="S612" s="70"/>
      <c r="T612" s="134"/>
      <c r="U612" s="70"/>
      <c r="V612" s="134"/>
      <c r="W612" s="20"/>
      <c r="X612" s="135"/>
      <c r="Y612" s="20"/>
      <c r="Z612" s="135"/>
      <c r="AA612" s="19"/>
      <c r="AB612" s="19"/>
      <c r="AC612" s="19"/>
      <c r="AD612" s="19"/>
      <c r="AE612" s="71" t="str">
        <f t="shared" si="362"/>
        <v/>
      </c>
      <c r="AF612" s="71" t="str">
        <f t="shared" si="363"/>
        <v/>
      </c>
      <c r="AG612" s="71" t="str">
        <f t="shared" si="364"/>
        <v/>
      </c>
      <c r="AH612" s="71" t="str">
        <f t="shared" si="365"/>
        <v/>
      </c>
      <c r="AI612" s="71" t="str">
        <f t="shared" si="366"/>
        <v/>
      </c>
      <c r="AJ612" s="71" t="str">
        <f t="shared" si="367"/>
        <v/>
      </c>
      <c r="AK612" s="71" t="str">
        <f t="shared" si="368"/>
        <v/>
      </c>
      <c r="AL612" s="71" t="str">
        <f t="shared" si="369"/>
        <v/>
      </c>
      <c r="AM612" s="71" t="str">
        <f t="shared" si="370"/>
        <v/>
      </c>
      <c r="AN612" s="72" t="str">
        <f t="shared" si="371"/>
        <v/>
      </c>
      <c r="AO612" s="73" t="str">
        <f t="shared" si="372"/>
        <v/>
      </c>
      <c r="AP612" s="72" t="str">
        <f t="shared" si="373"/>
        <v/>
      </c>
      <c r="AQ612" s="72" t="str">
        <f t="shared" si="374"/>
        <v/>
      </c>
      <c r="AR612" s="72" t="str">
        <f t="shared" si="375"/>
        <v/>
      </c>
      <c r="AS612" s="72" t="str">
        <f t="shared" si="376"/>
        <v/>
      </c>
      <c r="AT612" s="72" t="str">
        <f t="shared" si="377"/>
        <v/>
      </c>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78" t="str">
        <f t="shared" si="378"/>
        <v/>
      </c>
      <c r="CO612" s="78" t="str">
        <f t="shared" si="379"/>
        <v/>
      </c>
      <c r="CP612" s="78" t="str">
        <f t="shared" si="380"/>
        <v/>
      </c>
      <c r="CQ612" s="78" t="str">
        <f t="shared" si="381"/>
        <v/>
      </c>
      <c r="CR612" s="78" t="str">
        <f t="shared" si="382"/>
        <v/>
      </c>
      <c r="CS612" s="78" t="str">
        <f t="shared" si="383"/>
        <v/>
      </c>
      <c r="CT612" s="78">
        <f t="shared" si="384"/>
        <v>0</v>
      </c>
      <c r="CU612" s="78">
        <f t="shared" si="385"/>
        <v>0</v>
      </c>
      <c r="CV612" s="78">
        <f t="shared" si="386"/>
        <v>0</v>
      </c>
      <c r="CW612" s="78">
        <f t="shared" si="387"/>
        <v>0</v>
      </c>
      <c r="CX612" s="78">
        <f t="shared" si="388"/>
        <v>0</v>
      </c>
      <c r="CY612" s="78">
        <f t="shared" si="389"/>
        <v>0</v>
      </c>
      <c r="CZ612" s="78">
        <f t="shared" si="390"/>
        <v>0</v>
      </c>
      <c r="DA612" s="78">
        <f>IF(COUNTIFS($A$2:$A$601,A612,$B$2:$B$601,B612,$F$2:F$601,F612)&gt;1,1,0)</f>
        <v>0</v>
      </c>
      <c r="DB612" s="78">
        <f t="shared" si="391"/>
        <v>0</v>
      </c>
      <c r="DC612" s="78">
        <f t="shared" si="392"/>
        <v>0</v>
      </c>
      <c r="DD612" s="78">
        <f t="shared" si="393"/>
        <v>0</v>
      </c>
      <c r="DE612" s="78" t="str">
        <f t="shared" si="394"/>
        <v>1</v>
      </c>
      <c r="DF612" s="78" t="str">
        <f t="shared" si="395"/>
        <v>1</v>
      </c>
      <c r="DG612" s="78" t="str">
        <f t="shared" si="396"/>
        <v>1</v>
      </c>
      <c r="DH612" s="78" t="str">
        <f t="shared" si="397"/>
        <v>1</v>
      </c>
      <c r="DI612" s="79" t="str">
        <f>IFERROR(IF(J612="","",VLOOKUP(J612,Lists!$D$3:$E$13,2,FALSE)),1)</f>
        <v/>
      </c>
      <c r="DJ612" s="79" t="str">
        <f>IFERROR(IF(K612="","",VLOOKUP(K612,Lists!$F$3:$G$14,2,FALSE)),1)</f>
        <v/>
      </c>
      <c r="DK612" s="79" t="str">
        <f>IFERROR(IF(M612="","",VLOOKUP(M612,Lists!$AA$3:$AB$18,2,FALSE)),1)</f>
        <v/>
      </c>
      <c r="DL612" s="79" t="str">
        <f>IFERROR(IF(N612="","",VLOOKUP(N612,Lists!$AC$3:$AD$13,2,FALSE)),1)</f>
        <v/>
      </c>
    </row>
    <row r="613" spans="1:116" ht="15" customHeight="1" x14ac:dyDescent="0.2">
      <c r="A613" s="20"/>
      <c r="B613" s="19"/>
      <c r="C613" s="19"/>
      <c r="D613" s="19"/>
      <c r="E613" s="136"/>
      <c r="F613" s="70"/>
      <c r="G613" s="19"/>
      <c r="H613" s="65"/>
      <c r="I613" s="20"/>
      <c r="J613" s="66"/>
      <c r="K613" s="18"/>
      <c r="L613" s="18"/>
      <c r="M613" s="20"/>
      <c r="N613" s="20"/>
      <c r="O613" s="18"/>
      <c r="P613" s="134"/>
      <c r="Q613" s="70"/>
      <c r="R613" s="134"/>
      <c r="S613" s="70"/>
      <c r="T613" s="134"/>
      <c r="U613" s="70"/>
      <c r="V613" s="134"/>
      <c r="W613" s="20"/>
      <c r="X613" s="135"/>
      <c r="Y613" s="20"/>
      <c r="Z613" s="135"/>
      <c r="AA613" s="19"/>
      <c r="AB613" s="19"/>
      <c r="AC613" s="19"/>
      <c r="AD613" s="19"/>
      <c r="AE613" s="71" t="str">
        <f t="shared" si="362"/>
        <v/>
      </c>
      <c r="AF613" s="71" t="str">
        <f t="shared" si="363"/>
        <v/>
      </c>
      <c r="AG613" s="71" t="str">
        <f t="shared" si="364"/>
        <v/>
      </c>
      <c r="AH613" s="71" t="str">
        <f t="shared" si="365"/>
        <v/>
      </c>
      <c r="AI613" s="71" t="str">
        <f t="shared" si="366"/>
        <v/>
      </c>
      <c r="AJ613" s="71" t="str">
        <f t="shared" si="367"/>
        <v/>
      </c>
      <c r="AK613" s="71" t="str">
        <f t="shared" si="368"/>
        <v/>
      </c>
      <c r="AL613" s="71" t="str">
        <f t="shared" si="369"/>
        <v/>
      </c>
      <c r="AM613" s="71" t="str">
        <f t="shared" si="370"/>
        <v/>
      </c>
      <c r="AN613" s="72" t="str">
        <f t="shared" si="371"/>
        <v/>
      </c>
      <c r="AO613" s="73" t="str">
        <f t="shared" si="372"/>
        <v/>
      </c>
      <c r="AP613" s="72" t="str">
        <f t="shared" si="373"/>
        <v/>
      </c>
      <c r="AQ613" s="72" t="str">
        <f t="shared" si="374"/>
        <v/>
      </c>
      <c r="AR613" s="72" t="str">
        <f t="shared" si="375"/>
        <v/>
      </c>
      <c r="AS613" s="72" t="str">
        <f t="shared" si="376"/>
        <v/>
      </c>
      <c r="AT613" s="72" t="str">
        <f t="shared" si="377"/>
        <v/>
      </c>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78" t="str">
        <f t="shared" si="378"/>
        <v/>
      </c>
      <c r="CO613" s="78" t="str">
        <f t="shared" si="379"/>
        <v/>
      </c>
      <c r="CP613" s="78" t="str">
        <f t="shared" si="380"/>
        <v/>
      </c>
      <c r="CQ613" s="78" t="str">
        <f t="shared" si="381"/>
        <v/>
      </c>
      <c r="CR613" s="78" t="str">
        <f t="shared" si="382"/>
        <v/>
      </c>
      <c r="CS613" s="78" t="str">
        <f t="shared" si="383"/>
        <v/>
      </c>
      <c r="CT613" s="78">
        <f t="shared" si="384"/>
        <v>0</v>
      </c>
      <c r="CU613" s="78">
        <f t="shared" si="385"/>
        <v>0</v>
      </c>
      <c r="CV613" s="78">
        <f t="shared" si="386"/>
        <v>0</v>
      </c>
      <c r="CW613" s="78">
        <f t="shared" si="387"/>
        <v>0</v>
      </c>
      <c r="CX613" s="78">
        <f t="shared" si="388"/>
        <v>0</v>
      </c>
      <c r="CY613" s="78">
        <f t="shared" si="389"/>
        <v>0</v>
      </c>
      <c r="CZ613" s="78">
        <f t="shared" si="390"/>
        <v>0</v>
      </c>
      <c r="DA613" s="78">
        <f>IF(COUNTIFS($A$2:$A$601,A613,$B$2:$B$601,B613,$F$2:F$601,F613)&gt;1,1,0)</f>
        <v>0</v>
      </c>
      <c r="DB613" s="78">
        <f t="shared" si="391"/>
        <v>0</v>
      </c>
      <c r="DC613" s="78">
        <f t="shared" si="392"/>
        <v>0</v>
      </c>
      <c r="DD613" s="78">
        <f t="shared" si="393"/>
        <v>0</v>
      </c>
      <c r="DE613" s="78" t="str">
        <f t="shared" si="394"/>
        <v>1</v>
      </c>
      <c r="DF613" s="78" t="str">
        <f t="shared" si="395"/>
        <v>1</v>
      </c>
      <c r="DG613" s="78" t="str">
        <f t="shared" si="396"/>
        <v>1</v>
      </c>
      <c r="DH613" s="78" t="str">
        <f t="shared" si="397"/>
        <v>1</v>
      </c>
      <c r="DI613" s="79" t="str">
        <f>IFERROR(IF(J613="","",VLOOKUP(J613,Lists!$D$3:$E$13,2,FALSE)),1)</f>
        <v/>
      </c>
      <c r="DJ613" s="79" t="str">
        <f>IFERROR(IF(K613="","",VLOOKUP(K613,Lists!$F$3:$G$14,2,FALSE)),1)</f>
        <v/>
      </c>
      <c r="DK613" s="79" t="str">
        <f>IFERROR(IF(M613="","",VLOOKUP(M613,Lists!$AA$3:$AB$18,2,FALSE)),1)</f>
        <v/>
      </c>
      <c r="DL613" s="79" t="str">
        <f>IFERROR(IF(N613="","",VLOOKUP(N613,Lists!$AC$3:$AD$13,2,FALSE)),1)</f>
        <v/>
      </c>
    </row>
    <row r="614" spans="1:116" ht="15" customHeight="1" x14ac:dyDescent="0.2">
      <c r="A614" s="20"/>
      <c r="B614" s="19"/>
      <c r="C614" s="19"/>
      <c r="D614" s="19"/>
      <c r="E614" s="136"/>
      <c r="F614" s="70"/>
      <c r="G614" s="19"/>
      <c r="H614" s="65"/>
      <c r="I614" s="20"/>
      <c r="J614" s="66"/>
      <c r="K614" s="18"/>
      <c r="L614" s="18"/>
      <c r="M614" s="20"/>
      <c r="N614" s="20"/>
      <c r="O614" s="18"/>
      <c r="P614" s="134"/>
      <c r="Q614" s="70"/>
      <c r="R614" s="134"/>
      <c r="S614" s="70"/>
      <c r="T614" s="134"/>
      <c r="U614" s="70"/>
      <c r="V614" s="134"/>
      <c r="W614" s="20"/>
      <c r="X614" s="135"/>
      <c r="Y614" s="20"/>
      <c r="Z614" s="135"/>
      <c r="AA614" s="19"/>
      <c r="AB614" s="19"/>
      <c r="AC614" s="19"/>
      <c r="AD614" s="19"/>
      <c r="AE614" s="71" t="str">
        <f t="shared" si="362"/>
        <v/>
      </c>
      <c r="AF614" s="71" t="str">
        <f t="shared" si="363"/>
        <v/>
      </c>
      <c r="AG614" s="71" t="str">
        <f t="shared" si="364"/>
        <v/>
      </c>
      <c r="AH614" s="71" t="str">
        <f t="shared" si="365"/>
        <v/>
      </c>
      <c r="AI614" s="71" t="str">
        <f t="shared" si="366"/>
        <v/>
      </c>
      <c r="AJ614" s="71" t="str">
        <f t="shared" si="367"/>
        <v/>
      </c>
      <c r="AK614" s="71" t="str">
        <f t="shared" si="368"/>
        <v/>
      </c>
      <c r="AL614" s="71" t="str">
        <f t="shared" si="369"/>
        <v/>
      </c>
      <c r="AM614" s="71" t="str">
        <f t="shared" si="370"/>
        <v/>
      </c>
      <c r="AN614" s="72" t="str">
        <f t="shared" si="371"/>
        <v/>
      </c>
      <c r="AO614" s="73" t="str">
        <f t="shared" si="372"/>
        <v/>
      </c>
      <c r="AP614" s="72" t="str">
        <f t="shared" si="373"/>
        <v/>
      </c>
      <c r="AQ614" s="72" t="str">
        <f t="shared" si="374"/>
        <v/>
      </c>
      <c r="AR614" s="72" t="str">
        <f t="shared" si="375"/>
        <v/>
      </c>
      <c r="AS614" s="72" t="str">
        <f t="shared" si="376"/>
        <v/>
      </c>
      <c r="AT614" s="72" t="str">
        <f t="shared" si="377"/>
        <v/>
      </c>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78" t="str">
        <f t="shared" si="378"/>
        <v/>
      </c>
      <c r="CO614" s="78" t="str">
        <f t="shared" si="379"/>
        <v/>
      </c>
      <c r="CP614" s="78" t="str">
        <f t="shared" si="380"/>
        <v/>
      </c>
      <c r="CQ614" s="78" t="str">
        <f t="shared" si="381"/>
        <v/>
      </c>
      <c r="CR614" s="78" t="str">
        <f t="shared" si="382"/>
        <v/>
      </c>
      <c r="CS614" s="78" t="str">
        <f t="shared" si="383"/>
        <v/>
      </c>
      <c r="CT614" s="78">
        <f t="shared" si="384"/>
        <v>0</v>
      </c>
      <c r="CU614" s="78">
        <f t="shared" si="385"/>
        <v>0</v>
      </c>
      <c r="CV614" s="78">
        <f t="shared" si="386"/>
        <v>0</v>
      </c>
      <c r="CW614" s="78">
        <f t="shared" si="387"/>
        <v>0</v>
      </c>
      <c r="CX614" s="78">
        <f t="shared" si="388"/>
        <v>0</v>
      </c>
      <c r="CY614" s="78">
        <f t="shared" si="389"/>
        <v>0</v>
      </c>
      <c r="CZ614" s="78">
        <f t="shared" si="390"/>
        <v>0</v>
      </c>
      <c r="DA614" s="78">
        <f>IF(COUNTIFS($A$2:$A$601,A614,$B$2:$B$601,B614,$F$2:F$601,F614)&gt;1,1,0)</f>
        <v>0</v>
      </c>
      <c r="DB614" s="78">
        <f t="shared" si="391"/>
        <v>0</v>
      </c>
      <c r="DC614" s="78">
        <f t="shared" si="392"/>
        <v>0</v>
      </c>
      <c r="DD614" s="78">
        <f t="shared" si="393"/>
        <v>0</v>
      </c>
      <c r="DE614" s="78" t="str">
        <f t="shared" si="394"/>
        <v>1</v>
      </c>
      <c r="DF614" s="78" t="str">
        <f t="shared" si="395"/>
        <v>1</v>
      </c>
      <c r="DG614" s="78" t="str">
        <f t="shared" si="396"/>
        <v>1</v>
      </c>
      <c r="DH614" s="78" t="str">
        <f t="shared" si="397"/>
        <v>1</v>
      </c>
      <c r="DI614" s="79" t="str">
        <f>IFERROR(IF(J614="","",VLOOKUP(J614,Lists!$D$3:$E$13,2,FALSE)),1)</f>
        <v/>
      </c>
      <c r="DJ614" s="79" t="str">
        <f>IFERROR(IF(K614="","",VLOOKUP(K614,Lists!$F$3:$G$14,2,FALSE)),1)</f>
        <v/>
      </c>
      <c r="DK614" s="79" t="str">
        <f>IFERROR(IF(M614="","",VLOOKUP(M614,Lists!$AA$3:$AB$18,2,FALSE)),1)</f>
        <v/>
      </c>
      <c r="DL614" s="79" t="str">
        <f>IFERROR(IF(N614="","",VLOOKUP(N614,Lists!$AC$3:$AD$13,2,FALSE)),1)</f>
        <v/>
      </c>
    </row>
    <row r="615" spans="1:116" ht="15" customHeight="1" x14ac:dyDescent="0.2">
      <c r="A615" s="20"/>
      <c r="B615" s="19"/>
      <c r="C615" s="19"/>
      <c r="D615" s="19"/>
      <c r="E615" s="136"/>
      <c r="F615" s="70"/>
      <c r="G615" s="19"/>
      <c r="H615" s="65"/>
      <c r="I615" s="20"/>
      <c r="J615" s="66"/>
      <c r="K615" s="18"/>
      <c r="L615" s="18"/>
      <c r="M615" s="20"/>
      <c r="N615" s="20"/>
      <c r="O615" s="18"/>
      <c r="P615" s="134"/>
      <c r="Q615" s="70"/>
      <c r="R615" s="134"/>
      <c r="S615" s="70"/>
      <c r="T615" s="134"/>
      <c r="U615" s="70"/>
      <c r="V615" s="134"/>
      <c r="W615" s="20"/>
      <c r="X615" s="135"/>
      <c r="Y615" s="20"/>
      <c r="Z615" s="135"/>
      <c r="AA615" s="19"/>
      <c r="AB615" s="19"/>
      <c r="AC615" s="19"/>
      <c r="AD615" s="19"/>
      <c r="AE615" s="71" t="str">
        <f t="shared" si="362"/>
        <v/>
      </c>
      <c r="AF615" s="71" t="str">
        <f t="shared" si="363"/>
        <v/>
      </c>
      <c r="AG615" s="71" t="str">
        <f t="shared" si="364"/>
        <v/>
      </c>
      <c r="AH615" s="71" t="str">
        <f t="shared" si="365"/>
        <v/>
      </c>
      <c r="AI615" s="71" t="str">
        <f t="shared" si="366"/>
        <v/>
      </c>
      <c r="AJ615" s="71" t="str">
        <f t="shared" si="367"/>
        <v/>
      </c>
      <c r="AK615" s="71" t="str">
        <f t="shared" si="368"/>
        <v/>
      </c>
      <c r="AL615" s="71" t="str">
        <f t="shared" si="369"/>
        <v/>
      </c>
      <c r="AM615" s="71" t="str">
        <f t="shared" si="370"/>
        <v/>
      </c>
      <c r="AN615" s="72" t="str">
        <f t="shared" si="371"/>
        <v/>
      </c>
      <c r="AO615" s="73" t="str">
        <f t="shared" si="372"/>
        <v/>
      </c>
      <c r="AP615" s="72" t="str">
        <f t="shared" si="373"/>
        <v/>
      </c>
      <c r="AQ615" s="72" t="str">
        <f t="shared" si="374"/>
        <v/>
      </c>
      <c r="AR615" s="72" t="str">
        <f t="shared" si="375"/>
        <v/>
      </c>
      <c r="AS615" s="72" t="str">
        <f t="shared" si="376"/>
        <v/>
      </c>
      <c r="AT615" s="72" t="str">
        <f t="shared" si="377"/>
        <v/>
      </c>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78" t="str">
        <f t="shared" si="378"/>
        <v/>
      </c>
      <c r="CO615" s="78" t="str">
        <f t="shared" si="379"/>
        <v/>
      </c>
      <c r="CP615" s="78" t="str">
        <f t="shared" si="380"/>
        <v/>
      </c>
      <c r="CQ615" s="78" t="str">
        <f t="shared" si="381"/>
        <v/>
      </c>
      <c r="CR615" s="78" t="str">
        <f t="shared" si="382"/>
        <v/>
      </c>
      <c r="CS615" s="78" t="str">
        <f t="shared" si="383"/>
        <v/>
      </c>
      <c r="CT615" s="78">
        <f t="shared" si="384"/>
        <v>0</v>
      </c>
      <c r="CU615" s="78">
        <f t="shared" si="385"/>
        <v>0</v>
      </c>
      <c r="CV615" s="78">
        <f t="shared" si="386"/>
        <v>0</v>
      </c>
      <c r="CW615" s="78">
        <f t="shared" si="387"/>
        <v>0</v>
      </c>
      <c r="CX615" s="78">
        <f t="shared" si="388"/>
        <v>0</v>
      </c>
      <c r="CY615" s="78">
        <f t="shared" si="389"/>
        <v>0</v>
      </c>
      <c r="CZ615" s="78">
        <f t="shared" si="390"/>
        <v>0</v>
      </c>
      <c r="DA615" s="78">
        <f>IF(COUNTIFS($A$2:$A$601,A615,$B$2:$B$601,B615,$F$2:F$601,F615)&gt;1,1,0)</f>
        <v>0</v>
      </c>
      <c r="DB615" s="78">
        <f t="shared" si="391"/>
        <v>0</v>
      </c>
      <c r="DC615" s="78">
        <f t="shared" si="392"/>
        <v>0</v>
      </c>
      <c r="DD615" s="78">
        <f t="shared" si="393"/>
        <v>0</v>
      </c>
      <c r="DE615" s="78" t="str">
        <f t="shared" si="394"/>
        <v>1</v>
      </c>
      <c r="DF615" s="78" t="str">
        <f t="shared" si="395"/>
        <v>1</v>
      </c>
      <c r="DG615" s="78" t="str">
        <f t="shared" si="396"/>
        <v>1</v>
      </c>
      <c r="DH615" s="78" t="str">
        <f t="shared" si="397"/>
        <v>1</v>
      </c>
      <c r="DI615" s="79" t="str">
        <f>IFERROR(IF(J615="","",VLOOKUP(J615,Lists!$D$3:$E$13,2,FALSE)),1)</f>
        <v/>
      </c>
      <c r="DJ615" s="79" t="str">
        <f>IFERROR(IF(K615="","",VLOOKUP(K615,Lists!$F$3:$G$14,2,FALSE)),1)</f>
        <v/>
      </c>
      <c r="DK615" s="79" t="str">
        <f>IFERROR(IF(M615="","",VLOOKUP(M615,Lists!$AA$3:$AB$18,2,FALSE)),1)</f>
        <v/>
      </c>
      <c r="DL615" s="79" t="str">
        <f>IFERROR(IF(N615="","",VLOOKUP(N615,Lists!$AC$3:$AD$13,2,FALSE)),1)</f>
        <v/>
      </c>
    </row>
    <row r="616" spans="1:116" ht="15" customHeight="1" x14ac:dyDescent="0.2">
      <c r="A616" s="20"/>
      <c r="B616" s="19"/>
      <c r="C616" s="19"/>
      <c r="D616" s="19"/>
      <c r="E616" s="136"/>
      <c r="F616" s="70"/>
      <c r="G616" s="19"/>
      <c r="H616" s="65"/>
      <c r="I616" s="20"/>
      <c r="J616" s="66"/>
      <c r="K616" s="18"/>
      <c r="L616" s="18"/>
      <c r="M616" s="20"/>
      <c r="N616" s="20"/>
      <c r="O616" s="18"/>
      <c r="P616" s="134"/>
      <c r="Q616" s="70"/>
      <c r="R616" s="134"/>
      <c r="S616" s="70"/>
      <c r="T616" s="134"/>
      <c r="U616" s="70"/>
      <c r="V616" s="134"/>
      <c r="W616" s="20"/>
      <c r="X616" s="135"/>
      <c r="Y616" s="20"/>
      <c r="Z616" s="135"/>
      <c r="AA616" s="19"/>
      <c r="AB616" s="19"/>
      <c r="AC616" s="19"/>
      <c r="AD616" s="19"/>
      <c r="AE616" s="71" t="str">
        <f t="shared" si="362"/>
        <v/>
      </c>
      <c r="AF616" s="71" t="str">
        <f t="shared" si="363"/>
        <v/>
      </c>
      <c r="AG616" s="71" t="str">
        <f t="shared" si="364"/>
        <v/>
      </c>
      <c r="AH616" s="71" t="str">
        <f t="shared" si="365"/>
        <v/>
      </c>
      <c r="AI616" s="71" t="str">
        <f t="shared" si="366"/>
        <v/>
      </c>
      <c r="AJ616" s="71" t="str">
        <f t="shared" si="367"/>
        <v/>
      </c>
      <c r="AK616" s="71" t="str">
        <f t="shared" si="368"/>
        <v/>
      </c>
      <c r="AL616" s="71" t="str">
        <f t="shared" si="369"/>
        <v/>
      </c>
      <c r="AM616" s="71" t="str">
        <f t="shared" si="370"/>
        <v/>
      </c>
      <c r="AN616" s="72" t="str">
        <f t="shared" si="371"/>
        <v/>
      </c>
      <c r="AO616" s="73" t="str">
        <f t="shared" si="372"/>
        <v/>
      </c>
      <c r="AP616" s="72" t="str">
        <f t="shared" si="373"/>
        <v/>
      </c>
      <c r="AQ616" s="72" t="str">
        <f t="shared" si="374"/>
        <v/>
      </c>
      <c r="AR616" s="72" t="str">
        <f t="shared" si="375"/>
        <v/>
      </c>
      <c r="AS616" s="72" t="str">
        <f t="shared" si="376"/>
        <v/>
      </c>
      <c r="AT616" s="72" t="str">
        <f t="shared" si="377"/>
        <v/>
      </c>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78" t="str">
        <f t="shared" si="378"/>
        <v/>
      </c>
      <c r="CO616" s="78" t="str">
        <f t="shared" si="379"/>
        <v/>
      </c>
      <c r="CP616" s="78" t="str">
        <f t="shared" si="380"/>
        <v/>
      </c>
      <c r="CQ616" s="78" t="str">
        <f t="shared" si="381"/>
        <v/>
      </c>
      <c r="CR616" s="78" t="str">
        <f t="shared" si="382"/>
        <v/>
      </c>
      <c r="CS616" s="78" t="str">
        <f t="shared" si="383"/>
        <v/>
      </c>
      <c r="CT616" s="78">
        <f t="shared" si="384"/>
        <v>0</v>
      </c>
      <c r="CU616" s="78">
        <f t="shared" si="385"/>
        <v>0</v>
      </c>
      <c r="CV616" s="78">
        <f t="shared" si="386"/>
        <v>0</v>
      </c>
      <c r="CW616" s="78">
        <f t="shared" si="387"/>
        <v>0</v>
      </c>
      <c r="CX616" s="78">
        <f t="shared" si="388"/>
        <v>0</v>
      </c>
      <c r="CY616" s="78">
        <f t="shared" si="389"/>
        <v>0</v>
      </c>
      <c r="CZ616" s="78">
        <f t="shared" si="390"/>
        <v>0</v>
      </c>
      <c r="DA616" s="78">
        <f>IF(COUNTIFS($A$2:$A$601,A616,$B$2:$B$601,B616,$F$2:F$601,F616)&gt;1,1,0)</f>
        <v>0</v>
      </c>
      <c r="DB616" s="78">
        <f t="shared" si="391"/>
        <v>0</v>
      </c>
      <c r="DC616" s="78">
        <f t="shared" si="392"/>
        <v>0</v>
      </c>
      <c r="DD616" s="78">
        <f t="shared" si="393"/>
        <v>0</v>
      </c>
      <c r="DE616" s="78" t="str">
        <f t="shared" si="394"/>
        <v>1</v>
      </c>
      <c r="DF616" s="78" t="str">
        <f t="shared" si="395"/>
        <v>1</v>
      </c>
      <c r="DG616" s="78" t="str">
        <f t="shared" si="396"/>
        <v>1</v>
      </c>
      <c r="DH616" s="78" t="str">
        <f t="shared" si="397"/>
        <v>1</v>
      </c>
      <c r="DI616" s="79" t="str">
        <f>IFERROR(IF(J616="","",VLOOKUP(J616,Lists!$D$3:$E$13,2,FALSE)),1)</f>
        <v/>
      </c>
      <c r="DJ616" s="79" t="str">
        <f>IFERROR(IF(K616="","",VLOOKUP(K616,Lists!$F$3:$G$14,2,FALSE)),1)</f>
        <v/>
      </c>
      <c r="DK616" s="79" t="str">
        <f>IFERROR(IF(M616="","",VLOOKUP(M616,Lists!$AA$3:$AB$18,2,FALSE)),1)</f>
        <v/>
      </c>
      <c r="DL616" s="79" t="str">
        <f>IFERROR(IF(N616="","",VLOOKUP(N616,Lists!$AC$3:$AD$13,2,FALSE)),1)</f>
        <v/>
      </c>
    </row>
    <row r="617" spans="1:116" ht="15" customHeight="1" x14ac:dyDescent="0.2">
      <c r="A617" s="20"/>
      <c r="B617" s="19"/>
      <c r="C617" s="19"/>
      <c r="D617" s="19"/>
      <c r="E617" s="136"/>
      <c r="F617" s="70"/>
      <c r="G617" s="19"/>
      <c r="H617" s="65"/>
      <c r="I617" s="20"/>
      <c r="J617" s="66"/>
      <c r="K617" s="18"/>
      <c r="L617" s="18"/>
      <c r="M617" s="20"/>
      <c r="N617" s="20"/>
      <c r="O617" s="18"/>
      <c r="P617" s="134"/>
      <c r="Q617" s="70"/>
      <c r="R617" s="134"/>
      <c r="S617" s="70"/>
      <c r="T617" s="134"/>
      <c r="U617" s="70"/>
      <c r="V617" s="134"/>
      <c r="W617" s="20"/>
      <c r="X617" s="135"/>
      <c r="Y617" s="20"/>
      <c r="Z617" s="135"/>
      <c r="AA617" s="19"/>
      <c r="AB617" s="19"/>
      <c r="AC617" s="19"/>
      <c r="AD617" s="19"/>
      <c r="AE617" s="71" t="str">
        <f t="shared" si="362"/>
        <v/>
      </c>
      <c r="AF617" s="71" t="str">
        <f t="shared" si="363"/>
        <v/>
      </c>
      <c r="AG617" s="71" t="str">
        <f t="shared" si="364"/>
        <v/>
      </c>
      <c r="AH617" s="71" t="str">
        <f t="shared" si="365"/>
        <v/>
      </c>
      <c r="AI617" s="71" t="str">
        <f t="shared" si="366"/>
        <v/>
      </c>
      <c r="AJ617" s="71" t="str">
        <f t="shared" si="367"/>
        <v/>
      </c>
      <c r="AK617" s="71" t="str">
        <f t="shared" si="368"/>
        <v/>
      </c>
      <c r="AL617" s="71" t="str">
        <f t="shared" si="369"/>
        <v/>
      </c>
      <c r="AM617" s="71" t="str">
        <f t="shared" si="370"/>
        <v/>
      </c>
      <c r="AN617" s="72" t="str">
        <f t="shared" si="371"/>
        <v/>
      </c>
      <c r="AO617" s="73" t="str">
        <f t="shared" si="372"/>
        <v/>
      </c>
      <c r="AP617" s="72" t="str">
        <f t="shared" si="373"/>
        <v/>
      </c>
      <c r="AQ617" s="72" t="str">
        <f t="shared" si="374"/>
        <v/>
      </c>
      <c r="AR617" s="72" t="str">
        <f t="shared" si="375"/>
        <v/>
      </c>
      <c r="AS617" s="72" t="str">
        <f t="shared" si="376"/>
        <v/>
      </c>
      <c r="AT617" s="72" t="str">
        <f t="shared" si="377"/>
        <v/>
      </c>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78" t="str">
        <f t="shared" si="378"/>
        <v/>
      </c>
      <c r="CO617" s="78" t="str">
        <f t="shared" si="379"/>
        <v/>
      </c>
      <c r="CP617" s="78" t="str">
        <f t="shared" si="380"/>
        <v/>
      </c>
      <c r="CQ617" s="78" t="str">
        <f t="shared" si="381"/>
        <v/>
      </c>
      <c r="CR617" s="78" t="str">
        <f t="shared" si="382"/>
        <v/>
      </c>
      <c r="CS617" s="78" t="str">
        <f t="shared" si="383"/>
        <v/>
      </c>
      <c r="CT617" s="78">
        <f t="shared" si="384"/>
        <v>0</v>
      </c>
      <c r="CU617" s="78">
        <f t="shared" si="385"/>
        <v>0</v>
      </c>
      <c r="CV617" s="78">
        <f t="shared" si="386"/>
        <v>0</v>
      </c>
      <c r="CW617" s="78">
        <f t="shared" si="387"/>
        <v>0</v>
      </c>
      <c r="CX617" s="78">
        <f t="shared" si="388"/>
        <v>0</v>
      </c>
      <c r="CY617" s="78">
        <f t="shared" si="389"/>
        <v>0</v>
      </c>
      <c r="CZ617" s="78">
        <f t="shared" si="390"/>
        <v>0</v>
      </c>
      <c r="DA617" s="78">
        <f>IF(COUNTIFS($A$2:$A$601,A617,$B$2:$B$601,B617,$F$2:F$601,F617)&gt;1,1,0)</f>
        <v>0</v>
      </c>
      <c r="DB617" s="78">
        <f t="shared" si="391"/>
        <v>0</v>
      </c>
      <c r="DC617" s="78">
        <f t="shared" si="392"/>
        <v>0</v>
      </c>
      <c r="DD617" s="78">
        <f t="shared" si="393"/>
        <v>0</v>
      </c>
      <c r="DE617" s="78" t="str">
        <f t="shared" si="394"/>
        <v>1</v>
      </c>
      <c r="DF617" s="78" t="str">
        <f t="shared" si="395"/>
        <v>1</v>
      </c>
      <c r="DG617" s="78" t="str">
        <f t="shared" si="396"/>
        <v>1</v>
      </c>
      <c r="DH617" s="78" t="str">
        <f t="shared" si="397"/>
        <v>1</v>
      </c>
      <c r="DI617" s="79" t="str">
        <f>IFERROR(IF(J617="","",VLOOKUP(J617,Lists!$D$3:$E$13,2,FALSE)),1)</f>
        <v/>
      </c>
      <c r="DJ617" s="79" t="str">
        <f>IFERROR(IF(K617="","",VLOOKUP(K617,Lists!$F$3:$G$14,2,FALSE)),1)</f>
        <v/>
      </c>
      <c r="DK617" s="79" t="str">
        <f>IFERROR(IF(M617="","",VLOOKUP(M617,Lists!$AA$3:$AB$18,2,FALSE)),1)</f>
        <v/>
      </c>
      <c r="DL617" s="79" t="str">
        <f>IFERROR(IF(N617="","",VLOOKUP(N617,Lists!$AC$3:$AD$13,2,FALSE)),1)</f>
        <v/>
      </c>
    </row>
    <row r="618" spans="1:116" ht="15" customHeight="1" x14ac:dyDescent="0.2">
      <c r="A618" s="20"/>
      <c r="B618" s="19"/>
      <c r="C618" s="19"/>
      <c r="D618" s="19"/>
      <c r="E618" s="136"/>
      <c r="F618" s="70"/>
      <c r="G618" s="19"/>
      <c r="H618" s="65"/>
      <c r="I618" s="20"/>
      <c r="J618" s="66"/>
      <c r="K618" s="18"/>
      <c r="L618" s="18"/>
      <c r="M618" s="20"/>
      <c r="N618" s="20"/>
      <c r="O618" s="18"/>
      <c r="P618" s="134"/>
      <c r="Q618" s="70"/>
      <c r="R618" s="134"/>
      <c r="S618" s="70"/>
      <c r="T618" s="134"/>
      <c r="U618" s="70"/>
      <c r="V618" s="134"/>
      <c r="W618" s="20"/>
      <c r="X618" s="135"/>
      <c r="Y618" s="20"/>
      <c r="Z618" s="135"/>
      <c r="AA618" s="19"/>
      <c r="AB618" s="19"/>
      <c r="AC618" s="19"/>
      <c r="AD618" s="19"/>
      <c r="AE618" s="71" t="str">
        <f t="shared" si="362"/>
        <v/>
      </c>
      <c r="AF618" s="71" t="str">
        <f t="shared" si="363"/>
        <v/>
      </c>
      <c r="AG618" s="71" t="str">
        <f t="shared" si="364"/>
        <v/>
      </c>
      <c r="AH618" s="71" t="str">
        <f t="shared" si="365"/>
        <v/>
      </c>
      <c r="AI618" s="71" t="str">
        <f t="shared" si="366"/>
        <v/>
      </c>
      <c r="AJ618" s="71" t="str">
        <f t="shared" si="367"/>
        <v/>
      </c>
      <c r="AK618" s="71" t="str">
        <f t="shared" si="368"/>
        <v/>
      </c>
      <c r="AL618" s="71" t="str">
        <f t="shared" si="369"/>
        <v/>
      </c>
      <c r="AM618" s="71" t="str">
        <f t="shared" si="370"/>
        <v/>
      </c>
      <c r="AN618" s="72" t="str">
        <f t="shared" si="371"/>
        <v/>
      </c>
      <c r="AO618" s="73" t="str">
        <f t="shared" si="372"/>
        <v/>
      </c>
      <c r="AP618" s="72" t="str">
        <f t="shared" si="373"/>
        <v/>
      </c>
      <c r="AQ618" s="72" t="str">
        <f t="shared" si="374"/>
        <v/>
      </c>
      <c r="AR618" s="72" t="str">
        <f t="shared" si="375"/>
        <v/>
      </c>
      <c r="AS618" s="72" t="str">
        <f t="shared" si="376"/>
        <v/>
      </c>
      <c r="AT618" s="72" t="str">
        <f t="shared" si="377"/>
        <v/>
      </c>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78" t="str">
        <f t="shared" si="378"/>
        <v/>
      </c>
      <c r="CO618" s="78" t="str">
        <f t="shared" si="379"/>
        <v/>
      </c>
      <c r="CP618" s="78" t="str">
        <f t="shared" si="380"/>
        <v/>
      </c>
      <c r="CQ618" s="78" t="str">
        <f t="shared" si="381"/>
        <v/>
      </c>
      <c r="CR618" s="78" t="str">
        <f t="shared" si="382"/>
        <v/>
      </c>
      <c r="CS618" s="78" t="str">
        <f t="shared" si="383"/>
        <v/>
      </c>
      <c r="CT618" s="78">
        <f t="shared" si="384"/>
        <v>0</v>
      </c>
      <c r="CU618" s="78">
        <f t="shared" si="385"/>
        <v>0</v>
      </c>
      <c r="CV618" s="78">
        <f t="shared" si="386"/>
        <v>0</v>
      </c>
      <c r="CW618" s="78">
        <f t="shared" si="387"/>
        <v>0</v>
      </c>
      <c r="CX618" s="78">
        <f t="shared" si="388"/>
        <v>0</v>
      </c>
      <c r="CY618" s="78">
        <f t="shared" si="389"/>
        <v>0</v>
      </c>
      <c r="CZ618" s="78">
        <f t="shared" si="390"/>
        <v>0</v>
      </c>
      <c r="DA618" s="78">
        <f>IF(COUNTIFS($A$2:$A$601,A618,$B$2:$B$601,B618,$F$2:F$601,F618)&gt;1,1,0)</f>
        <v>0</v>
      </c>
      <c r="DB618" s="78">
        <f t="shared" si="391"/>
        <v>0</v>
      </c>
      <c r="DC618" s="78">
        <f t="shared" si="392"/>
        <v>0</v>
      </c>
      <c r="DD618" s="78">
        <f t="shared" si="393"/>
        <v>0</v>
      </c>
      <c r="DE618" s="78" t="str">
        <f t="shared" si="394"/>
        <v>1</v>
      </c>
      <c r="DF618" s="78" t="str">
        <f t="shared" si="395"/>
        <v>1</v>
      </c>
      <c r="DG618" s="78" t="str">
        <f t="shared" si="396"/>
        <v>1</v>
      </c>
      <c r="DH618" s="78" t="str">
        <f t="shared" si="397"/>
        <v>1</v>
      </c>
      <c r="DI618" s="79" t="str">
        <f>IFERROR(IF(J618="","",VLOOKUP(J618,Lists!$D$3:$E$13,2,FALSE)),1)</f>
        <v/>
      </c>
      <c r="DJ618" s="79" t="str">
        <f>IFERROR(IF(K618="","",VLOOKUP(K618,Lists!$F$3:$G$14,2,FALSE)),1)</f>
        <v/>
      </c>
      <c r="DK618" s="79" t="str">
        <f>IFERROR(IF(M618="","",VLOOKUP(M618,Lists!$AA$3:$AB$18,2,FALSE)),1)</f>
        <v/>
      </c>
      <c r="DL618" s="79" t="str">
        <f>IFERROR(IF(N618="","",VLOOKUP(N618,Lists!$AC$3:$AD$13,2,FALSE)),1)</f>
        <v/>
      </c>
    </row>
    <row r="619" spans="1:116" ht="15" customHeight="1" x14ac:dyDescent="0.2">
      <c r="A619" s="20"/>
      <c r="B619" s="19"/>
      <c r="C619" s="19"/>
      <c r="D619" s="19"/>
      <c r="E619" s="136"/>
      <c r="F619" s="70"/>
      <c r="G619" s="19"/>
      <c r="H619" s="65"/>
      <c r="I619" s="20"/>
      <c r="J619" s="66"/>
      <c r="K619" s="18"/>
      <c r="L619" s="18"/>
      <c r="M619" s="20"/>
      <c r="N619" s="20"/>
      <c r="O619" s="18"/>
      <c r="P619" s="134"/>
      <c r="Q619" s="70"/>
      <c r="R619" s="134"/>
      <c r="S619" s="70"/>
      <c r="T619" s="134"/>
      <c r="U619" s="70"/>
      <c r="V619" s="134"/>
      <c r="W619" s="20"/>
      <c r="X619" s="135"/>
      <c r="Y619" s="20"/>
      <c r="Z619" s="135"/>
      <c r="AA619" s="19"/>
      <c r="AB619" s="19"/>
      <c r="AC619" s="19"/>
      <c r="AD619" s="19"/>
      <c r="AE619" s="71" t="str">
        <f t="shared" si="362"/>
        <v/>
      </c>
      <c r="AF619" s="71" t="str">
        <f t="shared" si="363"/>
        <v/>
      </c>
      <c r="AG619" s="71" t="str">
        <f t="shared" si="364"/>
        <v/>
      </c>
      <c r="AH619" s="71" t="str">
        <f t="shared" si="365"/>
        <v/>
      </c>
      <c r="AI619" s="71" t="str">
        <f t="shared" si="366"/>
        <v/>
      </c>
      <c r="AJ619" s="71" t="str">
        <f t="shared" si="367"/>
        <v/>
      </c>
      <c r="AK619" s="71" t="str">
        <f t="shared" si="368"/>
        <v/>
      </c>
      <c r="AL619" s="71" t="str">
        <f t="shared" si="369"/>
        <v/>
      </c>
      <c r="AM619" s="71" t="str">
        <f t="shared" si="370"/>
        <v/>
      </c>
      <c r="AN619" s="72" t="str">
        <f t="shared" si="371"/>
        <v/>
      </c>
      <c r="AO619" s="73" t="str">
        <f t="shared" si="372"/>
        <v/>
      </c>
      <c r="AP619" s="72" t="str">
        <f t="shared" si="373"/>
        <v/>
      </c>
      <c r="AQ619" s="72" t="str">
        <f t="shared" si="374"/>
        <v/>
      </c>
      <c r="AR619" s="72" t="str">
        <f t="shared" si="375"/>
        <v/>
      </c>
      <c r="AS619" s="72" t="str">
        <f t="shared" si="376"/>
        <v/>
      </c>
      <c r="AT619" s="72" t="str">
        <f t="shared" si="377"/>
        <v/>
      </c>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78" t="str">
        <f t="shared" si="378"/>
        <v/>
      </c>
      <c r="CO619" s="78" t="str">
        <f t="shared" si="379"/>
        <v/>
      </c>
      <c r="CP619" s="78" t="str">
        <f t="shared" si="380"/>
        <v/>
      </c>
      <c r="CQ619" s="78" t="str">
        <f t="shared" si="381"/>
        <v/>
      </c>
      <c r="CR619" s="78" t="str">
        <f t="shared" si="382"/>
        <v/>
      </c>
      <c r="CS619" s="78" t="str">
        <f t="shared" si="383"/>
        <v/>
      </c>
      <c r="CT619" s="78">
        <f t="shared" si="384"/>
        <v>0</v>
      </c>
      <c r="CU619" s="78">
        <f t="shared" si="385"/>
        <v>0</v>
      </c>
      <c r="CV619" s="78">
        <f t="shared" si="386"/>
        <v>0</v>
      </c>
      <c r="CW619" s="78">
        <f t="shared" si="387"/>
        <v>0</v>
      </c>
      <c r="CX619" s="78">
        <f t="shared" si="388"/>
        <v>0</v>
      </c>
      <c r="CY619" s="78">
        <f t="shared" si="389"/>
        <v>0</v>
      </c>
      <c r="CZ619" s="78">
        <f t="shared" si="390"/>
        <v>0</v>
      </c>
      <c r="DA619" s="78">
        <f>IF(COUNTIFS($A$2:$A$601,A619,$B$2:$B$601,B619,$F$2:F$601,F619)&gt;1,1,0)</f>
        <v>0</v>
      </c>
      <c r="DB619" s="78">
        <f t="shared" si="391"/>
        <v>0</v>
      </c>
      <c r="DC619" s="78">
        <f t="shared" si="392"/>
        <v>0</v>
      </c>
      <c r="DD619" s="78">
        <f t="shared" si="393"/>
        <v>0</v>
      </c>
      <c r="DE619" s="78" t="str">
        <f t="shared" si="394"/>
        <v>1</v>
      </c>
      <c r="DF619" s="78" t="str">
        <f t="shared" si="395"/>
        <v>1</v>
      </c>
      <c r="DG619" s="78" t="str">
        <f t="shared" si="396"/>
        <v>1</v>
      </c>
      <c r="DH619" s="78" t="str">
        <f t="shared" si="397"/>
        <v>1</v>
      </c>
      <c r="DI619" s="79" t="str">
        <f>IFERROR(IF(J619="","",VLOOKUP(J619,Lists!$D$3:$E$13,2,FALSE)),1)</f>
        <v/>
      </c>
      <c r="DJ619" s="79" t="str">
        <f>IFERROR(IF(K619="","",VLOOKUP(K619,Lists!$F$3:$G$14,2,FALSE)),1)</f>
        <v/>
      </c>
      <c r="DK619" s="79" t="str">
        <f>IFERROR(IF(M619="","",VLOOKUP(M619,Lists!$AA$3:$AB$18,2,FALSE)),1)</f>
        <v/>
      </c>
      <c r="DL619" s="79" t="str">
        <f>IFERROR(IF(N619="","",VLOOKUP(N619,Lists!$AC$3:$AD$13,2,FALSE)),1)</f>
        <v/>
      </c>
    </row>
    <row r="620" spans="1:116" ht="15" customHeight="1" x14ac:dyDescent="0.2">
      <c r="A620" s="20"/>
      <c r="B620" s="19"/>
      <c r="C620" s="19"/>
      <c r="D620" s="19"/>
      <c r="E620" s="136"/>
      <c r="F620" s="70"/>
      <c r="G620" s="19"/>
      <c r="H620" s="65"/>
      <c r="I620" s="20"/>
      <c r="J620" s="66"/>
      <c r="K620" s="18"/>
      <c r="L620" s="18"/>
      <c r="M620" s="20"/>
      <c r="N620" s="20"/>
      <c r="O620" s="18"/>
      <c r="P620" s="134"/>
      <c r="Q620" s="70"/>
      <c r="R620" s="134"/>
      <c r="S620" s="70"/>
      <c r="T620" s="134"/>
      <c r="U620" s="70"/>
      <c r="V620" s="134"/>
      <c r="W620" s="20"/>
      <c r="X620" s="135"/>
      <c r="Y620" s="20"/>
      <c r="Z620" s="135"/>
      <c r="AA620" s="19"/>
      <c r="AB620" s="19"/>
      <c r="AC620" s="19"/>
      <c r="AD620" s="19"/>
      <c r="AE620" s="71" t="str">
        <f t="shared" si="362"/>
        <v/>
      </c>
      <c r="AF620" s="71" t="str">
        <f t="shared" si="363"/>
        <v/>
      </c>
      <c r="AG620" s="71" t="str">
        <f t="shared" si="364"/>
        <v/>
      </c>
      <c r="AH620" s="71" t="str">
        <f t="shared" si="365"/>
        <v/>
      </c>
      <c r="AI620" s="71" t="str">
        <f t="shared" si="366"/>
        <v/>
      </c>
      <c r="AJ620" s="71" t="str">
        <f t="shared" si="367"/>
        <v/>
      </c>
      <c r="AK620" s="71" t="str">
        <f t="shared" si="368"/>
        <v/>
      </c>
      <c r="AL620" s="71" t="str">
        <f t="shared" si="369"/>
        <v/>
      </c>
      <c r="AM620" s="71" t="str">
        <f t="shared" si="370"/>
        <v/>
      </c>
      <c r="AN620" s="72" t="str">
        <f t="shared" si="371"/>
        <v/>
      </c>
      <c r="AO620" s="73" t="str">
        <f t="shared" si="372"/>
        <v/>
      </c>
      <c r="AP620" s="72" t="str">
        <f t="shared" si="373"/>
        <v/>
      </c>
      <c r="AQ620" s="72" t="str">
        <f t="shared" si="374"/>
        <v/>
      </c>
      <c r="AR620" s="72" t="str">
        <f t="shared" si="375"/>
        <v/>
      </c>
      <c r="AS620" s="72" t="str">
        <f t="shared" si="376"/>
        <v/>
      </c>
      <c r="AT620" s="72" t="str">
        <f t="shared" si="377"/>
        <v/>
      </c>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78" t="str">
        <f t="shared" si="378"/>
        <v/>
      </c>
      <c r="CO620" s="78" t="str">
        <f t="shared" si="379"/>
        <v/>
      </c>
      <c r="CP620" s="78" t="str">
        <f t="shared" si="380"/>
        <v/>
      </c>
      <c r="CQ620" s="78" t="str">
        <f t="shared" si="381"/>
        <v/>
      </c>
      <c r="CR620" s="78" t="str">
        <f t="shared" si="382"/>
        <v/>
      </c>
      <c r="CS620" s="78" t="str">
        <f t="shared" si="383"/>
        <v/>
      </c>
      <c r="CT620" s="78">
        <f t="shared" si="384"/>
        <v>0</v>
      </c>
      <c r="CU620" s="78">
        <f t="shared" si="385"/>
        <v>0</v>
      </c>
      <c r="CV620" s="78">
        <f t="shared" si="386"/>
        <v>0</v>
      </c>
      <c r="CW620" s="78">
        <f t="shared" si="387"/>
        <v>0</v>
      </c>
      <c r="CX620" s="78">
        <f t="shared" si="388"/>
        <v>0</v>
      </c>
      <c r="CY620" s="78">
        <f t="shared" si="389"/>
        <v>0</v>
      </c>
      <c r="CZ620" s="78">
        <f t="shared" si="390"/>
        <v>0</v>
      </c>
      <c r="DA620" s="78">
        <f>IF(COUNTIFS($A$2:$A$601,A620,$B$2:$B$601,B620,$F$2:F$601,F620)&gt;1,1,0)</f>
        <v>0</v>
      </c>
      <c r="DB620" s="78">
        <f t="shared" si="391"/>
        <v>0</v>
      </c>
      <c r="DC620" s="78">
        <f t="shared" si="392"/>
        <v>0</v>
      </c>
      <c r="DD620" s="78">
        <f t="shared" si="393"/>
        <v>0</v>
      </c>
      <c r="DE620" s="78" t="str">
        <f t="shared" si="394"/>
        <v>1</v>
      </c>
      <c r="DF620" s="78" t="str">
        <f t="shared" si="395"/>
        <v>1</v>
      </c>
      <c r="DG620" s="78" t="str">
        <f t="shared" si="396"/>
        <v>1</v>
      </c>
      <c r="DH620" s="78" t="str">
        <f t="shared" si="397"/>
        <v>1</v>
      </c>
      <c r="DI620" s="79" t="str">
        <f>IFERROR(IF(J620="","",VLOOKUP(J620,Lists!$D$3:$E$13,2,FALSE)),1)</f>
        <v/>
      </c>
      <c r="DJ620" s="79" t="str">
        <f>IFERROR(IF(K620="","",VLOOKUP(K620,Lists!$F$3:$G$14,2,FALSE)),1)</f>
        <v/>
      </c>
      <c r="DK620" s="79" t="str">
        <f>IFERROR(IF(M620="","",VLOOKUP(M620,Lists!$AA$3:$AB$18,2,FALSE)),1)</f>
        <v/>
      </c>
      <c r="DL620" s="79" t="str">
        <f>IFERROR(IF(N620="","",VLOOKUP(N620,Lists!$AC$3:$AD$13,2,FALSE)),1)</f>
        <v/>
      </c>
    </row>
    <row r="621" spans="1:116" ht="15" customHeight="1" x14ac:dyDescent="0.2">
      <c r="A621" s="20"/>
      <c r="B621" s="19"/>
      <c r="C621" s="19"/>
      <c r="D621" s="19"/>
      <c r="E621" s="136"/>
      <c r="F621" s="70"/>
      <c r="G621" s="19"/>
      <c r="H621" s="65"/>
      <c r="I621" s="20"/>
      <c r="J621" s="66"/>
      <c r="K621" s="18"/>
      <c r="L621" s="18"/>
      <c r="M621" s="20"/>
      <c r="N621" s="20"/>
      <c r="O621" s="18"/>
      <c r="P621" s="134"/>
      <c r="Q621" s="70"/>
      <c r="R621" s="134"/>
      <c r="S621" s="70"/>
      <c r="T621" s="134"/>
      <c r="U621" s="70"/>
      <c r="V621" s="134"/>
      <c r="W621" s="20"/>
      <c r="X621" s="135"/>
      <c r="Y621" s="20"/>
      <c r="Z621" s="135"/>
      <c r="AA621" s="19"/>
      <c r="AB621" s="19"/>
      <c r="AC621" s="19"/>
      <c r="AD621" s="19"/>
      <c r="AE621" s="71" t="str">
        <f t="shared" si="362"/>
        <v/>
      </c>
      <c r="AF621" s="71" t="str">
        <f t="shared" si="363"/>
        <v/>
      </c>
      <c r="AG621" s="71" t="str">
        <f t="shared" si="364"/>
        <v/>
      </c>
      <c r="AH621" s="71" t="str">
        <f t="shared" si="365"/>
        <v/>
      </c>
      <c r="AI621" s="71" t="str">
        <f t="shared" si="366"/>
        <v/>
      </c>
      <c r="AJ621" s="71" t="str">
        <f t="shared" si="367"/>
        <v/>
      </c>
      <c r="AK621" s="71" t="str">
        <f t="shared" si="368"/>
        <v/>
      </c>
      <c r="AL621" s="71" t="str">
        <f t="shared" si="369"/>
        <v/>
      </c>
      <c r="AM621" s="71" t="str">
        <f t="shared" si="370"/>
        <v/>
      </c>
      <c r="AN621" s="72" t="str">
        <f t="shared" si="371"/>
        <v/>
      </c>
      <c r="AO621" s="73" t="str">
        <f t="shared" si="372"/>
        <v/>
      </c>
      <c r="AP621" s="72" t="str">
        <f t="shared" si="373"/>
        <v/>
      </c>
      <c r="AQ621" s="72" t="str">
        <f t="shared" si="374"/>
        <v/>
      </c>
      <c r="AR621" s="72" t="str">
        <f t="shared" si="375"/>
        <v/>
      </c>
      <c r="AS621" s="72" t="str">
        <f t="shared" si="376"/>
        <v/>
      </c>
      <c r="AT621" s="72" t="str">
        <f t="shared" si="377"/>
        <v/>
      </c>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78" t="str">
        <f t="shared" si="378"/>
        <v/>
      </c>
      <c r="CO621" s="78" t="str">
        <f t="shared" si="379"/>
        <v/>
      </c>
      <c r="CP621" s="78" t="str">
        <f t="shared" si="380"/>
        <v/>
      </c>
      <c r="CQ621" s="78" t="str">
        <f t="shared" si="381"/>
        <v/>
      </c>
      <c r="CR621" s="78" t="str">
        <f t="shared" si="382"/>
        <v/>
      </c>
      <c r="CS621" s="78" t="str">
        <f t="shared" si="383"/>
        <v/>
      </c>
      <c r="CT621" s="78">
        <f t="shared" si="384"/>
        <v>0</v>
      </c>
      <c r="CU621" s="78">
        <f t="shared" si="385"/>
        <v>0</v>
      </c>
      <c r="CV621" s="78">
        <f t="shared" si="386"/>
        <v>0</v>
      </c>
      <c r="CW621" s="78">
        <f t="shared" si="387"/>
        <v>0</v>
      </c>
      <c r="CX621" s="78">
        <f t="shared" si="388"/>
        <v>0</v>
      </c>
      <c r="CY621" s="78">
        <f t="shared" si="389"/>
        <v>0</v>
      </c>
      <c r="CZ621" s="78">
        <f t="shared" si="390"/>
        <v>0</v>
      </c>
      <c r="DA621" s="78">
        <f>IF(COUNTIFS($A$2:$A$601,A621,$B$2:$B$601,B621,$F$2:F$601,F621)&gt;1,1,0)</f>
        <v>0</v>
      </c>
      <c r="DB621" s="78">
        <f t="shared" si="391"/>
        <v>0</v>
      </c>
      <c r="DC621" s="78">
        <f t="shared" si="392"/>
        <v>0</v>
      </c>
      <c r="DD621" s="78">
        <f t="shared" si="393"/>
        <v>0</v>
      </c>
      <c r="DE621" s="78" t="str">
        <f t="shared" si="394"/>
        <v>1</v>
      </c>
      <c r="DF621" s="78" t="str">
        <f t="shared" si="395"/>
        <v>1</v>
      </c>
      <c r="DG621" s="78" t="str">
        <f t="shared" si="396"/>
        <v>1</v>
      </c>
      <c r="DH621" s="78" t="str">
        <f t="shared" si="397"/>
        <v>1</v>
      </c>
      <c r="DI621" s="79" t="str">
        <f>IFERROR(IF(J621="","",VLOOKUP(J621,Lists!$D$3:$E$13,2,FALSE)),1)</f>
        <v/>
      </c>
      <c r="DJ621" s="79" t="str">
        <f>IFERROR(IF(K621="","",VLOOKUP(K621,Lists!$F$3:$G$14,2,FALSE)),1)</f>
        <v/>
      </c>
      <c r="DK621" s="79" t="str">
        <f>IFERROR(IF(M621="","",VLOOKUP(M621,Lists!$AA$3:$AB$18,2,FALSE)),1)</f>
        <v/>
      </c>
      <c r="DL621" s="79" t="str">
        <f>IFERROR(IF(N621="","",VLOOKUP(N621,Lists!$AC$3:$AD$13,2,FALSE)),1)</f>
        <v/>
      </c>
    </row>
    <row r="622" spans="1:116" ht="15" customHeight="1" x14ac:dyDescent="0.2">
      <c r="A622" s="20"/>
      <c r="B622" s="19"/>
      <c r="C622" s="19"/>
      <c r="D622" s="19"/>
      <c r="E622" s="136"/>
      <c r="F622" s="70"/>
      <c r="G622" s="19"/>
      <c r="H622" s="65"/>
      <c r="I622" s="20"/>
      <c r="J622" s="66"/>
      <c r="K622" s="18"/>
      <c r="L622" s="18"/>
      <c r="M622" s="20"/>
      <c r="N622" s="20"/>
      <c r="O622" s="18"/>
      <c r="P622" s="134"/>
      <c r="Q622" s="70"/>
      <c r="R622" s="134"/>
      <c r="S622" s="70"/>
      <c r="T622" s="134"/>
      <c r="U622" s="70"/>
      <c r="V622" s="134"/>
      <c r="W622" s="20"/>
      <c r="X622" s="135"/>
      <c r="Y622" s="20"/>
      <c r="Z622" s="135"/>
      <c r="AA622" s="19"/>
      <c r="AB622" s="19"/>
      <c r="AC622" s="19"/>
      <c r="AD622" s="19"/>
      <c r="AE622" s="71" t="str">
        <f t="shared" si="362"/>
        <v/>
      </c>
      <c r="AF622" s="71" t="str">
        <f t="shared" si="363"/>
        <v/>
      </c>
      <c r="AG622" s="71" t="str">
        <f t="shared" si="364"/>
        <v/>
      </c>
      <c r="AH622" s="71" t="str">
        <f t="shared" si="365"/>
        <v/>
      </c>
      <c r="AI622" s="71" t="str">
        <f t="shared" si="366"/>
        <v/>
      </c>
      <c r="AJ622" s="71" t="str">
        <f t="shared" si="367"/>
        <v/>
      </c>
      <c r="AK622" s="71" t="str">
        <f t="shared" si="368"/>
        <v/>
      </c>
      <c r="AL622" s="71" t="str">
        <f t="shared" si="369"/>
        <v/>
      </c>
      <c r="AM622" s="71" t="str">
        <f t="shared" si="370"/>
        <v/>
      </c>
      <c r="AN622" s="72" t="str">
        <f t="shared" si="371"/>
        <v/>
      </c>
      <c r="AO622" s="73" t="str">
        <f t="shared" si="372"/>
        <v/>
      </c>
      <c r="AP622" s="72" t="str">
        <f t="shared" si="373"/>
        <v/>
      </c>
      <c r="AQ622" s="72" t="str">
        <f t="shared" si="374"/>
        <v/>
      </c>
      <c r="AR622" s="72" t="str">
        <f t="shared" si="375"/>
        <v/>
      </c>
      <c r="AS622" s="72" t="str">
        <f t="shared" si="376"/>
        <v/>
      </c>
      <c r="AT622" s="72" t="str">
        <f t="shared" si="377"/>
        <v/>
      </c>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78" t="str">
        <f t="shared" si="378"/>
        <v/>
      </c>
      <c r="CO622" s="78" t="str">
        <f t="shared" si="379"/>
        <v/>
      </c>
      <c r="CP622" s="78" t="str">
        <f t="shared" si="380"/>
        <v/>
      </c>
      <c r="CQ622" s="78" t="str">
        <f t="shared" si="381"/>
        <v/>
      </c>
      <c r="CR622" s="78" t="str">
        <f t="shared" si="382"/>
        <v/>
      </c>
      <c r="CS622" s="78" t="str">
        <f t="shared" si="383"/>
        <v/>
      </c>
      <c r="CT622" s="78">
        <f t="shared" si="384"/>
        <v>0</v>
      </c>
      <c r="CU622" s="78">
        <f t="shared" si="385"/>
        <v>0</v>
      </c>
      <c r="CV622" s="78">
        <f t="shared" si="386"/>
        <v>0</v>
      </c>
      <c r="CW622" s="78">
        <f t="shared" si="387"/>
        <v>0</v>
      </c>
      <c r="CX622" s="78">
        <f t="shared" si="388"/>
        <v>0</v>
      </c>
      <c r="CY622" s="78">
        <f t="shared" si="389"/>
        <v>0</v>
      </c>
      <c r="CZ622" s="78">
        <f t="shared" si="390"/>
        <v>0</v>
      </c>
      <c r="DA622" s="78">
        <f>IF(COUNTIFS($A$2:$A$601,A622,$B$2:$B$601,B622,$F$2:F$601,F622)&gt;1,1,0)</f>
        <v>0</v>
      </c>
      <c r="DB622" s="78">
        <f t="shared" si="391"/>
        <v>0</v>
      </c>
      <c r="DC622" s="78">
        <f t="shared" si="392"/>
        <v>0</v>
      </c>
      <c r="DD622" s="78">
        <f t="shared" si="393"/>
        <v>0</v>
      </c>
      <c r="DE622" s="78" t="str">
        <f t="shared" si="394"/>
        <v>1</v>
      </c>
      <c r="DF622" s="78" t="str">
        <f t="shared" si="395"/>
        <v>1</v>
      </c>
      <c r="DG622" s="78" t="str">
        <f t="shared" si="396"/>
        <v>1</v>
      </c>
      <c r="DH622" s="78" t="str">
        <f t="shared" si="397"/>
        <v>1</v>
      </c>
      <c r="DI622" s="79" t="str">
        <f>IFERROR(IF(J622="","",VLOOKUP(J622,Lists!$D$3:$E$13,2,FALSE)),1)</f>
        <v/>
      </c>
      <c r="DJ622" s="79" t="str">
        <f>IFERROR(IF(K622="","",VLOOKUP(K622,Lists!$F$3:$G$14,2,FALSE)),1)</f>
        <v/>
      </c>
      <c r="DK622" s="79" t="str">
        <f>IFERROR(IF(M622="","",VLOOKUP(M622,Lists!$AA$3:$AB$18,2,FALSE)),1)</f>
        <v/>
      </c>
      <c r="DL622" s="79" t="str">
        <f>IFERROR(IF(N622="","",VLOOKUP(N622,Lists!$AC$3:$AD$13,2,FALSE)),1)</f>
        <v/>
      </c>
    </row>
    <row r="623" spans="1:116" ht="15" customHeight="1" x14ac:dyDescent="0.2">
      <c r="A623" s="20"/>
      <c r="B623" s="19"/>
      <c r="C623" s="19"/>
      <c r="D623" s="19"/>
      <c r="E623" s="136"/>
      <c r="F623" s="70"/>
      <c r="G623" s="19"/>
      <c r="H623" s="65"/>
      <c r="I623" s="20"/>
      <c r="J623" s="66"/>
      <c r="K623" s="18"/>
      <c r="L623" s="18"/>
      <c r="M623" s="20"/>
      <c r="N623" s="20"/>
      <c r="O623" s="18"/>
      <c r="P623" s="134"/>
      <c r="Q623" s="70"/>
      <c r="R623" s="134"/>
      <c r="S623" s="70"/>
      <c r="T623" s="134"/>
      <c r="U623" s="70"/>
      <c r="V623" s="134"/>
      <c r="W623" s="20"/>
      <c r="X623" s="135"/>
      <c r="Y623" s="20"/>
      <c r="Z623" s="135"/>
      <c r="AA623" s="19"/>
      <c r="AB623" s="19"/>
      <c r="AC623" s="19"/>
      <c r="AD623" s="19"/>
      <c r="AE623" s="71" t="str">
        <f t="shared" si="362"/>
        <v/>
      </c>
      <c r="AF623" s="71" t="str">
        <f t="shared" si="363"/>
        <v/>
      </c>
      <c r="AG623" s="71" t="str">
        <f t="shared" si="364"/>
        <v/>
      </c>
      <c r="AH623" s="71" t="str">
        <f t="shared" si="365"/>
        <v/>
      </c>
      <c r="AI623" s="71" t="str">
        <f t="shared" si="366"/>
        <v/>
      </c>
      <c r="AJ623" s="71" t="str">
        <f t="shared" si="367"/>
        <v/>
      </c>
      <c r="AK623" s="71" t="str">
        <f t="shared" si="368"/>
        <v/>
      </c>
      <c r="AL623" s="71" t="str">
        <f t="shared" si="369"/>
        <v/>
      </c>
      <c r="AM623" s="71" t="str">
        <f t="shared" si="370"/>
        <v/>
      </c>
      <c r="AN623" s="72" t="str">
        <f t="shared" si="371"/>
        <v/>
      </c>
      <c r="AO623" s="73" t="str">
        <f t="shared" si="372"/>
        <v/>
      </c>
      <c r="AP623" s="72" t="str">
        <f t="shared" si="373"/>
        <v/>
      </c>
      <c r="AQ623" s="72" t="str">
        <f t="shared" si="374"/>
        <v/>
      </c>
      <c r="AR623" s="72" t="str">
        <f t="shared" si="375"/>
        <v/>
      </c>
      <c r="AS623" s="72" t="str">
        <f t="shared" si="376"/>
        <v/>
      </c>
      <c r="AT623" s="72" t="str">
        <f t="shared" si="377"/>
        <v/>
      </c>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78" t="str">
        <f t="shared" si="378"/>
        <v/>
      </c>
      <c r="CO623" s="78" t="str">
        <f t="shared" si="379"/>
        <v/>
      </c>
      <c r="CP623" s="78" t="str">
        <f t="shared" si="380"/>
        <v/>
      </c>
      <c r="CQ623" s="78" t="str">
        <f t="shared" si="381"/>
        <v/>
      </c>
      <c r="CR623" s="78" t="str">
        <f t="shared" si="382"/>
        <v/>
      </c>
      <c r="CS623" s="78" t="str">
        <f t="shared" si="383"/>
        <v/>
      </c>
      <c r="CT623" s="78">
        <f t="shared" si="384"/>
        <v>0</v>
      </c>
      <c r="CU623" s="78">
        <f t="shared" si="385"/>
        <v>0</v>
      </c>
      <c r="CV623" s="78">
        <f t="shared" si="386"/>
        <v>0</v>
      </c>
      <c r="CW623" s="78">
        <f t="shared" si="387"/>
        <v>0</v>
      </c>
      <c r="CX623" s="78">
        <f t="shared" si="388"/>
        <v>0</v>
      </c>
      <c r="CY623" s="78">
        <f t="shared" si="389"/>
        <v>0</v>
      </c>
      <c r="CZ623" s="78">
        <f t="shared" si="390"/>
        <v>0</v>
      </c>
      <c r="DA623" s="78">
        <f>IF(COUNTIFS($A$2:$A$601,A623,$B$2:$B$601,B623,$F$2:F$601,F623)&gt;1,1,0)</f>
        <v>0</v>
      </c>
      <c r="DB623" s="78">
        <f t="shared" si="391"/>
        <v>0</v>
      </c>
      <c r="DC623" s="78">
        <f t="shared" si="392"/>
        <v>0</v>
      </c>
      <c r="DD623" s="78">
        <f t="shared" si="393"/>
        <v>0</v>
      </c>
      <c r="DE623" s="78" t="str">
        <f t="shared" si="394"/>
        <v>1</v>
      </c>
      <c r="DF623" s="78" t="str">
        <f t="shared" si="395"/>
        <v>1</v>
      </c>
      <c r="DG623" s="78" t="str">
        <f t="shared" si="396"/>
        <v>1</v>
      </c>
      <c r="DH623" s="78" t="str">
        <f t="shared" si="397"/>
        <v>1</v>
      </c>
      <c r="DI623" s="79" t="str">
        <f>IFERROR(IF(J623="","",VLOOKUP(J623,Lists!$D$3:$E$13,2,FALSE)),1)</f>
        <v/>
      </c>
      <c r="DJ623" s="79" t="str">
        <f>IFERROR(IF(K623="","",VLOOKUP(K623,Lists!$F$3:$G$14,2,FALSE)),1)</f>
        <v/>
      </c>
      <c r="DK623" s="79" t="str">
        <f>IFERROR(IF(M623="","",VLOOKUP(M623,Lists!$AA$3:$AB$18,2,FALSE)),1)</f>
        <v/>
      </c>
      <c r="DL623" s="79" t="str">
        <f>IFERROR(IF(N623="","",VLOOKUP(N623,Lists!$AC$3:$AD$13,2,FALSE)),1)</f>
        <v/>
      </c>
    </row>
    <row r="624" spans="1:116" ht="15" customHeight="1" x14ac:dyDescent="0.2">
      <c r="A624" s="20"/>
      <c r="B624" s="19"/>
      <c r="C624" s="19"/>
      <c r="D624" s="19"/>
      <c r="E624" s="136"/>
      <c r="F624" s="70"/>
      <c r="G624" s="19"/>
      <c r="H624" s="65"/>
      <c r="I624" s="20"/>
      <c r="J624" s="66"/>
      <c r="K624" s="18"/>
      <c r="L624" s="18"/>
      <c r="M624" s="20"/>
      <c r="N624" s="20"/>
      <c r="O624" s="18"/>
      <c r="P624" s="134"/>
      <c r="Q624" s="70"/>
      <c r="R624" s="134"/>
      <c r="S624" s="70"/>
      <c r="T624" s="134"/>
      <c r="U624" s="70"/>
      <c r="V624" s="134"/>
      <c r="W624" s="20"/>
      <c r="X624" s="135"/>
      <c r="Y624" s="20"/>
      <c r="Z624" s="135"/>
      <c r="AA624" s="19"/>
      <c r="AB624" s="19"/>
      <c r="AC624" s="19"/>
      <c r="AD624" s="19"/>
      <c r="AE624" s="71" t="str">
        <f t="shared" si="362"/>
        <v/>
      </c>
      <c r="AF624" s="71" t="str">
        <f t="shared" si="363"/>
        <v/>
      </c>
      <c r="AG624" s="71" t="str">
        <f t="shared" si="364"/>
        <v/>
      </c>
      <c r="AH624" s="71" t="str">
        <f t="shared" si="365"/>
        <v/>
      </c>
      <c r="AI624" s="71" t="str">
        <f t="shared" si="366"/>
        <v/>
      </c>
      <c r="AJ624" s="71" t="str">
        <f t="shared" si="367"/>
        <v/>
      </c>
      <c r="AK624" s="71" t="str">
        <f t="shared" si="368"/>
        <v/>
      </c>
      <c r="AL624" s="71" t="str">
        <f t="shared" si="369"/>
        <v/>
      </c>
      <c r="AM624" s="71" t="str">
        <f t="shared" si="370"/>
        <v/>
      </c>
      <c r="AN624" s="72" t="str">
        <f t="shared" si="371"/>
        <v/>
      </c>
      <c r="AO624" s="73" t="str">
        <f t="shared" si="372"/>
        <v/>
      </c>
      <c r="AP624" s="72" t="str">
        <f t="shared" si="373"/>
        <v/>
      </c>
      <c r="AQ624" s="72" t="str">
        <f t="shared" si="374"/>
        <v/>
      </c>
      <c r="AR624" s="72" t="str">
        <f t="shared" si="375"/>
        <v/>
      </c>
      <c r="AS624" s="72" t="str">
        <f t="shared" si="376"/>
        <v/>
      </c>
      <c r="AT624" s="72" t="str">
        <f t="shared" si="377"/>
        <v/>
      </c>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78" t="str">
        <f t="shared" si="378"/>
        <v/>
      </c>
      <c r="CO624" s="78" t="str">
        <f t="shared" si="379"/>
        <v/>
      </c>
      <c r="CP624" s="78" t="str">
        <f t="shared" si="380"/>
        <v/>
      </c>
      <c r="CQ624" s="78" t="str">
        <f t="shared" si="381"/>
        <v/>
      </c>
      <c r="CR624" s="78" t="str">
        <f t="shared" si="382"/>
        <v/>
      </c>
      <c r="CS624" s="78" t="str">
        <f t="shared" si="383"/>
        <v/>
      </c>
      <c r="CT624" s="78">
        <f t="shared" si="384"/>
        <v>0</v>
      </c>
      <c r="CU624" s="78">
        <f t="shared" si="385"/>
        <v>0</v>
      </c>
      <c r="CV624" s="78">
        <f t="shared" si="386"/>
        <v>0</v>
      </c>
      <c r="CW624" s="78">
        <f t="shared" si="387"/>
        <v>0</v>
      </c>
      <c r="CX624" s="78">
        <f t="shared" si="388"/>
        <v>0</v>
      </c>
      <c r="CY624" s="78">
        <f t="shared" si="389"/>
        <v>0</v>
      </c>
      <c r="CZ624" s="78">
        <f t="shared" si="390"/>
        <v>0</v>
      </c>
      <c r="DA624" s="78">
        <f>IF(COUNTIFS($A$2:$A$601,A624,$B$2:$B$601,B624,$F$2:F$601,F624)&gt;1,1,0)</f>
        <v>0</v>
      </c>
      <c r="DB624" s="78">
        <f t="shared" si="391"/>
        <v>0</v>
      </c>
      <c r="DC624" s="78">
        <f t="shared" si="392"/>
        <v>0</v>
      </c>
      <c r="DD624" s="78">
        <f t="shared" si="393"/>
        <v>0</v>
      </c>
      <c r="DE624" s="78" t="str">
        <f t="shared" si="394"/>
        <v>1</v>
      </c>
      <c r="DF624" s="78" t="str">
        <f t="shared" si="395"/>
        <v>1</v>
      </c>
      <c r="DG624" s="78" t="str">
        <f t="shared" si="396"/>
        <v>1</v>
      </c>
      <c r="DH624" s="78" t="str">
        <f t="shared" si="397"/>
        <v>1</v>
      </c>
      <c r="DI624" s="79" t="str">
        <f>IFERROR(IF(J624="","",VLOOKUP(J624,Lists!$D$3:$E$13,2,FALSE)),1)</f>
        <v/>
      </c>
      <c r="DJ624" s="79" t="str">
        <f>IFERROR(IF(K624="","",VLOOKUP(K624,Lists!$F$3:$G$14,2,FALSE)),1)</f>
        <v/>
      </c>
      <c r="DK624" s="79" t="str">
        <f>IFERROR(IF(M624="","",VLOOKUP(M624,Lists!$AA$3:$AB$18,2,FALSE)),1)</f>
        <v/>
      </c>
      <c r="DL624" s="79" t="str">
        <f>IFERROR(IF(N624="","",VLOOKUP(N624,Lists!$AC$3:$AD$13,2,FALSE)),1)</f>
        <v/>
      </c>
    </row>
    <row r="625" spans="1:116" ht="15" customHeight="1" x14ac:dyDescent="0.2">
      <c r="A625" s="20"/>
      <c r="B625" s="19"/>
      <c r="C625" s="19"/>
      <c r="D625" s="19"/>
      <c r="E625" s="136"/>
      <c r="F625" s="70"/>
      <c r="G625" s="19"/>
      <c r="H625" s="65"/>
      <c r="I625" s="20"/>
      <c r="J625" s="66"/>
      <c r="K625" s="18"/>
      <c r="L625" s="18"/>
      <c r="M625" s="20"/>
      <c r="N625" s="20"/>
      <c r="O625" s="18"/>
      <c r="P625" s="134"/>
      <c r="Q625" s="70"/>
      <c r="R625" s="134"/>
      <c r="S625" s="70"/>
      <c r="T625" s="134"/>
      <c r="U625" s="70"/>
      <c r="V625" s="134"/>
      <c r="W625" s="20"/>
      <c r="X625" s="135"/>
      <c r="Y625" s="20"/>
      <c r="Z625" s="135"/>
      <c r="AA625" s="19"/>
      <c r="AB625" s="19"/>
      <c r="AC625" s="19"/>
      <c r="AD625" s="19"/>
      <c r="AE625" s="71" t="str">
        <f t="shared" si="362"/>
        <v/>
      </c>
      <c r="AF625" s="71" t="str">
        <f t="shared" si="363"/>
        <v/>
      </c>
      <c r="AG625" s="71" t="str">
        <f t="shared" si="364"/>
        <v/>
      </c>
      <c r="AH625" s="71" t="str">
        <f t="shared" si="365"/>
        <v/>
      </c>
      <c r="AI625" s="71" t="str">
        <f t="shared" si="366"/>
        <v/>
      </c>
      <c r="AJ625" s="71" t="str">
        <f t="shared" si="367"/>
        <v/>
      </c>
      <c r="AK625" s="71" t="str">
        <f t="shared" si="368"/>
        <v/>
      </c>
      <c r="AL625" s="71" t="str">
        <f t="shared" si="369"/>
        <v/>
      </c>
      <c r="AM625" s="71" t="str">
        <f t="shared" si="370"/>
        <v/>
      </c>
      <c r="AN625" s="72" t="str">
        <f t="shared" si="371"/>
        <v/>
      </c>
      <c r="AO625" s="73" t="str">
        <f t="shared" si="372"/>
        <v/>
      </c>
      <c r="AP625" s="72" t="str">
        <f t="shared" si="373"/>
        <v/>
      </c>
      <c r="AQ625" s="72" t="str">
        <f t="shared" si="374"/>
        <v/>
      </c>
      <c r="AR625" s="72" t="str">
        <f t="shared" si="375"/>
        <v/>
      </c>
      <c r="AS625" s="72" t="str">
        <f t="shared" si="376"/>
        <v/>
      </c>
      <c r="AT625" s="72" t="str">
        <f t="shared" si="377"/>
        <v/>
      </c>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78" t="str">
        <f t="shared" si="378"/>
        <v/>
      </c>
      <c r="CO625" s="78" t="str">
        <f t="shared" si="379"/>
        <v/>
      </c>
      <c r="CP625" s="78" t="str">
        <f t="shared" si="380"/>
        <v/>
      </c>
      <c r="CQ625" s="78" t="str">
        <f t="shared" si="381"/>
        <v/>
      </c>
      <c r="CR625" s="78" t="str">
        <f t="shared" si="382"/>
        <v/>
      </c>
      <c r="CS625" s="78" t="str">
        <f t="shared" si="383"/>
        <v/>
      </c>
      <c r="CT625" s="78">
        <f t="shared" si="384"/>
        <v>0</v>
      </c>
      <c r="CU625" s="78">
        <f t="shared" si="385"/>
        <v>0</v>
      </c>
      <c r="CV625" s="78">
        <f t="shared" si="386"/>
        <v>0</v>
      </c>
      <c r="CW625" s="78">
        <f t="shared" si="387"/>
        <v>0</v>
      </c>
      <c r="CX625" s="78">
        <f t="shared" si="388"/>
        <v>0</v>
      </c>
      <c r="CY625" s="78">
        <f t="shared" si="389"/>
        <v>0</v>
      </c>
      <c r="CZ625" s="78">
        <f t="shared" si="390"/>
        <v>0</v>
      </c>
      <c r="DA625" s="78">
        <f>IF(COUNTIFS($A$2:$A$601,A625,$B$2:$B$601,B625,$F$2:F$601,F625)&gt;1,1,0)</f>
        <v>0</v>
      </c>
      <c r="DB625" s="78">
        <f t="shared" si="391"/>
        <v>0</v>
      </c>
      <c r="DC625" s="78">
        <f t="shared" si="392"/>
        <v>0</v>
      </c>
      <c r="DD625" s="78">
        <f t="shared" si="393"/>
        <v>0</v>
      </c>
      <c r="DE625" s="78" t="str">
        <f t="shared" si="394"/>
        <v>1</v>
      </c>
      <c r="DF625" s="78" t="str">
        <f t="shared" si="395"/>
        <v>1</v>
      </c>
      <c r="DG625" s="78" t="str">
        <f t="shared" si="396"/>
        <v>1</v>
      </c>
      <c r="DH625" s="78" t="str">
        <f t="shared" si="397"/>
        <v>1</v>
      </c>
      <c r="DI625" s="79" t="str">
        <f>IFERROR(IF(J625="","",VLOOKUP(J625,Lists!$D$3:$E$13,2,FALSE)),1)</f>
        <v/>
      </c>
      <c r="DJ625" s="79" t="str">
        <f>IFERROR(IF(K625="","",VLOOKUP(K625,Lists!$F$3:$G$14,2,FALSE)),1)</f>
        <v/>
      </c>
      <c r="DK625" s="79" t="str">
        <f>IFERROR(IF(M625="","",VLOOKUP(M625,Lists!$AA$3:$AB$18,2,FALSE)),1)</f>
        <v/>
      </c>
      <c r="DL625" s="79" t="str">
        <f>IFERROR(IF(N625="","",VLOOKUP(N625,Lists!$AC$3:$AD$13,2,FALSE)),1)</f>
        <v/>
      </c>
    </row>
    <row r="626" spans="1:116" ht="15" customHeight="1" x14ac:dyDescent="0.2">
      <c r="A626" s="20"/>
      <c r="B626" s="19"/>
      <c r="C626" s="19"/>
      <c r="D626" s="19"/>
      <c r="E626" s="136"/>
      <c r="F626" s="70"/>
      <c r="G626" s="19"/>
      <c r="H626" s="65"/>
      <c r="I626" s="20"/>
      <c r="J626" s="66"/>
      <c r="K626" s="18"/>
      <c r="L626" s="18"/>
      <c r="M626" s="20"/>
      <c r="N626" s="20"/>
      <c r="O626" s="18"/>
      <c r="P626" s="134"/>
      <c r="Q626" s="70"/>
      <c r="R626" s="134"/>
      <c r="S626" s="70"/>
      <c r="T626" s="134"/>
      <c r="U626" s="70"/>
      <c r="V626" s="134"/>
      <c r="W626" s="20"/>
      <c r="X626" s="135"/>
      <c r="Y626" s="20"/>
      <c r="Z626" s="135"/>
      <c r="AA626" s="19"/>
      <c r="AB626" s="19"/>
      <c r="AC626" s="19"/>
      <c r="AD626" s="19"/>
      <c r="AE626" s="71" t="str">
        <f t="shared" si="362"/>
        <v/>
      </c>
      <c r="AF626" s="71" t="str">
        <f t="shared" si="363"/>
        <v/>
      </c>
      <c r="AG626" s="71" t="str">
        <f t="shared" si="364"/>
        <v/>
      </c>
      <c r="AH626" s="71" t="str">
        <f t="shared" si="365"/>
        <v/>
      </c>
      <c r="AI626" s="71" t="str">
        <f t="shared" si="366"/>
        <v/>
      </c>
      <c r="AJ626" s="71" t="str">
        <f t="shared" si="367"/>
        <v/>
      </c>
      <c r="AK626" s="71" t="str">
        <f t="shared" si="368"/>
        <v/>
      </c>
      <c r="AL626" s="71" t="str">
        <f t="shared" si="369"/>
        <v/>
      </c>
      <c r="AM626" s="71" t="str">
        <f t="shared" si="370"/>
        <v/>
      </c>
      <c r="AN626" s="72" t="str">
        <f t="shared" si="371"/>
        <v/>
      </c>
      <c r="AO626" s="73" t="str">
        <f t="shared" si="372"/>
        <v/>
      </c>
      <c r="AP626" s="72" t="str">
        <f t="shared" si="373"/>
        <v/>
      </c>
      <c r="AQ626" s="72" t="str">
        <f t="shared" si="374"/>
        <v/>
      </c>
      <c r="AR626" s="72" t="str">
        <f t="shared" si="375"/>
        <v/>
      </c>
      <c r="AS626" s="72" t="str">
        <f t="shared" si="376"/>
        <v/>
      </c>
      <c r="AT626" s="72" t="str">
        <f t="shared" si="377"/>
        <v/>
      </c>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78" t="str">
        <f t="shared" si="378"/>
        <v/>
      </c>
      <c r="CO626" s="78" t="str">
        <f t="shared" si="379"/>
        <v/>
      </c>
      <c r="CP626" s="78" t="str">
        <f t="shared" si="380"/>
        <v/>
      </c>
      <c r="CQ626" s="78" t="str">
        <f t="shared" si="381"/>
        <v/>
      </c>
      <c r="CR626" s="78" t="str">
        <f t="shared" si="382"/>
        <v/>
      </c>
      <c r="CS626" s="78" t="str">
        <f t="shared" si="383"/>
        <v/>
      </c>
      <c r="CT626" s="78">
        <f t="shared" si="384"/>
        <v>0</v>
      </c>
      <c r="CU626" s="78">
        <f t="shared" si="385"/>
        <v>0</v>
      </c>
      <c r="CV626" s="78">
        <f t="shared" si="386"/>
        <v>0</v>
      </c>
      <c r="CW626" s="78">
        <f t="shared" si="387"/>
        <v>0</v>
      </c>
      <c r="CX626" s="78">
        <f t="shared" si="388"/>
        <v>0</v>
      </c>
      <c r="CY626" s="78">
        <f t="shared" si="389"/>
        <v>0</v>
      </c>
      <c r="CZ626" s="78">
        <f t="shared" si="390"/>
        <v>0</v>
      </c>
      <c r="DA626" s="78">
        <f>IF(COUNTIFS($A$2:$A$601,A626,$B$2:$B$601,B626,$F$2:F$601,F626)&gt;1,1,0)</f>
        <v>0</v>
      </c>
      <c r="DB626" s="78">
        <f t="shared" si="391"/>
        <v>0</v>
      </c>
      <c r="DC626" s="78">
        <f t="shared" si="392"/>
        <v>0</v>
      </c>
      <c r="DD626" s="78">
        <f t="shared" si="393"/>
        <v>0</v>
      </c>
      <c r="DE626" s="78" t="str">
        <f t="shared" si="394"/>
        <v>1</v>
      </c>
      <c r="DF626" s="78" t="str">
        <f t="shared" si="395"/>
        <v>1</v>
      </c>
      <c r="DG626" s="78" t="str">
        <f t="shared" si="396"/>
        <v>1</v>
      </c>
      <c r="DH626" s="78" t="str">
        <f t="shared" si="397"/>
        <v>1</v>
      </c>
      <c r="DI626" s="79" t="str">
        <f>IFERROR(IF(J626="","",VLOOKUP(J626,Lists!$D$3:$E$13,2,FALSE)),1)</f>
        <v/>
      </c>
      <c r="DJ626" s="79" t="str">
        <f>IFERROR(IF(K626="","",VLOOKUP(K626,Lists!$F$3:$G$14,2,FALSE)),1)</f>
        <v/>
      </c>
      <c r="DK626" s="79" t="str">
        <f>IFERROR(IF(M626="","",VLOOKUP(M626,Lists!$AA$3:$AB$18,2,FALSE)),1)</f>
        <v/>
      </c>
      <c r="DL626" s="79" t="str">
        <f>IFERROR(IF(N626="","",VLOOKUP(N626,Lists!$AC$3:$AD$13,2,FALSE)),1)</f>
        <v/>
      </c>
    </row>
    <row r="627" spans="1:116" ht="15" customHeight="1" x14ac:dyDescent="0.2">
      <c r="A627" s="20"/>
      <c r="B627" s="19"/>
      <c r="C627" s="19"/>
      <c r="D627" s="19"/>
      <c r="E627" s="136"/>
      <c r="F627" s="70"/>
      <c r="G627" s="19"/>
      <c r="H627" s="65"/>
      <c r="I627" s="20"/>
      <c r="J627" s="66"/>
      <c r="K627" s="18"/>
      <c r="L627" s="18"/>
      <c r="M627" s="20"/>
      <c r="N627" s="20"/>
      <c r="O627" s="18"/>
      <c r="P627" s="134"/>
      <c r="Q627" s="70"/>
      <c r="R627" s="134"/>
      <c r="S627" s="70"/>
      <c r="T627" s="134"/>
      <c r="U627" s="70"/>
      <c r="V627" s="134"/>
      <c r="W627" s="20"/>
      <c r="X627" s="135"/>
      <c r="Y627" s="20"/>
      <c r="Z627" s="135"/>
      <c r="AA627" s="19"/>
      <c r="AB627" s="19"/>
      <c r="AC627" s="19"/>
      <c r="AD627" s="19"/>
      <c r="AE627" s="71" t="str">
        <f t="shared" si="362"/>
        <v/>
      </c>
      <c r="AF627" s="71" t="str">
        <f t="shared" si="363"/>
        <v/>
      </c>
      <c r="AG627" s="71" t="str">
        <f t="shared" si="364"/>
        <v/>
      </c>
      <c r="AH627" s="71" t="str">
        <f t="shared" si="365"/>
        <v/>
      </c>
      <c r="AI627" s="71" t="str">
        <f t="shared" si="366"/>
        <v/>
      </c>
      <c r="AJ627" s="71" t="str">
        <f t="shared" si="367"/>
        <v/>
      </c>
      <c r="AK627" s="71" t="str">
        <f t="shared" si="368"/>
        <v/>
      </c>
      <c r="AL627" s="71" t="str">
        <f t="shared" si="369"/>
        <v/>
      </c>
      <c r="AM627" s="71" t="str">
        <f t="shared" si="370"/>
        <v/>
      </c>
      <c r="AN627" s="72" t="str">
        <f t="shared" si="371"/>
        <v/>
      </c>
      <c r="AO627" s="73" t="str">
        <f t="shared" si="372"/>
        <v/>
      </c>
      <c r="AP627" s="72" t="str">
        <f t="shared" si="373"/>
        <v/>
      </c>
      <c r="AQ627" s="72" t="str">
        <f t="shared" si="374"/>
        <v/>
      </c>
      <c r="AR627" s="72" t="str">
        <f t="shared" si="375"/>
        <v/>
      </c>
      <c r="AS627" s="72" t="str">
        <f t="shared" si="376"/>
        <v/>
      </c>
      <c r="AT627" s="72" t="str">
        <f t="shared" si="377"/>
        <v/>
      </c>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78" t="str">
        <f t="shared" si="378"/>
        <v/>
      </c>
      <c r="CO627" s="78" t="str">
        <f t="shared" si="379"/>
        <v/>
      </c>
      <c r="CP627" s="78" t="str">
        <f t="shared" si="380"/>
        <v/>
      </c>
      <c r="CQ627" s="78" t="str">
        <f t="shared" si="381"/>
        <v/>
      </c>
      <c r="CR627" s="78" t="str">
        <f t="shared" si="382"/>
        <v/>
      </c>
      <c r="CS627" s="78" t="str">
        <f t="shared" si="383"/>
        <v/>
      </c>
      <c r="CT627" s="78">
        <f t="shared" si="384"/>
        <v>0</v>
      </c>
      <c r="CU627" s="78">
        <f t="shared" si="385"/>
        <v>0</v>
      </c>
      <c r="CV627" s="78">
        <f t="shared" si="386"/>
        <v>0</v>
      </c>
      <c r="CW627" s="78">
        <f t="shared" si="387"/>
        <v>0</v>
      </c>
      <c r="CX627" s="78">
        <f t="shared" si="388"/>
        <v>0</v>
      </c>
      <c r="CY627" s="78">
        <f t="shared" si="389"/>
        <v>0</v>
      </c>
      <c r="CZ627" s="78">
        <f t="shared" si="390"/>
        <v>0</v>
      </c>
      <c r="DA627" s="78">
        <f>IF(COUNTIFS($A$2:$A$601,A627,$B$2:$B$601,B627,$F$2:F$601,F627)&gt;1,1,0)</f>
        <v>0</v>
      </c>
      <c r="DB627" s="78">
        <f t="shared" si="391"/>
        <v>0</v>
      </c>
      <c r="DC627" s="78">
        <f t="shared" si="392"/>
        <v>0</v>
      </c>
      <c r="DD627" s="78">
        <f t="shared" si="393"/>
        <v>0</v>
      </c>
      <c r="DE627" s="78" t="str">
        <f t="shared" si="394"/>
        <v>1</v>
      </c>
      <c r="DF627" s="78" t="str">
        <f t="shared" si="395"/>
        <v>1</v>
      </c>
      <c r="DG627" s="78" t="str">
        <f t="shared" si="396"/>
        <v>1</v>
      </c>
      <c r="DH627" s="78" t="str">
        <f t="shared" si="397"/>
        <v>1</v>
      </c>
      <c r="DI627" s="79" t="str">
        <f>IFERROR(IF(J627="","",VLOOKUP(J627,Lists!$D$3:$E$13,2,FALSE)),1)</f>
        <v/>
      </c>
      <c r="DJ627" s="79" t="str">
        <f>IFERROR(IF(K627="","",VLOOKUP(K627,Lists!$F$3:$G$14,2,FALSE)),1)</f>
        <v/>
      </c>
      <c r="DK627" s="79" t="str">
        <f>IFERROR(IF(M627="","",VLOOKUP(M627,Lists!$AA$3:$AB$18,2,FALSE)),1)</f>
        <v/>
      </c>
      <c r="DL627" s="79" t="str">
        <f>IFERROR(IF(N627="","",VLOOKUP(N627,Lists!$AC$3:$AD$13,2,FALSE)),1)</f>
        <v/>
      </c>
    </row>
    <row r="628" spans="1:116" ht="15" customHeight="1" x14ac:dyDescent="0.2">
      <c r="A628" s="20"/>
      <c r="B628" s="19"/>
      <c r="C628" s="19"/>
      <c r="D628" s="19"/>
      <c r="E628" s="136"/>
      <c r="F628" s="70"/>
      <c r="G628" s="19"/>
      <c r="H628" s="65"/>
      <c r="I628" s="20"/>
      <c r="J628" s="66"/>
      <c r="K628" s="18"/>
      <c r="L628" s="18"/>
      <c r="M628" s="20"/>
      <c r="N628" s="20"/>
      <c r="O628" s="18"/>
      <c r="P628" s="134"/>
      <c r="Q628" s="70"/>
      <c r="R628" s="134"/>
      <c r="S628" s="70"/>
      <c r="T628" s="134"/>
      <c r="U628" s="70"/>
      <c r="V628" s="134"/>
      <c r="W628" s="20"/>
      <c r="X628" s="135"/>
      <c r="Y628" s="20"/>
      <c r="Z628" s="135"/>
      <c r="AA628" s="19"/>
      <c r="AB628" s="19"/>
      <c r="AC628" s="19"/>
      <c r="AD628" s="19"/>
      <c r="AE628" s="71" t="str">
        <f t="shared" si="362"/>
        <v/>
      </c>
      <c r="AF628" s="71" t="str">
        <f t="shared" si="363"/>
        <v/>
      </c>
      <c r="AG628" s="71" t="str">
        <f t="shared" si="364"/>
        <v/>
      </c>
      <c r="AH628" s="71" t="str">
        <f t="shared" si="365"/>
        <v/>
      </c>
      <c r="AI628" s="71" t="str">
        <f t="shared" si="366"/>
        <v/>
      </c>
      <c r="AJ628" s="71" t="str">
        <f t="shared" si="367"/>
        <v/>
      </c>
      <c r="AK628" s="71" t="str">
        <f t="shared" si="368"/>
        <v/>
      </c>
      <c r="AL628" s="71" t="str">
        <f t="shared" si="369"/>
        <v/>
      </c>
      <c r="AM628" s="71" t="str">
        <f t="shared" si="370"/>
        <v/>
      </c>
      <c r="AN628" s="72" t="str">
        <f t="shared" si="371"/>
        <v/>
      </c>
      <c r="AO628" s="73" t="str">
        <f t="shared" si="372"/>
        <v/>
      </c>
      <c r="AP628" s="72" t="str">
        <f t="shared" si="373"/>
        <v/>
      </c>
      <c r="AQ628" s="72" t="str">
        <f t="shared" si="374"/>
        <v/>
      </c>
      <c r="AR628" s="72" t="str">
        <f t="shared" si="375"/>
        <v/>
      </c>
      <c r="AS628" s="72" t="str">
        <f t="shared" si="376"/>
        <v/>
      </c>
      <c r="AT628" s="72" t="str">
        <f t="shared" si="377"/>
        <v/>
      </c>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78" t="str">
        <f t="shared" si="378"/>
        <v/>
      </c>
      <c r="CO628" s="78" t="str">
        <f t="shared" si="379"/>
        <v/>
      </c>
      <c r="CP628" s="78" t="str">
        <f t="shared" si="380"/>
        <v/>
      </c>
      <c r="CQ628" s="78" t="str">
        <f t="shared" si="381"/>
        <v/>
      </c>
      <c r="CR628" s="78" t="str">
        <f t="shared" si="382"/>
        <v/>
      </c>
      <c r="CS628" s="78" t="str">
        <f t="shared" si="383"/>
        <v/>
      </c>
      <c r="CT628" s="78">
        <f t="shared" si="384"/>
        <v>0</v>
      </c>
      <c r="CU628" s="78">
        <f t="shared" si="385"/>
        <v>0</v>
      </c>
      <c r="CV628" s="78">
        <f t="shared" si="386"/>
        <v>0</v>
      </c>
      <c r="CW628" s="78">
        <f t="shared" si="387"/>
        <v>0</v>
      </c>
      <c r="CX628" s="78">
        <f t="shared" si="388"/>
        <v>0</v>
      </c>
      <c r="CY628" s="78">
        <f t="shared" si="389"/>
        <v>0</v>
      </c>
      <c r="CZ628" s="78">
        <f t="shared" si="390"/>
        <v>0</v>
      </c>
      <c r="DA628" s="78">
        <f>IF(COUNTIFS($A$2:$A$601,A628,$B$2:$B$601,B628,$F$2:F$601,F628)&gt;1,1,0)</f>
        <v>0</v>
      </c>
      <c r="DB628" s="78">
        <f t="shared" si="391"/>
        <v>0</v>
      </c>
      <c r="DC628" s="78">
        <f t="shared" si="392"/>
        <v>0</v>
      </c>
      <c r="DD628" s="78">
        <f t="shared" si="393"/>
        <v>0</v>
      </c>
      <c r="DE628" s="78" t="str">
        <f t="shared" si="394"/>
        <v>1</v>
      </c>
      <c r="DF628" s="78" t="str">
        <f t="shared" si="395"/>
        <v>1</v>
      </c>
      <c r="DG628" s="78" t="str">
        <f t="shared" si="396"/>
        <v>1</v>
      </c>
      <c r="DH628" s="78" t="str">
        <f t="shared" si="397"/>
        <v>1</v>
      </c>
      <c r="DI628" s="79" t="str">
        <f>IFERROR(IF(J628="","",VLOOKUP(J628,Lists!$D$3:$E$13,2,FALSE)),1)</f>
        <v/>
      </c>
      <c r="DJ628" s="79" t="str">
        <f>IFERROR(IF(K628="","",VLOOKUP(K628,Lists!$F$3:$G$14,2,FALSE)),1)</f>
        <v/>
      </c>
      <c r="DK628" s="79" t="str">
        <f>IFERROR(IF(M628="","",VLOOKUP(M628,Lists!$AA$3:$AB$18,2,FALSE)),1)</f>
        <v/>
      </c>
      <c r="DL628" s="79" t="str">
        <f>IFERROR(IF(N628="","",VLOOKUP(N628,Lists!$AC$3:$AD$13,2,FALSE)),1)</f>
        <v/>
      </c>
    </row>
    <row r="629" spans="1:116" ht="15" customHeight="1" x14ac:dyDescent="0.2">
      <c r="A629" s="20"/>
      <c r="B629" s="19"/>
      <c r="C629" s="19"/>
      <c r="D629" s="19"/>
      <c r="E629" s="136"/>
      <c r="F629" s="70"/>
      <c r="G629" s="19"/>
      <c r="H629" s="65"/>
      <c r="I629" s="20"/>
      <c r="J629" s="66"/>
      <c r="K629" s="18"/>
      <c r="L629" s="18"/>
      <c r="M629" s="20"/>
      <c r="N629" s="20"/>
      <c r="O629" s="18"/>
      <c r="P629" s="134"/>
      <c r="Q629" s="70"/>
      <c r="R629" s="134"/>
      <c r="S629" s="70"/>
      <c r="T629" s="134"/>
      <c r="U629" s="70"/>
      <c r="V629" s="134"/>
      <c r="W629" s="20"/>
      <c r="X629" s="135"/>
      <c r="Y629" s="20"/>
      <c r="Z629" s="135"/>
      <c r="AA629" s="19"/>
      <c r="AB629" s="19"/>
      <c r="AC629" s="19"/>
      <c r="AD629" s="19"/>
      <c r="AE629" s="71" t="str">
        <f t="shared" si="362"/>
        <v/>
      </c>
      <c r="AF629" s="71" t="str">
        <f t="shared" si="363"/>
        <v/>
      </c>
      <c r="AG629" s="71" t="str">
        <f t="shared" si="364"/>
        <v/>
      </c>
      <c r="AH629" s="71" t="str">
        <f t="shared" si="365"/>
        <v/>
      </c>
      <c r="AI629" s="71" t="str">
        <f t="shared" si="366"/>
        <v/>
      </c>
      <c r="AJ629" s="71" t="str">
        <f t="shared" si="367"/>
        <v/>
      </c>
      <c r="AK629" s="71" t="str">
        <f t="shared" si="368"/>
        <v/>
      </c>
      <c r="AL629" s="71" t="str">
        <f t="shared" si="369"/>
        <v/>
      </c>
      <c r="AM629" s="71" t="str">
        <f t="shared" si="370"/>
        <v/>
      </c>
      <c r="AN629" s="72" t="str">
        <f t="shared" si="371"/>
        <v/>
      </c>
      <c r="AO629" s="73" t="str">
        <f t="shared" si="372"/>
        <v/>
      </c>
      <c r="AP629" s="72" t="str">
        <f t="shared" si="373"/>
        <v/>
      </c>
      <c r="AQ629" s="72" t="str">
        <f t="shared" si="374"/>
        <v/>
      </c>
      <c r="AR629" s="72" t="str">
        <f t="shared" si="375"/>
        <v/>
      </c>
      <c r="AS629" s="72" t="str">
        <f t="shared" si="376"/>
        <v/>
      </c>
      <c r="AT629" s="72" t="str">
        <f t="shared" si="377"/>
        <v/>
      </c>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78" t="str">
        <f t="shared" si="378"/>
        <v/>
      </c>
      <c r="CO629" s="78" t="str">
        <f t="shared" si="379"/>
        <v/>
      </c>
      <c r="CP629" s="78" t="str">
        <f t="shared" si="380"/>
        <v/>
      </c>
      <c r="CQ629" s="78" t="str">
        <f t="shared" si="381"/>
        <v/>
      </c>
      <c r="CR629" s="78" t="str">
        <f t="shared" si="382"/>
        <v/>
      </c>
      <c r="CS629" s="78" t="str">
        <f t="shared" si="383"/>
        <v/>
      </c>
      <c r="CT629" s="78">
        <f t="shared" si="384"/>
        <v>0</v>
      </c>
      <c r="CU629" s="78">
        <f t="shared" si="385"/>
        <v>0</v>
      </c>
      <c r="CV629" s="78">
        <f t="shared" si="386"/>
        <v>0</v>
      </c>
      <c r="CW629" s="78">
        <f t="shared" si="387"/>
        <v>0</v>
      </c>
      <c r="CX629" s="78">
        <f t="shared" si="388"/>
        <v>0</v>
      </c>
      <c r="CY629" s="78">
        <f t="shared" si="389"/>
        <v>0</v>
      </c>
      <c r="CZ629" s="78">
        <f t="shared" si="390"/>
        <v>0</v>
      </c>
      <c r="DA629" s="78">
        <f>IF(COUNTIFS($A$2:$A$601,A629,$B$2:$B$601,B629,$F$2:F$601,F629)&gt;1,1,0)</f>
        <v>0</v>
      </c>
      <c r="DB629" s="78">
        <f t="shared" si="391"/>
        <v>0</v>
      </c>
      <c r="DC629" s="78">
        <f t="shared" si="392"/>
        <v>0</v>
      </c>
      <c r="DD629" s="78">
        <f t="shared" si="393"/>
        <v>0</v>
      </c>
      <c r="DE629" s="78" t="str">
        <f t="shared" si="394"/>
        <v>1</v>
      </c>
      <c r="DF629" s="78" t="str">
        <f t="shared" si="395"/>
        <v>1</v>
      </c>
      <c r="DG629" s="78" t="str">
        <f t="shared" si="396"/>
        <v>1</v>
      </c>
      <c r="DH629" s="78" t="str">
        <f t="shared" si="397"/>
        <v>1</v>
      </c>
      <c r="DI629" s="79" t="str">
        <f>IFERROR(IF(J629="","",VLOOKUP(J629,Lists!$D$3:$E$13,2,FALSE)),1)</f>
        <v/>
      </c>
      <c r="DJ629" s="79" t="str">
        <f>IFERROR(IF(K629="","",VLOOKUP(K629,Lists!$F$3:$G$14,2,FALSE)),1)</f>
        <v/>
      </c>
      <c r="DK629" s="79" t="str">
        <f>IFERROR(IF(M629="","",VLOOKUP(M629,Lists!$AA$3:$AB$18,2,FALSE)),1)</f>
        <v/>
      </c>
      <c r="DL629" s="79" t="str">
        <f>IFERROR(IF(N629="","",VLOOKUP(N629,Lists!$AC$3:$AD$13,2,FALSE)),1)</f>
        <v/>
      </c>
    </row>
    <row r="630" spans="1:116" ht="15" customHeight="1" x14ac:dyDescent="0.2">
      <c r="A630" s="20"/>
      <c r="B630" s="19"/>
      <c r="C630" s="19"/>
      <c r="D630" s="19"/>
      <c r="E630" s="136"/>
      <c r="F630" s="70"/>
      <c r="G630" s="19"/>
      <c r="H630" s="65"/>
      <c r="I630" s="20"/>
      <c r="J630" s="66"/>
      <c r="K630" s="18"/>
      <c r="L630" s="18"/>
      <c r="M630" s="20"/>
      <c r="N630" s="20"/>
      <c r="O630" s="18"/>
      <c r="P630" s="134"/>
      <c r="Q630" s="70"/>
      <c r="R630" s="134"/>
      <c r="S630" s="70"/>
      <c r="T630" s="134"/>
      <c r="U630" s="70"/>
      <c r="V630" s="134"/>
      <c r="W630" s="20"/>
      <c r="X630" s="135"/>
      <c r="Y630" s="20"/>
      <c r="Z630" s="135"/>
      <c r="AA630" s="19"/>
      <c r="AB630" s="19"/>
      <c r="AC630" s="19"/>
      <c r="AD630" s="19"/>
      <c r="AE630" s="71" t="str">
        <f t="shared" si="362"/>
        <v/>
      </c>
      <c r="AF630" s="71" t="str">
        <f t="shared" si="363"/>
        <v/>
      </c>
      <c r="AG630" s="71" t="str">
        <f t="shared" si="364"/>
        <v/>
      </c>
      <c r="AH630" s="71" t="str">
        <f t="shared" si="365"/>
        <v/>
      </c>
      <c r="AI630" s="71" t="str">
        <f t="shared" si="366"/>
        <v/>
      </c>
      <c r="AJ630" s="71" t="str">
        <f t="shared" si="367"/>
        <v/>
      </c>
      <c r="AK630" s="71" t="str">
        <f t="shared" si="368"/>
        <v/>
      </c>
      <c r="AL630" s="71" t="str">
        <f t="shared" si="369"/>
        <v/>
      </c>
      <c r="AM630" s="71" t="str">
        <f t="shared" si="370"/>
        <v/>
      </c>
      <c r="AN630" s="72" t="str">
        <f t="shared" si="371"/>
        <v/>
      </c>
      <c r="AO630" s="73" t="str">
        <f t="shared" si="372"/>
        <v/>
      </c>
      <c r="AP630" s="72" t="str">
        <f t="shared" si="373"/>
        <v/>
      </c>
      <c r="AQ630" s="72" t="str">
        <f t="shared" si="374"/>
        <v/>
      </c>
      <c r="AR630" s="72" t="str">
        <f t="shared" si="375"/>
        <v/>
      </c>
      <c r="AS630" s="72" t="str">
        <f t="shared" si="376"/>
        <v/>
      </c>
      <c r="AT630" s="72" t="str">
        <f t="shared" si="377"/>
        <v/>
      </c>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78" t="str">
        <f t="shared" si="378"/>
        <v/>
      </c>
      <c r="CO630" s="78" t="str">
        <f t="shared" si="379"/>
        <v/>
      </c>
      <c r="CP630" s="78" t="str">
        <f t="shared" si="380"/>
        <v/>
      </c>
      <c r="CQ630" s="78" t="str">
        <f t="shared" si="381"/>
        <v/>
      </c>
      <c r="CR630" s="78" t="str">
        <f t="shared" si="382"/>
        <v/>
      </c>
      <c r="CS630" s="78" t="str">
        <f t="shared" si="383"/>
        <v/>
      </c>
      <c r="CT630" s="78">
        <f t="shared" si="384"/>
        <v>0</v>
      </c>
      <c r="CU630" s="78">
        <f t="shared" si="385"/>
        <v>0</v>
      </c>
      <c r="CV630" s="78">
        <f t="shared" si="386"/>
        <v>0</v>
      </c>
      <c r="CW630" s="78">
        <f t="shared" si="387"/>
        <v>0</v>
      </c>
      <c r="CX630" s="78">
        <f t="shared" si="388"/>
        <v>0</v>
      </c>
      <c r="CY630" s="78">
        <f t="shared" si="389"/>
        <v>0</v>
      </c>
      <c r="CZ630" s="78">
        <f t="shared" si="390"/>
        <v>0</v>
      </c>
      <c r="DA630" s="78">
        <f>IF(COUNTIFS($A$2:$A$601,A630,$B$2:$B$601,B630,$F$2:F$601,F630)&gt;1,1,0)</f>
        <v>0</v>
      </c>
      <c r="DB630" s="78">
        <f t="shared" si="391"/>
        <v>0</v>
      </c>
      <c r="DC630" s="78">
        <f t="shared" si="392"/>
        <v>0</v>
      </c>
      <c r="DD630" s="78">
        <f t="shared" si="393"/>
        <v>0</v>
      </c>
      <c r="DE630" s="78" t="str">
        <f t="shared" si="394"/>
        <v>1</v>
      </c>
      <c r="DF630" s="78" t="str">
        <f t="shared" si="395"/>
        <v>1</v>
      </c>
      <c r="DG630" s="78" t="str">
        <f t="shared" si="396"/>
        <v>1</v>
      </c>
      <c r="DH630" s="78" t="str">
        <f t="shared" si="397"/>
        <v>1</v>
      </c>
      <c r="DI630" s="79" t="str">
        <f>IFERROR(IF(J630="","",VLOOKUP(J630,Lists!$D$3:$E$13,2,FALSE)),1)</f>
        <v/>
      </c>
      <c r="DJ630" s="79" t="str">
        <f>IFERROR(IF(K630="","",VLOOKUP(K630,Lists!$F$3:$G$14,2,FALSE)),1)</f>
        <v/>
      </c>
      <c r="DK630" s="79" t="str">
        <f>IFERROR(IF(M630="","",VLOOKUP(M630,Lists!$AA$3:$AB$18,2,FALSE)),1)</f>
        <v/>
      </c>
      <c r="DL630" s="79" t="str">
        <f>IFERROR(IF(N630="","",VLOOKUP(N630,Lists!$AC$3:$AD$13,2,FALSE)),1)</f>
        <v/>
      </c>
    </row>
    <row r="631" spans="1:116" ht="15" customHeight="1" x14ac:dyDescent="0.2">
      <c r="A631" s="20"/>
      <c r="B631" s="19"/>
      <c r="C631" s="19"/>
      <c r="D631" s="19"/>
      <c r="E631" s="136"/>
      <c r="F631" s="70"/>
      <c r="G631" s="19"/>
      <c r="H631" s="65"/>
      <c r="I631" s="20"/>
      <c r="J631" s="66"/>
      <c r="K631" s="18"/>
      <c r="L631" s="18"/>
      <c r="M631" s="20"/>
      <c r="N631" s="20"/>
      <c r="O631" s="18"/>
      <c r="P631" s="134"/>
      <c r="Q631" s="70"/>
      <c r="R631" s="134"/>
      <c r="S631" s="70"/>
      <c r="T631" s="134"/>
      <c r="U631" s="70"/>
      <c r="V631" s="134"/>
      <c r="W631" s="20"/>
      <c r="X631" s="135"/>
      <c r="Y631" s="20"/>
      <c r="Z631" s="135"/>
      <c r="AA631" s="19"/>
      <c r="AB631" s="19"/>
      <c r="AC631" s="19"/>
      <c r="AD631" s="19"/>
      <c r="AE631" s="71" t="str">
        <f t="shared" si="362"/>
        <v/>
      </c>
      <c r="AF631" s="71" t="str">
        <f t="shared" si="363"/>
        <v/>
      </c>
      <c r="AG631" s="71" t="str">
        <f t="shared" si="364"/>
        <v/>
      </c>
      <c r="AH631" s="71" t="str">
        <f t="shared" si="365"/>
        <v/>
      </c>
      <c r="AI631" s="71" t="str">
        <f t="shared" si="366"/>
        <v/>
      </c>
      <c r="AJ631" s="71" t="str">
        <f t="shared" si="367"/>
        <v/>
      </c>
      <c r="AK631" s="71" t="str">
        <f t="shared" si="368"/>
        <v/>
      </c>
      <c r="AL631" s="71" t="str">
        <f t="shared" si="369"/>
        <v/>
      </c>
      <c r="AM631" s="71" t="str">
        <f t="shared" si="370"/>
        <v/>
      </c>
      <c r="AN631" s="72" t="str">
        <f t="shared" si="371"/>
        <v/>
      </c>
      <c r="AO631" s="73" t="str">
        <f t="shared" si="372"/>
        <v/>
      </c>
      <c r="AP631" s="72" t="str">
        <f t="shared" si="373"/>
        <v/>
      </c>
      <c r="AQ631" s="72" t="str">
        <f t="shared" si="374"/>
        <v/>
      </c>
      <c r="AR631" s="72" t="str">
        <f t="shared" si="375"/>
        <v/>
      </c>
      <c r="AS631" s="72" t="str">
        <f t="shared" si="376"/>
        <v/>
      </c>
      <c r="AT631" s="72" t="str">
        <f t="shared" si="377"/>
        <v/>
      </c>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78" t="str">
        <f t="shared" si="378"/>
        <v/>
      </c>
      <c r="CO631" s="78" t="str">
        <f t="shared" si="379"/>
        <v/>
      </c>
      <c r="CP631" s="78" t="str">
        <f t="shared" si="380"/>
        <v/>
      </c>
      <c r="CQ631" s="78" t="str">
        <f t="shared" si="381"/>
        <v/>
      </c>
      <c r="CR631" s="78" t="str">
        <f t="shared" si="382"/>
        <v/>
      </c>
      <c r="CS631" s="78" t="str">
        <f t="shared" si="383"/>
        <v/>
      </c>
      <c r="CT631" s="78">
        <f t="shared" si="384"/>
        <v>0</v>
      </c>
      <c r="CU631" s="78">
        <f t="shared" si="385"/>
        <v>0</v>
      </c>
      <c r="CV631" s="78">
        <f t="shared" si="386"/>
        <v>0</v>
      </c>
      <c r="CW631" s="78">
        <f t="shared" si="387"/>
        <v>0</v>
      </c>
      <c r="CX631" s="78">
        <f t="shared" si="388"/>
        <v>0</v>
      </c>
      <c r="CY631" s="78">
        <f t="shared" si="389"/>
        <v>0</v>
      </c>
      <c r="CZ631" s="78">
        <f t="shared" si="390"/>
        <v>0</v>
      </c>
      <c r="DA631" s="78">
        <f>IF(COUNTIFS($A$2:$A$601,A631,$B$2:$B$601,B631,$F$2:F$601,F631)&gt;1,1,0)</f>
        <v>0</v>
      </c>
      <c r="DB631" s="78">
        <f t="shared" si="391"/>
        <v>0</v>
      </c>
      <c r="DC631" s="78">
        <f t="shared" si="392"/>
        <v>0</v>
      </c>
      <c r="DD631" s="78">
        <f t="shared" si="393"/>
        <v>0</v>
      </c>
      <c r="DE631" s="78" t="str">
        <f t="shared" si="394"/>
        <v>1</v>
      </c>
      <c r="DF631" s="78" t="str">
        <f t="shared" si="395"/>
        <v>1</v>
      </c>
      <c r="DG631" s="78" t="str">
        <f t="shared" si="396"/>
        <v>1</v>
      </c>
      <c r="DH631" s="78" t="str">
        <f t="shared" si="397"/>
        <v>1</v>
      </c>
      <c r="DI631" s="79" t="str">
        <f>IFERROR(IF(J631="","",VLOOKUP(J631,Lists!$D$3:$E$13,2,FALSE)),1)</f>
        <v/>
      </c>
      <c r="DJ631" s="79" t="str">
        <f>IFERROR(IF(K631="","",VLOOKUP(K631,Lists!$F$3:$G$14,2,FALSE)),1)</f>
        <v/>
      </c>
      <c r="DK631" s="79" t="str">
        <f>IFERROR(IF(M631="","",VLOOKUP(M631,Lists!$AA$3:$AB$18,2,FALSE)),1)</f>
        <v/>
      </c>
      <c r="DL631" s="79" t="str">
        <f>IFERROR(IF(N631="","",VLOOKUP(N631,Lists!$AC$3:$AD$13,2,FALSE)),1)</f>
        <v/>
      </c>
    </row>
    <row r="632" spans="1:116" ht="15" customHeight="1" x14ac:dyDescent="0.2">
      <c r="A632" s="20"/>
      <c r="B632" s="19"/>
      <c r="C632" s="19"/>
      <c r="D632" s="19"/>
      <c r="E632" s="136"/>
      <c r="F632" s="70"/>
      <c r="G632" s="19"/>
      <c r="H632" s="65"/>
      <c r="I632" s="20"/>
      <c r="J632" s="66"/>
      <c r="K632" s="18"/>
      <c r="L632" s="18"/>
      <c r="M632" s="20"/>
      <c r="N632" s="20"/>
      <c r="O632" s="18"/>
      <c r="P632" s="134"/>
      <c r="Q632" s="70"/>
      <c r="R632" s="134"/>
      <c r="S632" s="70"/>
      <c r="T632" s="134"/>
      <c r="U632" s="70"/>
      <c r="V632" s="134"/>
      <c r="W632" s="20"/>
      <c r="X632" s="135"/>
      <c r="Y632" s="20"/>
      <c r="Z632" s="135"/>
      <c r="AA632" s="19"/>
      <c r="AB632" s="19"/>
      <c r="AC632" s="19"/>
      <c r="AD632" s="19"/>
      <c r="AE632" s="71" t="str">
        <f t="shared" si="362"/>
        <v/>
      </c>
      <c r="AF632" s="71" t="str">
        <f t="shared" si="363"/>
        <v/>
      </c>
      <c r="AG632" s="71" t="str">
        <f t="shared" si="364"/>
        <v/>
      </c>
      <c r="AH632" s="71" t="str">
        <f t="shared" si="365"/>
        <v/>
      </c>
      <c r="AI632" s="71" t="str">
        <f t="shared" si="366"/>
        <v/>
      </c>
      <c r="AJ632" s="71" t="str">
        <f t="shared" si="367"/>
        <v/>
      </c>
      <c r="AK632" s="71" t="str">
        <f t="shared" si="368"/>
        <v/>
      </c>
      <c r="AL632" s="71" t="str">
        <f t="shared" si="369"/>
        <v/>
      </c>
      <c r="AM632" s="71" t="str">
        <f t="shared" si="370"/>
        <v/>
      </c>
      <c r="AN632" s="72" t="str">
        <f t="shared" si="371"/>
        <v/>
      </c>
      <c r="AO632" s="73" t="str">
        <f t="shared" si="372"/>
        <v/>
      </c>
      <c r="AP632" s="72" t="str">
        <f t="shared" si="373"/>
        <v/>
      </c>
      <c r="AQ632" s="72" t="str">
        <f t="shared" si="374"/>
        <v/>
      </c>
      <c r="AR632" s="72" t="str">
        <f t="shared" si="375"/>
        <v/>
      </c>
      <c r="AS632" s="72" t="str">
        <f t="shared" si="376"/>
        <v/>
      </c>
      <c r="AT632" s="72" t="str">
        <f t="shared" si="377"/>
        <v/>
      </c>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78" t="str">
        <f t="shared" si="378"/>
        <v/>
      </c>
      <c r="CO632" s="78" t="str">
        <f t="shared" si="379"/>
        <v/>
      </c>
      <c r="CP632" s="78" t="str">
        <f t="shared" si="380"/>
        <v/>
      </c>
      <c r="CQ632" s="78" t="str">
        <f t="shared" si="381"/>
        <v/>
      </c>
      <c r="CR632" s="78" t="str">
        <f t="shared" si="382"/>
        <v/>
      </c>
      <c r="CS632" s="78" t="str">
        <f t="shared" si="383"/>
        <v/>
      </c>
      <c r="CT632" s="78">
        <f t="shared" si="384"/>
        <v>0</v>
      </c>
      <c r="CU632" s="78">
        <f t="shared" si="385"/>
        <v>0</v>
      </c>
      <c r="CV632" s="78">
        <f t="shared" si="386"/>
        <v>0</v>
      </c>
      <c r="CW632" s="78">
        <f t="shared" si="387"/>
        <v>0</v>
      </c>
      <c r="CX632" s="78">
        <f t="shared" si="388"/>
        <v>0</v>
      </c>
      <c r="CY632" s="78">
        <f t="shared" si="389"/>
        <v>0</v>
      </c>
      <c r="CZ632" s="78">
        <f t="shared" si="390"/>
        <v>0</v>
      </c>
      <c r="DA632" s="78">
        <f>IF(COUNTIFS($A$2:$A$601,A632,$B$2:$B$601,B632,$F$2:F$601,F632)&gt;1,1,0)</f>
        <v>0</v>
      </c>
      <c r="DB632" s="78">
        <f t="shared" si="391"/>
        <v>0</v>
      </c>
      <c r="DC632" s="78">
        <f t="shared" si="392"/>
        <v>0</v>
      </c>
      <c r="DD632" s="78">
        <f t="shared" si="393"/>
        <v>0</v>
      </c>
      <c r="DE632" s="78" t="str">
        <f t="shared" si="394"/>
        <v>1</v>
      </c>
      <c r="DF632" s="78" t="str">
        <f t="shared" si="395"/>
        <v>1</v>
      </c>
      <c r="DG632" s="78" t="str">
        <f t="shared" si="396"/>
        <v>1</v>
      </c>
      <c r="DH632" s="78" t="str">
        <f t="shared" si="397"/>
        <v>1</v>
      </c>
      <c r="DI632" s="79" t="str">
        <f>IFERROR(IF(J632="","",VLOOKUP(J632,Lists!$D$3:$E$13,2,FALSE)),1)</f>
        <v/>
      </c>
      <c r="DJ632" s="79" t="str">
        <f>IFERROR(IF(K632="","",VLOOKUP(K632,Lists!$F$3:$G$14,2,FALSE)),1)</f>
        <v/>
      </c>
      <c r="DK632" s="79" t="str">
        <f>IFERROR(IF(M632="","",VLOOKUP(M632,Lists!$AA$3:$AB$18,2,FALSE)),1)</f>
        <v/>
      </c>
      <c r="DL632" s="79" t="str">
        <f>IFERROR(IF(N632="","",VLOOKUP(N632,Lists!$AC$3:$AD$13,2,FALSE)),1)</f>
        <v/>
      </c>
    </row>
    <row r="633" spans="1:116" ht="15" customHeight="1" x14ac:dyDescent="0.2">
      <c r="A633" s="20"/>
      <c r="B633" s="19"/>
      <c r="C633" s="19"/>
      <c r="D633" s="19"/>
      <c r="E633" s="136"/>
      <c r="F633" s="70"/>
      <c r="G633" s="19"/>
      <c r="H633" s="65"/>
      <c r="I633" s="20"/>
      <c r="J633" s="66"/>
      <c r="K633" s="18"/>
      <c r="L633" s="18"/>
      <c r="M633" s="20"/>
      <c r="N633" s="20"/>
      <c r="O633" s="18"/>
      <c r="P633" s="134"/>
      <c r="Q633" s="70"/>
      <c r="R633" s="134"/>
      <c r="S633" s="70"/>
      <c r="T633" s="134"/>
      <c r="U633" s="70"/>
      <c r="V633" s="134"/>
      <c r="W633" s="20"/>
      <c r="X633" s="135"/>
      <c r="Y633" s="20"/>
      <c r="Z633" s="135"/>
      <c r="AA633" s="19"/>
      <c r="AB633" s="19"/>
      <c r="AC633" s="19"/>
      <c r="AD633" s="19"/>
      <c r="AE633" s="71" t="str">
        <f t="shared" si="362"/>
        <v/>
      </c>
      <c r="AF633" s="71" t="str">
        <f t="shared" si="363"/>
        <v/>
      </c>
      <c r="AG633" s="71" t="str">
        <f t="shared" si="364"/>
        <v/>
      </c>
      <c r="AH633" s="71" t="str">
        <f t="shared" si="365"/>
        <v/>
      </c>
      <c r="AI633" s="71" t="str">
        <f t="shared" si="366"/>
        <v/>
      </c>
      <c r="AJ633" s="71" t="str">
        <f t="shared" si="367"/>
        <v/>
      </c>
      <c r="AK633" s="71" t="str">
        <f t="shared" si="368"/>
        <v/>
      </c>
      <c r="AL633" s="71" t="str">
        <f t="shared" si="369"/>
        <v/>
      </c>
      <c r="AM633" s="71" t="str">
        <f t="shared" si="370"/>
        <v/>
      </c>
      <c r="AN633" s="72" t="str">
        <f t="shared" si="371"/>
        <v/>
      </c>
      <c r="AO633" s="73" t="str">
        <f t="shared" si="372"/>
        <v/>
      </c>
      <c r="AP633" s="72" t="str">
        <f t="shared" si="373"/>
        <v/>
      </c>
      <c r="AQ633" s="72" t="str">
        <f t="shared" si="374"/>
        <v/>
      </c>
      <c r="AR633" s="72" t="str">
        <f t="shared" si="375"/>
        <v/>
      </c>
      <c r="AS633" s="72" t="str">
        <f t="shared" si="376"/>
        <v/>
      </c>
      <c r="AT633" s="72" t="str">
        <f t="shared" si="377"/>
        <v/>
      </c>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78" t="str">
        <f t="shared" si="378"/>
        <v/>
      </c>
      <c r="CO633" s="78" t="str">
        <f t="shared" si="379"/>
        <v/>
      </c>
      <c r="CP633" s="78" t="str">
        <f t="shared" si="380"/>
        <v/>
      </c>
      <c r="CQ633" s="78" t="str">
        <f t="shared" si="381"/>
        <v/>
      </c>
      <c r="CR633" s="78" t="str">
        <f t="shared" si="382"/>
        <v/>
      </c>
      <c r="CS633" s="78" t="str">
        <f t="shared" si="383"/>
        <v/>
      </c>
      <c r="CT633" s="78">
        <f t="shared" si="384"/>
        <v>0</v>
      </c>
      <c r="CU633" s="78">
        <f t="shared" si="385"/>
        <v>0</v>
      </c>
      <c r="CV633" s="78">
        <f t="shared" si="386"/>
        <v>0</v>
      </c>
      <c r="CW633" s="78">
        <f t="shared" si="387"/>
        <v>0</v>
      </c>
      <c r="CX633" s="78">
        <f t="shared" si="388"/>
        <v>0</v>
      </c>
      <c r="CY633" s="78">
        <f t="shared" si="389"/>
        <v>0</v>
      </c>
      <c r="CZ633" s="78">
        <f t="shared" si="390"/>
        <v>0</v>
      </c>
      <c r="DA633" s="78">
        <f>IF(COUNTIFS($A$2:$A$601,A633,$B$2:$B$601,B633,$F$2:F$601,F633)&gt;1,1,0)</f>
        <v>0</v>
      </c>
      <c r="DB633" s="78">
        <f t="shared" si="391"/>
        <v>0</v>
      </c>
      <c r="DC633" s="78">
        <f t="shared" si="392"/>
        <v>0</v>
      </c>
      <c r="DD633" s="78">
        <f t="shared" si="393"/>
        <v>0</v>
      </c>
      <c r="DE633" s="78" t="str">
        <f t="shared" si="394"/>
        <v>1</v>
      </c>
      <c r="DF633" s="78" t="str">
        <f t="shared" si="395"/>
        <v>1</v>
      </c>
      <c r="DG633" s="78" t="str">
        <f t="shared" si="396"/>
        <v>1</v>
      </c>
      <c r="DH633" s="78" t="str">
        <f t="shared" si="397"/>
        <v>1</v>
      </c>
      <c r="DI633" s="79" t="str">
        <f>IFERROR(IF(J633="","",VLOOKUP(J633,Lists!$D$3:$E$13,2,FALSE)),1)</f>
        <v/>
      </c>
      <c r="DJ633" s="79" t="str">
        <f>IFERROR(IF(K633="","",VLOOKUP(K633,Lists!$F$3:$G$14,2,FALSE)),1)</f>
        <v/>
      </c>
      <c r="DK633" s="79" t="str">
        <f>IFERROR(IF(M633="","",VLOOKUP(M633,Lists!$AA$3:$AB$18,2,FALSE)),1)</f>
        <v/>
      </c>
      <c r="DL633" s="79" t="str">
        <f>IFERROR(IF(N633="","",VLOOKUP(N633,Lists!$AC$3:$AD$13,2,FALSE)),1)</f>
        <v/>
      </c>
    </row>
    <row r="634" spans="1:116" ht="15" customHeight="1" x14ac:dyDescent="0.2">
      <c r="A634" s="20"/>
      <c r="B634" s="19"/>
      <c r="C634" s="19"/>
      <c r="D634" s="19"/>
      <c r="E634" s="136"/>
      <c r="F634" s="70"/>
      <c r="G634" s="19"/>
      <c r="H634" s="65"/>
      <c r="I634" s="20"/>
      <c r="J634" s="66"/>
      <c r="K634" s="18"/>
      <c r="L634" s="18"/>
      <c r="M634" s="20"/>
      <c r="N634" s="20"/>
      <c r="O634" s="18"/>
      <c r="P634" s="134"/>
      <c r="Q634" s="70"/>
      <c r="R634" s="134"/>
      <c r="S634" s="70"/>
      <c r="T634" s="134"/>
      <c r="U634" s="70"/>
      <c r="V634" s="134"/>
      <c r="W634" s="20"/>
      <c r="X634" s="135"/>
      <c r="Y634" s="20"/>
      <c r="Z634" s="135"/>
      <c r="AA634" s="19"/>
      <c r="AB634" s="19"/>
      <c r="AC634" s="19"/>
      <c r="AD634" s="19"/>
      <c r="AE634" s="71" t="str">
        <f t="shared" si="362"/>
        <v/>
      </c>
      <c r="AF634" s="71" t="str">
        <f t="shared" si="363"/>
        <v/>
      </c>
      <c r="AG634" s="71" t="str">
        <f t="shared" si="364"/>
        <v/>
      </c>
      <c r="AH634" s="71" t="str">
        <f t="shared" si="365"/>
        <v/>
      </c>
      <c r="AI634" s="71" t="str">
        <f t="shared" si="366"/>
        <v/>
      </c>
      <c r="AJ634" s="71" t="str">
        <f t="shared" si="367"/>
        <v/>
      </c>
      <c r="AK634" s="71" t="str">
        <f t="shared" si="368"/>
        <v/>
      </c>
      <c r="AL634" s="71" t="str">
        <f t="shared" si="369"/>
        <v/>
      </c>
      <c r="AM634" s="71" t="str">
        <f t="shared" si="370"/>
        <v/>
      </c>
      <c r="AN634" s="72" t="str">
        <f t="shared" si="371"/>
        <v/>
      </c>
      <c r="AO634" s="73" t="str">
        <f t="shared" si="372"/>
        <v/>
      </c>
      <c r="AP634" s="72" t="str">
        <f t="shared" si="373"/>
        <v/>
      </c>
      <c r="AQ634" s="72" t="str">
        <f t="shared" si="374"/>
        <v/>
      </c>
      <c r="AR634" s="72" t="str">
        <f t="shared" si="375"/>
        <v/>
      </c>
      <c r="AS634" s="72" t="str">
        <f t="shared" si="376"/>
        <v/>
      </c>
      <c r="AT634" s="72" t="str">
        <f t="shared" si="377"/>
        <v/>
      </c>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78" t="str">
        <f t="shared" si="378"/>
        <v/>
      </c>
      <c r="CO634" s="78" t="str">
        <f t="shared" si="379"/>
        <v/>
      </c>
      <c r="CP634" s="78" t="str">
        <f t="shared" si="380"/>
        <v/>
      </c>
      <c r="CQ634" s="78" t="str">
        <f t="shared" si="381"/>
        <v/>
      </c>
      <c r="CR634" s="78" t="str">
        <f t="shared" si="382"/>
        <v/>
      </c>
      <c r="CS634" s="78" t="str">
        <f t="shared" si="383"/>
        <v/>
      </c>
      <c r="CT634" s="78">
        <f t="shared" si="384"/>
        <v>0</v>
      </c>
      <c r="CU634" s="78">
        <f t="shared" si="385"/>
        <v>0</v>
      </c>
      <c r="CV634" s="78">
        <f t="shared" si="386"/>
        <v>0</v>
      </c>
      <c r="CW634" s="78">
        <f t="shared" si="387"/>
        <v>0</v>
      </c>
      <c r="CX634" s="78">
        <f t="shared" si="388"/>
        <v>0</v>
      </c>
      <c r="CY634" s="78">
        <f t="shared" si="389"/>
        <v>0</v>
      </c>
      <c r="CZ634" s="78">
        <f t="shared" si="390"/>
        <v>0</v>
      </c>
      <c r="DA634" s="78">
        <f>IF(COUNTIFS($A$2:$A$601,A634,$B$2:$B$601,B634,$F$2:F$601,F634)&gt;1,1,0)</f>
        <v>0</v>
      </c>
      <c r="DB634" s="78">
        <f t="shared" si="391"/>
        <v>0</v>
      </c>
      <c r="DC634" s="78">
        <f t="shared" si="392"/>
        <v>0</v>
      </c>
      <c r="DD634" s="78">
        <f t="shared" si="393"/>
        <v>0</v>
      </c>
      <c r="DE634" s="78" t="str">
        <f t="shared" si="394"/>
        <v>1</v>
      </c>
      <c r="DF634" s="78" t="str">
        <f t="shared" si="395"/>
        <v>1</v>
      </c>
      <c r="DG634" s="78" t="str">
        <f t="shared" si="396"/>
        <v>1</v>
      </c>
      <c r="DH634" s="78" t="str">
        <f t="shared" si="397"/>
        <v>1</v>
      </c>
      <c r="DI634" s="79" t="str">
        <f>IFERROR(IF(J634="","",VLOOKUP(J634,Lists!$D$3:$E$13,2,FALSE)),1)</f>
        <v/>
      </c>
      <c r="DJ634" s="79" t="str">
        <f>IFERROR(IF(K634="","",VLOOKUP(K634,Lists!$F$3:$G$14,2,FALSE)),1)</f>
        <v/>
      </c>
      <c r="DK634" s="79" t="str">
        <f>IFERROR(IF(M634="","",VLOOKUP(M634,Lists!$AA$3:$AB$18,2,FALSE)),1)</f>
        <v/>
      </c>
      <c r="DL634" s="79" t="str">
        <f>IFERROR(IF(N634="","",VLOOKUP(N634,Lists!$AC$3:$AD$13,2,FALSE)),1)</f>
        <v/>
      </c>
    </row>
    <row r="635" spans="1:116" ht="15" customHeight="1" x14ac:dyDescent="0.2">
      <c r="A635" s="20"/>
      <c r="B635" s="19"/>
      <c r="C635" s="19"/>
      <c r="D635" s="19"/>
      <c r="E635" s="136"/>
      <c r="F635" s="70"/>
      <c r="G635" s="19"/>
      <c r="H635" s="65"/>
      <c r="I635" s="20"/>
      <c r="J635" s="66"/>
      <c r="K635" s="18"/>
      <c r="L635" s="18"/>
      <c r="M635" s="20"/>
      <c r="N635" s="20"/>
      <c r="O635" s="18"/>
      <c r="P635" s="134"/>
      <c r="Q635" s="70"/>
      <c r="R635" s="134"/>
      <c r="S635" s="70"/>
      <c r="T635" s="134"/>
      <c r="U635" s="70"/>
      <c r="V635" s="134"/>
      <c r="W635" s="20"/>
      <c r="X635" s="135"/>
      <c r="Y635" s="20"/>
      <c r="Z635" s="135"/>
      <c r="AA635" s="19"/>
      <c r="AB635" s="19"/>
      <c r="AC635" s="19"/>
      <c r="AD635" s="19"/>
      <c r="AE635" s="71" t="str">
        <f t="shared" si="362"/>
        <v/>
      </c>
      <c r="AF635" s="71" t="str">
        <f t="shared" si="363"/>
        <v/>
      </c>
      <c r="AG635" s="71" t="str">
        <f t="shared" si="364"/>
        <v/>
      </c>
      <c r="AH635" s="71" t="str">
        <f t="shared" si="365"/>
        <v/>
      </c>
      <c r="AI635" s="71" t="str">
        <f t="shared" si="366"/>
        <v/>
      </c>
      <c r="AJ635" s="71" t="str">
        <f t="shared" si="367"/>
        <v/>
      </c>
      <c r="AK635" s="71" t="str">
        <f t="shared" si="368"/>
        <v/>
      </c>
      <c r="AL635" s="71" t="str">
        <f t="shared" si="369"/>
        <v/>
      </c>
      <c r="AM635" s="71" t="str">
        <f t="shared" si="370"/>
        <v/>
      </c>
      <c r="AN635" s="72" t="str">
        <f t="shared" si="371"/>
        <v/>
      </c>
      <c r="AO635" s="73" t="str">
        <f t="shared" si="372"/>
        <v/>
      </c>
      <c r="AP635" s="72" t="str">
        <f t="shared" si="373"/>
        <v/>
      </c>
      <c r="AQ635" s="72" t="str">
        <f t="shared" si="374"/>
        <v/>
      </c>
      <c r="AR635" s="72" t="str">
        <f t="shared" si="375"/>
        <v/>
      </c>
      <c r="AS635" s="72" t="str">
        <f t="shared" si="376"/>
        <v/>
      </c>
      <c r="AT635" s="72" t="str">
        <f t="shared" si="377"/>
        <v/>
      </c>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78" t="str">
        <f t="shared" si="378"/>
        <v/>
      </c>
      <c r="CO635" s="78" t="str">
        <f t="shared" si="379"/>
        <v/>
      </c>
      <c r="CP635" s="78" t="str">
        <f t="shared" si="380"/>
        <v/>
      </c>
      <c r="CQ635" s="78" t="str">
        <f t="shared" si="381"/>
        <v/>
      </c>
      <c r="CR635" s="78" t="str">
        <f t="shared" si="382"/>
        <v/>
      </c>
      <c r="CS635" s="78" t="str">
        <f t="shared" si="383"/>
        <v/>
      </c>
      <c r="CT635" s="78">
        <f t="shared" si="384"/>
        <v>0</v>
      </c>
      <c r="CU635" s="78">
        <f t="shared" si="385"/>
        <v>0</v>
      </c>
      <c r="CV635" s="78">
        <f t="shared" si="386"/>
        <v>0</v>
      </c>
      <c r="CW635" s="78">
        <f t="shared" si="387"/>
        <v>0</v>
      </c>
      <c r="CX635" s="78">
        <f t="shared" si="388"/>
        <v>0</v>
      </c>
      <c r="CY635" s="78">
        <f t="shared" si="389"/>
        <v>0</v>
      </c>
      <c r="CZ635" s="78">
        <f t="shared" si="390"/>
        <v>0</v>
      </c>
      <c r="DA635" s="78">
        <f>IF(COUNTIFS($A$2:$A$601,A635,$B$2:$B$601,B635,$F$2:F$601,F635)&gt;1,1,0)</f>
        <v>0</v>
      </c>
      <c r="DB635" s="78">
        <f t="shared" si="391"/>
        <v>0</v>
      </c>
      <c r="DC635" s="78">
        <f t="shared" si="392"/>
        <v>0</v>
      </c>
      <c r="DD635" s="78">
        <f t="shared" si="393"/>
        <v>0</v>
      </c>
      <c r="DE635" s="78" t="str">
        <f t="shared" si="394"/>
        <v>1</v>
      </c>
      <c r="DF635" s="78" t="str">
        <f t="shared" si="395"/>
        <v>1</v>
      </c>
      <c r="DG635" s="78" t="str">
        <f t="shared" si="396"/>
        <v>1</v>
      </c>
      <c r="DH635" s="78" t="str">
        <f t="shared" si="397"/>
        <v>1</v>
      </c>
      <c r="DI635" s="79" t="str">
        <f>IFERROR(IF(J635="","",VLOOKUP(J635,Lists!$D$3:$E$13,2,FALSE)),1)</f>
        <v/>
      </c>
      <c r="DJ635" s="79" t="str">
        <f>IFERROR(IF(K635="","",VLOOKUP(K635,Lists!$F$3:$G$14,2,FALSE)),1)</f>
        <v/>
      </c>
      <c r="DK635" s="79" t="str">
        <f>IFERROR(IF(M635="","",VLOOKUP(M635,Lists!$AA$3:$AB$18,2,FALSE)),1)</f>
        <v/>
      </c>
      <c r="DL635" s="79" t="str">
        <f>IFERROR(IF(N635="","",VLOOKUP(N635,Lists!$AC$3:$AD$13,2,FALSE)),1)</f>
        <v/>
      </c>
    </row>
    <row r="636" spans="1:116" ht="15" customHeight="1" x14ac:dyDescent="0.2">
      <c r="A636" s="20"/>
      <c r="B636" s="19"/>
      <c r="C636" s="19"/>
      <c r="D636" s="19"/>
      <c r="E636" s="136"/>
      <c r="F636" s="70"/>
      <c r="G636" s="19"/>
      <c r="H636" s="65"/>
      <c r="I636" s="20"/>
      <c r="J636" s="66"/>
      <c r="K636" s="18"/>
      <c r="L636" s="18"/>
      <c r="M636" s="20"/>
      <c r="N636" s="20"/>
      <c r="O636" s="18"/>
      <c r="P636" s="134"/>
      <c r="Q636" s="70"/>
      <c r="R636" s="134"/>
      <c r="S636" s="70"/>
      <c r="T636" s="134"/>
      <c r="U636" s="70"/>
      <c r="V636" s="134"/>
      <c r="W636" s="20"/>
      <c r="X636" s="135"/>
      <c r="Y636" s="20"/>
      <c r="Z636" s="135"/>
      <c r="AA636" s="19"/>
      <c r="AB636" s="19"/>
      <c r="AC636" s="19"/>
      <c r="AD636" s="19"/>
      <c r="AE636" s="71" t="str">
        <f t="shared" si="362"/>
        <v/>
      </c>
      <c r="AF636" s="71" t="str">
        <f t="shared" si="363"/>
        <v/>
      </c>
      <c r="AG636" s="71" t="str">
        <f t="shared" si="364"/>
        <v/>
      </c>
      <c r="AH636" s="71" t="str">
        <f t="shared" si="365"/>
        <v/>
      </c>
      <c r="AI636" s="71" t="str">
        <f t="shared" si="366"/>
        <v/>
      </c>
      <c r="AJ636" s="71" t="str">
        <f t="shared" si="367"/>
        <v/>
      </c>
      <c r="AK636" s="71" t="str">
        <f t="shared" si="368"/>
        <v/>
      </c>
      <c r="AL636" s="71" t="str">
        <f t="shared" si="369"/>
        <v/>
      </c>
      <c r="AM636" s="71" t="str">
        <f t="shared" si="370"/>
        <v/>
      </c>
      <c r="AN636" s="72" t="str">
        <f t="shared" si="371"/>
        <v/>
      </c>
      <c r="AO636" s="73" t="str">
        <f t="shared" si="372"/>
        <v/>
      </c>
      <c r="AP636" s="72" t="str">
        <f t="shared" si="373"/>
        <v/>
      </c>
      <c r="AQ636" s="72" t="str">
        <f t="shared" si="374"/>
        <v/>
      </c>
      <c r="AR636" s="72" t="str">
        <f t="shared" si="375"/>
        <v/>
      </c>
      <c r="AS636" s="72" t="str">
        <f t="shared" si="376"/>
        <v/>
      </c>
      <c r="AT636" s="72" t="str">
        <f t="shared" si="377"/>
        <v/>
      </c>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78" t="str">
        <f t="shared" si="378"/>
        <v/>
      </c>
      <c r="CO636" s="78" t="str">
        <f t="shared" si="379"/>
        <v/>
      </c>
      <c r="CP636" s="78" t="str">
        <f t="shared" si="380"/>
        <v/>
      </c>
      <c r="CQ636" s="78" t="str">
        <f t="shared" si="381"/>
        <v/>
      </c>
      <c r="CR636" s="78" t="str">
        <f t="shared" si="382"/>
        <v/>
      </c>
      <c r="CS636" s="78" t="str">
        <f t="shared" si="383"/>
        <v/>
      </c>
      <c r="CT636" s="78">
        <f t="shared" si="384"/>
        <v>0</v>
      </c>
      <c r="CU636" s="78">
        <f t="shared" si="385"/>
        <v>0</v>
      </c>
      <c r="CV636" s="78">
        <f t="shared" si="386"/>
        <v>0</v>
      </c>
      <c r="CW636" s="78">
        <f t="shared" si="387"/>
        <v>0</v>
      </c>
      <c r="CX636" s="78">
        <f t="shared" si="388"/>
        <v>0</v>
      </c>
      <c r="CY636" s="78">
        <f t="shared" si="389"/>
        <v>0</v>
      </c>
      <c r="CZ636" s="78">
        <f t="shared" si="390"/>
        <v>0</v>
      </c>
      <c r="DA636" s="78">
        <f>IF(COUNTIFS($A$2:$A$601,A636,$B$2:$B$601,B636,$F$2:F$601,F636)&gt;1,1,0)</f>
        <v>0</v>
      </c>
      <c r="DB636" s="78">
        <f t="shared" si="391"/>
        <v>0</v>
      </c>
      <c r="DC636" s="78">
        <f t="shared" si="392"/>
        <v>0</v>
      </c>
      <c r="DD636" s="78">
        <f t="shared" si="393"/>
        <v>0</v>
      </c>
      <c r="DE636" s="78" t="str">
        <f t="shared" si="394"/>
        <v>1</v>
      </c>
      <c r="DF636" s="78" t="str">
        <f t="shared" si="395"/>
        <v>1</v>
      </c>
      <c r="DG636" s="78" t="str">
        <f t="shared" si="396"/>
        <v>1</v>
      </c>
      <c r="DH636" s="78" t="str">
        <f t="shared" si="397"/>
        <v>1</v>
      </c>
      <c r="DI636" s="79" t="str">
        <f>IFERROR(IF(J636="","",VLOOKUP(J636,Lists!$D$3:$E$13,2,FALSE)),1)</f>
        <v/>
      </c>
      <c r="DJ636" s="79" t="str">
        <f>IFERROR(IF(K636="","",VLOOKUP(K636,Lists!$F$3:$G$14,2,FALSE)),1)</f>
        <v/>
      </c>
      <c r="DK636" s="79" t="str">
        <f>IFERROR(IF(M636="","",VLOOKUP(M636,Lists!$AA$3:$AB$18,2,FALSE)),1)</f>
        <v/>
      </c>
      <c r="DL636" s="79" t="str">
        <f>IFERROR(IF(N636="","",VLOOKUP(N636,Lists!$AC$3:$AD$13,2,FALSE)),1)</f>
        <v/>
      </c>
    </row>
    <row r="637" spans="1:116" ht="15" customHeight="1" x14ac:dyDescent="0.2">
      <c r="A637" s="20"/>
      <c r="B637" s="19"/>
      <c r="C637" s="19"/>
      <c r="D637" s="19"/>
      <c r="E637" s="136"/>
      <c r="F637" s="70"/>
      <c r="G637" s="19"/>
      <c r="H637" s="65"/>
      <c r="I637" s="20"/>
      <c r="J637" s="66"/>
      <c r="K637" s="18"/>
      <c r="L637" s="18"/>
      <c r="M637" s="20"/>
      <c r="N637" s="20"/>
      <c r="O637" s="18"/>
      <c r="P637" s="134"/>
      <c r="Q637" s="70"/>
      <c r="R637" s="134"/>
      <c r="S637" s="70"/>
      <c r="T637" s="134"/>
      <c r="U637" s="70"/>
      <c r="V637" s="134"/>
      <c r="W637" s="20"/>
      <c r="X637" s="135"/>
      <c r="Y637" s="20"/>
      <c r="Z637" s="135"/>
      <c r="AA637" s="19"/>
      <c r="AB637" s="19"/>
      <c r="AC637" s="19"/>
      <c r="AD637" s="19"/>
      <c r="AE637" s="71" t="str">
        <f t="shared" si="362"/>
        <v/>
      </c>
      <c r="AF637" s="71" t="str">
        <f t="shared" si="363"/>
        <v/>
      </c>
      <c r="AG637" s="71" t="str">
        <f t="shared" si="364"/>
        <v/>
      </c>
      <c r="AH637" s="71" t="str">
        <f t="shared" si="365"/>
        <v/>
      </c>
      <c r="AI637" s="71" t="str">
        <f t="shared" si="366"/>
        <v/>
      </c>
      <c r="AJ637" s="71" t="str">
        <f t="shared" si="367"/>
        <v/>
      </c>
      <c r="AK637" s="71" t="str">
        <f t="shared" si="368"/>
        <v/>
      </c>
      <c r="AL637" s="71" t="str">
        <f t="shared" si="369"/>
        <v/>
      </c>
      <c r="AM637" s="71" t="str">
        <f t="shared" si="370"/>
        <v/>
      </c>
      <c r="AN637" s="72" t="str">
        <f t="shared" si="371"/>
        <v/>
      </c>
      <c r="AO637" s="73" t="str">
        <f t="shared" si="372"/>
        <v/>
      </c>
      <c r="AP637" s="72" t="str">
        <f t="shared" si="373"/>
        <v/>
      </c>
      <c r="AQ637" s="72" t="str">
        <f t="shared" si="374"/>
        <v/>
      </c>
      <c r="AR637" s="72" t="str">
        <f t="shared" si="375"/>
        <v/>
      </c>
      <c r="AS637" s="72" t="str">
        <f t="shared" si="376"/>
        <v/>
      </c>
      <c r="AT637" s="72" t="str">
        <f t="shared" si="377"/>
        <v/>
      </c>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78" t="str">
        <f t="shared" si="378"/>
        <v/>
      </c>
      <c r="CO637" s="78" t="str">
        <f t="shared" si="379"/>
        <v/>
      </c>
      <c r="CP637" s="78" t="str">
        <f t="shared" si="380"/>
        <v/>
      </c>
      <c r="CQ637" s="78" t="str">
        <f t="shared" si="381"/>
        <v/>
      </c>
      <c r="CR637" s="78" t="str">
        <f t="shared" si="382"/>
        <v/>
      </c>
      <c r="CS637" s="78" t="str">
        <f t="shared" si="383"/>
        <v/>
      </c>
      <c r="CT637" s="78">
        <f t="shared" si="384"/>
        <v>0</v>
      </c>
      <c r="CU637" s="78">
        <f t="shared" si="385"/>
        <v>0</v>
      </c>
      <c r="CV637" s="78">
        <f t="shared" si="386"/>
        <v>0</v>
      </c>
      <c r="CW637" s="78">
        <f t="shared" si="387"/>
        <v>0</v>
      </c>
      <c r="CX637" s="78">
        <f t="shared" si="388"/>
        <v>0</v>
      </c>
      <c r="CY637" s="78">
        <f t="shared" si="389"/>
        <v>0</v>
      </c>
      <c r="CZ637" s="78">
        <f t="shared" si="390"/>
        <v>0</v>
      </c>
      <c r="DA637" s="78">
        <f>IF(COUNTIFS($A$2:$A$601,A637,$B$2:$B$601,B637,$F$2:F$601,F637)&gt;1,1,0)</f>
        <v>0</v>
      </c>
      <c r="DB637" s="78">
        <f t="shared" si="391"/>
        <v>0</v>
      </c>
      <c r="DC637" s="78">
        <f t="shared" si="392"/>
        <v>0</v>
      </c>
      <c r="DD637" s="78">
        <f t="shared" si="393"/>
        <v>0</v>
      </c>
      <c r="DE637" s="78" t="str">
        <f t="shared" si="394"/>
        <v>1</v>
      </c>
      <c r="DF637" s="78" t="str">
        <f t="shared" si="395"/>
        <v>1</v>
      </c>
      <c r="DG637" s="78" t="str">
        <f t="shared" si="396"/>
        <v>1</v>
      </c>
      <c r="DH637" s="78" t="str">
        <f t="shared" si="397"/>
        <v>1</v>
      </c>
      <c r="DI637" s="79" t="str">
        <f>IFERROR(IF(J637="","",VLOOKUP(J637,Lists!$D$3:$E$13,2,FALSE)),1)</f>
        <v/>
      </c>
      <c r="DJ637" s="79" t="str">
        <f>IFERROR(IF(K637="","",VLOOKUP(K637,Lists!$F$3:$G$14,2,FALSE)),1)</f>
        <v/>
      </c>
      <c r="DK637" s="79" t="str">
        <f>IFERROR(IF(M637="","",VLOOKUP(M637,Lists!$AA$3:$AB$18,2,FALSE)),1)</f>
        <v/>
      </c>
      <c r="DL637" s="79" t="str">
        <f>IFERROR(IF(N637="","",VLOOKUP(N637,Lists!$AC$3:$AD$13,2,FALSE)),1)</f>
        <v/>
      </c>
    </row>
    <row r="638" spans="1:116" ht="15" customHeight="1" x14ac:dyDescent="0.2">
      <c r="A638" s="20"/>
      <c r="B638" s="19"/>
      <c r="C638" s="19"/>
      <c r="D638" s="19"/>
      <c r="E638" s="136"/>
      <c r="F638" s="70"/>
      <c r="G638" s="19"/>
      <c r="H638" s="65"/>
      <c r="I638" s="20"/>
      <c r="J638" s="66"/>
      <c r="K638" s="18"/>
      <c r="L638" s="18"/>
      <c r="M638" s="20"/>
      <c r="N638" s="20"/>
      <c r="O638" s="18"/>
      <c r="P638" s="134"/>
      <c r="Q638" s="70"/>
      <c r="R638" s="134"/>
      <c r="S638" s="70"/>
      <c r="T638" s="134"/>
      <c r="U638" s="70"/>
      <c r="V638" s="134"/>
      <c r="W638" s="20"/>
      <c r="X638" s="135"/>
      <c r="Y638" s="20"/>
      <c r="Z638" s="135"/>
      <c r="AA638" s="19"/>
      <c r="AB638" s="19"/>
      <c r="AC638" s="19"/>
      <c r="AD638" s="19"/>
      <c r="AE638" s="71" t="str">
        <f t="shared" si="362"/>
        <v/>
      </c>
      <c r="AF638" s="71" t="str">
        <f t="shared" si="363"/>
        <v/>
      </c>
      <c r="AG638" s="71" t="str">
        <f t="shared" si="364"/>
        <v/>
      </c>
      <c r="AH638" s="71" t="str">
        <f t="shared" si="365"/>
        <v/>
      </c>
      <c r="AI638" s="71" t="str">
        <f t="shared" si="366"/>
        <v/>
      </c>
      <c r="AJ638" s="71" t="str">
        <f t="shared" si="367"/>
        <v/>
      </c>
      <c r="AK638" s="71" t="str">
        <f t="shared" si="368"/>
        <v/>
      </c>
      <c r="AL638" s="71" t="str">
        <f t="shared" si="369"/>
        <v/>
      </c>
      <c r="AM638" s="71" t="str">
        <f t="shared" si="370"/>
        <v/>
      </c>
      <c r="AN638" s="72" t="str">
        <f t="shared" si="371"/>
        <v/>
      </c>
      <c r="AO638" s="73" t="str">
        <f t="shared" si="372"/>
        <v/>
      </c>
      <c r="AP638" s="72" t="str">
        <f t="shared" si="373"/>
        <v/>
      </c>
      <c r="AQ638" s="72" t="str">
        <f t="shared" si="374"/>
        <v/>
      </c>
      <c r="AR638" s="72" t="str">
        <f t="shared" si="375"/>
        <v/>
      </c>
      <c r="AS638" s="72" t="str">
        <f t="shared" si="376"/>
        <v/>
      </c>
      <c r="AT638" s="72" t="str">
        <f t="shared" si="377"/>
        <v/>
      </c>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78" t="str">
        <f t="shared" si="378"/>
        <v/>
      </c>
      <c r="CO638" s="78" t="str">
        <f t="shared" si="379"/>
        <v/>
      </c>
      <c r="CP638" s="78" t="str">
        <f t="shared" si="380"/>
        <v/>
      </c>
      <c r="CQ638" s="78" t="str">
        <f t="shared" si="381"/>
        <v/>
      </c>
      <c r="CR638" s="78" t="str">
        <f t="shared" si="382"/>
        <v/>
      </c>
      <c r="CS638" s="78" t="str">
        <f t="shared" si="383"/>
        <v/>
      </c>
      <c r="CT638" s="78">
        <f t="shared" si="384"/>
        <v>0</v>
      </c>
      <c r="CU638" s="78">
        <f t="shared" si="385"/>
        <v>0</v>
      </c>
      <c r="CV638" s="78">
        <f t="shared" si="386"/>
        <v>0</v>
      </c>
      <c r="CW638" s="78">
        <f t="shared" si="387"/>
        <v>0</v>
      </c>
      <c r="CX638" s="78">
        <f t="shared" si="388"/>
        <v>0</v>
      </c>
      <c r="CY638" s="78">
        <f t="shared" si="389"/>
        <v>0</v>
      </c>
      <c r="CZ638" s="78">
        <f t="shared" si="390"/>
        <v>0</v>
      </c>
      <c r="DA638" s="78">
        <f>IF(COUNTIFS($A$2:$A$601,A638,$B$2:$B$601,B638,$F$2:F$601,F638)&gt;1,1,0)</f>
        <v>0</v>
      </c>
      <c r="DB638" s="78">
        <f t="shared" si="391"/>
        <v>0</v>
      </c>
      <c r="DC638" s="78">
        <f t="shared" si="392"/>
        <v>0</v>
      </c>
      <c r="DD638" s="78">
        <f t="shared" si="393"/>
        <v>0</v>
      </c>
      <c r="DE638" s="78" t="str">
        <f t="shared" si="394"/>
        <v>1</v>
      </c>
      <c r="DF638" s="78" t="str">
        <f t="shared" si="395"/>
        <v>1</v>
      </c>
      <c r="DG638" s="78" t="str">
        <f t="shared" si="396"/>
        <v>1</v>
      </c>
      <c r="DH638" s="78" t="str">
        <f t="shared" si="397"/>
        <v>1</v>
      </c>
      <c r="DI638" s="79" t="str">
        <f>IFERROR(IF(J638="","",VLOOKUP(J638,Lists!$D$3:$E$13,2,FALSE)),1)</f>
        <v/>
      </c>
      <c r="DJ638" s="79" t="str">
        <f>IFERROR(IF(K638="","",VLOOKUP(K638,Lists!$F$3:$G$14,2,FALSE)),1)</f>
        <v/>
      </c>
      <c r="DK638" s="79" t="str">
        <f>IFERROR(IF(M638="","",VLOOKUP(M638,Lists!$AA$3:$AB$18,2,FALSE)),1)</f>
        <v/>
      </c>
      <c r="DL638" s="79" t="str">
        <f>IFERROR(IF(N638="","",VLOOKUP(N638,Lists!$AC$3:$AD$13,2,FALSE)),1)</f>
        <v/>
      </c>
    </row>
    <row r="639" spans="1:116" ht="15" customHeight="1" x14ac:dyDescent="0.2">
      <c r="A639" s="20"/>
      <c r="B639" s="19"/>
      <c r="C639" s="19"/>
      <c r="D639" s="19"/>
      <c r="E639" s="136"/>
      <c r="F639" s="70"/>
      <c r="G639" s="19"/>
      <c r="H639" s="65"/>
      <c r="I639" s="20"/>
      <c r="J639" s="66"/>
      <c r="K639" s="18"/>
      <c r="L639" s="18"/>
      <c r="M639" s="20"/>
      <c r="N639" s="20"/>
      <c r="O639" s="18"/>
      <c r="P639" s="134"/>
      <c r="Q639" s="70"/>
      <c r="R639" s="134"/>
      <c r="S639" s="70"/>
      <c r="T639" s="134"/>
      <c r="U639" s="70"/>
      <c r="V639" s="134"/>
      <c r="W639" s="20"/>
      <c r="X639" s="135"/>
      <c r="Y639" s="20"/>
      <c r="Z639" s="135"/>
      <c r="AA639" s="19"/>
      <c r="AB639" s="19"/>
      <c r="AC639" s="19"/>
      <c r="AD639" s="19"/>
      <c r="AE639" s="71" t="str">
        <f t="shared" si="362"/>
        <v/>
      </c>
      <c r="AF639" s="71" t="str">
        <f t="shared" si="363"/>
        <v/>
      </c>
      <c r="AG639" s="71" t="str">
        <f t="shared" si="364"/>
        <v/>
      </c>
      <c r="AH639" s="71" t="str">
        <f t="shared" si="365"/>
        <v/>
      </c>
      <c r="AI639" s="71" t="str">
        <f t="shared" si="366"/>
        <v/>
      </c>
      <c r="AJ639" s="71" t="str">
        <f t="shared" si="367"/>
        <v/>
      </c>
      <c r="AK639" s="71" t="str">
        <f t="shared" si="368"/>
        <v/>
      </c>
      <c r="AL639" s="71" t="str">
        <f t="shared" si="369"/>
        <v/>
      </c>
      <c r="AM639" s="71" t="str">
        <f t="shared" si="370"/>
        <v/>
      </c>
      <c r="AN639" s="72" t="str">
        <f t="shared" si="371"/>
        <v/>
      </c>
      <c r="AO639" s="73" t="str">
        <f t="shared" si="372"/>
        <v/>
      </c>
      <c r="AP639" s="72" t="str">
        <f t="shared" si="373"/>
        <v/>
      </c>
      <c r="AQ639" s="72" t="str">
        <f t="shared" si="374"/>
        <v/>
      </c>
      <c r="AR639" s="72" t="str">
        <f t="shared" si="375"/>
        <v/>
      </c>
      <c r="AS639" s="72" t="str">
        <f t="shared" si="376"/>
        <v/>
      </c>
      <c r="AT639" s="72" t="str">
        <f t="shared" si="377"/>
        <v/>
      </c>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78" t="str">
        <f t="shared" si="378"/>
        <v/>
      </c>
      <c r="CO639" s="78" t="str">
        <f t="shared" si="379"/>
        <v/>
      </c>
      <c r="CP639" s="78" t="str">
        <f t="shared" si="380"/>
        <v/>
      </c>
      <c r="CQ639" s="78" t="str">
        <f t="shared" si="381"/>
        <v/>
      </c>
      <c r="CR639" s="78" t="str">
        <f t="shared" si="382"/>
        <v/>
      </c>
      <c r="CS639" s="78" t="str">
        <f t="shared" si="383"/>
        <v/>
      </c>
      <c r="CT639" s="78">
        <f t="shared" si="384"/>
        <v>0</v>
      </c>
      <c r="CU639" s="78">
        <f t="shared" si="385"/>
        <v>0</v>
      </c>
      <c r="CV639" s="78">
        <f t="shared" si="386"/>
        <v>0</v>
      </c>
      <c r="CW639" s="78">
        <f t="shared" si="387"/>
        <v>0</v>
      </c>
      <c r="CX639" s="78">
        <f t="shared" si="388"/>
        <v>0</v>
      </c>
      <c r="CY639" s="78">
        <f t="shared" si="389"/>
        <v>0</v>
      </c>
      <c r="CZ639" s="78">
        <f t="shared" si="390"/>
        <v>0</v>
      </c>
      <c r="DA639" s="78">
        <f>IF(COUNTIFS($A$2:$A$601,A639,$B$2:$B$601,B639,$F$2:F$601,F639)&gt;1,1,0)</f>
        <v>0</v>
      </c>
      <c r="DB639" s="78">
        <f t="shared" si="391"/>
        <v>0</v>
      </c>
      <c r="DC639" s="78">
        <f t="shared" si="392"/>
        <v>0</v>
      </c>
      <c r="DD639" s="78">
        <f t="shared" si="393"/>
        <v>0</v>
      </c>
      <c r="DE639" s="78" t="str">
        <f t="shared" si="394"/>
        <v>1</v>
      </c>
      <c r="DF639" s="78" t="str">
        <f t="shared" si="395"/>
        <v>1</v>
      </c>
      <c r="DG639" s="78" t="str">
        <f t="shared" si="396"/>
        <v>1</v>
      </c>
      <c r="DH639" s="78" t="str">
        <f t="shared" si="397"/>
        <v>1</v>
      </c>
      <c r="DI639" s="79" t="str">
        <f>IFERROR(IF(J639="","",VLOOKUP(J639,Lists!$D$3:$E$13,2,FALSE)),1)</f>
        <v/>
      </c>
      <c r="DJ639" s="79" t="str">
        <f>IFERROR(IF(K639="","",VLOOKUP(K639,Lists!$F$3:$G$14,2,FALSE)),1)</f>
        <v/>
      </c>
      <c r="DK639" s="79" t="str">
        <f>IFERROR(IF(M639="","",VLOOKUP(M639,Lists!$AA$3:$AB$18,2,FALSE)),1)</f>
        <v/>
      </c>
      <c r="DL639" s="79" t="str">
        <f>IFERROR(IF(N639="","",VLOOKUP(N639,Lists!$AC$3:$AD$13,2,FALSE)),1)</f>
        <v/>
      </c>
    </row>
    <row r="640" spans="1:116" ht="15" customHeight="1" x14ac:dyDescent="0.2">
      <c r="A640" s="20"/>
      <c r="B640" s="19"/>
      <c r="C640" s="19"/>
      <c r="D640" s="19"/>
      <c r="E640" s="136"/>
      <c r="F640" s="70"/>
      <c r="G640" s="19"/>
      <c r="H640" s="65"/>
      <c r="I640" s="20"/>
      <c r="J640" s="66"/>
      <c r="K640" s="18"/>
      <c r="L640" s="18"/>
      <c r="M640" s="20"/>
      <c r="N640" s="20"/>
      <c r="O640" s="18"/>
      <c r="P640" s="134"/>
      <c r="Q640" s="70"/>
      <c r="R640" s="134"/>
      <c r="S640" s="70"/>
      <c r="T640" s="134"/>
      <c r="U640" s="70"/>
      <c r="V640" s="134"/>
      <c r="W640" s="20"/>
      <c r="X640" s="135"/>
      <c r="Y640" s="20"/>
      <c r="Z640" s="135"/>
      <c r="AA640" s="19"/>
      <c r="AB640" s="19"/>
      <c r="AC640" s="19"/>
      <c r="AD640" s="19"/>
      <c r="AE640" s="71" t="str">
        <f t="shared" si="362"/>
        <v/>
      </c>
      <c r="AF640" s="71" t="str">
        <f t="shared" si="363"/>
        <v/>
      </c>
      <c r="AG640" s="71" t="str">
        <f t="shared" si="364"/>
        <v/>
      </c>
      <c r="AH640" s="71" t="str">
        <f t="shared" si="365"/>
        <v/>
      </c>
      <c r="AI640" s="71" t="str">
        <f t="shared" si="366"/>
        <v/>
      </c>
      <c r="AJ640" s="71" t="str">
        <f t="shared" si="367"/>
        <v/>
      </c>
      <c r="AK640" s="71" t="str">
        <f t="shared" si="368"/>
        <v/>
      </c>
      <c r="AL640" s="71" t="str">
        <f t="shared" si="369"/>
        <v/>
      </c>
      <c r="AM640" s="71" t="str">
        <f t="shared" si="370"/>
        <v/>
      </c>
      <c r="AN640" s="72" t="str">
        <f t="shared" si="371"/>
        <v/>
      </c>
      <c r="AO640" s="73" t="str">
        <f t="shared" si="372"/>
        <v/>
      </c>
      <c r="AP640" s="72" t="str">
        <f t="shared" si="373"/>
        <v/>
      </c>
      <c r="AQ640" s="72" t="str">
        <f t="shared" si="374"/>
        <v/>
      </c>
      <c r="AR640" s="72" t="str">
        <f t="shared" si="375"/>
        <v/>
      </c>
      <c r="AS640" s="72" t="str">
        <f t="shared" si="376"/>
        <v/>
      </c>
      <c r="AT640" s="72" t="str">
        <f t="shared" si="377"/>
        <v/>
      </c>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78" t="str">
        <f t="shared" si="378"/>
        <v/>
      </c>
      <c r="CO640" s="78" t="str">
        <f t="shared" si="379"/>
        <v/>
      </c>
      <c r="CP640" s="78" t="str">
        <f t="shared" si="380"/>
        <v/>
      </c>
      <c r="CQ640" s="78" t="str">
        <f t="shared" si="381"/>
        <v/>
      </c>
      <c r="CR640" s="78" t="str">
        <f t="shared" si="382"/>
        <v/>
      </c>
      <c r="CS640" s="78" t="str">
        <f t="shared" si="383"/>
        <v/>
      </c>
      <c r="CT640" s="78">
        <f t="shared" si="384"/>
        <v>0</v>
      </c>
      <c r="CU640" s="78">
        <f t="shared" si="385"/>
        <v>0</v>
      </c>
      <c r="CV640" s="78">
        <f t="shared" si="386"/>
        <v>0</v>
      </c>
      <c r="CW640" s="78">
        <f t="shared" si="387"/>
        <v>0</v>
      </c>
      <c r="CX640" s="78">
        <f t="shared" si="388"/>
        <v>0</v>
      </c>
      <c r="CY640" s="78">
        <f t="shared" si="389"/>
        <v>0</v>
      </c>
      <c r="CZ640" s="78">
        <f t="shared" si="390"/>
        <v>0</v>
      </c>
      <c r="DA640" s="78">
        <f>IF(COUNTIFS($A$2:$A$601,A640,$B$2:$B$601,B640,$F$2:F$601,F640)&gt;1,1,0)</f>
        <v>0</v>
      </c>
      <c r="DB640" s="78">
        <f t="shared" si="391"/>
        <v>0</v>
      </c>
      <c r="DC640" s="78">
        <f t="shared" si="392"/>
        <v>0</v>
      </c>
      <c r="DD640" s="78">
        <f t="shared" si="393"/>
        <v>0</v>
      </c>
      <c r="DE640" s="78" t="str">
        <f t="shared" si="394"/>
        <v>1</v>
      </c>
      <c r="DF640" s="78" t="str">
        <f t="shared" si="395"/>
        <v>1</v>
      </c>
      <c r="DG640" s="78" t="str">
        <f t="shared" si="396"/>
        <v>1</v>
      </c>
      <c r="DH640" s="78" t="str">
        <f t="shared" si="397"/>
        <v>1</v>
      </c>
      <c r="DI640" s="79" t="str">
        <f>IFERROR(IF(J640="","",VLOOKUP(J640,Lists!$D$3:$E$13,2,FALSE)),1)</f>
        <v/>
      </c>
      <c r="DJ640" s="79" t="str">
        <f>IFERROR(IF(K640="","",VLOOKUP(K640,Lists!$F$3:$G$14,2,FALSE)),1)</f>
        <v/>
      </c>
      <c r="DK640" s="79" t="str">
        <f>IFERROR(IF(M640="","",VLOOKUP(M640,Lists!$AA$3:$AB$18,2,FALSE)),1)</f>
        <v/>
      </c>
      <c r="DL640" s="79" t="str">
        <f>IFERROR(IF(N640="","",VLOOKUP(N640,Lists!$AC$3:$AD$13,2,FALSE)),1)</f>
        <v/>
      </c>
    </row>
    <row r="641" spans="1:116" ht="15" customHeight="1" x14ac:dyDescent="0.2">
      <c r="A641" s="20"/>
      <c r="B641" s="19"/>
      <c r="C641" s="19"/>
      <c r="D641" s="19"/>
      <c r="E641" s="136"/>
      <c r="F641" s="70"/>
      <c r="G641" s="19"/>
      <c r="H641" s="65"/>
      <c r="I641" s="20"/>
      <c r="J641" s="66"/>
      <c r="K641" s="18"/>
      <c r="L641" s="18"/>
      <c r="M641" s="20"/>
      <c r="N641" s="20"/>
      <c r="O641" s="18"/>
      <c r="P641" s="134"/>
      <c r="Q641" s="70"/>
      <c r="R641" s="134"/>
      <c r="S641" s="70"/>
      <c r="T641" s="134"/>
      <c r="U641" s="70"/>
      <c r="V641" s="134"/>
      <c r="W641" s="20"/>
      <c r="X641" s="135"/>
      <c r="Y641" s="20"/>
      <c r="Z641" s="135"/>
      <c r="AA641" s="19"/>
      <c r="AB641" s="19"/>
      <c r="AC641" s="19"/>
      <c r="AD641" s="19"/>
      <c r="AE641" s="71" t="str">
        <f t="shared" si="362"/>
        <v/>
      </c>
      <c r="AF641" s="71" t="str">
        <f t="shared" si="363"/>
        <v/>
      </c>
      <c r="AG641" s="71" t="str">
        <f t="shared" si="364"/>
        <v/>
      </c>
      <c r="AH641" s="71" t="str">
        <f t="shared" si="365"/>
        <v/>
      </c>
      <c r="AI641" s="71" t="str">
        <f t="shared" si="366"/>
        <v/>
      </c>
      <c r="AJ641" s="71" t="str">
        <f t="shared" si="367"/>
        <v/>
      </c>
      <c r="AK641" s="71" t="str">
        <f t="shared" si="368"/>
        <v/>
      </c>
      <c r="AL641" s="71" t="str">
        <f t="shared" si="369"/>
        <v/>
      </c>
      <c r="AM641" s="71" t="str">
        <f t="shared" si="370"/>
        <v/>
      </c>
      <c r="AN641" s="72" t="str">
        <f t="shared" si="371"/>
        <v/>
      </c>
      <c r="AO641" s="73" t="str">
        <f t="shared" si="372"/>
        <v/>
      </c>
      <c r="AP641" s="72" t="str">
        <f t="shared" si="373"/>
        <v/>
      </c>
      <c r="AQ641" s="72" t="str">
        <f t="shared" si="374"/>
        <v/>
      </c>
      <c r="AR641" s="72" t="str">
        <f t="shared" si="375"/>
        <v/>
      </c>
      <c r="AS641" s="72" t="str">
        <f t="shared" si="376"/>
        <v/>
      </c>
      <c r="AT641" s="72" t="str">
        <f t="shared" si="377"/>
        <v/>
      </c>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78" t="str">
        <f t="shared" si="378"/>
        <v/>
      </c>
      <c r="CO641" s="78" t="str">
        <f t="shared" si="379"/>
        <v/>
      </c>
      <c r="CP641" s="78" t="str">
        <f t="shared" si="380"/>
        <v/>
      </c>
      <c r="CQ641" s="78" t="str">
        <f t="shared" si="381"/>
        <v/>
      </c>
      <c r="CR641" s="78" t="str">
        <f t="shared" si="382"/>
        <v/>
      </c>
      <c r="CS641" s="78" t="str">
        <f t="shared" si="383"/>
        <v/>
      </c>
      <c r="CT641" s="78">
        <f t="shared" si="384"/>
        <v>0</v>
      </c>
      <c r="CU641" s="78">
        <f t="shared" si="385"/>
        <v>0</v>
      </c>
      <c r="CV641" s="78">
        <f t="shared" si="386"/>
        <v>0</v>
      </c>
      <c r="CW641" s="78">
        <f t="shared" si="387"/>
        <v>0</v>
      </c>
      <c r="CX641" s="78">
        <f t="shared" si="388"/>
        <v>0</v>
      </c>
      <c r="CY641" s="78">
        <f t="shared" si="389"/>
        <v>0</v>
      </c>
      <c r="CZ641" s="78">
        <f t="shared" si="390"/>
        <v>0</v>
      </c>
      <c r="DA641" s="78">
        <f>IF(COUNTIFS($A$2:$A$601,A641,$B$2:$B$601,B641,$F$2:F$601,F641)&gt;1,1,0)</f>
        <v>0</v>
      </c>
      <c r="DB641" s="78">
        <f t="shared" si="391"/>
        <v>0</v>
      </c>
      <c r="DC641" s="78">
        <f t="shared" si="392"/>
        <v>0</v>
      </c>
      <c r="DD641" s="78">
        <f t="shared" si="393"/>
        <v>0</v>
      </c>
      <c r="DE641" s="78" t="str">
        <f t="shared" si="394"/>
        <v>1</v>
      </c>
      <c r="DF641" s="78" t="str">
        <f t="shared" si="395"/>
        <v>1</v>
      </c>
      <c r="DG641" s="78" t="str">
        <f t="shared" si="396"/>
        <v>1</v>
      </c>
      <c r="DH641" s="78" t="str">
        <f t="shared" si="397"/>
        <v>1</v>
      </c>
      <c r="DI641" s="79" t="str">
        <f>IFERROR(IF(J641="","",VLOOKUP(J641,Lists!$D$3:$E$13,2,FALSE)),1)</f>
        <v/>
      </c>
      <c r="DJ641" s="79" t="str">
        <f>IFERROR(IF(K641="","",VLOOKUP(K641,Lists!$F$3:$G$14,2,FALSE)),1)</f>
        <v/>
      </c>
      <c r="DK641" s="79" t="str">
        <f>IFERROR(IF(M641="","",VLOOKUP(M641,Lists!$AA$3:$AB$18,2,FALSE)),1)</f>
        <v/>
      </c>
      <c r="DL641" s="79" t="str">
        <f>IFERROR(IF(N641="","",VLOOKUP(N641,Lists!$AC$3:$AD$13,2,FALSE)),1)</f>
        <v/>
      </c>
    </row>
    <row r="642" spans="1:116" ht="15" customHeight="1" x14ac:dyDescent="0.2">
      <c r="A642" s="20"/>
      <c r="B642" s="19"/>
      <c r="C642" s="19"/>
      <c r="D642" s="19"/>
      <c r="E642" s="136"/>
      <c r="F642" s="70"/>
      <c r="G642" s="19"/>
      <c r="H642" s="65"/>
      <c r="I642" s="20"/>
      <c r="J642" s="66"/>
      <c r="K642" s="18"/>
      <c r="L642" s="18"/>
      <c r="M642" s="20"/>
      <c r="N642" s="20"/>
      <c r="O642" s="18"/>
      <c r="P642" s="134"/>
      <c r="Q642" s="70"/>
      <c r="R642" s="134"/>
      <c r="S642" s="70"/>
      <c r="T642" s="134"/>
      <c r="U642" s="70"/>
      <c r="V642" s="134"/>
      <c r="W642" s="20"/>
      <c r="X642" s="135"/>
      <c r="Y642" s="20"/>
      <c r="Z642" s="135"/>
      <c r="AA642" s="19"/>
      <c r="AB642" s="19"/>
      <c r="AC642" s="19"/>
      <c r="AD642" s="19"/>
      <c r="AE642" s="71" t="str">
        <f t="shared" si="362"/>
        <v/>
      </c>
      <c r="AF642" s="71" t="str">
        <f t="shared" si="363"/>
        <v/>
      </c>
      <c r="AG642" s="71" t="str">
        <f t="shared" si="364"/>
        <v/>
      </c>
      <c r="AH642" s="71" t="str">
        <f t="shared" si="365"/>
        <v/>
      </c>
      <c r="AI642" s="71" t="str">
        <f t="shared" si="366"/>
        <v/>
      </c>
      <c r="AJ642" s="71" t="str">
        <f t="shared" si="367"/>
        <v/>
      </c>
      <c r="AK642" s="71" t="str">
        <f t="shared" si="368"/>
        <v/>
      </c>
      <c r="AL642" s="71" t="str">
        <f t="shared" si="369"/>
        <v/>
      </c>
      <c r="AM642" s="71" t="str">
        <f t="shared" si="370"/>
        <v/>
      </c>
      <c r="AN642" s="72" t="str">
        <f t="shared" si="371"/>
        <v/>
      </c>
      <c r="AO642" s="73" t="str">
        <f t="shared" si="372"/>
        <v/>
      </c>
      <c r="AP642" s="72" t="str">
        <f t="shared" si="373"/>
        <v/>
      </c>
      <c r="AQ642" s="72" t="str">
        <f t="shared" si="374"/>
        <v/>
      </c>
      <c r="AR642" s="72" t="str">
        <f t="shared" si="375"/>
        <v/>
      </c>
      <c r="AS642" s="72" t="str">
        <f t="shared" si="376"/>
        <v/>
      </c>
      <c r="AT642" s="72" t="str">
        <f t="shared" si="377"/>
        <v/>
      </c>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78" t="str">
        <f t="shared" si="378"/>
        <v/>
      </c>
      <c r="CO642" s="78" t="str">
        <f t="shared" si="379"/>
        <v/>
      </c>
      <c r="CP642" s="78" t="str">
        <f t="shared" si="380"/>
        <v/>
      </c>
      <c r="CQ642" s="78" t="str">
        <f t="shared" si="381"/>
        <v/>
      </c>
      <c r="CR642" s="78" t="str">
        <f t="shared" si="382"/>
        <v/>
      </c>
      <c r="CS642" s="78" t="str">
        <f t="shared" si="383"/>
        <v/>
      </c>
      <c r="CT642" s="78">
        <f t="shared" si="384"/>
        <v>0</v>
      </c>
      <c r="CU642" s="78">
        <f t="shared" si="385"/>
        <v>0</v>
      </c>
      <c r="CV642" s="78">
        <f t="shared" si="386"/>
        <v>0</v>
      </c>
      <c r="CW642" s="78">
        <f t="shared" si="387"/>
        <v>0</v>
      </c>
      <c r="CX642" s="78">
        <f t="shared" si="388"/>
        <v>0</v>
      </c>
      <c r="CY642" s="78">
        <f t="shared" si="389"/>
        <v>0</v>
      </c>
      <c r="CZ642" s="78">
        <f t="shared" si="390"/>
        <v>0</v>
      </c>
      <c r="DA642" s="78">
        <f>IF(COUNTIFS($A$2:$A$601,A642,$B$2:$B$601,B642,$F$2:F$601,F642)&gt;1,1,0)</f>
        <v>0</v>
      </c>
      <c r="DB642" s="78">
        <f t="shared" si="391"/>
        <v>0</v>
      </c>
      <c r="DC642" s="78">
        <f t="shared" si="392"/>
        <v>0</v>
      </c>
      <c r="DD642" s="78">
        <f t="shared" si="393"/>
        <v>0</v>
      </c>
      <c r="DE642" s="78" t="str">
        <f t="shared" si="394"/>
        <v>1</v>
      </c>
      <c r="DF642" s="78" t="str">
        <f t="shared" si="395"/>
        <v>1</v>
      </c>
      <c r="DG642" s="78" t="str">
        <f t="shared" si="396"/>
        <v>1</v>
      </c>
      <c r="DH642" s="78" t="str">
        <f t="shared" si="397"/>
        <v>1</v>
      </c>
      <c r="DI642" s="79" t="str">
        <f>IFERROR(IF(J642="","",VLOOKUP(J642,Lists!$D$3:$E$13,2,FALSE)),1)</f>
        <v/>
      </c>
      <c r="DJ642" s="79" t="str">
        <f>IFERROR(IF(K642="","",VLOOKUP(K642,Lists!$F$3:$G$14,2,FALSE)),1)</f>
        <v/>
      </c>
      <c r="DK642" s="79" t="str">
        <f>IFERROR(IF(M642="","",VLOOKUP(M642,Lists!$AA$3:$AB$18,2,FALSE)),1)</f>
        <v/>
      </c>
      <c r="DL642" s="79" t="str">
        <f>IFERROR(IF(N642="","",VLOOKUP(N642,Lists!$AC$3:$AD$13,2,FALSE)),1)</f>
        <v/>
      </c>
    </row>
    <row r="643" spans="1:116" ht="15" customHeight="1" x14ac:dyDescent="0.2">
      <c r="A643" s="20"/>
      <c r="B643" s="19"/>
      <c r="C643" s="19"/>
      <c r="D643" s="19"/>
      <c r="E643" s="136"/>
      <c r="F643" s="70"/>
      <c r="G643" s="19"/>
      <c r="H643" s="65"/>
      <c r="I643" s="20"/>
      <c r="J643" s="66"/>
      <c r="K643" s="18"/>
      <c r="L643" s="18"/>
      <c r="M643" s="20"/>
      <c r="N643" s="20"/>
      <c r="O643" s="18"/>
      <c r="P643" s="134"/>
      <c r="Q643" s="70"/>
      <c r="R643" s="134"/>
      <c r="S643" s="70"/>
      <c r="T643" s="134"/>
      <c r="U643" s="70"/>
      <c r="V643" s="134"/>
      <c r="W643" s="20"/>
      <c r="X643" s="135"/>
      <c r="Y643" s="20"/>
      <c r="Z643" s="135"/>
      <c r="AA643" s="19"/>
      <c r="AB643" s="19"/>
      <c r="AC643" s="19"/>
      <c r="AD643" s="19"/>
      <c r="AE643" s="71" t="str">
        <f t="shared" ref="AE643:AE706" si="398">IF(P643&lt;&gt;"",HOUR(P643)*60+MINUTE(P643),"")</f>
        <v/>
      </c>
      <c r="AF643" s="71" t="str">
        <f t="shared" ref="AF643:AF706" si="399">IF(V643&lt;&gt;"",HOUR(V643)*60+MINUTE(V643),"")</f>
        <v/>
      </c>
      <c r="AG643" s="71" t="str">
        <f t="shared" ref="AG643:AG706" si="400">IF(OR(AE643="",AF643=""),"",IF(AE643=AF643,0,IF(AF643&gt;AE643,AF643-AE643,1440-AE643+AF643)))</f>
        <v/>
      </c>
      <c r="AH643" s="71" t="str">
        <f t="shared" ref="AH643:AH706" si="401">IF(OR(AE643="",AF643="",AG643=""),"",IF(AE643&gt;=$BK$4,IF(AF643&gt;$BK$4,IF(AF643&lt;=$BK$5,IF(AE643&gt;=$BK$4,AG643,""),""),""),0))</f>
        <v/>
      </c>
      <c r="AI643" s="71" t="str">
        <f t="shared" ref="AI643:AI706" si="402">IF(OR(AE643="",AF643="",$BK$4="",$BK$5=""),"",IF(AE643&lt;$BK$4,IF(AF643&gt;$BK$4,IF(AF643&lt;$BK$5,AF643-$BK$4,($BK$5-$BK$4)),""),""))</f>
        <v/>
      </c>
      <c r="AJ643" s="71" t="str">
        <f t="shared" ref="AJ643:AJ706" si="403">IF(OR(AE643="",AF643="",$BK$4="",$BK$5=""),"",IF(AE643&gt;$BK$4,IF(AE643&lt;$BK$5,IF(OR(AF643&gt;$BK$5,AF643&lt;$BK$4),$BK$5-AE643,""),""),""))</f>
        <v/>
      </c>
      <c r="AK643" s="71" t="str">
        <f t="shared" ref="AK643:AK706" si="404">IF(OR(AE643="",AF643="",$BK$4="",$BK$5=""),"",IF(AND(AE643&lt;$BK$4,AF643&lt;$BK$4),((AF643-AE643)),""))</f>
        <v/>
      </c>
      <c r="AL643" s="71" t="str">
        <f t="shared" ref="AL643:AL706" si="405">IF(AND(AH643="",AI643="",AJ643="",AK643=""),"",SUM(AH643:AK643))</f>
        <v/>
      </c>
      <c r="AM643" s="71" t="str">
        <f t="shared" ref="AM643:AM706" si="406">IF(OR(AG643="",AL643=""),IF(AL643="",AG643,""),AG643-AL643)</f>
        <v/>
      </c>
      <c r="AN643" s="72" t="str">
        <f t="shared" ref="AN643:AN706" si="407">IF(AL643="","",IF(OR(C643="",R643=""),"",IF(((R643+Q643)-C643)&lt;0,0,((R643+Q643)-C643))))</f>
        <v/>
      </c>
      <c r="AO643" s="73" t="str">
        <f t="shared" ref="AO643:AO706" si="408">IF(AL643="","",IF(OR(E643="",B643="",G643="yes"),"",B643-E643))</f>
        <v/>
      </c>
      <c r="AP643" s="72" t="str">
        <f t="shared" ref="AP643:AP706" si="409">IF(AN643="","",IF(AN643&gt;$AY$6,"No","Yes"))</f>
        <v/>
      </c>
      <c r="AQ643" s="72" t="str">
        <f t="shared" ref="AQ643:AQ706" si="410">IF(AL643="","",IF(OR(X643="",Z643=""),"",Z643+Y643-X643))</f>
        <v/>
      </c>
      <c r="AR643" s="72" t="str">
        <f t="shared" ref="AR643:AR706" si="411">IF(AL643="","",IF(OR(I643="",I643="No",,G643="yes"),"",IF(AB643=E643,"Yes","No")))</f>
        <v/>
      </c>
      <c r="AS643" s="72" t="str">
        <f t="shared" ref="AS643:AS706" si="412">IF(G643="YES","",(IF(OR(A643="",AB643="",E643=""),"",(IF(OR(I643="",I643="No",,G643="Yes"),"",IF(OR(B643&lt;&gt;AB643,B643&lt;&gt;E643),IF(AB643&lt;E643,"Validate","Yes"),"No"))))))</f>
        <v/>
      </c>
      <c r="AT643" s="72" t="str">
        <f t="shared" ref="AT643:AT706" si="413">IF(OR(AL643="",AB643="",I643="No"),"",IF(OR(AD643=AB643,AD643=AB643+1),"Yes","No"))</f>
        <v/>
      </c>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78" t="str">
        <f t="shared" ref="CN643:CN706" si="414">IF(OR(P643="",R643=""),"",IF(P643+Q643=R643,1,0))</f>
        <v/>
      </c>
      <c r="CO643" s="78" t="str">
        <f t="shared" ref="CO643:CO706" si="415">IF(OR(R643="",T643=""),"",IF(R643+S643=T643,1,0))</f>
        <v/>
      </c>
      <c r="CP643" s="78" t="str">
        <f t="shared" ref="CP643:CP706" si="416">IF(OR(T643="",V643=""),"",IF(T643+U643=V643,1,0))</f>
        <v/>
      </c>
      <c r="CQ643" s="78" t="str">
        <f t="shared" ref="CQ643:CQ706" si="417">IF(OR(V643="",X643=""),"",IF(V643+W643=X643,1,0))</f>
        <v/>
      </c>
      <c r="CR643" s="78" t="str">
        <f t="shared" ref="CR643:CR706" si="418">IF(OR(X643="",Z643=""),"",IF(X643+Y643=Z643,1,0))</f>
        <v/>
      </c>
      <c r="CS643" s="78" t="str">
        <f t="shared" ref="CS643:CS706" si="419">IF(OR(P643="",R643="",T643="",X643="",Z643="",V643=""),"",IF(P643=R643,1,IF(P643=T643,1,IF(P643=V643,1,IF(P643=X643,1,IF(P643=Z643,1,IF(R643=T643,1,IF(R643=V643,1,IF(R643=X643,1,IF(R643=Z643,1,IF(T643=V643,1,IF(T643=X643,1,IF(T643=Z643,1,IF(V643=X643,1,IF(V643=Z643,1,IF(X643=Z643,1,0))))))))))))))))</f>
        <v/>
      </c>
      <c r="CT643" s="78">
        <f t="shared" ref="CT643:CT706" si="420">IF(R643+Q643&lt;P643,1,0)</f>
        <v>0</v>
      </c>
      <c r="CU643" s="78">
        <f t="shared" ref="CU643:CU706" si="421">IF(T643+S643&lt;R643,1,0)</f>
        <v>0</v>
      </c>
      <c r="CV643" s="78">
        <f t="shared" ref="CV643:CV706" si="422">IF(V643+U643&lt;T643,1,0)</f>
        <v>0</v>
      </c>
      <c r="CW643" s="78">
        <f t="shared" ref="CW643:CW706" si="423">IF(X643+W643&lt;V643,1,0)</f>
        <v>0</v>
      </c>
      <c r="CX643" s="78">
        <f t="shared" ref="CX643:CX706" si="424">IF(Z643+Y643&lt;X643,1,0)</f>
        <v>0</v>
      </c>
      <c r="CY643" s="78">
        <f t="shared" ref="CY643:CY706" si="425">IF(P643&gt;R643,1,IF(P643&gt;T643,1,IF(P643&gt;V643,1,IF(P643&gt;X643,1,IF(P643&gt;Z643,1,IF(R643&gt;T643,1,IF(R643&gt;V643,1,IF(R643&gt;X643,1,IF(R643&gt;Z643,1,IF(T643&gt;V643,1,IF(T643&gt;X643,1,IF(T643&gt;Z643,1,IF(V643&gt;X643,1,IF(V643&gt;Z643,1,IF(X643&gt;Z643,1,0)))))))))))))))</f>
        <v>0</v>
      </c>
      <c r="CZ643" s="78">
        <f t="shared" ref="CZ643:CZ706" si="426">IF(COUNTIFS($A$2:$A$1288,A643,$B$2:$B$1288,B643,$K$2:$K$1288,K643,$N$2:$N$1288,N643)&gt;1,1,0)</f>
        <v>0</v>
      </c>
      <c r="DA643" s="78">
        <f>IF(COUNTIFS($A$2:$A$601,A643,$B$2:$B$601,B643,$F$2:F$601,F643)&gt;1,1,0)</f>
        <v>0</v>
      </c>
      <c r="DB643" s="78">
        <f t="shared" ref="DB643:DB706" si="427">IF(COUNTIFS($P$2:$P$601,P643,$R$2:$R$601,R643)&gt;1,1,0)</f>
        <v>0</v>
      </c>
      <c r="DC643" s="78">
        <f t="shared" ref="DC643:DC706" si="428">IF(COUNTIFS($P$2:$P$1288,P643,$T$2:$T$1288,T643,$R$2:$R$1288,R643,$V$2:$V$1288,V643)&gt;1,1,0)</f>
        <v>0</v>
      </c>
      <c r="DD643" s="78">
        <f t="shared" ref="DD643:DD706" si="429">IF(COUNTIFS($T$2:$T$601,T643,$V$2:$V$601,V643,$P$2:$P$601,P643,$X$2:$X$601,X643)&gt;1,1,0)</f>
        <v>0</v>
      </c>
      <c r="DE643" s="78" t="str">
        <f t="shared" ref="DE643:DE706" si="430">IF(ISERROR(DATEVALUE(TEXT(B643,"mm/dd/yyyy"))),"1",IF(B643 &gt;=DATEVALUE(TEXT("06/01/2000","mm/dd/yyyy")),1,"0"))</f>
        <v>1</v>
      </c>
      <c r="DF643" s="78" t="str">
        <f t="shared" ref="DF643:DF706" si="431">IF(ISERROR(DATEVALUE(TEXT(E643,"mm/dd/yyyy"))),"1",IF(E643 &gt;=DATEVALUE(TEXT("06/01/2000","mm/dd/yyyy")),1,"0"))</f>
        <v>1</v>
      </c>
      <c r="DG643" s="78" t="str">
        <f t="shared" ref="DG643:DG706" si="432">IF(ISERROR(DATEVALUE(TEXT(AB643,"mm/dd/yyyy"))),"1",IF(AB643 &gt;=DATEVALUE(TEXT("06/01/2000","mm/dd/yyyy")),1,"0"))</f>
        <v>1</v>
      </c>
      <c r="DH643" s="78" t="str">
        <f t="shared" ref="DH643:DH706" si="433">IF(ISERROR(DATEVALUE(TEXT(AD643,"mm/dd/yyyy"))),"1",IF(AD643 &gt;=DATEVALUE(TEXT("06/01/2000","mm/dd/yyyy")),1,"0"))</f>
        <v>1</v>
      </c>
      <c r="DI643" s="79" t="str">
        <f>IFERROR(IF(J643="","",VLOOKUP(J643,Lists!$D$3:$E$13,2,FALSE)),1)</f>
        <v/>
      </c>
      <c r="DJ643" s="79" t="str">
        <f>IFERROR(IF(K643="","",VLOOKUP(K643,Lists!$F$3:$G$14,2,FALSE)),1)</f>
        <v/>
      </c>
      <c r="DK643" s="79" t="str">
        <f>IFERROR(IF(M643="","",VLOOKUP(M643,Lists!$AA$3:$AB$18,2,FALSE)),1)</f>
        <v/>
      </c>
      <c r="DL643" s="79" t="str">
        <f>IFERROR(IF(N643="","",VLOOKUP(N643,Lists!$AC$3:$AD$13,2,FALSE)),1)</f>
        <v/>
      </c>
    </row>
    <row r="644" spans="1:116" ht="15" customHeight="1" x14ac:dyDescent="0.2">
      <c r="A644" s="20"/>
      <c r="B644" s="19"/>
      <c r="C644" s="19"/>
      <c r="D644" s="19"/>
      <c r="E644" s="136"/>
      <c r="F644" s="70"/>
      <c r="G644" s="19"/>
      <c r="H644" s="65"/>
      <c r="I644" s="20"/>
      <c r="J644" s="66"/>
      <c r="K644" s="18"/>
      <c r="L644" s="18"/>
      <c r="M644" s="20"/>
      <c r="N644" s="20"/>
      <c r="O644" s="18"/>
      <c r="P644" s="134"/>
      <c r="Q644" s="70"/>
      <c r="R644" s="134"/>
      <c r="S644" s="70"/>
      <c r="T644" s="134"/>
      <c r="U644" s="70"/>
      <c r="V644" s="134"/>
      <c r="W644" s="20"/>
      <c r="X644" s="135"/>
      <c r="Y644" s="20"/>
      <c r="Z644" s="135"/>
      <c r="AA644" s="19"/>
      <c r="AB644" s="19"/>
      <c r="AC644" s="19"/>
      <c r="AD644" s="19"/>
      <c r="AE644" s="71" t="str">
        <f t="shared" si="398"/>
        <v/>
      </c>
      <c r="AF644" s="71" t="str">
        <f t="shared" si="399"/>
        <v/>
      </c>
      <c r="AG644" s="71" t="str">
        <f t="shared" si="400"/>
        <v/>
      </c>
      <c r="AH644" s="71" t="str">
        <f t="shared" si="401"/>
        <v/>
      </c>
      <c r="AI644" s="71" t="str">
        <f t="shared" si="402"/>
        <v/>
      </c>
      <c r="AJ644" s="71" t="str">
        <f t="shared" si="403"/>
        <v/>
      </c>
      <c r="AK644" s="71" t="str">
        <f t="shared" si="404"/>
        <v/>
      </c>
      <c r="AL644" s="71" t="str">
        <f t="shared" si="405"/>
        <v/>
      </c>
      <c r="AM644" s="71" t="str">
        <f t="shared" si="406"/>
        <v/>
      </c>
      <c r="AN644" s="72" t="str">
        <f t="shared" si="407"/>
        <v/>
      </c>
      <c r="AO644" s="73" t="str">
        <f t="shared" si="408"/>
        <v/>
      </c>
      <c r="AP644" s="72" t="str">
        <f t="shared" si="409"/>
        <v/>
      </c>
      <c r="AQ644" s="72" t="str">
        <f t="shared" si="410"/>
        <v/>
      </c>
      <c r="AR644" s="72" t="str">
        <f t="shared" si="411"/>
        <v/>
      </c>
      <c r="AS644" s="72" t="str">
        <f t="shared" si="412"/>
        <v/>
      </c>
      <c r="AT644" s="72" t="str">
        <f t="shared" si="413"/>
        <v/>
      </c>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78" t="str">
        <f t="shared" si="414"/>
        <v/>
      </c>
      <c r="CO644" s="78" t="str">
        <f t="shared" si="415"/>
        <v/>
      </c>
      <c r="CP644" s="78" t="str">
        <f t="shared" si="416"/>
        <v/>
      </c>
      <c r="CQ644" s="78" t="str">
        <f t="shared" si="417"/>
        <v/>
      </c>
      <c r="CR644" s="78" t="str">
        <f t="shared" si="418"/>
        <v/>
      </c>
      <c r="CS644" s="78" t="str">
        <f t="shared" si="419"/>
        <v/>
      </c>
      <c r="CT644" s="78">
        <f t="shared" si="420"/>
        <v>0</v>
      </c>
      <c r="CU644" s="78">
        <f t="shared" si="421"/>
        <v>0</v>
      </c>
      <c r="CV644" s="78">
        <f t="shared" si="422"/>
        <v>0</v>
      </c>
      <c r="CW644" s="78">
        <f t="shared" si="423"/>
        <v>0</v>
      </c>
      <c r="CX644" s="78">
        <f t="shared" si="424"/>
        <v>0</v>
      </c>
      <c r="CY644" s="78">
        <f t="shared" si="425"/>
        <v>0</v>
      </c>
      <c r="CZ644" s="78">
        <f t="shared" si="426"/>
        <v>0</v>
      </c>
      <c r="DA644" s="78">
        <f>IF(COUNTIFS($A$2:$A$601,A644,$B$2:$B$601,B644,$F$2:F$601,F644)&gt;1,1,0)</f>
        <v>0</v>
      </c>
      <c r="DB644" s="78">
        <f t="shared" si="427"/>
        <v>0</v>
      </c>
      <c r="DC644" s="78">
        <f t="shared" si="428"/>
        <v>0</v>
      </c>
      <c r="DD644" s="78">
        <f t="shared" si="429"/>
        <v>0</v>
      </c>
      <c r="DE644" s="78" t="str">
        <f t="shared" si="430"/>
        <v>1</v>
      </c>
      <c r="DF644" s="78" t="str">
        <f t="shared" si="431"/>
        <v>1</v>
      </c>
      <c r="DG644" s="78" t="str">
        <f t="shared" si="432"/>
        <v>1</v>
      </c>
      <c r="DH644" s="78" t="str">
        <f t="shared" si="433"/>
        <v>1</v>
      </c>
      <c r="DI644" s="79" t="str">
        <f>IFERROR(IF(J644="","",VLOOKUP(J644,Lists!$D$3:$E$13,2,FALSE)),1)</f>
        <v/>
      </c>
      <c r="DJ644" s="79" t="str">
        <f>IFERROR(IF(K644="","",VLOOKUP(K644,Lists!$F$3:$G$14,2,FALSE)),1)</f>
        <v/>
      </c>
      <c r="DK644" s="79" t="str">
        <f>IFERROR(IF(M644="","",VLOOKUP(M644,Lists!$AA$3:$AB$18,2,FALSE)),1)</f>
        <v/>
      </c>
      <c r="DL644" s="79" t="str">
        <f>IFERROR(IF(N644="","",VLOOKUP(N644,Lists!$AC$3:$AD$13,2,FALSE)),1)</f>
        <v/>
      </c>
    </row>
    <row r="645" spans="1:116" ht="15" customHeight="1" x14ac:dyDescent="0.2">
      <c r="A645" s="20"/>
      <c r="B645" s="19"/>
      <c r="C645" s="19"/>
      <c r="D645" s="19"/>
      <c r="E645" s="136"/>
      <c r="F645" s="70"/>
      <c r="G645" s="19"/>
      <c r="H645" s="65"/>
      <c r="I645" s="20"/>
      <c r="J645" s="66"/>
      <c r="K645" s="18"/>
      <c r="L645" s="18"/>
      <c r="M645" s="20"/>
      <c r="N645" s="20"/>
      <c r="O645" s="18"/>
      <c r="P645" s="134"/>
      <c r="Q645" s="70"/>
      <c r="R645" s="134"/>
      <c r="S645" s="70"/>
      <c r="T645" s="134"/>
      <c r="U645" s="70"/>
      <c r="V645" s="134"/>
      <c r="W645" s="20"/>
      <c r="X645" s="135"/>
      <c r="Y645" s="20"/>
      <c r="Z645" s="135"/>
      <c r="AA645" s="19"/>
      <c r="AB645" s="19"/>
      <c r="AC645" s="19"/>
      <c r="AD645" s="19"/>
      <c r="AE645" s="71" t="str">
        <f t="shared" si="398"/>
        <v/>
      </c>
      <c r="AF645" s="71" t="str">
        <f t="shared" si="399"/>
        <v/>
      </c>
      <c r="AG645" s="71" t="str">
        <f t="shared" si="400"/>
        <v/>
      </c>
      <c r="AH645" s="71" t="str">
        <f t="shared" si="401"/>
        <v/>
      </c>
      <c r="AI645" s="71" t="str">
        <f t="shared" si="402"/>
        <v/>
      </c>
      <c r="AJ645" s="71" t="str">
        <f t="shared" si="403"/>
        <v/>
      </c>
      <c r="AK645" s="71" t="str">
        <f t="shared" si="404"/>
        <v/>
      </c>
      <c r="AL645" s="71" t="str">
        <f t="shared" si="405"/>
        <v/>
      </c>
      <c r="AM645" s="71" t="str">
        <f t="shared" si="406"/>
        <v/>
      </c>
      <c r="AN645" s="72" t="str">
        <f t="shared" si="407"/>
        <v/>
      </c>
      <c r="AO645" s="73" t="str">
        <f t="shared" si="408"/>
        <v/>
      </c>
      <c r="AP645" s="72" t="str">
        <f t="shared" si="409"/>
        <v/>
      </c>
      <c r="AQ645" s="72" t="str">
        <f t="shared" si="410"/>
        <v/>
      </c>
      <c r="AR645" s="72" t="str">
        <f t="shared" si="411"/>
        <v/>
      </c>
      <c r="AS645" s="72" t="str">
        <f t="shared" si="412"/>
        <v/>
      </c>
      <c r="AT645" s="72" t="str">
        <f t="shared" si="413"/>
        <v/>
      </c>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78" t="str">
        <f t="shared" si="414"/>
        <v/>
      </c>
      <c r="CO645" s="78" t="str">
        <f t="shared" si="415"/>
        <v/>
      </c>
      <c r="CP645" s="78" t="str">
        <f t="shared" si="416"/>
        <v/>
      </c>
      <c r="CQ645" s="78" t="str">
        <f t="shared" si="417"/>
        <v/>
      </c>
      <c r="CR645" s="78" t="str">
        <f t="shared" si="418"/>
        <v/>
      </c>
      <c r="CS645" s="78" t="str">
        <f t="shared" si="419"/>
        <v/>
      </c>
      <c r="CT645" s="78">
        <f t="shared" si="420"/>
        <v>0</v>
      </c>
      <c r="CU645" s="78">
        <f t="shared" si="421"/>
        <v>0</v>
      </c>
      <c r="CV645" s="78">
        <f t="shared" si="422"/>
        <v>0</v>
      </c>
      <c r="CW645" s="78">
        <f t="shared" si="423"/>
        <v>0</v>
      </c>
      <c r="CX645" s="78">
        <f t="shared" si="424"/>
        <v>0</v>
      </c>
      <c r="CY645" s="78">
        <f t="shared" si="425"/>
        <v>0</v>
      </c>
      <c r="CZ645" s="78">
        <f t="shared" si="426"/>
        <v>0</v>
      </c>
      <c r="DA645" s="78">
        <f>IF(COUNTIFS($A$2:$A$601,A645,$B$2:$B$601,B645,$F$2:F$601,F645)&gt;1,1,0)</f>
        <v>0</v>
      </c>
      <c r="DB645" s="78">
        <f t="shared" si="427"/>
        <v>0</v>
      </c>
      <c r="DC645" s="78">
        <f t="shared" si="428"/>
        <v>0</v>
      </c>
      <c r="DD645" s="78">
        <f t="shared" si="429"/>
        <v>0</v>
      </c>
      <c r="DE645" s="78" t="str">
        <f t="shared" si="430"/>
        <v>1</v>
      </c>
      <c r="DF645" s="78" t="str">
        <f t="shared" si="431"/>
        <v>1</v>
      </c>
      <c r="DG645" s="78" t="str">
        <f t="shared" si="432"/>
        <v>1</v>
      </c>
      <c r="DH645" s="78" t="str">
        <f t="shared" si="433"/>
        <v>1</v>
      </c>
      <c r="DI645" s="79" t="str">
        <f>IFERROR(IF(J645="","",VLOOKUP(J645,Lists!$D$3:$E$13,2,FALSE)),1)</f>
        <v/>
      </c>
      <c r="DJ645" s="79" t="str">
        <f>IFERROR(IF(K645="","",VLOOKUP(K645,Lists!$F$3:$G$14,2,FALSE)),1)</f>
        <v/>
      </c>
      <c r="DK645" s="79" t="str">
        <f>IFERROR(IF(M645="","",VLOOKUP(M645,Lists!$AA$3:$AB$18,2,FALSE)),1)</f>
        <v/>
      </c>
      <c r="DL645" s="79" t="str">
        <f>IFERROR(IF(N645="","",VLOOKUP(N645,Lists!$AC$3:$AD$13,2,FALSE)),1)</f>
        <v/>
      </c>
    </row>
    <row r="646" spans="1:116" ht="15" customHeight="1" x14ac:dyDescent="0.2">
      <c r="A646" s="20"/>
      <c r="B646" s="19"/>
      <c r="C646" s="19"/>
      <c r="D646" s="19"/>
      <c r="E646" s="136"/>
      <c r="F646" s="70"/>
      <c r="G646" s="19"/>
      <c r="H646" s="65"/>
      <c r="I646" s="20"/>
      <c r="J646" s="66"/>
      <c r="K646" s="18"/>
      <c r="L646" s="18"/>
      <c r="M646" s="20"/>
      <c r="N646" s="20"/>
      <c r="O646" s="18"/>
      <c r="P646" s="134"/>
      <c r="Q646" s="70"/>
      <c r="R646" s="134"/>
      <c r="S646" s="70"/>
      <c r="T646" s="134"/>
      <c r="U646" s="70"/>
      <c r="V646" s="134"/>
      <c r="W646" s="20"/>
      <c r="X646" s="135"/>
      <c r="Y646" s="20"/>
      <c r="Z646" s="135"/>
      <c r="AA646" s="19"/>
      <c r="AB646" s="19"/>
      <c r="AC646" s="19"/>
      <c r="AD646" s="19"/>
      <c r="AE646" s="71" t="str">
        <f t="shared" si="398"/>
        <v/>
      </c>
      <c r="AF646" s="71" t="str">
        <f t="shared" si="399"/>
        <v/>
      </c>
      <c r="AG646" s="71" t="str">
        <f t="shared" si="400"/>
        <v/>
      </c>
      <c r="AH646" s="71" t="str">
        <f t="shared" si="401"/>
        <v/>
      </c>
      <c r="AI646" s="71" t="str">
        <f t="shared" si="402"/>
        <v/>
      </c>
      <c r="AJ646" s="71" t="str">
        <f t="shared" si="403"/>
        <v/>
      </c>
      <c r="AK646" s="71" t="str">
        <f t="shared" si="404"/>
        <v/>
      </c>
      <c r="AL646" s="71" t="str">
        <f t="shared" si="405"/>
        <v/>
      </c>
      <c r="AM646" s="71" t="str">
        <f t="shared" si="406"/>
        <v/>
      </c>
      <c r="AN646" s="72" t="str">
        <f t="shared" si="407"/>
        <v/>
      </c>
      <c r="AO646" s="73" t="str">
        <f t="shared" si="408"/>
        <v/>
      </c>
      <c r="AP646" s="72" t="str">
        <f t="shared" si="409"/>
        <v/>
      </c>
      <c r="AQ646" s="72" t="str">
        <f t="shared" si="410"/>
        <v/>
      </c>
      <c r="AR646" s="72" t="str">
        <f t="shared" si="411"/>
        <v/>
      </c>
      <c r="AS646" s="72" t="str">
        <f t="shared" si="412"/>
        <v/>
      </c>
      <c r="AT646" s="72" t="str">
        <f t="shared" si="413"/>
        <v/>
      </c>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78" t="str">
        <f t="shared" si="414"/>
        <v/>
      </c>
      <c r="CO646" s="78" t="str">
        <f t="shared" si="415"/>
        <v/>
      </c>
      <c r="CP646" s="78" t="str">
        <f t="shared" si="416"/>
        <v/>
      </c>
      <c r="CQ646" s="78" t="str">
        <f t="shared" si="417"/>
        <v/>
      </c>
      <c r="CR646" s="78" t="str">
        <f t="shared" si="418"/>
        <v/>
      </c>
      <c r="CS646" s="78" t="str">
        <f t="shared" si="419"/>
        <v/>
      </c>
      <c r="CT646" s="78">
        <f t="shared" si="420"/>
        <v>0</v>
      </c>
      <c r="CU646" s="78">
        <f t="shared" si="421"/>
        <v>0</v>
      </c>
      <c r="CV646" s="78">
        <f t="shared" si="422"/>
        <v>0</v>
      </c>
      <c r="CW646" s="78">
        <f t="shared" si="423"/>
        <v>0</v>
      </c>
      <c r="CX646" s="78">
        <f t="shared" si="424"/>
        <v>0</v>
      </c>
      <c r="CY646" s="78">
        <f t="shared" si="425"/>
        <v>0</v>
      </c>
      <c r="CZ646" s="78">
        <f t="shared" si="426"/>
        <v>0</v>
      </c>
      <c r="DA646" s="78">
        <f>IF(COUNTIFS($A$2:$A$601,A646,$B$2:$B$601,B646,$F$2:F$601,F646)&gt;1,1,0)</f>
        <v>0</v>
      </c>
      <c r="DB646" s="78">
        <f t="shared" si="427"/>
        <v>0</v>
      </c>
      <c r="DC646" s="78">
        <f t="shared" si="428"/>
        <v>0</v>
      </c>
      <c r="DD646" s="78">
        <f t="shared" si="429"/>
        <v>0</v>
      </c>
      <c r="DE646" s="78" t="str">
        <f t="shared" si="430"/>
        <v>1</v>
      </c>
      <c r="DF646" s="78" t="str">
        <f t="shared" si="431"/>
        <v>1</v>
      </c>
      <c r="DG646" s="78" t="str">
        <f t="shared" si="432"/>
        <v>1</v>
      </c>
      <c r="DH646" s="78" t="str">
        <f t="shared" si="433"/>
        <v>1</v>
      </c>
      <c r="DI646" s="79" t="str">
        <f>IFERROR(IF(J646="","",VLOOKUP(J646,Lists!$D$3:$E$13,2,FALSE)),1)</f>
        <v/>
      </c>
      <c r="DJ646" s="79" t="str">
        <f>IFERROR(IF(K646="","",VLOOKUP(K646,Lists!$F$3:$G$14,2,FALSE)),1)</f>
        <v/>
      </c>
      <c r="DK646" s="79" t="str">
        <f>IFERROR(IF(M646="","",VLOOKUP(M646,Lists!$AA$3:$AB$18,2,FALSE)),1)</f>
        <v/>
      </c>
      <c r="DL646" s="79" t="str">
        <f>IFERROR(IF(N646="","",VLOOKUP(N646,Lists!$AC$3:$AD$13,2,FALSE)),1)</f>
        <v/>
      </c>
    </row>
    <row r="647" spans="1:116" ht="15" customHeight="1" x14ac:dyDescent="0.2">
      <c r="A647" s="20"/>
      <c r="B647" s="19"/>
      <c r="C647" s="19"/>
      <c r="D647" s="19"/>
      <c r="E647" s="136"/>
      <c r="F647" s="70"/>
      <c r="G647" s="19"/>
      <c r="H647" s="65"/>
      <c r="I647" s="20"/>
      <c r="J647" s="66"/>
      <c r="K647" s="18"/>
      <c r="L647" s="18"/>
      <c r="M647" s="20"/>
      <c r="N647" s="20"/>
      <c r="O647" s="18"/>
      <c r="P647" s="134"/>
      <c r="Q647" s="70"/>
      <c r="R647" s="134"/>
      <c r="S647" s="70"/>
      <c r="T647" s="134"/>
      <c r="U647" s="70"/>
      <c r="V647" s="134"/>
      <c r="W647" s="20"/>
      <c r="X647" s="135"/>
      <c r="Y647" s="20"/>
      <c r="Z647" s="135"/>
      <c r="AA647" s="19"/>
      <c r="AB647" s="19"/>
      <c r="AC647" s="19"/>
      <c r="AD647" s="19"/>
      <c r="AE647" s="71" t="str">
        <f t="shared" si="398"/>
        <v/>
      </c>
      <c r="AF647" s="71" t="str">
        <f t="shared" si="399"/>
        <v/>
      </c>
      <c r="AG647" s="71" t="str">
        <f t="shared" si="400"/>
        <v/>
      </c>
      <c r="AH647" s="71" t="str">
        <f t="shared" si="401"/>
        <v/>
      </c>
      <c r="AI647" s="71" t="str">
        <f t="shared" si="402"/>
        <v/>
      </c>
      <c r="AJ647" s="71" t="str">
        <f t="shared" si="403"/>
        <v/>
      </c>
      <c r="AK647" s="71" t="str">
        <f t="shared" si="404"/>
        <v/>
      </c>
      <c r="AL647" s="71" t="str">
        <f t="shared" si="405"/>
        <v/>
      </c>
      <c r="AM647" s="71" t="str">
        <f t="shared" si="406"/>
        <v/>
      </c>
      <c r="AN647" s="72" t="str">
        <f t="shared" si="407"/>
        <v/>
      </c>
      <c r="AO647" s="73" t="str">
        <f t="shared" si="408"/>
        <v/>
      </c>
      <c r="AP647" s="72" t="str">
        <f t="shared" si="409"/>
        <v/>
      </c>
      <c r="AQ647" s="72" t="str">
        <f t="shared" si="410"/>
        <v/>
      </c>
      <c r="AR647" s="72" t="str">
        <f t="shared" si="411"/>
        <v/>
      </c>
      <c r="AS647" s="72" t="str">
        <f t="shared" si="412"/>
        <v/>
      </c>
      <c r="AT647" s="72" t="str">
        <f t="shared" si="413"/>
        <v/>
      </c>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78" t="str">
        <f t="shared" si="414"/>
        <v/>
      </c>
      <c r="CO647" s="78" t="str">
        <f t="shared" si="415"/>
        <v/>
      </c>
      <c r="CP647" s="78" t="str">
        <f t="shared" si="416"/>
        <v/>
      </c>
      <c r="CQ647" s="78" t="str">
        <f t="shared" si="417"/>
        <v/>
      </c>
      <c r="CR647" s="78" t="str">
        <f t="shared" si="418"/>
        <v/>
      </c>
      <c r="CS647" s="78" t="str">
        <f t="shared" si="419"/>
        <v/>
      </c>
      <c r="CT647" s="78">
        <f t="shared" si="420"/>
        <v>0</v>
      </c>
      <c r="CU647" s="78">
        <f t="shared" si="421"/>
        <v>0</v>
      </c>
      <c r="CV647" s="78">
        <f t="shared" si="422"/>
        <v>0</v>
      </c>
      <c r="CW647" s="78">
        <f t="shared" si="423"/>
        <v>0</v>
      </c>
      <c r="CX647" s="78">
        <f t="shared" si="424"/>
        <v>0</v>
      </c>
      <c r="CY647" s="78">
        <f t="shared" si="425"/>
        <v>0</v>
      </c>
      <c r="CZ647" s="78">
        <f t="shared" si="426"/>
        <v>0</v>
      </c>
      <c r="DA647" s="78">
        <f>IF(COUNTIFS($A$2:$A$601,A647,$B$2:$B$601,B647,$F$2:F$601,F647)&gt;1,1,0)</f>
        <v>0</v>
      </c>
      <c r="DB647" s="78">
        <f t="shared" si="427"/>
        <v>0</v>
      </c>
      <c r="DC647" s="78">
        <f t="shared" si="428"/>
        <v>0</v>
      </c>
      <c r="DD647" s="78">
        <f t="shared" si="429"/>
        <v>0</v>
      </c>
      <c r="DE647" s="78" t="str">
        <f t="shared" si="430"/>
        <v>1</v>
      </c>
      <c r="DF647" s="78" t="str">
        <f t="shared" si="431"/>
        <v>1</v>
      </c>
      <c r="DG647" s="78" t="str">
        <f t="shared" si="432"/>
        <v>1</v>
      </c>
      <c r="DH647" s="78" t="str">
        <f t="shared" si="433"/>
        <v>1</v>
      </c>
      <c r="DI647" s="79" t="str">
        <f>IFERROR(IF(J647="","",VLOOKUP(J647,Lists!$D$3:$E$13,2,FALSE)),1)</f>
        <v/>
      </c>
      <c r="DJ647" s="79" t="str">
        <f>IFERROR(IF(K647="","",VLOOKUP(K647,Lists!$F$3:$G$14,2,FALSE)),1)</f>
        <v/>
      </c>
      <c r="DK647" s="79" t="str">
        <f>IFERROR(IF(M647="","",VLOOKUP(M647,Lists!$AA$3:$AB$18,2,FALSE)),1)</f>
        <v/>
      </c>
      <c r="DL647" s="79" t="str">
        <f>IFERROR(IF(N647="","",VLOOKUP(N647,Lists!$AC$3:$AD$13,2,FALSE)),1)</f>
        <v/>
      </c>
    </row>
    <row r="648" spans="1:116" ht="15" customHeight="1" x14ac:dyDescent="0.2">
      <c r="A648" s="20"/>
      <c r="B648" s="19"/>
      <c r="C648" s="19"/>
      <c r="D648" s="19"/>
      <c r="E648" s="136"/>
      <c r="F648" s="70"/>
      <c r="G648" s="19"/>
      <c r="H648" s="65"/>
      <c r="I648" s="20"/>
      <c r="J648" s="66"/>
      <c r="K648" s="18"/>
      <c r="L648" s="18"/>
      <c r="M648" s="20"/>
      <c r="N648" s="20"/>
      <c r="O648" s="18"/>
      <c r="P648" s="134"/>
      <c r="Q648" s="70"/>
      <c r="R648" s="134"/>
      <c r="S648" s="70"/>
      <c r="T648" s="134"/>
      <c r="U648" s="70"/>
      <c r="V648" s="134"/>
      <c r="W648" s="20"/>
      <c r="X648" s="135"/>
      <c r="Y648" s="20"/>
      <c r="Z648" s="135"/>
      <c r="AA648" s="19"/>
      <c r="AB648" s="19"/>
      <c r="AC648" s="19"/>
      <c r="AD648" s="19"/>
      <c r="AE648" s="71" t="str">
        <f t="shared" si="398"/>
        <v/>
      </c>
      <c r="AF648" s="71" t="str">
        <f t="shared" si="399"/>
        <v/>
      </c>
      <c r="AG648" s="71" t="str">
        <f t="shared" si="400"/>
        <v/>
      </c>
      <c r="AH648" s="71" t="str">
        <f t="shared" si="401"/>
        <v/>
      </c>
      <c r="AI648" s="71" t="str">
        <f t="shared" si="402"/>
        <v/>
      </c>
      <c r="AJ648" s="71" t="str">
        <f t="shared" si="403"/>
        <v/>
      </c>
      <c r="AK648" s="71" t="str">
        <f t="shared" si="404"/>
        <v/>
      </c>
      <c r="AL648" s="71" t="str">
        <f t="shared" si="405"/>
        <v/>
      </c>
      <c r="AM648" s="71" t="str">
        <f t="shared" si="406"/>
        <v/>
      </c>
      <c r="AN648" s="72" t="str">
        <f t="shared" si="407"/>
        <v/>
      </c>
      <c r="AO648" s="73" t="str">
        <f t="shared" si="408"/>
        <v/>
      </c>
      <c r="AP648" s="72" t="str">
        <f t="shared" si="409"/>
        <v/>
      </c>
      <c r="AQ648" s="72" t="str">
        <f t="shared" si="410"/>
        <v/>
      </c>
      <c r="AR648" s="72" t="str">
        <f t="shared" si="411"/>
        <v/>
      </c>
      <c r="AS648" s="72" t="str">
        <f t="shared" si="412"/>
        <v/>
      </c>
      <c r="AT648" s="72" t="str">
        <f t="shared" si="413"/>
        <v/>
      </c>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78" t="str">
        <f t="shared" si="414"/>
        <v/>
      </c>
      <c r="CO648" s="78" t="str">
        <f t="shared" si="415"/>
        <v/>
      </c>
      <c r="CP648" s="78" t="str">
        <f t="shared" si="416"/>
        <v/>
      </c>
      <c r="CQ648" s="78" t="str">
        <f t="shared" si="417"/>
        <v/>
      </c>
      <c r="CR648" s="78" t="str">
        <f t="shared" si="418"/>
        <v/>
      </c>
      <c r="CS648" s="78" t="str">
        <f t="shared" si="419"/>
        <v/>
      </c>
      <c r="CT648" s="78">
        <f t="shared" si="420"/>
        <v>0</v>
      </c>
      <c r="CU648" s="78">
        <f t="shared" si="421"/>
        <v>0</v>
      </c>
      <c r="CV648" s="78">
        <f t="shared" si="422"/>
        <v>0</v>
      </c>
      <c r="CW648" s="78">
        <f t="shared" si="423"/>
        <v>0</v>
      </c>
      <c r="CX648" s="78">
        <f t="shared" si="424"/>
        <v>0</v>
      </c>
      <c r="CY648" s="78">
        <f t="shared" si="425"/>
        <v>0</v>
      </c>
      <c r="CZ648" s="78">
        <f t="shared" si="426"/>
        <v>0</v>
      </c>
      <c r="DA648" s="78">
        <f>IF(COUNTIFS($A$2:$A$601,A648,$B$2:$B$601,B648,$F$2:F$601,F648)&gt;1,1,0)</f>
        <v>0</v>
      </c>
      <c r="DB648" s="78">
        <f t="shared" si="427"/>
        <v>0</v>
      </c>
      <c r="DC648" s="78">
        <f t="shared" si="428"/>
        <v>0</v>
      </c>
      <c r="DD648" s="78">
        <f t="shared" si="429"/>
        <v>0</v>
      </c>
      <c r="DE648" s="78" t="str">
        <f t="shared" si="430"/>
        <v>1</v>
      </c>
      <c r="DF648" s="78" t="str">
        <f t="shared" si="431"/>
        <v>1</v>
      </c>
      <c r="DG648" s="78" t="str">
        <f t="shared" si="432"/>
        <v>1</v>
      </c>
      <c r="DH648" s="78" t="str">
        <f t="shared" si="433"/>
        <v>1</v>
      </c>
      <c r="DI648" s="79" t="str">
        <f>IFERROR(IF(J648="","",VLOOKUP(J648,Lists!$D$3:$E$13,2,FALSE)),1)</f>
        <v/>
      </c>
      <c r="DJ648" s="79" t="str">
        <f>IFERROR(IF(K648="","",VLOOKUP(K648,Lists!$F$3:$G$14,2,FALSE)),1)</f>
        <v/>
      </c>
      <c r="DK648" s="79" t="str">
        <f>IFERROR(IF(M648="","",VLOOKUP(M648,Lists!$AA$3:$AB$18,2,FALSE)),1)</f>
        <v/>
      </c>
      <c r="DL648" s="79" t="str">
        <f>IFERROR(IF(N648="","",VLOOKUP(N648,Lists!$AC$3:$AD$13,2,FALSE)),1)</f>
        <v/>
      </c>
    </row>
    <row r="649" spans="1:116" ht="15" customHeight="1" x14ac:dyDescent="0.2">
      <c r="A649" s="20"/>
      <c r="B649" s="19"/>
      <c r="C649" s="19"/>
      <c r="D649" s="19"/>
      <c r="E649" s="136"/>
      <c r="F649" s="70"/>
      <c r="G649" s="19"/>
      <c r="H649" s="65"/>
      <c r="I649" s="20"/>
      <c r="J649" s="66"/>
      <c r="K649" s="18"/>
      <c r="L649" s="18"/>
      <c r="M649" s="20"/>
      <c r="N649" s="20"/>
      <c r="O649" s="18"/>
      <c r="P649" s="134"/>
      <c r="Q649" s="70"/>
      <c r="R649" s="134"/>
      <c r="S649" s="70"/>
      <c r="T649" s="134"/>
      <c r="U649" s="70"/>
      <c r="V649" s="134"/>
      <c r="W649" s="20"/>
      <c r="X649" s="135"/>
      <c r="Y649" s="20"/>
      <c r="Z649" s="135"/>
      <c r="AA649" s="19"/>
      <c r="AB649" s="19"/>
      <c r="AC649" s="19"/>
      <c r="AD649" s="19"/>
      <c r="AE649" s="71" t="str">
        <f t="shared" si="398"/>
        <v/>
      </c>
      <c r="AF649" s="71" t="str">
        <f t="shared" si="399"/>
        <v/>
      </c>
      <c r="AG649" s="71" t="str">
        <f t="shared" si="400"/>
        <v/>
      </c>
      <c r="AH649" s="71" t="str">
        <f t="shared" si="401"/>
        <v/>
      </c>
      <c r="AI649" s="71" t="str">
        <f t="shared" si="402"/>
        <v/>
      </c>
      <c r="AJ649" s="71" t="str">
        <f t="shared" si="403"/>
        <v/>
      </c>
      <c r="AK649" s="71" t="str">
        <f t="shared" si="404"/>
        <v/>
      </c>
      <c r="AL649" s="71" t="str">
        <f t="shared" si="405"/>
        <v/>
      </c>
      <c r="AM649" s="71" t="str">
        <f t="shared" si="406"/>
        <v/>
      </c>
      <c r="AN649" s="72" t="str">
        <f t="shared" si="407"/>
        <v/>
      </c>
      <c r="AO649" s="73" t="str">
        <f t="shared" si="408"/>
        <v/>
      </c>
      <c r="AP649" s="72" t="str">
        <f t="shared" si="409"/>
        <v/>
      </c>
      <c r="AQ649" s="72" t="str">
        <f t="shared" si="410"/>
        <v/>
      </c>
      <c r="AR649" s="72" t="str">
        <f t="shared" si="411"/>
        <v/>
      </c>
      <c r="AS649" s="72" t="str">
        <f t="shared" si="412"/>
        <v/>
      </c>
      <c r="AT649" s="72" t="str">
        <f t="shared" si="413"/>
        <v/>
      </c>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78" t="str">
        <f t="shared" si="414"/>
        <v/>
      </c>
      <c r="CO649" s="78" t="str">
        <f t="shared" si="415"/>
        <v/>
      </c>
      <c r="CP649" s="78" t="str">
        <f t="shared" si="416"/>
        <v/>
      </c>
      <c r="CQ649" s="78" t="str">
        <f t="shared" si="417"/>
        <v/>
      </c>
      <c r="CR649" s="78" t="str">
        <f t="shared" si="418"/>
        <v/>
      </c>
      <c r="CS649" s="78" t="str">
        <f t="shared" si="419"/>
        <v/>
      </c>
      <c r="CT649" s="78">
        <f t="shared" si="420"/>
        <v>0</v>
      </c>
      <c r="CU649" s="78">
        <f t="shared" si="421"/>
        <v>0</v>
      </c>
      <c r="CV649" s="78">
        <f t="shared" si="422"/>
        <v>0</v>
      </c>
      <c r="CW649" s="78">
        <f t="shared" si="423"/>
        <v>0</v>
      </c>
      <c r="CX649" s="78">
        <f t="shared" si="424"/>
        <v>0</v>
      </c>
      <c r="CY649" s="78">
        <f t="shared" si="425"/>
        <v>0</v>
      </c>
      <c r="CZ649" s="78">
        <f t="shared" si="426"/>
        <v>0</v>
      </c>
      <c r="DA649" s="78">
        <f>IF(COUNTIFS($A$2:$A$601,A649,$B$2:$B$601,B649,$F$2:F$601,F649)&gt;1,1,0)</f>
        <v>0</v>
      </c>
      <c r="DB649" s="78">
        <f t="shared" si="427"/>
        <v>0</v>
      </c>
      <c r="DC649" s="78">
        <f t="shared" si="428"/>
        <v>0</v>
      </c>
      <c r="DD649" s="78">
        <f t="shared" si="429"/>
        <v>0</v>
      </c>
      <c r="DE649" s="78" t="str">
        <f t="shared" si="430"/>
        <v>1</v>
      </c>
      <c r="DF649" s="78" t="str">
        <f t="shared" si="431"/>
        <v>1</v>
      </c>
      <c r="DG649" s="78" t="str">
        <f t="shared" si="432"/>
        <v>1</v>
      </c>
      <c r="DH649" s="78" t="str">
        <f t="shared" si="433"/>
        <v>1</v>
      </c>
      <c r="DI649" s="79" t="str">
        <f>IFERROR(IF(J649="","",VLOOKUP(J649,Lists!$D$3:$E$13,2,FALSE)),1)</f>
        <v/>
      </c>
      <c r="DJ649" s="79" t="str">
        <f>IFERROR(IF(K649="","",VLOOKUP(K649,Lists!$F$3:$G$14,2,FALSE)),1)</f>
        <v/>
      </c>
      <c r="DK649" s="79" t="str">
        <f>IFERROR(IF(M649="","",VLOOKUP(M649,Lists!$AA$3:$AB$18,2,FALSE)),1)</f>
        <v/>
      </c>
      <c r="DL649" s="79" t="str">
        <f>IFERROR(IF(N649="","",VLOOKUP(N649,Lists!$AC$3:$AD$13,2,FALSE)),1)</f>
        <v/>
      </c>
    </row>
    <row r="650" spans="1:116" ht="15" customHeight="1" x14ac:dyDescent="0.2">
      <c r="A650" s="20"/>
      <c r="B650" s="19"/>
      <c r="C650" s="19"/>
      <c r="D650" s="19"/>
      <c r="E650" s="136"/>
      <c r="F650" s="70"/>
      <c r="G650" s="19"/>
      <c r="H650" s="65"/>
      <c r="I650" s="20"/>
      <c r="J650" s="66"/>
      <c r="K650" s="18"/>
      <c r="L650" s="18"/>
      <c r="M650" s="20"/>
      <c r="N650" s="20"/>
      <c r="O650" s="18"/>
      <c r="P650" s="134"/>
      <c r="Q650" s="70"/>
      <c r="R650" s="134"/>
      <c r="S650" s="70"/>
      <c r="T650" s="134"/>
      <c r="U650" s="70"/>
      <c r="V650" s="134"/>
      <c r="W650" s="20"/>
      <c r="X650" s="135"/>
      <c r="Y650" s="20"/>
      <c r="Z650" s="135"/>
      <c r="AA650" s="19"/>
      <c r="AB650" s="19"/>
      <c r="AC650" s="19"/>
      <c r="AD650" s="19"/>
      <c r="AE650" s="71" t="str">
        <f t="shared" si="398"/>
        <v/>
      </c>
      <c r="AF650" s="71" t="str">
        <f t="shared" si="399"/>
        <v/>
      </c>
      <c r="AG650" s="71" t="str">
        <f t="shared" si="400"/>
        <v/>
      </c>
      <c r="AH650" s="71" t="str">
        <f t="shared" si="401"/>
        <v/>
      </c>
      <c r="AI650" s="71" t="str">
        <f t="shared" si="402"/>
        <v/>
      </c>
      <c r="AJ650" s="71" t="str">
        <f t="shared" si="403"/>
        <v/>
      </c>
      <c r="AK650" s="71" t="str">
        <f t="shared" si="404"/>
        <v/>
      </c>
      <c r="AL650" s="71" t="str">
        <f t="shared" si="405"/>
        <v/>
      </c>
      <c r="AM650" s="71" t="str">
        <f t="shared" si="406"/>
        <v/>
      </c>
      <c r="AN650" s="72" t="str">
        <f t="shared" si="407"/>
        <v/>
      </c>
      <c r="AO650" s="73" t="str">
        <f t="shared" si="408"/>
        <v/>
      </c>
      <c r="AP650" s="72" t="str">
        <f t="shared" si="409"/>
        <v/>
      </c>
      <c r="AQ650" s="72" t="str">
        <f t="shared" si="410"/>
        <v/>
      </c>
      <c r="AR650" s="72" t="str">
        <f t="shared" si="411"/>
        <v/>
      </c>
      <c r="AS650" s="72" t="str">
        <f t="shared" si="412"/>
        <v/>
      </c>
      <c r="AT650" s="72" t="str">
        <f t="shared" si="413"/>
        <v/>
      </c>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78" t="str">
        <f t="shared" si="414"/>
        <v/>
      </c>
      <c r="CO650" s="78" t="str">
        <f t="shared" si="415"/>
        <v/>
      </c>
      <c r="CP650" s="78" t="str">
        <f t="shared" si="416"/>
        <v/>
      </c>
      <c r="CQ650" s="78" t="str">
        <f t="shared" si="417"/>
        <v/>
      </c>
      <c r="CR650" s="78" t="str">
        <f t="shared" si="418"/>
        <v/>
      </c>
      <c r="CS650" s="78" t="str">
        <f t="shared" si="419"/>
        <v/>
      </c>
      <c r="CT650" s="78">
        <f t="shared" si="420"/>
        <v>0</v>
      </c>
      <c r="CU650" s="78">
        <f t="shared" si="421"/>
        <v>0</v>
      </c>
      <c r="CV650" s="78">
        <f t="shared" si="422"/>
        <v>0</v>
      </c>
      <c r="CW650" s="78">
        <f t="shared" si="423"/>
        <v>0</v>
      </c>
      <c r="CX650" s="78">
        <f t="shared" si="424"/>
        <v>0</v>
      </c>
      <c r="CY650" s="78">
        <f t="shared" si="425"/>
        <v>0</v>
      </c>
      <c r="CZ650" s="78">
        <f t="shared" si="426"/>
        <v>0</v>
      </c>
      <c r="DA650" s="78">
        <f>IF(COUNTIFS($A$2:$A$601,A650,$B$2:$B$601,B650,$F$2:F$601,F650)&gt;1,1,0)</f>
        <v>0</v>
      </c>
      <c r="DB650" s="78">
        <f t="shared" si="427"/>
        <v>0</v>
      </c>
      <c r="DC650" s="78">
        <f t="shared" si="428"/>
        <v>0</v>
      </c>
      <c r="DD650" s="78">
        <f t="shared" si="429"/>
        <v>0</v>
      </c>
      <c r="DE650" s="78" t="str">
        <f t="shared" si="430"/>
        <v>1</v>
      </c>
      <c r="DF650" s="78" t="str">
        <f t="shared" si="431"/>
        <v>1</v>
      </c>
      <c r="DG650" s="78" t="str">
        <f t="shared" si="432"/>
        <v>1</v>
      </c>
      <c r="DH650" s="78" t="str">
        <f t="shared" si="433"/>
        <v>1</v>
      </c>
      <c r="DI650" s="79" t="str">
        <f>IFERROR(IF(J650="","",VLOOKUP(J650,Lists!$D$3:$E$13,2,FALSE)),1)</f>
        <v/>
      </c>
      <c r="DJ650" s="79" t="str">
        <f>IFERROR(IF(K650="","",VLOOKUP(K650,Lists!$F$3:$G$14,2,FALSE)),1)</f>
        <v/>
      </c>
      <c r="DK650" s="79" t="str">
        <f>IFERROR(IF(M650="","",VLOOKUP(M650,Lists!$AA$3:$AB$18,2,FALSE)),1)</f>
        <v/>
      </c>
      <c r="DL650" s="79" t="str">
        <f>IFERROR(IF(N650="","",VLOOKUP(N650,Lists!$AC$3:$AD$13,2,FALSE)),1)</f>
        <v/>
      </c>
    </row>
    <row r="651" spans="1:116" ht="15" customHeight="1" x14ac:dyDescent="0.2">
      <c r="A651" s="20"/>
      <c r="B651" s="19"/>
      <c r="C651" s="19"/>
      <c r="D651" s="19"/>
      <c r="E651" s="136"/>
      <c r="F651" s="70"/>
      <c r="G651" s="19"/>
      <c r="H651" s="65"/>
      <c r="I651" s="20"/>
      <c r="J651" s="66"/>
      <c r="K651" s="18"/>
      <c r="L651" s="18"/>
      <c r="M651" s="20"/>
      <c r="N651" s="20"/>
      <c r="O651" s="18"/>
      <c r="P651" s="134"/>
      <c r="Q651" s="70"/>
      <c r="R651" s="134"/>
      <c r="S651" s="70"/>
      <c r="T651" s="134"/>
      <c r="U651" s="70"/>
      <c r="V651" s="134"/>
      <c r="W651" s="20"/>
      <c r="X651" s="135"/>
      <c r="Y651" s="20"/>
      <c r="Z651" s="135"/>
      <c r="AA651" s="19"/>
      <c r="AB651" s="19"/>
      <c r="AC651" s="19"/>
      <c r="AD651" s="19"/>
      <c r="AE651" s="71" t="str">
        <f t="shared" si="398"/>
        <v/>
      </c>
      <c r="AF651" s="71" t="str">
        <f t="shared" si="399"/>
        <v/>
      </c>
      <c r="AG651" s="71" t="str">
        <f t="shared" si="400"/>
        <v/>
      </c>
      <c r="AH651" s="71" t="str">
        <f t="shared" si="401"/>
        <v/>
      </c>
      <c r="AI651" s="71" t="str">
        <f t="shared" si="402"/>
        <v/>
      </c>
      <c r="AJ651" s="71" t="str">
        <f t="shared" si="403"/>
        <v/>
      </c>
      <c r="AK651" s="71" t="str">
        <f t="shared" si="404"/>
        <v/>
      </c>
      <c r="AL651" s="71" t="str">
        <f t="shared" si="405"/>
        <v/>
      </c>
      <c r="AM651" s="71" t="str">
        <f t="shared" si="406"/>
        <v/>
      </c>
      <c r="AN651" s="72" t="str">
        <f t="shared" si="407"/>
        <v/>
      </c>
      <c r="AO651" s="73" t="str">
        <f t="shared" si="408"/>
        <v/>
      </c>
      <c r="AP651" s="72" t="str">
        <f t="shared" si="409"/>
        <v/>
      </c>
      <c r="AQ651" s="72" t="str">
        <f t="shared" si="410"/>
        <v/>
      </c>
      <c r="AR651" s="72" t="str">
        <f t="shared" si="411"/>
        <v/>
      </c>
      <c r="AS651" s="72" t="str">
        <f t="shared" si="412"/>
        <v/>
      </c>
      <c r="AT651" s="72" t="str">
        <f t="shared" si="413"/>
        <v/>
      </c>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78" t="str">
        <f t="shared" si="414"/>
        <v/>
      </c>
      <c r="CO651" s="78" t="str">
        <f t="shared" si="415"/>
        <v/>
      </c>
      <c r="CP651" s="78" t="str">
        <f t="shared" si="416"/>
        <v/>
      </c>
      <c r="CQ651" s="78" t="str">
        <f t="shared" si="417"/>
        <v/>
      </c>
      <c r="CR651" s="78" t="str">
        <f t="shared" si="418"/>
        <v/>
      </c>
      <c r="CS651" s="78" t="str">
        <f t="shared" si="419"/>
        <v/>
      </c>
      <c r="CT651" s="78">
        <f t="shared" si="420"/>
        <v>0</v>
      </c>
      <c r="CU651" s="78">
        <f t="shared" si="421"/>
        <v>0</v>
      </c>
      <c r="CV651" s="78">
        <f t="shared" si="422"/>
        <v>0</v>
      </c>
      <c r="CW651" s="78">
        <f t="shared" si="423"/>
        <v>0</v>
      </c>
      <c r="CX651" s="78">
        <f t="shared" si="424"/>
        <v>0</v>
      </c>
      <c r="CY651" s="78">
        <f t="shared" si="425"/>
        <v>0</v>
      </c>
      <c r="CZ651" s="78">
        <f t="shared" si="426"/>
        <v>0</v>
      </c>
      <c r="DA651" s="78">
        <f>IF(COUNTIFS($A$2:$A$601,A651,$B$2:$B$601,B651,$F$2:F$601,F651)&gt;1,1,0)</f>
        <v>0</v>
      </c>
      <c r="DB651" s="78">
        <f t="shared" si="427"/>
        <v>0</v>
      </c>
      <c r="DC651" s="78">
        <f t="shared" si="428"/>
        <v>0</v>
      </c>
      <c r="DD651" s="78">
        <f t="shared" si="429"/>
        <v>0</v>
      </c>
      <c r="DE651" s="78" t="str">
        <f t="shared" si="430"/>
        <v>1</v>
      </c>
      <c r="DF651" s="78" t="str">
        <f t="shared" si="431"/>
        <v>1</v>
      </c>
      <c r="DG651" s="78" t="str">
        <f t="shared" si="432"/>
        <v>1</v>
      </c>
      <c r="DH651" s="78" t="str">
        <f t="shared" si="433"/>
        <v>1</v>
      </c>
      <c r="DI651" s="79" t="str">
        <f>IFERROR(IF(J651="","",VLOOKUP(J651,Lists!$D$3:$E$13,2,FALSE)),1)</f>
        <v/>
      </c>
      <c r="DJ651" s="79" t="str">
        <f>IFERROR(IF(K651="","",VLOOKUP(K651,Lists!$F$3:$G$14,2,FALSE)),1)</f>
        <v/>
      </c>
      <c r="DK651" s="79" t="str">
        <f>IFERROR(IF(M651="","",VLOOKUP(M651,Lists!$AA$3:$AB$18,2,FALSE)),1)</f>
        <v/>
      </c>
      <c r="DL651" s="79" t="str">
        <f>IFERROR(IF(N651="","",VLOOKUP(N651,Lists!$AC$3:$AD$13,2,FALSE)),1)</f>
        <v/>
      </c>
    </row>
    <row r="652" spans="1:116" ht="15" customHeight="1" x14ac:dyDescent="0.2">
      <c r="A652" s="20"/>
      <c r="B652" s="19"/>
      <c r="C652" s="19"/>
      <c r="D652" s="19"/>
      <c r="E652" s="136"/>
      <c r="F652" s="70"/>
      <c r="G652" s="19"/>
      <c r="H652" s="65"/>
      <c r="I652" s="20"/>
      <c r="J652" s="66"/>
      <c r="K652" s="18"/>
      <c r="L652" s="18"/>
      <c r="M652" s="20"/>
      <c r="N652" s="20"/>
      <c r="O652" s="18"/>
      <c r="P652" s="134"/>
      <c r="Q652" s="70"/>
      <c r="R652" s="134"/>
      <c r="S652" s="70"/>
      <c r="T652" s="134"/>
      <c r="U652" s="70"/>
      <c r="V652" s="134"/>
      <c r="W652" s="20"/>
      <c r="X652" s="135"/>
      <c r="Y652" s="20"/>
      <c r="Z652" s="135"/>
      <c r="AA652" s="19"/>
      <c r="AB652" s="19"/>
      <c r="AC652" s="19"/>
      <c r="AD652" s="19"/>
      <c r="AE652" s="71" t="str">
        <f t="shared" si="398"/>
        <v/>
      </c>
      <c r="AF652" s="71" t="str">
        <f t="shared" si="399"/>
        <v/>
      </c>
      <c r="AG652" s="71" t="str">
        <f t="shared" si="400"/>
        <v/>
      </c>
      <c r="AH652" s="71" t="str">
        <f t="shared" si="401"/>
        <v/>
      </c>
      <c r="AI652" s="71" t="str">
        <f t="shared" si="402"/>
        <v/>
      </c>
      <c r="AJ652" s="71" t="str">
        <f t="shared" si="403"/>
        <v/>
      </c>
      <c r="AK652" s="71" t="str">
        <f t="shared" si="404"/>
        <v/>
      </c>
      <c r="AL652" s="71" t="str">
        <f t="shared" si="405"/>
        <v/>
      </c>
      <c r="AM652" s="71" t="str">
        <f t="shared" si="406"/>
        <v/>
      </c>
      <c r="AN652" s="72" t="str">
        <f t="shared" si="407"/>
        <v/>
      </c>
      <c r="AO652" s="73" t="str">
        <f t="shared" si="408"/>
        <v/>
      </c>
      <c r="AP652" s="72" t="str">
        <f t="shared" si="409"/>
        <v/>
      </c>
      <c r="AQ652" s="72" t="str">
        <f t="shared" si="410"/>
        <v/>
      </c>
      <c r="AR652" s="72" t="str">
        <f t="shared" si="411"/>
        <v/>
      </c>
      <c r="AS652" s="72" t="str">
        <f t="shared" si="412"/>
        <v/>
      </c>
      <c r="AT652" s="72" t="str">
        <f t="shared" si="413"/>
        <v/>
      </c>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78" t="str">
        <f t="shared" si="414"/>
        <v/>
      </c>
      <c r="CO652" s="78" t="str">
        <f t="shared" si="415"/>
        <v/>
      </c>
      <c r="CP652" s="78" t="str">
        <f t="shared" si="416"/>
        <v/>
      </c>
      <c r="CQ652" s="78" t="str">
        <f t="shared" si="417"/>
        <v/>
      </c>
      <c r="CR652" s="78" t="str">
        <f t="shared" si="418"/>
        <v/>
      </c>
      <c r="CS652" s="78" t="str">
        <f t="shared" si="419"/>
        <v/>
      </c>
      <c r="CT652" s="78">
        <f t="shared" si="420"/>
        <v>0</v>
      </c>
      <c r="CU652" s="78">
        <f t="shared" si="421"/>
        <v>0</v>
      </c>
      <c r="CV652" s="78">
        <f t="shared" si="422"/>
        <v>0</v>
      </c>
      <c r="CW652" s="78">
        <f t="shared" si="423"/>
        <v>0</v>
      </c>
      <c r="CX652" s="78">
        <f t="shared" si="424"/>
        <v>0</v>
      </c>
      <c r="CY652" s="78">
        <f t="shared" si="425"/>
        <v>0</v>
      </c>
      <c r="CZ652" s="78">
        <f t="shared" si="426"/>
        <v>0</v>
      </c>
      <c r="DA652" s="78">
        <f>IF(COUNTIFS($A$2:$A$601,A652,$B$2:$B$601,B652,$F$2:F$601,F652)&gt;1,1,0)</f>
        <v>0</v>
      </c>
      <c r="DB652" s="78">
        <f t="shared" si="427"/>
        <v>0</v>
      </c>
      <c r="DC652" s="78">
        <f t="shared" si="428"/>
        <v>0</v>
      </c>
      <c r="DD652" s="78">
        <f t="shared" si="429"/>
        <v>0</v>
      </c>
      <c r="DE652" s="78" t="str">
        <f t="shared" si="430"/>
        <v>1</v>
      </c>
      <c r="DF652" s="78" t="str">
        <f t="shared" si="431"/>
        <v>1</v>
      </c>
      <c r="DG652" s="78" t="str">
        <f t="shared" si="432"/>
        <v>1</v>
      </c>
      <c r="DH652" s="78" t="str">
        <f t="shared" si="433"/>
        <v>1</v>
      </c>
      <c r="DI652" s="79" t="str">
        <f>IFERROR(IF(J652="","",VLOOKUP(J652,Lists!$D$3:$E$13,2,FALSE)),1)</f>
        <v/>
      </c>
      <c r="DJ652" s="79" t="str">
        <f>IFERROR(IF(K652="","",VLOOKUP(K652,Lists!$F$3:$G$14,2,FALSE)),1)</f>
        <v/>
      </c>
      <c r="DK652" s="79" t="str">
        <f>IFERROR(IF(M652="","",VLOOKUP(M652,Lists!$AA$3:$AB$18,2,FALSE)),1)</f>
        <v/>
      </c>
      <c r="DL652" s="79" t="str">
        <f>IFERROR(IF(N652="","",VLOOKUP(N652,Lists!$AC$3:$AD$13,2,FALSE)),1)</f>
        <v/>
      </c>
    </row>
    <row r="653" spans="1:116" ht="15" customHeight="1" x14ac:dyDescent="0.2">
      <c r="A653" s="20"/>
      <c r="B653" s="19"/>
      <c r="C653" s="19"/>
      <c r="D653" s="19"/>
      <c r="E653" s="136"/>
      <c r="F653" s="70"/>
      <c r="G653" s="19"/>
      <c r="H653" s="65"/>
      <c r="I653" s="20"/>
      <c r="J653" s="66"/>
      <c r="K653" s="18"/>
      <c r="L653" s="18"/>
      <c r="M653" s="20"/>
      <c r="N653" s="20"/>
      <c r="O653" s="18"/>
      <c r="P653" s="134"/>
      <c r="Q653" s="70"/>
      <c r="R653" s="134"/>
      <c r="S653" s="70"/>
      <c r="T653" s="134"/>
      <c r="U653" s="70"/>
      <c r="V653" s="134"/>
      <c r="W653" s="20"/>
      <c r="X653" s="135"/>
      <c r="Y653" s="20"/>
      <c r="Z653" s="135"/>
      <c r="AA653" s="19"/>
      <c r="AB653" s="19"/>
      <c r="AC653" s="19"/>
      <c r="AD653" s="19"/>
      <c r="AE653" s="71" t="str">
        <f t="shared" si="398"/>
        <v/>
      </c>
      <c r="AF653" s="71" t="str">
        <f t="shared" si="399"/>
        <v/>
      </c>
      <c r="AG653" s="71" t="str">
        <f t="shared" si="400"/>
        <v/>
      </c>
      <c r="AH653" s="71" t="str">
        <f t="shared" si="401"/>
        <v/>
      </c>
      <c r="AI653" s="71" t="str">
        <f t="shared" si="402"/>
        <v/>
      </c>
      <c r="AJ653" s="71" t="str">
        <f t="shared" si="403"/>
        <v/>
      </c>
      <c r="AK653" s="71" t="str">
        <f t="shared" si="404"/>
        <v/>
      </c>
      <c r="AL653" s="71" t="str">
        <f t="shared" si="405"/>
        <v/>
      </c>
      <c r="AM653" s="71" t="str">
        <f t="shared" si="406"/>
        <v/>
      </c>
      <c r="AN653" s="72" t="str">
        <f t="shared" si="407"/>
        <v/>
      </c>
      <c r="AO653" s="73" t="str">
        <f t="shared" si="408"/>
        <v/>
      </c>
      <c r="AP653" s="72" t="str">
        <f t="shared" si="409"/>
        <v/>
      </c>
      <c r="AQ653" s="72" t="str">
        <f t="shared" si="410"/>
        <v/>
      </c>
      <c r="AR653" s="72" t="str">
        <f t="shared" si="411"/>
        <v/>
      </c>
      <c r="AS653" s="72" t="str">
        <f t="shared" si="412"/>
        <v/>
      </c>
      <c r="AT653" s="72" t="str">
        <f t="shared" si="413"/>
        <v/>
      </c>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78" t="str">
        <f t="shared" si="414"/>
        <v/>
      </c>
      <c r="CO653" s="78" t="str">
        <f t="shared" si="415"/>
        <v/>
      </c>
      <c r="CP653" s="78" t="str">
        <f t="shared" si="416"/>
        <v/>
      </c>
      <c r="CQ653" s="78" t="str">
        <f t="shared" si="417"/>
        <v/>
      </c>
      <c r="CR653" s="78" t="str">
        <f t="shared" si="418"/>
        <v/>
      </c>
      <c r="CS653" s="78" t="str">
        <f t="shared" si="419"/>
        <v/>
      </c>
      <c r="CT653" s="78">
        <f t="shared" si="420"/>
        <v>0</v>
      </c>
      <c r="CU653" s="78">
        <f t="shared" si="421"/>
        <v>0</v>
      </c>
      <c r="CV653" s="78">
        <f t="shared" si="422"/>
        <v>0</v>
      </c>
      <c r="CW653" s="78">
        <f t="shared" si="423"/>
        <v>0</v>
      </c>
      <c r="CX653" s="78">
        <f t="shared" si="424"/>
        <v>0</v>
      </c>
      <c r="CY653" s="78">
        <f t="shared" si="425"/>
        <v>0</v>
      </c>
      <c r="CZ653" s="78">
        <f t="shared" si="426"/>
        <v>0</v>
      </c>
      <c r="DA653" s="78">
        <f>IF(COUNTIFS($A$2:$A$601,A653,$B$2:$B$601,B653,$F$2:F$601,F653)&gt;1,1,0)</f>
        <v>0</v>
      </c>
      <c r="DB653" s="78">
        <f t="shared" si="427"/>
        <v>0</v>
      </c>
      <c r="DC653" s="78">
        <f t="shared" si="428"/>
        <v>0</v>
      </c>
      <c r="DD653" s="78">
        <f t="shared" si="429"/>
        <v>0</v>
      </c>
      <c r="DE653" s="78" t="str">
        <f t="shared" si="430"/>
        <v>1</v>
      </c>
      <c r="DF653" s="78" t="str">
        <f t="shared" si="431"/>
        <v>1</v>
      </c>
      <c r="DG653" s="78" t="str">
        <f t="shared" si="432"/>
        <v>1</v>
      </c>
      <c r="DH653" s="78" t="str">
        <f t="shared" si="433"/>
        <v>1</v>
      </c>
      <c r="DI653" s="79" t="str">
        <f>IFERROR(IF(J653="","",VLOOKUP(J653,Lists!$D$3:$E$13,2,FALSE)),1)</f>
        <v/>
      </c>
      <c r="DJ653" s="79" t="str">
        <f>IFERROR(IF(K653="","",VLOOKUP(K653,Lists!$F$3:$G$14,2,FALSE)),1)</f>
        <v/>
      </c>
      <c r="DK653" s="79" t="str">
        <f>IFERROR(IF(M653="","",VLOOKUP(M653,Lists!$AA$3:$AB$18,2,FALSE)),1)</f>
        <v/>
      </c>
      <c r="DL653" s="79" t="str">
        <f>IFERROR(IF(N653="","",VLOOKUP(N653,Lists!$AC$3:$AD$13,2,FALSE)),1)</f>
        <v/>
      </c>
    </row>
    <row r="654" spans="1:116" ht="15" customHeight="1" x14ac:dyDescent="0.2">
      <c r="A654" s="20"/>
      <c r="B654" s="19"/>
      <c r="C654" s="19"/>
      <c r="D654" s="19"/>
      <c r="E654" s="136"/>
      <c r="F654" s="70"/>
      <c r="G654" s="19"/>
      <c r="H654" s="65"/>
      <c r="I654" s="20"/>
      <c r="J654" s="66"/>
      <c r="K654" s="18"/>
      <c r="L654" s="18"/>
      <c r="M654" s="20"/>
      <c r="N654" s="20"/>
      <c r="O654" s="18"/>
      <c r="P654" s="134"/>
      <c r="Q654" s="70"/>
      <c r="R654" s="134"/>
      <c r="S654" s="70"/>
      <c r="T654" s="134"/>
      <c r="U654" s="70"/>
      <c r="V654" s="134"/>
      <c r="W654" s="20"/>
      <c r="X654" s="135"/>
      <c r="Y654" s="20"/>
      <c r="Z654" s="135"/>
      <c r="AA654" s="19"/>
      <c r="AB654" s="19"/>
      <c r="AC654" s="19"/>
      <c r="AD654" s="19"/>
      <c r="AE654" s="71" t="str">
        <f t="shared" si="398"/>
        <v/>
      </c>
      <c r="AF654" s="71" t="str">
        <f t="shared" si="399"/>
        <v/>
      </c>
      <c r="AG654" s="71" t="str">
        <f t="shared" si="400"/>
        <v/>
      </c>
      <c r="AH654" s="71" t="str">
        <f t="shared" si="401"/>
        <v/>
      </c>
      <c r="AI654" s="71" t="str">
        <f t="shared" si="402"/>
        <v/>
      </c>
      <c r="AJ654" s="71" t="str">
        <f t="shared" si="403"/>
        <v/>
      </c>
      <c r="AK654" s="71" t="str">
        <f t="shared" si="404"/>
        <v/>
      </c>
      <c r="AL654" s="71" t="str">
        <f t="shared" si="405"/>
        <v/>
      </c>
      <c r="AM654" s="71" t="str">
        <f t="shared" si="406"/>
        <v/>
      </c>
      <c r="AN654" s="72" t="str">
        <f t="shared" si="407"/>
        <v/>
      </c>
      <c r="AO654" s="73" t="str">
        <f t="shared" si="408"/>
        <v/>
      </c>
      <c r="AP654" s="72" t="str">
        <f t="shared" si="409"/>
        <v/>
      </c>
      <c r="AQ654" s="72" t="str">
        <f t="shared" si="410"/>
        <v/>
      </c>
      <c r="AR654" s="72" t="str">
        <f t="shared" si="411"/>
        <v/>
      </c>
      <c r="AS654" s="72" t="str">
        <f t="shared" si="412"/>
        <v/>
      </c>
      <c r="AT654" s="72" t="str">
        <f t="shared" si="413"/>
        <v/>
      </c>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78" t="str">
        <f t="shared" si="414"/>
        <v/>
      </c>
      <c r="CO654" s="78" t="str">
        <f t="shared" si="415"/>
        <v/>
      </c>
      <c r="CP654" s="78" t="str">
        <f t="shared" si="416"/>
        <v/>
      </c>
      <c r="CQ654" s="78" t="str">
        <f t="shared" si="417"/>
        <v/>
      </c>
      <c r="CR654" s="78" t="str">
        <f t="shared" si="418"/>
        <v/>
      </c>
      <c r="CS654" s="78" t="str">
        <f t="shared" si="419"/>
        <v/>
      </c>
      <c r="CT654" s="78">
        <f t="shared" si="420"/>
        <v>0</v>
      </c>
      <c r="CU654" s="78">
        <f t="shared" si="421"/>
        <v>0</v>
      </c>
      <c r="CV654" s="78">
        <f t="shared" si="422"/>
        <v>0</v>
      </c>
      <c r="CW654" s="78">
        <f t="shared" si="423"/>
        <v>0</v>
      </c>
      <c r="CX654" s="78">
        <f t="shared" si="424"/>
        <v>0</v>
      </c>
      <c r="CY654" s="78">
        <f t="shared" si="425"/>
        <v>0</v>
      </c>
      <c r="CZ654" s="78">
        <f t="shared" si="426"/>
        <v>0</v>
      </c>
      <c r="DA654" s="78">
        <f>IF(COUNTIFS($A$2:$A$601,A654,$B$2:$B$601,B654,$F$2:F$601,F654)&gt;1,1,0)</f>
        <v>0</v>
      </c>
      <c r="DB654" s="78">
        <f t="shared" si="427"/>
        <v>0</v>
      </c>
      <c r="DC654" s="78">
        <f t="shared" si="428"/>
        <v>0</v>
      </c>
      <c r="DD654" s="78">
        <f t="shared" si="429"/>
        <v>0</v>
      </c>
      <c r="DE654" s="78" t="str">
        <f t="shared" si="430"/>
        <v>1</v>
      </c>
      <c r="DF654" s="78" t="str">
        <f t="shared" si="431"/>
        <v>1</v>
      </c>
      <c r="DG654" s="78" t="str">
        <f t="shared" si="432"/>
        <v>1</v>
      </c>
      <c r="DH654" s="78" t="str">
        <f t="shared" si="433"/>
        <v>1</v>
      </c>
      <c r="DI654" s="79" t="str">
        <f>IFERROR(IF(J654="","",VLOOKUP(J654,Lists!$D$3:$E$13,2,FALSE)),1)</f>
        <v/>
      </c>
      <c r="DJ654" s="79" t="str">
        <f>IFERROR(IF(K654="","",VLOOKUP(K654,Lists!$F$3:$G$14,2,FALSE)),1)</f>
        <v/>
      </c>
      <c r="DK654" s="79" t="str">
        <f>IFERROR(IF(M654="","",VLOOKUP(M654,Lists!$AA$3:$AB$18,2,FALSE)),1)</f>
        <v/>
      </c>
      <c r="DL654" s="79" t="str">
        <f>IFERROR(IF(N654="","",VLOOKUP(N654,Lists!$AC$3:$AD$13,2,FALSE)),1)</f>
        <v/>
      </c>
    </row>
    <row r="655" spans="1:116" ht="15" customHeight="1" x14ac:dyDescent="0.2">
      <c r="A655" s="20"/>
      <c r="B655" s="19"/>
      <c r="C655" s="19"/>
      <c r="D655" s="19"/>
      <c r="E655" s="136"/>
      <c r="F655" s="70"/>
      <c r="G655" s="19"/>
      <c r="H655" s="65"/>
      <c r="I655" s="20"/>
      <c r="J655" s="66"/>
      <c r="K655" s="18"/>
      <c r="L655" s="18"/>
      <c r="M655" s="20"/>
      <c r="N655" s="20"/>
      <c r="O655" s="18"/>
      <c r="P655" s="134"/>
      <c r="Q655" s="70"/>
      <c r="R655" s="134"/>
      <c r="S655" s="70"/>
      <c r="T655" s="134"/>
      <c r="U655" s="70"/>
      <c r="V655" s="134"/>
      <c r="W655" s="20"/>
      <c r="X655" s="135"/>
      <c r="Y655" s="20"/>
      <c r="Z655" s="135"/>
      <c r="AA655" s="19"/>
      <c r="AB655" s="19"/>
      <c r="AC655" s="19"/>
      <c r="AD655" s="19"/>
      <c r="AE655" s="71" t="str">
        <f t="shared" si="398"/>
        <v/>
      </c>
      <c r="AF655" s="71" t="str">
        <f t="shared" si="399"/>
        <v/>
      </c>
      <c r="AG655" s="71" t="str">
        <f t="shared" si="400"/>
        <v/>
      </c>
      <c r="AH655" s="71" t="str">
        <f t="shared" si="401"/>
        <v/>
      </c>
      <c r="AI655" s="71" t="str">
        <f t="shared" si="402"/>
        <v/>
      </c>
      <c r="AJ655" s="71" t="str">
        <f t="shared" si="403"/>
        <v/>
      </c>
      <c r="AK655" s="71" t="str">
        <f t="shared" si="404"/>
        <v/>
      </c>
      <c r="AL655" s="71" t="str">
        <f t="shared" si="405"/>
        <v/>
      </c>
      <c r="AM655" s="71" t="str">
        <f t="shared" si="406"/>
        <v/>
      </c>
      <c r="AN655" s="72" t="str">
        <f t="shared" si="407"/>
        <v/>
      </c>
      <c r="AO655" s="73" t="str">
        <f t="shared" si="408"/>
        <v/>
      </c>
      <c r="AP655" s="72" t="str">
        <f t="shared" si="409"/>
        <v/>
      </c>
      <c r="AQ655" s="72" t="str">
        <f t="shared" si="410"/>
        <v/>
      </c>
      <c r="AR655" s="72" t="str">
        <f t="shared" si="411"/>
        <v/>
      </c>
      <c r="AS655" s="72" t="str">
        <f t="shared" si="412"/>
        <v/>
      </c>
      <c r="AT655" s="72" t="str">
        <f t="shared" si="413"/>
        <v/>
      </c>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78" t="str">
        <f t="shared" si="414"/>
        <v/>
      </c>
      <c r="CO655" s="78" t="str">
        <f t="shared" si="415"/>
        <v/>
      </c>
      <c r="CP655" s="78" t="str">
        <f t="shared" si="416"/>
        <v/>
      </c>
      <c r="CQ655" s="78" t="str">
        <f t="shared" si="417"/>
        <v/>
      </c>
      <c r="CR655" s="78" t="str">
        <f t="shared" si="418"/>
        <v/>
      </c>
      <c r="CS655" s="78" t="str">
        <f t="shared" si="419"/>
        <v/>
      </c>
      <c r="CT655" s="78">
        <f t="shared" si="420"/>
        <v>0</v>
      </c>
      <c r="CU655" s="78">
        <f t="shared" si="421"/>
        <v>0</v>
      </c>
      <c r="CV655" s="78">
        <f t="shared" si="422"/>
        <v>0</v>
      </c>
      <c r="CW655" s="78">
        <f t="shared" si="423"/>
        <v>0</v>
      </c>
      <c r="CX655" s="78">
        <f t="shared" si="424"/>
        <v>0</v>
      </c>
      <c r="CY655" s="78">
        <f t="shared" si="425"/>
        <v>0</v>
      </c>
      <c r="CZ655" s="78">
        <f t="shared" si="426"/>
        <v>0</v>
      </c>
      <c r="DA655" s="78">
        <f>IF(COUNTIFS($A$2:$A$601,A655,$B$2:$B$601,B655,$F$2:F$601,F655)&gt;1,1,0)</f>
        <v>0</v>
      </c>
      <c r="DB655" s="78">
        <f t="shared" si="427"/>
        <v>0</v>
      </c>
      <c r="DC655" s="78">
        <f t="shared" si="428"/>
        <v>0</v>
      </c>
      <c r="DD655" s="78">
        <f t="shared" si="429"/>
        <v>0</v>
      </c>
      <c r="DE655" s="78" t="str">
        <f t="shared" si="430"/>
        <v>1</v>
      </c>
      <c r="DF655" s="78" t="str">
        <f t="shared" si="431"/>
        <v>1</v>
      </c>
      <c r="DG655" s="78" t="str">
        <f t="shared" si="432"/>
        <v>1</v>
      </c>
      <c r="DH655" s="78" t="str">
        <f t="shared" si="433"/>
        <v>1</v>
      </c>
      <c r="DI655" s="79" t="str">
        <f>IFERROR(IF(J655="","",VLOOKUP(J655,Lists!$D$3:$E$13,2,FALSE)),1)</f>
        <v/>
      </c>
      <c r="DJ655" s="79" t="str">
        <f>IFERROR(IF(K655="","",VLOOKUP(K655,Lists!$F$3:$G$14,2,FALSE)),1)</f>
        <v/>
      </c>
      <c r="DK655" s="79" t="str">
        <f>IFERROR(IF(M655="","",VLOOKUP(M655,Lists!$AA$3:$AB$18,2,FALSE)),1)</f>
        <v/>
      </c>
      <c r="DL655" s="79" t="str">
        <f>IFERROR(IF(N655="","",VLOOKUP(N655,Lists!$AC$3:$AD$13,2,FALSE)),1)</f>
        <v/>
      </c>
    </row>
    <row r="656" spans="1:116" ht="15" customHeight="1" x14ac:dyDescent="0.2">
      <c r="A656" s="20"/>
      <c r="B656" s="19"/>
      <c r="C656" s="19"/>
      <c r="D656" s="19"/>
      <c r="E656" s="136"/>
      <c r="F656" s="70"/>
      <c r="G656" s="19"/>
      <c r="H656" s="65"/>
      <c r="I656" s="20"/>
      <c r="J656" s="66"/>
      <c r="K656" s="18"/>
      <c r="L656" s="18"/>
      <c r="M656" s="20"/>
      <c r="N656" s="20"/>
      <c r="O656" s="18"/>
      <c r="P656" s="134"/>
      <c r="Q656" s="70"/>
      <c r="R656" s="134"/>
      <c r="S656" s="70"/>
      <c r="T656" s="134"/>
      <c r="U656" s="70"/>
      <c r="V656" s="134"/>
      <c r="W656" s="20"/>
      <c r="X656" s="135"/>
      <c r="Y656" s="20"/>
      <c r="Z656" s="135"/>
      <c r="AA656" s="19"/>
      <c r="AB656" s="19"/>
      <c r="AC656" s="19"/>
      <c r="AD656" s="19"/>
      <c r="AE656" s="71" t="str">
        <f t="shared" si="398"/>
        <v/>
      </c>
      <c r="AF656" s="71" t="str">
        <f t="shared" si="399"/>
        <v/>
      </c>
      <c r="AG656" s="71" t="str">
        <f t="shared" si="400"/>
        <v/>
      </c>
      <c r="AH656" s="71" t="str">
        <f t="shared" si="401"/>
        <v/>
      </c>
      <c r="AI656" s="71" t="str">
        <f t="shared" si="402"/>
        <v/>
      </c>
      <c r="AJ656" s="71" t="str">
        <f t="shared" si="403"/>
        <v/>
      </c>
      <c r="AK656" s="71" t="str">
        <f t="shared" si="404"/>
        <v/>
      </c>
      <c r="AL656" s="71" t="str">
        <f t="shared" si="405"/>
        <v/>
      </c>
      <c r="AM656" s="71" t="str">
        <f t="shared" si="406"/>
        <v/>
      </c>
      <c r="AN656" s="72" t="str">
        <f t="shared" si="407"/>
        <v/>
      </c>
      <c r="AO656" s="73" t="str">
        <f t="shared" si="408"/>
        <v/>
      </c>
      <c r="AP656" s="72" t="str">
        <f t="shared" si="409"/>
        <v/>
      </c>
      <c r="AQ656" s="72" t="str">
        <f t="shared" si="410"/>
        <v/>
      </c>
      <c r="AR656" s="72" t="str">
        <f t="shared" si="411"/>
        <v/>
      </c>
      <c r="AS656" s="72" t="str">
        <f t="shared" si="412"/>
        <v/>
      </c>
      <c r="AT656" s="72" t="str">
        <f t="shared" si="413"/>
        <v/>
      </c>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78" t="str">
        <f t="shared" si="414"/>
        <v/>
      </c>
      <c r="CO656" s="78" t="str">
        <f t="shared" si="415"/>
        <v/>
      </c>
      <c r="CP656" s="78" t="str">
        <f t="shared" si="416"/>
        <v/>
      </c>
      <c r="CQ656" s="78" t="str">
        <f t="shared" si="417"/>
        <v/>
      </c>
      <c r="CR656" s="78" t="str">
        <f t="shared" si="418"/>
        <v/>
      </c>
      <c r="CS656" s="78" t="str">
        <f t="shared" si="419"/>
        <v/>
      </c>
      <c r="CT656" s="78">
        <f t="shared" si="420"/>
        <v>0</v>
      </c>
      <c r="CU656" s="78">
        <f t="shared" si="421"/>
        <v>0</v>
      </c>
      <c r="CV656" s="78">
        <f t="shared" si="422"/>
        <v>0</v>
      </c>
      <c r="CW656" s="78">
        <f t="shared" si="423"/>
        <v>0</v>
      </c>
      <c r="CX656" s="78">
        <f t="shared" si="424"/>
        <v>0</v>
      </c>
      <c r="CY656" s="78">
        <f t="shared" si="425"/>
        <v>0</v>
      </c>
      <c r="CZ656" s="78">
        <f t="shared" si="426"/>
        <v>0</v>
      </c>
      <c r="DA656" s="78">
        <f>IF(COUNTIFS($A$2:$A$601,A656,$B$2:$B$601,B656,$F$2:F$601,F656)&gt;1,1,0)</f>
        <v>0</v>
      </c>
      <c r="DB656" s="78">
        <f t="shared" si="427"/>
        <v>0</v>
      </c>
      <c r="DC656" s="78">
        <f t="shared" si="428"/>
        <v>0</v>
      </c>
      <c r="DD656" s="78">
        <f t="shared" si="429"/>
        <v>0</v>
      </c>
      <c r="DE656" s="78" t="str">
        <f t="shared" si="430"/>
        <v>1</v>
      </c>
      <c r="DF656" s="78" t="str">
        <f t="shared" si="431"/>
        <v>1</v>
      </c>
      <c r="DG656" s="78" t="str">
        <f t="shared" si="432"/>
        <v>1</v>
      </c>
      <c r="DH656" s="78" t="str">
        <f t="shared" si="433"/>
        <v>1</v>
      </c>
      <c r="DI656" s="79" t="str">
        <f>IFERROR(IF(J656="","",VLOOKUP(J656,Lists!$D$3:$E$13,2,FALSE)),1)</f>
        <v/>
      </c>
      <c r="DJ656" s="79" t="str">
        <f>IFERROR(IF(K656="","",VLOOKUP(K656,Lists!$F$3:$G$14,2,FALSE)),1)</f>
        <v/>
      </c>
      <c r="DK656" s="79" t="str">
        <f>IFERROR(IF(M656="","",VLOOKUP(M656,Lists!$AA$3:$AB$18,2,FALSE)),1)</f>
        <v/>
      </c>
      <c r="DL656" s="79" t="str">
        <f>IFERROR(IF(N656="","",VLOOKUP(N656,Lists!$AC$3:$AD$13,2,FALSE)),1)</f>
        <v/>
      </c>
    </row>
    <row r="657" spans="1:116" ht="15" customHeight="1" x14ac:dyDescent="0.2">
      <c r="A657" s="20"/>
      <c r="B657" s="19"/>
      <c r="C657" s="19"/>
      <c r="D657" s="19"/>
      <c r="E657" s="136"/>
      <c r="F657" s="70"/>
      <c r="G657" s="19"/>
      <c r="H657" s="65"/>
      <c r="I657" s="20"/>
      <c r="J657" s="66"/>
      <c r="K657" s="18"/>
      <c r="L657" s="18"/>
      <c r="M657" s="20"/>
      <c r="N657" s="20"/>
      <c r="O657" s="18"/>
      <c r="P657" s="134"/>
      <c r="Q657" s="70"/>
      <c r="R657" s="134"/>
      <c r="S657" s="70"/>
      <c r="T657" s="134"/>
      <c r="U657" s="70"/>
      <c r="V657" s="134"/>
      <c r="W657" s="20"/>
      <c r="X657" s="135"/>
      <c r="Y657" s="20"/>
      <c r="Z657" s="135"/>
      <c r="AA657" s="19"/>
      <c r="AB657" s="19"/>
      <c r="AC657" s="19"/>
      <c r="AD657" s="19"/>
      <c r="AE657" s="71" t="str">
        <f t="shared" si="398"/>
        <v/>
      </c>
      <c r="AF657" s="71" t="str">
        <f t="shared" si="399"/>
        <v/>
      </c>
      <c r="AG657" s="71" t="str">
        <f t="shared" si="400"/>
        <v/>
      </c>
      <c r="AH657" s="71" t="str">
        <f t="shared" si="401"/>
        <v/>
      </c>
      <c r="AI657" s="71" t="str">
        <f t="shared" si="402"/>
        <v/>
      </c>
      <c r="AJ657" s="71" t="str">
        <f t="shared" si="403"/>
        <v/>
      </c>
      <c r="AK657" s="71" t="str">
        <f t="shared" si="404"/>
        <v/>
      </c>
      <c r="AL657" s="71" t="str">
        <f t="shared" si="405"/>
        <v/>
      </c>
      <c r="AM657" s="71" t="str">
        <f t="shared" si="406"/>
        <v/>
      </c>
      <c r="AN657" s="72" t="str">
        <f t="shared" si="407"/>
        <v/>
      </c>
      <c r="AO657" s="73" t="str">
        <f t="shared" si="408"/>
        <v/>
      </c>
      <c r="AP657" s="72" t="str">
        <f t="shared" si="409"/>
        <v/>
      </c>
      <c r="AQ657" s="72" t="str">
        <f t="shared" si="410"/>
        <v/>
      </c>
      <c r="AR657" s="72" t="str">
        <f t="shared" si="411"/>
        <v/>
      </c>
      <c r="AS657" s="72" t="str">
        <f t="shared" si="412"/>
        <v/>
      </c>
      <c r="AT657" s="72" t="str">
        <f t="shared" si="413"/>
        <v/>
      </c>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78" t="str">
        <f t="shared" si="414"/>
        <v/>
      </c>
      <c r="CO657" s="78" t="str">
        <f t="shared" si="415"/>
        <v/>
      </c>
      <c r="CP657" s="78" t="str">
        <f t="shared" si="416"/>
        <v/>
      </c>
      <c r="CQ657" s="78" t="str">
        <f t="shared" si="417"/>
        <v/>
      </c>
      <c r="CR657" s="78" t="str">
        <f t="shared" si="418"/>
        <v/>
      </c>
      <c r="CS657" s="78" t="str">
        <f t="shared" si="419"/>
        <v/>
      </c>
      <c r="CT657" s="78">
        <f t="shared" si="420"/>
        <v>0</v>
      </c>
      <c r="CU657" s="78">
        <f t="shared" si="421"/>
        <v>0</v>
      </c>
      <c r="CV657" s="78">
        <f t="shared" si="422"/>
        <v>0</v>
      </c>
      <c r="CW657" s="78">
        <f t="shared" si="423"/>
        <v>0</v>
      </c>
      <c r="CX657" s="78">
        <f t="shared" si="424"/>
        <v>0</v>
      </c>
      <c r="CY657" s="78">
        <f t="shared" si="425"/>
        <v>0</v>
      </c>
      <c r="CZ657" s="78">
        <f t="shared" si="426"/>
        <v>0</v>
      </c>
      <c r="DA657" s="78">
        <f>IF(COUNTIFS($A$2:$A$601,A657,$B$2:$B$601,B657,$F$2:F$601,F657)&gt;1,1,0)</f>
        <v>0</v>
      </c>
      <c r="DB657" s="78">
        <f t="shared" si="427"/>
        <v>0</v>
      </c>
      <c r="DC657" s="78">
        <f t="shared" si="428"/>
        <v>0</v>
      </c>
      <c r="DD657" s="78">
        <f t="shared" si="429"/>
        <v>0</v>
      </c>
      <c r="DE657" s="78" t="str">
        <f t="shared" si="430"/>
        <v>1</v>
      </c>
      <c r="DF657" s="78" t="str">
        <f t="shared" si="431"/>
        <v>1</v>
      </c>
      <c r="DG657" s="78" t="str">
        <f t="shared" si="432"/>
        <v>1</v>
      </c>
      <c r="DH657" s="78" t="str">
        <f t="shared" si="433"/>
        <v>1</v>
      </c>
      <c r="DI657" s="79" t="str">
        <f>IFERROR(IF(J657="","",VLOOKUP(J657,Lists!$D$3:$E$13,2,FALSE)),1)</f>
        <v/>
      </c>
      <c r="DJ657" s="79" t="str">
        <f>IFERROR(IF(K657="","",VLOOKUP(K657,Lists!$F$3:$G$14,2,FALSE)),1)</f>
        <v/>
      </c>
      <c r="DK657" s="79" t="str">
        <f>IFERROR(IF(M657="","",VLOOKUP(M657,Lists!$AA$3:$AB$18,2,FALSE)),1)</f>
        <v/>
      </c>
      <c r="DL657" s="79" t="str">
        <f>IFERROR(IF(N657="","",VLOOKUP(N657,Lists!$AC$3:$AD$13,2,FALSE)),1)</f>
        <v/>
      </c>
    </row>
    <row r="658" spans="1:116" ht="15" customHeight="1" x14ac:dyDescent="0.2">
      <c r="A658" s="20"/>
      <c r="B658" s="19"/>
      <c r="C658" s="19"/>
      <c r="D658" s="19"/>
      <c r="E658" s="136"/>
      <c r="F658" s="70"/>
      <c r="G658" s="19"/>
      <c r="H658" s="65"/>
      <c r="I658" s="20"/>
      <c r="J658" s="66"/>
      <c r="K658" s="18"/>
      <c r="L658" s="18"/>
      <c r="M658" s="20"/>
      <c r="N658" s="20"/>
      <c r="O658" s="18"/>
      <c r="P658" s="134"/>
      <c r="Q658" s="70"/>
      <c r="R658" s="134"/>
      <c r="S658" s="70"/>
      <c r="T658" s="134"/>
      <c r="U658" s="70"/>
      <c r="V658" s="134"/>
      <c r="W658" s="20"/>
      <c r="X658" s="135"/>
      <c r="Y658" s="20"/>
      <c r="Z658" s="135"/>
      <c r="AA658" s="19"/>
      <c r="AB658" s="19"/>
      <c r="AC658" s="19"/>
      <c r="AD658" s="19"/>
      <c r="AE658" s="71" t="str">
        <f t="shared" si="398"/>
        <v/>
      </c>
      <c r="AF658" s="71" t="str">
        <f t="shared" si="399"/>
        <v/>
      </c>
      <c r="AG658" s="71" t="str">
        <f t="shared" si="400"/>
        <v/>
      </c>
      <c r="AH658" s="71" t="str">
        <f t="shared" si="401"/>
        <v/>
      </c>
      <c r="AI658" s="71" t="str">
        <f t="shared" si="402"/>
        <v/>
      </c>
      <c r="AJ658" s="71" t="str">
        <f t="shared" si="403"/>
        <v/>
      </c>
      <c r="AK658" s="71" t="str">
        <f t="shared" si="404"/>
        <v/>
      </c>
      <c r="AL658" s="71" t="str">
        <f t="shared" si="405"/>
        <v/>
      </c>
      <c r="AM658" s="71" t="str">
        <f t="shared" si="406"/>
        <v/>
      </c>
      <c r="AN658" s="72" t="str">
        <f t="shared" si="407"/>
        <v/>
      </c>
      <c r="AO658" s="73" t="str">
        <f t="shared" si="408"/>
        <v/>
      </c>
      <c r="AP658" s="72" t="str">
        <f t="shared" si="409"/>
        <v/>
      </c>
      <c r="AQ658" s="72" t="str">
        <f t="shared" si="410"/>
        <v/>
      </c>
      <c r="AR658" s="72" t="str">
        <f t="shared" si="411"/>
        <v/>
      </c>
      <c r="AS658" s="72" t="str">
        <f t="shared" si="412"/>
        <v/>
      </c>
      <c r="AT658" s="72" t="str">
        <f t="shared" si="413"/>
        <v/>
      </c>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78" t="str">
        <f t="shared" si="414"/>
        <v/>
      </c>
      <c r="CO658" s="78" t="str">
        <f t="shared" si="415"/>
        <v/>
      </c>
      <c r="CP658" s="78" t="str">
        <f t="shared" si="416"/>
        <v/>
      </c>
      <c r="CQ658" s="78" t="str">
        <f t="shared" si="417"/>
        <v/>
      </c>
      <c r="CR658" s="78" t="str">
        <f t="shared" si="418"/>
        <v/>
      </c>
      <c r="CS658" s="78" t="str">
        <f t="shared" si="419"/>
        <v/>
      </c>
      <c r="CT658" s="78">
        <f t="shared" si="420"/>
        <v>0</v>
      </c>
      <c r="CU658" s="78">
        <f t="shared" si="421"/>
        <v>0</v>
      </c>
      <c r="CV658" s="78">
        <f t="shared" si="422"/>
        <v>0</v>
      </c>
      <c r="CW658" s="78">
        <f t="shared" si="423"/>
        <v>0</v>
      </c>
      <c r="CX658" s="78">
        <f t="shared" si="424"/>
        <v>0</v>
      </c>
      <c r="CY658" s="78">
        <f t="shared" si="425"/>
        <v>0</v>
      </c>
      <c r="CZ658" s="78">
        <f t="shared" si="426"/>
        <v>0</v>
      </c>
      <c r="DA658" s="78">
        <f>IF(COUNTIFS($A$2:$A$601,A658,$B$2:$B$601,B658,$F$2:F$601,F658)&gt;1,1,0)</f>
        <v>0</v>
      </c>
      <c r="DB658" s="78">
        <f t="shared" si="427"/>
        <v>0</v>
      </c>
      <c r="DC658" s="78">
        <f t="shared" si="428"/>
        <v>0</v>
      </c>
      <c r="DD658" s="78">
        <f t="shared" si="429"/>
        <v>0</v>
      </c>
      <c r="DE658" s="78" t="str">
        <f t="shared" si="430"/>
        <v>1</v>
      </c>
      <c r="DF658" s="78" t="str">
        <f t="shared" si="431"/>
        <v>1</v>
      </c>
      <c r="DG658" s="78" t="str">
        <f t="shared" si="432"/>
        <v>1</v>
      </c>
      <c r="DH658" s="78" t="str">
        <f t="shared" si="433"/>
        <v>1</v>
      </c>
      <c r="DI658" s="79" t="str">
        <f>IFERROR(IF(J658="","",VLOOKUP(J658,Lists!$D$3:$E$13,2,FALSE)),1)</f>
        <v/>
      </c>
      <c r="DJ658" s="79" t="str">
        <f>IFERROR(IF(K658="","",VLOOKUP(K658,Lists!$F$3:$G$14,2,FALSE)),1)</f>
        <v/>
      </c>
      <c r="DK658" s="79" t="str">
        <f>IFERROR(IF(M658="","",VLOOKUP(M658,Lists!$AA$3:$AB$18,2,FALSE)),1)</f>
        <v/>
      </c>
      <c r="DL658" s="79" t="str">
        <f>IFERROR(IF(N658="","",VLOOKUP(N658,Lists!$AC$3:$AD$13,2,FALSE)),1)</f>
        <v/>
      </c>
    </row>
    <row r="659" spans="1:116" ht="15" customHeight="1" x14ac:dyDescent="0.2">
      <c r="A659" s="20"/>
      <c r="B659" s="19"/>
      <c r="C659" s="19"/>
      <c r="D659" s="19"/>
      <c r="E659" s="136"/>
      <c r="F659" s="70"/>
      <c r="G659" s="19"/>
      <c r="H659" s="65"/>
      <c r="I659" s="20"/>
      <c r="J659" s="66"/>
      <c r="K659" s="18"/>
      <c r="L659" s="18"/>
      <c r="M659" s="20"/>
      <c r="N659" s="20"/>
      <c r="O659" s="18"/>
      <c r="P659" s="134"/>
      <c r="Q659" s="70"/>
      <c r="R659" s="134"/>
      <c r="S659" s="70"/>
      <c r="T659" s="134"/>
      <c r="U659" s="70"/>
      <c r="V659" s="134"/>
      <c r="W659" s="20"/>
      <c r="X659" s="135"/>
      <c r="Y659" s="20"/>
      <c r="Z659" s="135"/>
      <c r="AA659" s="19"/>
      <c r="AB659" s="19"/>
      <c r="AC659" s="19"/>
      <c r="AD659" s="19"/>
      <c r="AE659" s="71" t="str">
        <f t="shared" si="398"/>
        <v/>
      </c>
      <c r="AF659" s="71" t="str">
        <f t="shared" si="399"/>
        <v/>
      </c>
      <c r="AG659" s="71" t="str">
        <f t="shared" si="400"/>
        <v/>
      </c>
      <c r="AH659" s="71" t="str">
        <f t="shared" si="401"/>
        <v/>
      </c>
      <c r="AI659" s="71" t="str">
        <f t="shared" si="402"/>
        <v/>
      </c>
      <c r="AJ659" s="71" t="str">
        <f t="shared" si="403"/>
        <v/>
      </c>
      <c r="AK659" s="71" t="str">
        <f t="shared" si="404"/>
        <v/>
      </c>
      <c r="AL659" s="71" t="str">
        <f t="shared" si="405"/>
        <v/>
      </c>
      <c r="AM659" s="71" t="str">
        <f t="shared" si="406"/>
        <v/>
      </c>
      <c r="AN659" s="72" t="str">
        <f t="shared" si="407"/>
        <v/>
      </c>
      <c r="AO659" s="73" t="str">
        <f t="shared" si="408"/>
        <v/>
      </c>
      <c r="AP659" s="72" t="str">
        <f t="shared" si="409"/>
        <v/>
      </c>
      <c r="AQ659" s="72" t="str">
        <f t="shared" si="410"/>
        <v/>
      </c>
      <c r="AR659" s="72" t="str">
        <f t="shared" si="411"/>
        <v/>
      </c>
      <c r="AS659" s="72" t="str">
        <f t="shared" si="412"/>
        <v/>
      </c>
      <c r="AT659" s="72" t="str">
        <f t="shared" si="413"/>
        <v/>
      </c>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78" t="str">
        <f t="shared" si="414"/>
        <v/>
      </c>
      <c r="CO659" s="78" t="str">
        <f t="shared" si="415"/>
        <v/>
      </c>
      <c r="CP659" s="78" t="str">
        <f t="shared" si="416"/>
        <v/>
      </c>
      <c r="CQ659" s="78" t="str">
        <f t="shared" si="417"/>
        <v/>
      </c>
      <c r="CR659" s="78" t="str">
        <f t="shared" si="418"/>
        <v/>
      </c>
      <c r="CS659" s="78" t="str">
        <f t="shared" si="419"/>
        <v/>
      </c>
      <c r="CT659" s="78">
        <f t="shared" si="420"/>
        <v>0</v>
      </c>
      <c r="CU659" s="78">
        <f t="shared" si="421"/>
        <v>0</v>
      </c>
      <c r="CV659" s="78">
        <f t="shared" si="422"/>
        <v>0</v>
      </c>
      <c r="CW659" s="78">
        <f t="shared" si="423"/>
        <v>0</v>
      </c>
      <c r="CX659" s="78">
        <f t="shared" si="424"/>
        <v>0</v>
      </c>
      <c r="CY659" s="78">
        <f t="shared" si="425"/>
        <v>0</v>
      </c>
      <c r="CZ659" s="78">
        <f t="shared" si="426"/>
        <v>0</v>
      </c>
      <c r="DA659" s="78">
        <f>IF(COUNTIFS($A$2:$A$601,A659,$B$2:$B$601,B659,$F$2:F$601,F659)&gt;1,1,0)</f>
        <v>0</v>
      </c>
      <c r="DB659" s="78">
        <f t="shared" si="427"/>
        <v>0</v>
      </c>
      <c r="DC659" s="78">
        <f t="shared" si="428"/>
        <v>0</v>
      </c>
      <c r="DD659" s="78">
        <f t="shared" si="429"/>
        <v>0</v>
      </c>
      <c r="DE659" s="78" t="str">
        <f t="shared" si="430"/>
        <v>1</v>
      </c>
      <c r="DF659" s="78" t="str">
        <f t="shared" si="431"/>
        <v>1</v>
      </c>
      <c r="DG659" s="78" t="str">
        <f t="shared" si="432"/>
        <v>1</v>
      </c>
      <c r="DH659" s="78" t="str">
        <f t="shared" si="433"/>
        <v>1</v>
      </c>
      <c r="DI659" s="79" t="str">
        <f>IFERROR(IF(J659="","",VLOOKUP(J659,Lists!$D$3:$E$13,2,FALSE)),1)</f>
        <v/>
      </c>
      <c r="DJ659" s="79" t="str">
        <f>IFERROR(IF(K659="","",VLOOKUP(K659,Lists!$F$3:$G$14,2,FALSE)),1)</f>
        <v/>
      </c>
      <c r="DK659" s="79" t="str">
        <f>IFERROR(IF(M659="","",VLOOKUP(M659,Lists!$AA$3:$AB$18,2,FALSE)),1)</f>
        <v/>
      </c>
      <c r="DL659" s="79" t="str">
        <f>IFERROR(IF(N659="","",VLOOKUP(N659,Lists!$AC$3:$AD$13,2,FALSE)),1)</f>
        <v/>
      </c>
    </row>
    <row r="660" spans="1:116" ht="15" customHeight="1" x14ac:dyDescent="0.2">
      <c r="A660" s="20"/>
      <c r="B660" s="19"/>
      <c r="C660" s="19"/>
      <c r="D660" s="19"/>
      <c r="E660" s="136"/>
      <c r="F660" s="70"/>
      <c r="G660" s="19"/>
      <c r="H660" s="65"/>
      <c r="I660" s="20"/>
      <c r="J660" s="66"/>
      <c r="K660" s="18"/>
      <c r="L660" s="18"/>
      <c r="M660" s="20"/>
      <c r="N660" s="20"/>
      <c r="O660" s="18"/>
      <c r="P660" s="134"/>
      <c r="Q660" s="70"/>
      <c r="R660" s="134"/>
      <c r="S660" s="70"/>
      <c r="T660" s="134"/>
      <c r="U660" s="70"/>
      <c r="V660" s="134"/>
      <c r="W660" s="20"/>
      <c r="X660" s="135"/>
      <c r="Y660" s="20"/>
      <c r="Z660" s="135"/>
      <c r="AA660" s="19"/>
      <c r="AB660" s="19"/>
      <c r="AC660" s="19"/>
      <c r="AD660" s="19"/>
      <c r="AE660" s="71" t="str">
        <f t="shared" si="398"/>
        <v/>
      </c>
      <c r="AF660" s="71" t="str">
        <f t="shared" si="399"/>
        <v/>
      </c>
      <c r="AG660" s="71" t="str">
        <f t="shared" si="400"/>
        <v/>
      </c>
      <c r="AH660" s="71" t="str">
        <f t="shared" si="401"/>
        <v/>
      </c>
      <c r="AI660" s="71" t="str">
        <f t="shared" si="402"/>
        <v/>
      </c>
      <c r="AJ660" s="71" t="str">
        <f t="shared" si="403"/>
        <v/>
      </c>
      <c r="AK660" s="71" t="str">
        <f t="shared" si="404"/>
        <v/>
      </c>
      <c r="AL660" s="71" t="str">
        <f t="shared" si="405"/>
        <v/>
      </c>
      <c r="AM660" s="71" t="str">
        <f t="shared" si="406"/>
        <v/>
      </c>
      <c r="AN660" s="72" t="str">
        <f t="shared" si="407"/>
        <v/>
      </c>
      <c r="AO660" s="73" t="str">
        <f t="shared" si="408"/>
        <v/>
      </c>
      <c r="AP660" s="72" t="str">
        <f t="shared" si="409"/>
        <v/>
      </c>
      <c r="AQ660" s="72" t="str">
        <f t="shared" si="410"/>
        <v/>
      </c>
      <c r="AR660" s="72" t="str">
        <f t="shared" si="411"/>
        <v/>
      </c>
      <c r="AS660" s="72" t="str">
        <f t="shared" si="412"/>
        <v/>
      </c>
      <c r="AT660" s="72" t="str">
        <f t="shared" si="413"/>
        <v/>
      </c>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78" t="str">
        <f t="shared" si="414"/>
        <v/>
      </c>
      <c r="CO660" s="78" t="str">
        <f t="shared" si="415"/>
        <v/>
      </c>
      <c r="CP660" s="78" t="str">
        <f t="shared" si="416"/>
        <v/>
      </c>
      <c r="CQ660" s="78" t="str">
        <f t="shared" si="417"/>
        <v/>
      </c>
      <c r="CR660" s="78" t="str">
        <f t="shared" si="418"/>
        <v/>
      </c>
      <c r="CS660" s="78" t="str">
        <f t="shared" si="419"/>
        <v/>
      </c>
      <c r="CT660" s="78">
        <f t="shared" si="420"/>
        <v>0</v>
      </c>
      <c r="CU660" s="78">
        <f t="shared" si="421"/>
        <v>0</v>
      </c>
      <c r="CV660" s="78">
        <f t="shared" si="422"/>
        <v>0</v>
      </c>
      <c r="CW660" s="78">
        <f t="shared" si="423"/>
        <v>0</v>
      </c>
      <c r="CX660" s="78">
        <f t="shared" si="424"/>
        <v>0</v>
      </c>
      <c r="CY660" s="78">
        <f t="shared" si="425"/>
        <v>0</v>
      </c>
      <c r="CZ660" s="78">
        <f t="shared" si="426"/>
        <v>0</v>
      </c>
      <c r="DA660" s="78">
        <f>IF(COUNTIFS($A$2:$A$601,A660,$B$2:$B$601,B660,$F$2:F$601,F660)&gt;1,1,0)</f>
        <v>0</v>
      </c>
      <c r="DB660" s="78">
        <f t="shared" si="427"/>
        <v>0</v>
      </c>
      <c r="DC660" s="78">
        <f t="shared" si="428"/>
        <v>0</v>
      </c>
      <c r="DD660" s="78">
        <f t="shared" si="429"/>
        <v>0</v>
      </c>
      <c r="DE660" s="78" t="str">
        <f t="shared" si="430"/>
        <v>1</v>
      </c>
      <c r="DF660" s="78" t="str">
        <f t="shared" si="431"/>
        <v>1</v>
      </c>
      <c r="DG660" s="78" t="str">
        <f t="shared" si="432"/>
        <v>1</v>
      </c>
      <c r="DH660" s="78" t="str">
        <f t="shared" si="433"/>
        <v>1</v>
      </c>
      <c r="DI660" s="79" t="str">
        <f>IFERROR(IF(J660="","",VLOOKUP(J660,Lists!$D$3:$E$13,2,FALSE)),1)</f>
        <v/>
      </c>
      <c r="DJ660" s="79" t="str">
        <f>IFERROR(IF(K660="","",VLOOKUP(K660,Lists!$F$3:$G$14,2,FALSE)),1)</f>
        <v/>
      </c>
      <c r="DK660" s="79" t="str">
        <f>IFERROR(IF(M660="","",VLOOKUP(M660,Lists!$AA$3:$AB$18,2,FALSE)),1)</f>
        <v/>
      </c>
      <c r="DL660" s="79" t="str">
        <f>IFERROR(IF(N660="","",VLOOKUP(N660,Lists!$AC$3:$AD$13,2,FALSE)),1)</f>
        <v/>
      </c>
    </row>
    <row r="661" spans="1:116" ht="15" customHeight="1" x14ac:dyDescent="0.2">
      <c r="A661" s="20"/>
      <c r="B661" s="19"/>
      <c r="C661" s="19"/>
      <c r="D661" s="19"/>
      <c r="E661" s="136"/>
      <c r="F661" s="70"/>
      <c r="G661" s="19"/>
      <c r="H661" s="65"/>
      <c r="I661" s="20"/>
      <c r="J661" s="66"/>
      <c r="K661" s="18"/>
      <c r="L661" s="18"/>
      <c r="M661" s="20"/>
      <c r="N661" s="20"/>
      <c r="O661" s="18"/>
      <c r="P661" s="134"/>
      <c r="Q661" s="70"/>
      <c r="R661" s="134"/>
      <c r="S661" s="70"/>
      <c r="T661" s="134"/>
      <c r="U661" s="70"/>
      <c r="V661" s="134"/>
      <c r="W661" s="20"/>
      <c r="X661" s="135"/>
      <c r="Y661" s="20"/>
      <c r="Z661" s="135"/>
      <c r="AA661" s="19"/>
      <c r="AB661" s="19"/>
      <c r="AC661" s="19"/>
      <c r="AD661" s="19"/>
      <c r="AE661" s="71" t="str">
        <f t="shared" si="398"/>
        <v/>
      </c>
      <c r="AF661" s="71" t="str">
        <f t="shared" si="399"/>
        <v/>
      </c>
      <c r="AG661" s="71" t="str">
        <f t="shared" si="400"/>
        <v/>
      </c>
      <c r="AH661" s="71" t="str">
        <f t="shared" si="401"/>
        <v/>
      </c>
      <c r="AI661" s="71" t="str">
        <f t="shared" si="402"/>
        <v/>
      </c>
      <c r="AJ661" s="71" t="str">
        <f t="shared" si="403"/>
        <v/>
      </c>
      <c r="AK661" s="71" t="str">
        <f t="shared" si="404"/>
        <v/>
      </c>
      <c r="AL661" s="71" t="str">
        <f t="shared" si="405"/>
        <v/>
      </c>
      <c r="AM661" s="71" t="str">
        <f t="shared" si="406"/>
        <v/>
      </c>
      <c r="AN661" s="72" t="str">
        <f t="shared" si="407"/>
        <v/>
      </c>
      <c r="AO661" s="73" t="str">
        <f t="shared" si="408"/>
        <v/>
      </c>
      <c r="AP661" s="72" t="str">
        <f t="shared" si="409"/>
        <v/>
      </c>
      <c r="AQ661" s="72" t="str">
        <f t="shared" si="410"/>
        <v/>
      </c>
      <c r="AR661" s="72" t="str">
        <f t="shared" si="411"/>
        <v/>
      </c>
      <c r="AS661" s="72" t="str">
        <f t="shared" si="412"/>
        <v/>
      </c>
      <c r="AT661" s="72" t="str">
        <f t="shared" si="413"/>
        <v/>
      </c>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78" t="str">
        <f t="shared" si="414"/>
        <v/>
      </c>
      <c r="CO661" s="78" t="str">
        <f t="shared" si="415"/>
        <v/>
      </c>
      <c r="CP661" s="78" t="str">
        <f t="shared" si="416"/>
        <v/>
      </c>
      <c r="CQ661" s="78" t="str">
        <f t="shared" si="417"/>
        <v/>
      </c>
      <c r="CR661" s="78" t="str">
        <f t="shared" si="418"/>
        <v/>
      </c>
      <c r="CS661" s="78" t="str">
        <f t="shared" si="419"/>
        <v/>
      </c>
      <c r="CT661" s="78">
        <f t="shared" si="420"/>
        <v>0</v>
      </c>
      <c r="CU661" s="78">
        <f t="shared" si="421"/>
        <v>0</v>
      </c>
      <c r="CV661" s="78">
        <f t="shared" si="422"/>
        <v>0</v>
      </c>
      <c r="CW661" s="78">
        <f t="shared" si="423"/>
        <v>0</v>
      </c>
      <c r="CX661" s="78">
        <f t="shared" si="424"/>
        <v>0</v>
      </c>
      <c r="CY661" s="78">
        <f t="shared" si="425"/>
        <v>0</v>
      </c>
      <c r="CZ661" s="78">
        <f t="shared" si="426"/>
        <v>0</v>
      </c>
      <c r="DA661" s="78">
        <f>IF(COUNTIFS($A$2:$A$601,A661,$B$2:$B$601,B661,$F$2:F$601,F661)&gt;1,1,0)</f>
        <v>0</v>
      </c>
      <c r="DB661" s="78">
        <f t="shared" si="427"/>
        <v>0</v>
      </c>
      <c r="DC661" s="78">
        <f t="shared" si="428"/>
        <v>0</v>
      </c>
      <c r="DD661" s="78">
        <f t="shared" si="429"/>
        <v>0</v>
      </c>
      <c r="DE661" s="78" t="str">
        <f t="shared" si="430"/>
        <v>1</v>
      </c>
      <c r="DF661" s="78" t="str">
        <f t="shared" si="431"/>
        <v>1</v>
      </c>
      <c r="DG661" s="78" t="str">
        <f t="shared" si="432"/>
        <v>1</v>
      </c>
      <c r="DH661" s="78" t="str">
        <f t="shared" si="433"/>
        <v>1</v>
      </c>
      <c r="DI661" s="79" t="str">
        <f>IFERROR(IF(J661="","",VLOOKUP(J661,Lists!$D$3:$E$13,2,FALSE)),1)</f>
        <v/>
      </c>
      <c r="DJ661" s="79" t="str">
        <f>IFERROR(IF(K661="","",VLOOKUP(K661,Lists!$F$3:$G$14,2,FALSE)),1)</f>
        <v/>
      </c>
      <c r="DK661" s="79" t="str">
        <f>IFERROR(IF(M661="","",VLOOKUP(M661,Lists!$AA$3:$AB$18,2,FALSE)),1)</f>
        <v/>
      </c>
      <c r="DL661" s="79" t="str">
        <f>IFERROR(IF(N661="","",VLOOKUP(N661,Lists!$AC$3:$AD$13,2,FALSE)),1)</f>
        <v/>
      </c>
    </row>
    <row r="662" spans="1:116" ht="15" customHeight="1" x14ac:dyDescent="0.2">
      <c r="A662" s="20"/>
      <c r="B662" s="19"/>
      <c r="C662" s="19"/>
      <c r="D662" s="19"/>
      <c r="E662" s="136"/>
      <c r="F662" s="70"/>
      <c r="G662" s="19"/>
      <c r="H662" s="65"/>
      <c r="I662" s="20"/>
      <c r="J662" s="66"/>
      <c r="K662" s="18"/>
      <c r="L662" s="18"/>
      <c r="M662" s="20"/>
      <c r="N662" s="20"/>
      <c r="O662" s="18"/>
      <c r="P662" s="134"/>
      <c r="Q662" s="70"/>
      <c r="R662" s="134"/>
      <c r="S662" s="70"/>
      <c r="T662" s="134"/>
      <c r="U662" s="70"/>
      <c r="V662" s="134"/>
      <c r="W662" s="20"/>
      <c r="X662" s="135"/>
      <c r="Y662" s="20"/>
      <c r="Z662" s="135"/>
      <c r="AA662" s="19"/>
      <c r="AB662" s="19"/>
      <c r="AC662" s="19"/>
      <c r="AD662" s="19"/>
      <c r="AE662" s="71" t="str">
        <f t="shared" si="398"/>
        <v/>
      </c>
      <c r="AF662" s="71" t="str">
        <f t="shared" si="399"/>
        <v/>
      </c>
      <c r="AG662" s="71" t="str">
        <f t="shared" si="400"/>
        <v/>
      </c>
      <c r="AH662" s="71" t="str">
        <f t="shared" si="401"/>
        <v/>
      </c>
      <c r="AI662" s="71" t="str">
        <f t="shared" si="402"/>
        <v/>
      </c>
      <c r="AJ662" s="71" t="str">
        <f t="shared" si="403"/>
        <v/>
      </c>
      <c r="AK662" s="71" t="str">
        <f t="shared" si="404"/>
        <v/>
      </c>
      <c r="AL662" s="71" t="str">
        <f t="shared" si="405"/>
        <v/>
      </c>
      <c r="AM662" s="71" t="str">
        <f t="shared" si="406"/>
        <v/>
      </c>
      <c r="AN662" s="72" t="str">
        <f t="shared" si="407"/>
        <v/>
      </c>
      <c r="AO662" s="73" t="str">
        <f t="shared" si="408"/>
        <v/>
      </c>
      <c r="AP662" s="72" t="str">
        <f t="shared" si="409"/>
        <v/>
      </c>
      <c r="AQ662" s="72" t="str">
        <f t="shared" si="410"/>
        <v/>
      </c>
      <c r="AR662" s="72" t="str">
        <f t="shared" si="411"/>
        <v/>
      </c>
      <c r="AS662" s="72" t="str">
        <f t="shared" si="412"/>
        <v/>
      </c>
      <c r="AT662" s="72" t="str">
        <f t="shared" si="413"/>
        <v/>
      </c>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78" t="str">
        <f t="shared" si="414"/>
        <v/>
      </c>
      <c r="CO662" s="78" t="str">
        <f t="shared" si="415"/>
        <v/>
      </c>
      <c r="CP662" s="78" t="str">
        <f t="shared" si="416"/>
        <v/>
      </c>
      <c r="CQ662" s="78" t="str">
        <f t="shared" si="417"/>
        <v/>
      </c>
      <c r="CR662" s="78" t="str">
        <f t="shared" si="418"/>
        <v/>
      </c>
      <c r="CS662" s="78" t="str">
        <f t="shared" si="419"/>
        <v/>
      </c>
      <c r="CT662" s="78">
        <f t="shared" si="420"/>
        <v>0</v>
      </c>
      <c r="CU662" s="78">
        <f t="shared" si="421"/>
        <v>0</v>
      </c>
      <c r="CV662" s="78">
        <f t="shared" si="422"/>
        <v>0</v>
      </c>
      <c r="CW662" s="78">
        <f t="shared" si="423"/>
        <v>0</v>
      </c>
      <c r="CX662" s="78">
        <f t="shared" si="424"/>
        <v>0</v>
      </c>
      <c r="CY662" s="78">
        <f t="shared" si="425"/>
        <v>0</v>
      </c>
      <c r="CZ662" s="78">
        <f t="shared" si="426"/>
        <v>0</v>
      </c>
      <c r="DA662" s="78">
        <f>IF(COUNTIFS($A$2:$A$601,A662,$B$2:$B$601,B662,$F$2:F$601,F662)&gt;1,1,0)</f>
        <v>0</v>
      </c>
      <c r="DB662" s="78">
        <f t="shared" si="427"/>
        <v>0</v>
      </c>
      <c r="DC662" s="78">
        <f t="shared" si="428"/>
        <v>0</v>
      </c>
      <c r="DD662" s="78">
        <f t="shared" si="429"/>
        <v>0</v>
      </c>
      <c r="DE662" s="78" t="str">
        <f t="shared" si="430"/>
        <v>1</v>
      </c>
      <c r="DF662" s="78" t="str">
        <f t="shared" si="431"/>
        <v>1</v>
      </c>
      <c r="DG662" s="78" t="str">
        <f t="shared" si="432"/>
        <v>1</v>
      </c>
      <c r="DH662" s="78" t="str">
        <f t="shared" si="433"/>
        <v>1</v>
      </c>
      <c r="DI662" s="79" t="str">
        <f>IFERROR(IF(J662="","",VLOOKUP(J662,Lists!$D$3:$E$13,2,FALSE)),1)</f>
        <v/>
      </c>
      <c r="DJ662" s="79" t="str">
        <f>IFERROR(IF(K662="","",VLOOKUP(K662,Lists!$F$3:$G$14,2,FALSE)),1)</f>
        <v/>
      </c>
      <c r="DK662" s="79" t="str">
        <f>IFERROR(IF(M662="","",VLOOKUP(M662,Lists!$AA$3:$AB$18,2,FALSE)),1)</f>
        <v/>
      </c>
      <c r="DL662" s="79" t="str">
        <f>IFERROR(IF(N662="","",VLOOKUP(N662,Lists!$AC$3:$AD$13,2,FALSE)),1)</f>
        <v/>
      </c>
    </row>
    <row r="663" spans="1:116" ht="15" customHeight="1" x14ac:dyDescent="0.2">
      <c r="A663" s="20"/>
      <c r="B663" s="19"/>
      <c r="C663" s="19"/>
      <c r="D663" s="19"/>
      <c r="E663" s="136"/>
      <c r="F663" s="70"/>
      <c r="G663" s="19"/>
      <c r="H663" s="65"/>
      <c r="I663" s="20"/>
      <c r="J663" s="66"/>
      <c r="K663" s="18"/>
      <c r="L663" s="18"/>
      <c r="M663" s="20"/>
      <c r="N663" s="20"/>
      <c r="O663" s="18"/>
      <c r="P663" s="134"/>
      <c r="Q663" s="70"/>
      <c r="R663" s="134"/>
      <c r="S663" s="70"/>
      <c r="T663" s="134"/>
      <c r="U663" s="70"/>
      <c r="V663" s="134"/>
      <c r="W663" s="20"/>
      <c r="X663" s="135"/>
      <c r="Y663" s="20"/>
      <c r="Z663" s="135"/>
      <c r="AA663" s="19"/>
      <c r="AB663" s="19"/>
      <c r="AC663" s="19"/>
      <c r="AD663" s="19"/>
      <c r="AE663" s="71" t="str">
        <f t="shared" si="398"/>
        <v/>
      </c>
      <c r="AF663" s="71" t="str">
        <f t="shared" si="399"/>
        <v/>
      </c>
      <c r="AG663" s="71" t="str">
        <f t="shared" si="400"/>
        <v/>
      </c>
      <c r="AH663" s="71" t="str">
        <f t="shared" si="401"/>
        <v/>
      </c>
      <c r="AI663" s="71" t="str">
        <f t="shared" si="402"/>
        <v/>
      </c>
      <c r="AJ663" s="71" t="str">
        <f t="shared" si="403"/>
        <v/>
      </c>
      <c r="AK663" s="71" t="str">
        <f t="shared" si="404"/>
        <v/>
      </c>
      <c r="AL663" s="71" t="str">
        <f t="shared" si="405"/>
        <v/>
      </c>
      <c r="AM663" s="71" t="str">
        <f t="shared" si="406"/>
        <v/>
      </c>
      <c r="AN663" s="72" t="str">
        <f t="shared" si="407"/>
        <v/>
      </c>
      <c r="AO663" s="73" t="str">
        <f t="shared" si="408"/>
        <v/>
      </c>
      <c r="AP663" s="72" t="str">
        <f t="shared" si="409"/>
        <v/>
      </c>
      <c r="AQ663" s="72" t="str">
        <f t="shared" si="410"/>
        <v/>
      </c>
      <c r="AR663" s="72" t="str">
        <f t="shared" si="411"/>
        <v/>
      </c>
      <c r="AS663" s="72" t="str">
        <f t="shared" si="412"/>
        <v/>
      </c>
      <c r="AT663" s="72" t="str">
        <f t="shared" si="413"/>
        <v/>
      </c>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78" t="str">
        <f t="shared" si="414"/>
        <v/>
      </c>
      <c r="CO663" s="78" t="str">
        <f t="shared" si="415"/>
        <v/>
      </c>
      <c r="CP663" s="78" t="str">
        <f t="shared" si="416"/>
        <v/>
      </c>
      <c r="CQ663" s="78" t="str">
        <f t="shared" si="417"/>
        <v/>
      </c>
      <c r="CR663" s="78" t="str">
        <f t="shared" si="418"/>
        <v/>
      </c>
      <c r="CS663" s="78" t="str">
        <f t="shared" si="419"/>
        <v/>
      </c>
      <c r="CT663" s="78">
        <f t="shared" si="420"/>
        <v>0</v>
      </c>
      <c r="CU663" s="78">
        <f t="shared" si="421"/>
        <v>0</v>
      </c>
      <c r="CV663" s="78">
        <f t="shared" si="422"/>
        <v>0</v>
      </c>
      <c r="CW663" s="78">
        <f t="shared" si="423"/>
        <v>0</v>
      </c>
      <c r="CX663" s="78">
        <f t="shared" si="424"/>
        <v>0</v>
      </c>
      <c r="CY663" s="78">
        <f t="shared" si="425"/>
        <v>0</v>
      </c>
      <c r="CZ663" s="78">
        <f t="shared" si="426"/>
        <v>0</v>
      </c>
      <c r="DA663" s="78">
        <f>IF(COUNTIFS($A$2:$A$601,A663,$B$2:$B$601,B663,$F$2:F$601,F663)&gt;1,1,0)</f>
        <v>0</v>
      </c>
      <c r="DB663" s="78">
        <f t="shared" si="427"/>
        <v>0</v>
      </c>
      <c r="DC663" s="78">
        <f t="shared" si="428"/>
        <v>0</v>
      </c>
      <c r="DD663" s="78">
        <f t="shared" si="429"/>
        <v>0</v>
      </c>
      <c r="DE663" s="78" t="str">
        <f t="shared" si="430"/>
        <v>1</v>
      </c>
      <c r="DF663" s="78" t="str">
        <f t="shared" si="431"/>
        <v>1</v>
      </c>
      <c r="DG663" s="78" t="str">
        <f t="shared" si="432"/>
        <v>1</v>
      </c>
      <c r="DH663" s="78" t="str">
        <f t="shared" si="433"/>
        <v>1</v>
      </c>
      <c r="DI663" s="79" t="str">
        <f>IFERROR(IF(J663="","",VLOOKUP(J663,Lists!$D$3:$E$13,2,FALSE)),1)</f>
        <v/>
      </c>
      <c r="DJ663" s="79" t="str">
        <f>IFERROR(IF(K663="","",VLOOKUP(K663,Lists!$F$3:$G$14,2,FALSE)),1)</f>
        <v/>
      </c>
      <c r="DK663" s="79" t="str">
        <f>IFERROR(IF(M663="","",VLOOKUP(M663,Lists!$AA$3:$AB$18,2,FALSE)),1)</f>
        <v/>
      </c>
      <c r="DL663" s="79" t="str">
        <f>IFERROR(IF(N663="","",VLOOKUP(N663,Lists!$AC$3:$AD$13,2,FALSE)),1)</f>
        <v/>
      </c>
    </row>
    <row r="664" spans="1:116" ht="15" customHeight="1" x14ac:dyDescent="0.2">
      <c r="A664" s="20"/>
      <c r="B664" s="19"/>
      <c r="C664" s="19"/>
      <c r="D664" s="19"/>
      <c r="E664" s="136"/>
      <c r="F664" s="70"/>
      <c r="G664" s="19"/>
      <c r="H664" s="65"/>
      <c r="I664" s="20"/>
      <c r="J664" s="66"/>
      <c r="K664" s="18"/>
      <c r="L664" s="18"/>
      <c r="M664" s="20"/>
      <c r="N664" s="20"/>
      <c r="O664" s="18"/>
      <c r="P664" s="134"/>
      <c r="Q664" s="70"/>
      <c r="R664" s="134"/>
      <c r="S664" s="70"/>
      <c r="T664" s="134"/>
      <c r="U664" s="70"/>
      <c r="V664" s="134"/>
      <c r="W664" s="20"/>
      <c r="X664" s="135"/>
      <c r="Y664" s="20"/>
      <c r="Z664" s="135"/>
      <c r="AA664" s="19"/>
      <c r="AB664" s="19"/>
      <c r="AC664" s="19"/>
      <c r="AD664" s="19"/>
      <c r="AE664" s="71" t="str">
        <f t="shared" si="398"/>
        <v/>
      </c>
      <c r="AF664" s="71" t="str">
        <f t="shared" si="399"/>
        <v/>
      </c>
      <c r="AG664" s="71" t="str">
        <f t="shared" si="400"/>
        <v/>
      </c>
      <c r="AH664" s="71" t="str">
        <f t="shared" si="401"/>
        <v/>
      </c>
      <c r="AI664" s="71" t="str">
        <f t="shared" si="402"/>
        <v/>
      </c>
      <c r="AJ664" s="71" t="str">
        <f t="shared" si="403"/>
        <v/>
      </c>
      <c r="AK664" s="71" t="str">
        <f t="shared" si="404"/>
        <v/>
      </c>
      <c r="AL664" s="71" t="str">
        <f t="shared" si="405"/>
        <v/>
      </c>
      <c r="AM664" s="71" t="str">
        <f t="shared" si="406"/>
        <v/>
      </c>
      <c r="AN664" s="72" t="str">
        <f t="shared" si="407"/>
        <v/>
      </c>
      <c r="AO664" s="73" t="str">
        <f t="shared" si="408"/>
        <v/>
      </c>
      <c r="AP664" s="72" t="str">
        <f t="shared" si="409"/>
        <v/>
      </c>
      <c r="AQ664" s="72" t="str">
        <f t="shared" si="410"/>
        <v/>
      </c>
      <c r="AR664" s="72" t="str">
        <f t="shared" si="411"/>
        <v/>
      </c>
      <c r="AS664" s="72" t="str">
        <f t="shared" si="412"/>
        <v/>
      </c>
      <c r="AT664" s="72" t="str">
        <f t="shared" si="413"/>
        <v/>
      </c>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78" t="str">
        <f t="shared" si="414"/>
        <v/>
      </c>
      <c r="CO664" s="78" t="str">
        <f t="shared" si="415"/>
        <v/>
      </c>
      <c r="CP664" s="78" t="str">
        <f t="shared" si="416"/>
        <v/>
      </c>
      <c r="CQ664" s="78" t="str">
        <f t="shared" si="417"/>
        <v/>
      </c>
      <c r="CR664" s="78" t="str">
        <f t="shared" si="418"/>
        <v/>
      </c>
      <c r="CS664" s="78" t="str">
        <f t="shared" si="419"/>
        <v/>
      </c>
      <c r="CT664" s="78">
        <f t="shared" si="420"/>
        <v>0</v>
      </c>
      <c r="CU664" s="78">
        <f t="shared" si="421"/>
        <v>0</v>
      </c>
      <c r="CV664" s="78">
        <f t="shared" si="422"/>
        <v>0</v>
      </c>
      <c r="CW664" s="78">
        <f t="shared" si="423"/>
        <v>0</v>
      </c>
      <c r="CX664" s="78">
        <f t="shared" si="424"/>
        <v>0</v>
      </c>
      <c r="CY664" s="78">
        <f t="shared" si="425"/>
        <v>0</v>
      </c>
      <c r="CZ664" s="78">
        <f t="shared" si="426"/>
        <v>0</v>
      </c>
      <c r="DA664" s="78">
        <f>IF(COUNTIFS($A$2:$A$601,A664,$B$2:$B$601,B664,$F$2:F$601,F664)&gt;1,1,0)</f>
        <v>0</v>
      </c>
      <c r="DB664" s="78">
        <f t="shared" si="427"/>
        <v>0</v>
      </c>
      <c r="DC664" s="78">
        <f t="shared" si="428"/>
        <v>0</v>
      </c>
      <c r="DD664" s="78">
        <f t="shared" si="429"/>
        <v>0</v>
      </c>
      <c r="DE664" s="78" t="str">
        <f t="shared" si="430"/>
        <v>1</v>
      </c>
      <c r="DF664" s="78" t="str">
        <f t="shared" si="431"/>
        <v>1</v>
      </c>
      <c r="DG664" s="78" t="str">
        <f t="shared" si="432"/>
        <v>1</v>
      </c>
      <c r="DH664" s="78" t="str">
        <f t="shared" si="433"/>
        <v>1</v>
      </c>
      <c r="DI664" s="79" t="str">
        <f>IFERROR(IF(J664="","",VLOOKUP(J664,Lists!$D$3:$E$13,2,FALSE)),1)</f>
        <v/>
      </c>
      <c r="DJ664" s="79" t="str">
        <f>IFERROR(IF(K664="","",VLOOKUP(K664,Lists!$F$3:$G$14,2,FALSE)),1)</f>
        <v/>
      </c>
      <c r="DK664" s="79" t="str">
        <f>IFERROR(IF(M664="","",VLOOKUP(M664,Lists!$AA$3:$AB$18,2,FALSE)),1)</f>
        <v/>
      </c>
      <c r="DL664" s="79" t="str">
        <f>IFERROR(IF(N664="","",VLOOKUP(N664,Lists!$AC$3:$AD$13,2,FALSE)),1)</f>
        <v/>
      </c>
    </row>
    <row r="665" spans="1:116" ht="15" customHeight="1" x14ac:dyDescent="0.2">
      <c r="A665" s="20"/>
      <c r="B665" s="19"/>
      <c r="C665" s="19"/>
      <c r="D665" s="19"/>
      <c r="E665" s="136"/>
      <c r="F665" s="70"/>
      <c r="G665" s="19"/>
      <c r="H665" s="65"/>
      <c r="I665" s="20"/>
      <c r="J665" s="66"/>
      <c r="K665" s="18"/>
      <c r="L665" s="18"/>
      <c r="M665" s="20"/>
      <c r="N665" s="20"/>
      <c r="O665" s="18"/>
      <c r="P665" s="134"/>
      <c r="Q665" s="70"/>
      <c r="R665" s="134"/>
      <c r="S665" s="70"/>
      <c r="T665" s="134"/>
      <c r="U665" s="70"/>
      <c r="V665" s="134"/>
      <c r="W665" s="20"/>
      <c r="X665" s="135"/>
      <c r="Y665" s="20"/>
      <c r="Z665" s="135"/>
      <c r="AA665" s="19"/>
      <c r="AB665" s="19"/>
      <c r="AC665" s="19"/>
      <c r="AD665" s="19"/>
      <c r="AE665" s="71" t="str">
        <f t="shared" si="398"/>
        <v/>
      </c>
      <c r="AF665" s="71" t="str">
        <f t="shared" si="399"/>
        <v/>
      </c>
      <c r="AG665" s="71" t="str">
        <f t="shared" si="400"/>
        <v/>
      </c>
      <c r="AH665" s="71" t="str">
        <f t="shared" si="401"/>
        <v/>
      </c>
      <c r="AI665" s="71" t="str">
        <f t="shared" si="402"/>
        <v/>
      </c>
      <c r="AJ665" s="71" t="str">
        <f t="shared" si="403"/>
        <v/>
      </c>
      <c r="AK665" s="71" t="str">
        <f t="shared" si="404"/>
        <v/>
      </c>
      <c r="AL665" s="71" t="str">
        <f t="shared" si="405"/>
        <v/>
      </c>
      <c r="AM665" s="71" t="str">
        <f t="shared" si="406"/>
        <v/>
      </c>
      <c r="AN665" s="72" t="str">
        <f t="shared" si="407"/>
        <v/>
      </c>
      <c r="AO665" s="73" t="str">
        <f t="shared" si="408"/>
        <v/>
      </c>
      <c r="AP665" s="72" t="str">
        <f t="shared" si="409"/>
        <v/>
      </c>
      <c r="AQ665" s="72" t="str">
        <f t="shared" si="410"/>
        <v/>
      </c>
      <c r="AR665" s="72" t="str">
        <f t="shared" si="411"/>
        <v/>
      </c>
      <c r="AS665" s="72" t="str">
        <f t="shared" si="412"/>
        <v/>
      </c>
      <c r="AT665" s="72" t="str">
        <f t="shared" si="413"/>
        <v/>
      </c>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78" t="str">
        <f t="shared" si="414"/>
        <v/>
      </c>
      <c r="CO665" s="78" t="str">
        <f t="shared" si="415"/>
        <v/>
      </c>
      <c r="CP665" s="78" t="str">
        <f t="shared" si="416"/>
        <v/>
      </c>
      <c r="CQ665" s="78" t="str">
        <f t="shared" si="417"/>
        <v/>
      </c>
      <c r="CR665" s="78" t="str">
        <f t="shared" si="418"/>
        <v/>
      </c>
      <c r="CS665" s="78" t="str">
        <f t="shared" si="419"/>
        <v/>
      </c>
      <c r="CT665" s="78">
        <f t="shared" si="420"/>
        <v>0</v>
      </c>
      <c r="CU665" s="78">
        <f t="shared" si="421"/>
        <v>0</v>
      </c>
      <c r="CV665" s="78">
        <f t="shared" si="422"/>
        <v>0</v>
      </c>
      <c r="CW665" s="78">
        <f t="shared" si="423"/>
        <v>0</v>
      </c>
      <c r="CX665" s="78">
        <f t="shared" si="424"/>
        <v>0</v>
      </c>
      <c r="CY665" s="78">
        <f t="shared" si="425"/>
        <v>0</v>
      </c>
      <c r="CZ665" s="78">
        <f t="shared" si="426"/>
        <v>0</v>
      </c>
      <c r="DA665" s="78">
        <f>IF(COUNTIFS($A$2:$A$601,A665,$B$2:$B$601,B665,$F$2:F$601,F665)&gt;1,1,0)</f>
        <v>0</v>
      </c>
      <c r="DB665" s="78">
        <f t="shared" si="427"/>
        <v>0</v>
      </c>
      <c r="DC665" s="78">
        <f t="shared" si="428"/>
        <v>0</v>
      </c>
      <c r="DD665" s="78">
        <f t="shared" si="429"/>
        <v>0</v>
      </c>
      <c r="DE665" s="78" t="str">
        <f t="shared" si="430"/>
        <v>1</v>
      </c>
      <c r="DF665" s="78" t="str">
        <f t="shared" si="431"/>
        <v>1</v>
      </c>
      <c r="DG665" s="78" t="str">
        <f t="shared" si="432"/>
        <v>1</v>
      </c>
      <c r="DH665" s="78" t="str">
        <f t="shared" si="433"/>
        <v>1</v>
      </c>
      <c r="DI665" s="79" t="str">
        <f>IFERROR(IF(J665="","",VLOOKUP(J665,Lists!$D$3:$E$13,2,FALSE)),1)</f>
        <v/>
      </c>
      <c r="DJ665" s="79" t="str">
        <f>IFERROR(IF(K665="","",VLOOKUP(K665,Lists!$F$3:$G$14,2,FALSE)),1)</f>
        <v/>
      </c>
      <c r="DK665" s="79" t="str">
        <f>IFERROR(IF(M665="","",VLOOKUP(M665,Lists!$AA$3:$AB$18,2,FALSE)),1)</f>
        <v/>
      </c>
      <c r="DL665" s="79" t="str">
        <f>IFERROR(IF(N665="","",VLOOKUP(N665,Lists!$AC$3:$AD$13,2,FALSE)),1)</f>
        <v/>
      </c>
    </row>
    <row r="666" spans="1:116" ht="15" customHeight="1" x14ac:dyDescent="0.2">
      <c r="A666" s="20"/>
      <c r="B666" s="19"/>
      <c r="C666" s="19"/>
      <c r="D666" s="19"/>
      <c r="E666" s="136"/>
      <c r="F666" s="70"/>
      <c r="G666" s="19"/>
      <c r="H666" s="65"/>
      <c r="I666" s="20"/>
      <c r="J666" s="66"/>
      <c r="K666" s="18"/>
      <c r="L666" s="18"/>
      <c r="M666" s="20"/>
      <c r="N666" s="20"/>
      <c r="O666" s="18"/>
      <c r="P666" s="134"/>
      <c r="Q666" s="70"/>
      <c r="R666" s="134"/>
      <c r="S666" s="70"/>
      <c r="T666" s="134"/>
      <c r="U666" s="70"/>
      <c r="V666" s="134"/>
      <c r="W666" s="20"/>
      <c r="X666" s="135"/>
      <c r="Y666" s="20"/>
      <c r="Z666" s="135"/>
      <c r="AA666" s="19"/>
      <c r="AB666" s="19"/>
      <c r="AC666" s="19"/>
      <c r="AD666" s="19"/>
      <c r="AE666" s="71" t="str">
        <f t="shared" si="398"/>
        <v/>
      </c>
      <c r="AF666" s="71" t="str">
        <f t="shared" si="399"/>
        <v/>
      </c>
      <c r="AG666" s="71" t="str">
        <f t="shared" si="400"/>
        <v/>
      </c>
      <c r="AH666" s="71" t="str">
        <f t="shared" si="401"/>
        <v/>
      </c>
      <c r="AI666" s="71" t="str">
        <f t="shared" si="402"/>
        <v/>
      </c>
      <c r="AJ666" s="71" t="str">
        <f t="shared" si="403"/>
        <v/>
      </c>
      <c r="AK666" s="71" t="str">
        <f t="shared" si="404"/>
        <v/>
      </c>
      <c r="AL666" s="71" t="str">
        <f t="shared" si="405"/>
        <v/>
      </c>
      <c r="AM666" s="71" t="str">
        <f t="shared" si="406"/>
        <v/>
      </c>
      <c r="AN666" s="72" t="str">
        <f t="shared" si="407"/>
        <v/>
      </c>
      <c r="AO666" s="73" t="str">
        <f t="shared" si="408"/>
        <v/>
      </c>
      <c r="AP666" s="72" t="str">
        <f t="shared" si="409"/>
        <v/>
      </c>
      <c r="AQ666" s="72" t="str">
        <f t="shared" si="410"/>
        <v/>
      </c>
      <c r="AR666" s="72" t="str">
        <f t="shared" si="411"/>
        <v/>
      </c>
      <c r="AS666" s="72" t="str">
        <f t="shared" si="412"/>
        <v/>
      </c>
      <c r="AT666" s="72" t="str">
        <f t="shared" si="413"/>
        <v/>
      </c>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78" t="str">
        <f t="shared" si="414"/>
        <v/>
      </c>
      <c r="CO666" s="78" t="str">
        <f t="shared" si="415"/>
        <v/>
      </c>
      <c r="CP666" s="78" t="str">
        <f t="shared" si="416"/>
        <v/>
      </c>
      <c r="CQ666" s="78" t="str">
        <f t="shared" si="417"/>
        <v/>
      </c>
      <c r="CR666" s="78" t="str">
        <f t="shared" si="418"/>
        <v/>
      </c>
      <c r="CS666" s="78" t="str">
        <f t="shared" si="419"/>
        <v/>
      </c>
      <c r="CT666" s="78">
        <f t="shared" si="420"/>
        <v>0</v>
      </c>
      <c r="CU666" s="78">
        <f t="shared" si="421"/>
        <v>0</v>
      </c>
      <c r="CV666" s="78">
        <f t="shared" si="422"/>
        <v>0</v>
      </c>
      <c r="CW666" s="78">
        <f t="shared" si="423"/>
        <v>0</v>
      </c>
      <c r="CX666" s="78">
        <f t="shared" si="424"/>
        <v>0</v>
      </c>
      <c r="CY666" s="78">
        <f t="shared" si="425"/>
        <v>0</v>
      </c>
      <c r="CZ666" s="78">
        <f t="shared" si="426"/>
        <v>0</v>
      </c>
      <c r="DA666" s="78">
        <f>IF(COUNTIFS($A$2:$A$601,A666,$B$2:$B$601,B666,$F$2:F$601,F666)&gt;1,1,0)</f>
        <v>0</v>
      </c>
      <c r="DB666" s="78">
        <f t="shared" si="427"/>
        <v>0</v>
      </c>
      <c r="DC666" s="78">
        <f t="shared" si="428"/>
        <v>0</v>
      </c>
      <c r="DD666" s="78">
        <f t="shared" si="429"/>
        <v>0</v>
      </c>
      <c r="DE666" s="78" t="str">
        <f t="shared" si="430"/>
        <v>1</v>
      </c>
      <c r="DF666" s="78" t="str">
        <f t="shared" si="431"/>
        <v>1</v>
      </c>
      <c r="DG666" s="78" t="str">
        <f t="shared" si="432"/>
        <v>1</v>
      </c>
      <c r="DH666" s="78" t="str">
        <f t="shared" si="433"/>
        <v>1</v>
      </c>
      <c r="DI666" s="79" t="str">
        <f>IFERROR(IF(J666="","",VLOOKUP(J666,Lists!$D$3:$E$13,2,FALSE)),1)</f>
        <v/>
      </c>
      <c r="DJ666" s="79" t="str">
        <f>IFERROR(IF(K666="","",VLOOKUP(K666,Lists!$F$3:$G$14,2,FALSE)),1)</f>
        <v/>
      </c>
      <c r="DK666" s="79" t="str">
        <f>IFERROR(IF(M666="","",VLOOKUP(M666,Lists!$AA$3:$AB$18,2,FALSE)),1)</f>
        <v/>
      </c>
      <c r="DL666" s="79" t="str">
        <f>IFERROR(IF(N666="","",VLOOKUP(N666,Lists!$AC$3:$AD$13,2,FALSE)),1)</f>
        <v/>
      </c>
    </row>
    <row r="667" spans="1:116" ht="15" customHeight="1" x14ac:dyDescent="0.2">
      <c r="A667" s="20"/>
      <c r="B667" s="19"/>
      <c r="C667" s="19"/>
      <c r="D667" s="19"/>
      <c r="E667" s="136"/>
      <c r="F667" s="70"/>
      <c r="G667" s="19"/>
      <c r="H667" s="65"/>
      <c r="I667" s="20"/>
      <c r="J667" s="66"/>
      <c r="K667" s="18"/>
      <c r="L667" s="18"/>
      <c r="M667" s="20"/>
      <c r="N667" s="20"/>
      <c r="O667" s="18"/>
      <c r="P667" s="134"/>
      <c r="Q667" s="70"/>
      <c r="R667" s="134"/>
      <c r="S667" s="70"/>
      <c r="T667" s="134"/>
      <c r="U667" s="70"/>
      <c r="V667" s="134"/>
      <c r="W667" s="20"/>
      <c r="X667" s="135"/>
      <c r="Y667" s="20"/>
      <c r="Z667" s="135"/>
      <c r="AA667" s="19"/>
      <c r="AB667" s="19"/>
      <c r="AC667" s="19"/>
      <c r="AD667" s="19"/>
      <c r="AE667" s="71" t="str">
        <f t="shared" si="398"/>
        <v/>
      </c>
      <c r="AF667" s="71" t="str">
        <f t="shared" si="399"/>
        <v/>
      </c>
      <c r="AG667" s="71" t="str">
        <f t="shared" si="400"/>
        <v/>
      </c>
      <c r="AH667" s="71" t="str">
        <f t="shared" si="401"/>
        <v/>
      </c>
      <c r="AI667" s="71" t="str">
        <f t="shared" si="402"/>
        <v/>
      </c>
      <c r="AJ667" s="71" t="str">
        <f t="shared" si="403"/>
        <v/>
      </c>
      <c r="AK667" s="71" t="str">
        <f t="shared" si="404"/>
        <v/>
      </c>
      <c r="AL667" s="71" t="str">
        <f t="shared" si="405"/>
        <v/>
      </c>
      <c r="AM667" s="71" t="str">
        <f t="shared" si="406"/>
        <v/>
      </c>
      <c r="AN667" s="72" t="str">
        <f t="shared" si="407"/>
        <v/>
      </c>
      <c r="AO667" s="73" t="str">
        <f t="shared" si="408"/>
        <v/>
      </c>
      <c r="AP667" s="72" t="str">
        <f t="shared" si="409"/>
        <v/>
      </c>
      <c r="AQ667" s="72" t="str">
        <f t="shared" si="410"/>
        <v/>
      </c>
      <c r="AR667" s="72" t="str">
        <f t="shared" si="411"/>
        <v/>
      </c>
      <c r="AS667" s="72" t="str">
        <f t="shared" si="412"/>
        <v/>
      </c>
      <c r="AT667" s="72" t="str">
        <f t="shared" si="413"/>
        <v/>
      </c>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78" t="str">
        <f t="shared" si="414"/>
        <v/>
      </c>
      <c r="CO667" s="78" t="str">
        <f t="shared" si="415"/>
        <v/>
      </c>
      <c r="CP667" s="78" t="str">
        <f t="shared" si="416"/>
        <v/>
      </c>
      <c r="CQ667" s="78" t="str">
        <f t="shared" si="417"/>
        <v/>
      </c>
      <c r="CR667" s="78" t="str">
        <f t="shared" si="418"/>
        <v/>
      </c>
      <c r="CS667" s="78" t="str">
        <f t="shared" si="419"/>
        <v/>
      </c>
      <c r="CT667" s="78">
        <f t="shared" si="420"/>
        <v>0</v>
      </c>
      <c r="CU667" s="78">
        <f t="shared" si="421"/>
        <v>0</v>
      </c>
      <c r="CV667" s="78">
        <f t="shared" si="422"/>
        <v>0</v>
      </c>
      <c r="CW667" s="78">
        <f t="shared" si="423"/>
        <v>0</v>
      </c>
      <c r="CX667" s="78">
        <f t="shared" si="424"/>
        <v>0</v>
      </c>
      <c r="CY667" s="78">
        <f t="shared" si="425"/>
        <v>0</v>
      </c>
      <c r="CZ667" s="78">
        <f t="shared" si="426"/>
        <v>0</v>
      </c>
      <c r="DA667" s="78">
        <f>IF(COUNTIFS($A$2:$A$601,A667,$B$2:$B$601,B667,$F$2:F$601,F667)&gt;1,1,0)</f>
        <v>0</v>
      </c>
      <c r="DB667" s="78">
        <f t="shared" si="427"/>
        <v>0</v>
      </c>
      <c r="DC667" s="78">
        <f t="shared" si="428"/>
        <v>0</v>
      </c>
      <c r="DD667" s="78">
        <f t="shared" si="429"/>
        <v>0</v>
      </c>
      <c r="DE667" s="78" t="str">
        <f t="shared" si="430"/>
        <v>1</v>
      </c>
      <c r="DF667" s="78" t="str">
        <f t="shared" si="431"/>
        <v>1</v>
      </c>
      <c r="DG667" s="78" t="str">
        <f t="shared" si="432"/>
        <v>1</v>
      </c>
      <c r="DH667" s="78" t="str">
        <f t="shared" si="433"/>
        <v>1</v>
      </c>
      <c r="DI667" s="79" t="str">
        <f>IFERROR(IF(J667="","",VLOOKUP(J667,Lists!$D$3:$E$13,2,FALSE)),1)</f>
        <v/>
      </c>
      <c r="DJ667" s="79" t="str">
        <f>IFERROR(IF(K667="","",VLOOKUP(K667,Lists!$F$3:$G$14,2,FALSE)),1)</f>
        <v/>
      </c>
      <c r="DK667" s="79" t="str">
        <f>IFERROR(IF(M667="","",VLOOKUP(M667,Lists!$AA$3:$AB$18,2,FALSE)),1)</f>
        <v/>
      </c>
      <c r="DL667" s="79" t="str">
        <f>IFERROR(IF(N667="","",VLOOKUP(N667,Lists!$AC$3:$AD$13,2,FALSE)),1)</f>
        <v/>
      </c>
    </row>
    <row r="668" spans="1:116" ht="15" customHeight="1" x14ac:dyDescent="0.2">
      <c r="A668" s="20"/>
      <c r="B668" s="19"/>
      <c r="C668" s="19"/>
      <c r="D668" s="19"/>
      <c r="E668" s="136"/>
      <c r="F668" s="70"/>
      <c r="G668" s="19"/>
      <c r="H668" s="65"/>
      <c r="I668" s="20"/>
      <c r="J668" s="66"/>
      <c r="K668" s="18"/>
      <c r="L668" s="18"/>
      <c r="M668" s="20"/>
      <c r="N668" s="20"/>
      <c r="O668" s="18"/>
      <c r="P668" s="134"/>
      <c r="Q668" s="70"/>
      <c r="R668" s="134"/>
      <c r="S668" s="70"/>
      <c r="T668" s="134"/>
      <c r="U668" s="70"/>
      <c r="V668" s="134"/>
      <c r="W668" s="20"/>
      <c r="X668" s="135"/>
      <c r="Y668" s="20"/>
      <c r="Z668" s="135"/>
      <c r="AA668" s="19"/>
      <c r="AB668" s="19"/>
      <c r="AC668" s="19"/>
      <c r="AD668" s="19"/>
      <c r="AE668" s="71" t="str">
        <f t="shared" si="398"/>
        <v/>
      </c>
      <c r="AF668" s="71" t="str">
        <f t="shared" si="399"/>
        <v/>
      </c>
      <c r="AG668" s="71" t="str">
        <f t="shared" si="400"/>
        <v/>
      </c>
      <c r="AH668" s="71" t="str">
        <f t="shared" si="401"/>
        <v/>
      </c>
      <c r="AI668" s="71" t="str">
        <f t="shared" si="402"/>
        <v/>
      </c>
      <c r="AJ668" s="71" t="str">
        <f t="shared" si="403"/>
        <v/>
      </c>
      <c r="AK668" s="71" t="str">
        <f t="shared" si="404"/>
        <v/>
      </c>
      <c r="AL668" s="71" t="str">
        <f t="shared" si="405"/>
        <v/>
      </c>
      <c r="AM668" s="71" t="str">
        <f t="shared" si="406"/>
        <v/>
      </c>
      <c r="AN668" s="72" t="str">
        <f t="shared" si="407"/>
        <v/>
      </c>
      <c r="AO668" s="73" t="str">
        <f t="shared" si="408"/>
        <v/>
      </c>
      <c r="AP668" s="72" t="str">
        <f t="shared" si="409"/>
        <v/>
      </c>
      <c r="AQ668" s="72" t="str">
        <f t="shared" si="410"/>
        <v/>
      </c>
      <c r="AR668" s="72" t="str">
        <f t="shared" si="411"/>
        <v/>
      </c>
      <c r="AS668" s="72" t="str">
        <f t="shared" si="412"/>
        <v/>
      </c>
      <c r="AT668" s="72" t="str">
        <f t="shared" si="413"/>
        <v/>
      </c>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78" t="str">
        <f t="shared" si="414"/>
        <v/>
      </c>
      <c r="CO668" s="78" t="str">
        <f t="shared" si="415"/>
        <v/>
      </c>
      <c r="CP668" s="78" t="str">
        <f t="shared" si="416"/>
        <v/>
      </c>
      <c r="CQ668" s="78" t="str">
        <f t="shared" si="417"/>
        <v/>
      </c>
      <c r="CR668" s="78" t="str">
        <f t="shared" si="418"/>
        <v/>
      </c>
      <c r="CS668" s="78" t="str">
        <f t="shared" si="419"/>
        <v/>
      </c>
      <c r="CT668" s="78">
        <f t="shared" si="420"/>
        <v>0</v>
      </c>
      <c r="CU668" s="78">
        <f t="shared" si="421"/>
        <v>0</v>
      </c>
      <c r="CV668" s="78">
        <f t="shared" si="422"/>
        <v>0</v>
      </c>
      <c r="CW668" s="78">
        <f t="shared" si="423"/>
        <v>0</v>
      </c>
      <c r="CX668" s="78">
        <f t="shared" si="424"/>
        <v>0</v>
      </c>
      <c r="CY668" s="78">
        <f t="shared" si="425"/>
        <v>0</v>
      </c>
      <c r="CZ668" s="78">
        <f t="shared" si="426"/>
        <v>0</v>
      </c>
      <c r="DA668" s="78">
        <f>IF(COUNTIFS($A$2:$A$601,A668,$B$2:$B$601,B668,$F$2:F$601,F668)&gt;1,1,0)</f>
        <v>0</v>
      </c>
      <c r="DB668" s="78">
        <f t="shared" si="427"/>
        <v>0</v>
      </c>
      <c r="DC668" s="78">
        <f t="shared" si="428"/>
        <v>0</v>
      </c>
      <c r="DD668" s="78">
        <f t="shared" si="429"/>
        <v>0</v>
      </c>
      <c r="DE668" s="78" t="str">
        <f t="shared" si="430"/>
        <v>1</v>
      </c>
      <c r="DF668" s="78" t="str">
        <f t="shared" si="431"/>
        <v>1</v>
      </c>
      <c r="DG668" s="78" t="str">
        <f t="shared" si="432"/>
        <v>1</v>
      </c>
      <c r="DH668" s="78" t="str">
        <f t="shared" si="433"/>
        <v>1</v>
      </c>
      <c r="DI668" s="79" t="str">
        <f>IFERROR(IF(J668="","",VLOOKUP(J668,Lists!$D$3:$E$13,2,FALSE)),1)</f>
        <v/>
      </c>
      <c r="DJ668" s="79" t="str">
        <f>IFERROR(IF(K668="","",VLOOKUP(K668,Lists!$F$3:$G$14,2,FALSE)),1)</f>
        <v/>
      </c>
      <c r="DK668" s="79" t="str">
        <f>IFERROR(IF(M668="","",VLOOKUP(M668,Lists!$AA$3:$AB$18,2,FALSE)),1)</f>
        <v/>
      </c>
      <c r="DL668" s="79" t="str">
        <f>IFERROR(IF(N668="","",VLOOKUP(N668,Lists!$AC$3:$AD$13,2,FALSE)),1)</f>
        <v/>
      </c>
    </row>
    <row r="669" spans="1:116" ht="15" customHeight="1" x14ac:dyDescent="0.2">
      <c r="A669" s="20"/>
      <c r="B669" s="19"/>
      <c r="C669" s="19"/>
      <c r="D669" s="19"/>
      <c r="E669" s="136"/>
      <c r="F669" s="70"/>
      <c r="G669" s="19"/>
      <c r="H669" s="65"/>
      <c r="I669" s="20"/>
      <c r="J669" s="66"/>
      <c r="K669" s="18"/>
      <c r="L669" s="18"/>
      <c r="M669" s="20"/>
      <c r="N669" s="20"/>
      <c r="O669" s="18"/>
      <c r="P669" s="134"/>
      <c r="Q669" s="70"/>
      <c r="R669" s="134"/>
      <c r="S669" s="70"/>
      <c r="T669" s="134"/>
      <c r="U669" s="70"/>
      <c r="V669" s="134"/>
      <c r="W669" s="20"/>
      <c r="X669" s="135"/>
      <c r="Y669" s="20"/>
      <c r="Z669" s="135"/>
      <c r="AA669" s="19"/>
      <c r="AB669" s="19"/>
      <c r="AC669" s="19"/>
      <c r="AD669" s="19"/>
      <c r="AE669" s="71" t="str">
        <f t="shared" si="398"/>
        <v/>
      </c>
      <c r="AF669" s="71" t="str">
        <f t="shared" si="399"/>
        <v/>
      </c>
      <c r="AG669" s="71" t="str">
        <f t="shared" si="400"/>
        <v/>
      </c>
      <c r="AH669" s="71" t="str">
        <f t="shared" si="401"/>
        <v/>
      </c>
      <c r="AI669" s="71" t="str">
        <f t="shared" si="402"/>
        <v/>
      </c>
      <c r="AJ669" s="71" t="str">
        <f t="shared" si="403"/>
        <v/>
      </c>
      <c r="AK669" s="71" t="str">
        <f t="shared" si="404"/>
        <v/>
      </c>
      <c r="AL669" s="71" t="str">
        <f t="shared" si="405"/>
        <v/>
      </c>
      <c r="AM669" s="71" t="str">
        <f t="shared" si="406"/>
        <v/>
      </c>
      <c r="AN669" s="72" t="str">
        <f t="shared" si="407"/>
        <v/>
      </c>
      <c r="AO669" s="73" t="str">
        <f t="shared" si="408"/>
        <v/>
      </c>
      <c r="AP669" s="72" t="str">
        <f t="shared" si="409"/>
        <v/>
      </c>
      <c r="AQ669" s="72" t="str">
        <f t="shared" si="410"/>
        <v/>
      </c>
      <c r="AR669" s="72" t="str">
        <f t="shared" si="411"/>
        <v/>
      </c>
      <c r="AS669" s="72" t="str">
        <f t="shared" si="412"/>
        <v/>
      </c>
      <c r="AT669" s="72" t="str">
        <f t="shared" si="413"/>
        <v/>
      </c>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78" t="str">
        <f t="shared" si="414"/>
        <v/>
      </c>
      <c r="CO669" s="78" t="str">
        <f t="shared" si="415"/>
        <v/>
      </c>
      <c r="CP669" s="78" t="str">
        <f t="shared" si="416"/>
        <v/>
      </c>
      <c r="CQ669" s="78" t="str">
        <f t="shared" si="417"/>
        <v/>
      </c>
      <c r="CR669" s="78" t="str">
        <f t="shared" si="418"/>
        <v/>
      </c>
      <c r="CS669" s="78" t="str">
        <f t="shared" si="419"/>
        <v/>
      </c>
      <c r="CT669" s="78">
        <f t="shared" si="420"/>
        <v>0</v>
      </c>
      <c r="CU669" s="78">
        <f t="shared" si="421"/>
        <v>0</v>
      </c>
      <c r="CV669" s="78">
        <f t="shared" si="422"/>
        <v>0</v>
      </c>
      <c r="CW669" s="78">
        <f t="shared" si="423"/>
        <v>0</v>
      </c>
      <c r="CX669" s="78">
        <f t="shared" si="424"/>
        <v>0</v>
      </c>
      <c r="CY669" s="78">
        <f t="shared" si="425"/>
        <v>0</v>
      </c>
      <c r="CZ669" s="78">
        <f t="shared" si="426"/>
        <v>0</v>
      </c>
      <c r="DA669" s="78">
        <f>IF(COUNTIFS($A$2:$A$601,A669,$B$2:$B$601,B669,$F$2:F$601,F669)&gt;1,1,0)</f>
        <v>0</v>
      </c>
      <c r="DB669" s="78">
        <f t="shared" si="427"/>
        <v>0</v>
      </c>
      <c r="DC669" s="78">
        <f t="shared" si="428"/>
        <v>0</v>
      </c>
      <c r="DD669" s="78">
        <f t="shared" si="429"/>
        <v>0</v>
      </c>
      <c r="DE669" s="78" t="str">
        <f t="shared" si="430"/>
        <v>1</v>
      </c>
      <c r="DF669" s="78" t="str">
        <f t="shared" si="431"/>
        <v>1</v>
      </c>
      <c r="DG669" s="78" t="str">
        <f t="shared" si="432"/>
        <v>1</v>
      </c>
      <c r="DH669" s="78" t="str">
        <f t="shared" si="433"/>
        <v>1</v>
      </c>
      <c r="DI669" s="79" t="str">
        <f>IFERROR(IF(J669="","",VLOOKUP(J669,Lists!$D$3:$E$13,2,FALSE)),1)</f>
        <v/>
      </c>
      <c r="DJ669" s="79" t="str">
        <f>IFERROR(IF(K669="","",VLOOKUP(K669,Lists!$F$3:$G$14,2,FALSE)),1)</f>
        <v/>
      </c>
      <c r="DK669" s="79" t="str">
        <f>IFERROR(IF(M669="","",VLOOKUP(M669,Lists!$AA$3:$AB$18,2,FALSE)),1)</f>
        <v/>
      </c>
      <c r="DL669" s="79" t="str">
        <f>IFERROR(IF(N669="","",VLOOKUP(N669,Lists!$AC$3:$AD$13,2,FALSE)),1)</f>
        <v/>
      </c>
    </row>
    <row r="670" spans="1:116" ht="15" customHeight="1" x14ac:dyDescent="0.2">
      <c r="A670" s="20"/>
      <c r="B670" s="19"/>
      <c r="C670" s="19"/>
      <c r="D670" s="19"/>
      <c r="E670" s="136"/>
      <c r="F670" s="70"/>
      <c r="G670" s="19"/>
      <c r="H670" s="65"/>
      <c r="I670" s="20"/>
      <c r="J670" s="66"/>
      <c r="K670" s="18"/>
      <c r="L670" s="18"/>
      <c r="M670" s="20"/>
      <c r="N670" s="20"/>
      <c r="O670" s="18"/>
      <c r="P670" s="134"/>
      <c r="Q670" s="70"/>
      <c r="R670" s="134"/>
      <c r="S670" s="70"/>
      <c r="T670" s="134"/>
      <c r="U670" s="70"/>
      <c r="V670" s="134"/>
      <c r="W670" s="20"/>
      <c r="X670" s="135"/>
      <c r="Y670" s="20"/>
      <c r="Z670" s="135"/>
      <c r="AA670" s="19"/>
      <c r="AB670" s="19"/>
      <c r="AC670" s="19"/>
      <c r="AD670" s="19"/>
      <c r="AE670" s="71" t="str">
        <f t="shared" si="398"/>
        <v/>
      </c>
      <c r="AF670" s="71" t="str">
        <f t="shared" si="399"/>
        <v/>
      </c>
      <c r="AG670" s="71" t="str">
        <f t="shared" si="400"/>
        <v/>
      </c>
      <c r="AH670" s="71" t="str">
        <f t="shared" si="401"/>
        <v/>
      </c>
      <c r="AI670" s="71" t="str">
        <f t="shared" si="402"/>
        <v/>
      </c>
      <c r="AJ670" s="71" t="str">
        <f t="shared" si="403"/>
        <v/>
      </c>
      <c r="AK670" s="71" t="str">
        <f t="shared" si="404"/>
        <v/>
      </c>
      <c r="AL670" s="71" t="str">
        <f t="shared" si="405"/>
        <v/>
      </c>
      <c r="AM670" s="71" t="str">
        <f t="shared" si="406"/>
        <v/>
      </c>
      <c r="AN670" s="72" t="str">
        <f t="shared" si="407"/>
        <v/>
      </c>
      <c r="AO670" s="73" t="str">
        <f t="shared" si="408"/>
        <v/>
      </c>
      <c r="AP670" s="72" t="str">
        <f t="shared" si="409"/>
        <v/>
      </c>
      <c r="AQ670" s="72" t="str">
        <f t="shared" si="410"/>
        <v/>
      </c>
      <c r="AR670" s="72" t="str">
        <f t="shared" si="411"/>
        <v/>
      </c>
      <c r="AS670" s="72" t="str">
        <f t="shared" si="412"/>
        <v/>
      </c>
      <c r="AT670" s="72" t="str">
        <f t="shared" si="413"/>
        <v/>
      </c>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78" t="str">
        <f t="shared" si="414"/>
        <v/>
      </c>
      <c r="CO670" s="78" t="str">
        <f t="shared" si="415"/>
        <v/>
      </c>
      <c r="CP670" s="78" t="str">
        <f t="shared" si="416"/>
        <v/>
      </c>
      <c r="CQ670" s="78" t="str">
        <f t="shared" si="417"/>
        <v/>
      </c>
      <c r="CR670" s="78" t="str">
        <f t="shared" si="418"/>
        <v/>
      </c>
      <c r="CS670" s="78" t="str">
        <f t="shared" si="419"/>
        <v/>
      </c>
      <c r="CT670" s="78">
        <f t="shared" si="420"/>
        <v>0</v>
      </c>
      <c r="CU670" s="78">
        <f t="shared" si="421"/>
        <v>0</v>
      </c>
      <c r="CV670" s="78">
        <f t="shared" si="422"/>
        <v>0</v>
      </c>
      <c r="CW670" s="78">
        <f t="shared" si="423"/>
        <v>0</v>
      </c>
      <c r="CX670" s="78">
        <f t="shared" si="424"/>
        <v>0</v>
      </c>
      <c r="CY670" s="78">
        <f t="shared" si="425"/>
        <v>0</v>
      </c>
      <c r="CZ670" s="78">
        <f t="shared" si="426"/>
        <v>0</v>
      </c>
      <c r="DA670" s="78">
        <f>IF(COUNTIFS($A$2:$A$601,A670,$B$2:$B$601,B670,$F$2:F$601,F670)&gt;1,1,0)</f>
        <v>0</v>
      </c>
      <c r="DB670" s="78">
        <f t="shared" si="427"/>
        <v>0</v>
      </c>
      <c r="DC670" s="78">
        <f t="shared" si="428"/>
        <v>0</v>
      </c>
      <c r="DD670" s="78">
        <f t="shared" si="429"/>
        <v>0</v>
      </c>
      <c r="DE670" s="78" t="str">
        <f t="shared" si="430"/>
        <v>1</v>
      </c>
      <c r="DF670" s="78" t="str">
        <f t="shared" si="431"/>
        <v>1</v>
      </c>
      <c r="DG670" s="78" t="str">
        <f t="shared" si="432"/>
        <v>1</v>
      </c>
      <c r="DH670" s="78" t="str">
        <f t="shared" si="433"/>
        <v>1</v>
      </c>
      <c r="DI670" s="79" t="str">
        <f>IFERROR(IF(J670="","",VLOOKUP(J670,Lists!$D$3:$E$13,2,FALSE)),1)</f>
        <v/>
      </c>
      <c r="DJ670" s="79" t="str">
        <f>IFERROR(IF(K670="","",VLOOKUP(K670,Lists!$F$3:$G$14,2,FALSE)),1)</f>
        <v/>
      </c>
      <c r="DK670" s="79" t="str">
        <f>IFERROR(IF(M670="","",VLOOKUP(M670,Lists!$AA$3:$AB$18,2,FALSE)),1)</f>
        <v/>
      </c>
      <c r="DL670" s="79" t="str">
        <f>IFERROR(IF(N670="","",VLOOKUP(N670,Lists!$AC$3:$AD$13,2,FALSE)),1)</f>
        <v/>
      </c>
    </row>
    <row r="671" spans="1:116" ht="15" customHeight="1" x14ac:dyDescent="0.2">
      <c r="A671" s="20"/>
      <c r="B671" s="19"/>
      <c r="C671" s="19"/>
      <c r="D671" s="19"/>
      <c r="E671" s="136"/>
      <c r="F671" s="70"/>
      <c r="G671" s="19"/>
      <c r="H671" s="65"/>
      <c r="I671" s="20"/>
      <c r="J671" s="66"/>
      <c r="K671" s="18"/>
      <c r="L671" s="18"/>
      <c r="M671" s="20"/>
      <c r="N671" s="20"/>
      <c r="O671" s="18"/>
      <c r="P671" s="134"/>
      <c r="Q671" s="70"/>
      <c r="R671" s="134"/>
      <c r="S671" s="70"/>
      <c r="T671" s="134"/>
      <c r="U671" s="70"/>
      <c r="V671" s="134"/>
      <c r="W671" s="20"/>
      <c r="X671" s="135"/>
      <c r="Y671" s="20"/>
      <c r="Z671" s="135"/>
      <c r="AA671" s="19"/>
      <c r="AB671" s="19"/>
      <c r="AC671" s="19"/>
      <c r="AD671" s="19"/>
      <c r="AE671" s="71" t="str">
        <f t="shared" si="398"/>
        <v/>
      </c>
      <c r="AF671" s="71" t="str">
        <f t="shared" si="399"/>
        <v/>
      </c>
      <c r="AG671" s="71" t="str">
        <f t="shared" si="400"/>
        <v/>
      </c>
      <c r="AH671" s="71" t="str">
        <f t="shared" si="401"/>
        <v/>
      </c>
      <c r="AI671" s="71" t="str">
        <f t="shared" si="402"/>
        <v/>
      </c>
      <c r="AJ671" s="71" t="str">
        <f t="shared" si="403"/>
        <v/>
      </c>
      <c r="AK671" s="71" t="str">
        <f t="shared" si="404"/>
        <v/>
      </c>
      <c r="AL671" s="71" t="str">
        <f t="shared" si="405"/>
        <v/>
      </c>
      <c r="AM671" s="71" t="str">
        <f t="shared" si="406"/>
        <v/>
      </c>
      <c r="AN671" s="72" t="str">
        <f t="shared" si="407"/>
        <v/>
      </c>
      <c r="AO671" s="73" t="str">
        <f t="shared" si="408"/>
        <v/>
      </c>
      <c r="AP671" s="72" t="str">
        <f t="shared" si="409"/>
        <v/>
      </c>
      <c r="AQ671" s="72" t="str">
        <f t="shared" si="410"/>
        <v/>
      </c>
      <c r="AR671" s="72" t="str">
        <f t="shared" si="411"/>
        <v/>
      </c>
      <c r="AS671" s="72" t="str">
        <f t="shared" si="412"/>
        <v/>
      </c>
      <c r="AT671" s="72" t="str">
        <f t="shared" si="413"/>
        <v/>
      </c>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78" t="str">
        <f t="shared" si="414"/>
        <v/>
      </c>
      <c r="CO671" s="78" t="str">
        <f t="shared" si="415"/>
        <v/>
      </c>
      <c r="CP671" s="78" t="str">
        <f t="shared" si="416"/>
        <v/>
      </c>
      <c r="CQ671" s="78" t="str">
        <f t="shared" si="417"/>
        <v/>
      </c>
      <c r="CR671" s="78" t="str">
        <f t="shared" si="418"/>
        <v/>
      </c>
      <c r="CS671" s="78" t="str">
        <f t="shared" si="419"/>
        <v/>
      </c>
      <c r="CT671" s="78">
        <f t="shared" si="420"/>
        <v>0</v>
      </c>
      <c r="CU671" s="78">
        <f t="shared" si="421"/>
        <v>0</v>
      </c>
      <c r="CV671" s="78">
        <f t="shared" si="422"/>
        <v>0</v>
      </c>
      <c r="CW671" s="78">
        <f t="shared" si="423"/>
        <v>0</v>
      </c>
      <c r="CX671" s="78">
        <f t="shared" si="424"/>
        <v>0</v>
      </c>
      <c r="CY671" s="78">
        <f t="shared" si="425"/>
        <v>0</v>
      </c>
      <c r="CZ671" s="78">
        <f t="shared" si="426"/>
        <v>0</v>
      </c>
      <c r="DA671" s="78">
        <f>IF(COUNTIFS($A$2:$A$601,A671,$B$2:$B$601,B671,$F$2:F$601,F671)&gt;1,1,0)</f>
        <v>0</v>
      </c>
      <c r="DB671" s="78">
        <f t="shared" si="427"/>
        <v>0</v>
      </c>
      <c r="DC671" s="78">
        <f t="shared" si="428"/>
        <v>0</v>
      </c>
      <c r="DD671" s="78">
        <f t="shared" si="429"/>
        <v>0</v>
      </c>
      <c r="DE671" s="78" t="str">
        <f t="shared" si="430"/>
        <v>1</v>
      </c>
      <c r="DF671" s="78" t="str">
        <f t="shared" si="431"/>
        <v>1</v>
      </c>
      <c r="DG671" s="78" t="str">
        <f t="shared" si="432"/>
        <v>1</v>
      </c>
      <c r="DH671" s="78" t="str">
        <f t="shared" si="433"/>
        <v>1</v>
      </c>
      <c r="DI671" s="79" t="str">
        <f>IFERROR(IF(J671="","",VLOOKUP(J671,Lists!$D$3:$E$13,2,FALSE)),1)</f>
        <v/>
      </c>
      <c r="DJ671" s="79" t="str">
        <f>IFERROR(IF(K671="","",VLOOKUP(K671,Lists!$F$3:$G$14,2,FALSE)),1)</f>
        <v/>
      </c>
      <c r="DK671" s="79" t="str">
        <f>IFERROR(IF(M671="","",VLOOKUP(M671,Lists!$AA$3:$AB$18,2,FALSE)),1)</f>
        <v/>
      </c>
      <c r="DL671" s="79" t="str">
        <f>IFERROR(IF(N671="","",VLOOKUP(N671,Lists!$AC$3:$AD$13,2,FALSE)),1)</f>
        <v/>
      </c>
    </row>
    <row r="672" spans="1:116" ht="15" customHeight="1" x14ac:dyDescent="0.2">
      <c r="A672" s="20"/>
      <c r="B672" s="19"/>
      <c r="C672" s="19"/>
      <c r="D672" s="19"/>
      <c r="E672" s="136"/>
      <c r="F672" s="70"/>
      <c r="G672" s="19"/>
      <c r="H672" s="65"/>
      <c r="I672" s="20"/>
      <c r="J672" s="66"/>
      <c r="K672" s="18"/>
      <c r="L672" s="18"/>
      <c r="M672" s="20"/>
      <c r="N672" s="20"/>
      <c r="O672" s="18"/>
      <c r="P672" s="134"/>
      <c r="Q672" s="70"/>
      <c r="R672" s="134"/>
      <c r="S672" s="70"/>
      <c r="T672" s="134"/>
      <c r="U672" s="70"/>
      <c r="V672" s="134"/>
      <c r="W672" s="20"/>
      <c r="X672" s="135"/>
      <c r="Y672" s="20"/>
      <c r="Z672" s="135"/>
      <c r="AA672" s="19"/>
      <c r="AB672" s="19"/>
      <c r="AC672" s="19"/>
      <c r="AD672" s="19"/>
      <c r="AE672" s="71" t="str">
        <f t="shared" si="398"/>
        <v/>
      </c>
      <c r="AF672" s="71" t="str">
        <f t="shared" si="399"/>
        <v/>
      </c>
      <c r="AG672" s="71" t="str">
        <f t="shared" si="400"/>
        <v/>
      </c>
      <c r="AH672" s="71" t="str">
        <f t="shared" si="401"/>
        <v/>
      </c>
      <c r="AI672" s="71" t="str">
        <f t="shared" si="402"/>
        <v/>
      </c>
      <c r="AJ672" s="71" t="str">
        <f t="shared" si="403"/>
        <v/>
      </c>
      <c r="AK672" s="71" t="str">
        <f t="shared" si="404"/>
        <v/>
      </c>
      <c r="AL672" s="71" t="str">
        <f t="shared" si="405"/>
        <v/>
      </c>
      <c r="AM672" s="71" t="str">
        <f t="shared" si="406"/>
        <v/>
      </c>
      <c r="AN672" s="72" t="str">
        <f t="shared" si="407"/>
        <v/>
      </c>
      <c r="AO672" s="73" t="str">
        <f t="shared" si="408"/>
        <v/>
      </c>
      <c r="AP672" s="72" t="str">
        <f t="shared" si="409"/>
        <v/>
      </c>
      <c r="AQ672" s="72" t="str">
        <f t="shared" si="410"/>
        <v/>
      </c>
      <c r="AR672" s="72" t="str">
        <f t="shared" si="411"/>
        <v/>
      </c>
      <c r="AS672" s="72" t="str">
        <f t="shared" si="412"/>
        <v/>
      </c>
      <c r="AT672" s="72" t="str">
        <f t="shared" si="413"/>
        <v/>
      </c>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78" t="str">
        <f t="shared" si="414"/>
        <v/>
      </c>
      <c r="CO672" s="78" t="str">
        <f t="shared" si="415"/>
        <v/>
      </c>
      <c r="CP672" s="78" t="str">
        <f t="shared" si="416"/>
        <v/>
      </c>
      <c r="CQ672" s="78" t="str">
        <f t="shared" si="417"/>
        <v/>
      </c>
      <c r="CR672" s="78" t="str">
        <f t="shared" si="418"/>
        <v/>
      </c>
      <c r="CS672" s="78" t="str">
        <f t="shared" si="419"/>
        <v/>
      </c>
      <c r="CT672" s="78">
        <f t="shared" si="420"/>
        <v>0</v>
      </c>
      <c r="CU672" s="78">
        <f t="shared" si="421"/>
        <v>0</v>
      </c>
      <c r="CV672" s="78">
        <f t="shared" si="422"/>
        <v>0</v>
      </c>
      <c r="CW672" s="78">
        <f t="shared" si="423"/>
        <v>0</v>
      </c>
      <c r="CX672" s="78">
        <f t="shared" si="424"/>
        <v>0</v>
      </c>
      <c r="CY672" s="78">
        <f t="shared" si="425"/>
        <v>0</v>
      </c>
      <c r="CZ672" s="78">
        <f t="shared" si="426"/>
        <v>0</v>
      </c>
      <c r="DA672" s="78">
        <f>IF(COUNTIFS($A$2:$A$601,A672,$B$2:$B$601,B672,$F$2:F$601,F672)&gt;1,1,0)</f>
        <v>0</v>
      </c>
      <c r="DB672" s="78">
        <f t="shared" si="427"/>
        <v>0</v>
      </c>
      <c r="DC672" s="78">
        <f t="shared" si="428"/>
        <v>0</v>
      </c>
      <c r="DD672" s="78">
        <f t="shared" si="429"/>
        <v>0</v>
      </c>
      <c r="DE672" s="78" t="str">
        <f t="shared" si="430"/>
        <v>1</v>
      </c>
      <c r="DF672" s="78" t="str">
        <f t="shared" si="431"/>
        <v>1</v>
      </c>
      <c r="DG672" s="78" t="str">
        <f t="shared" si="432"/>
        <v>1</v>
      </c>
      <c r="DH672" s="78" t="str">
        <f t="shared" si="433"/>
        <v>1</v>
      </c>
      <c r="DI672" s="79" t="str">
        <f>IFERROR(IF(J672="","",VLOOKUP(J672,Lists!$D$3:$E$13,2,FALSE)),1)</f>
        <v/>
      </c>
      <c r="DJ672" s="79" t="str">
        <f>IFERROR(IF(K672="","",VLOOKUP(K672,Lists!$F$3:$G$14,2,FALSE)),1)</f>
        <v/>
      </c>
      <c r="DK672" s="79" t="str">
        <f>IFERROR(IF(M672="","",VLOOKUP(M672,Lists!$AA$3:$AB$18,2,FALSE)),1)</f>
        <v/>
      </c>
      <c r="DL672" s="79" t="str">
        <f>IFERROR(IF(N672="","",VLOOKUP(N672,Lists!$AC$3:$AD$13,2,FALSE)),1)</f>
        <v/>
      </c>
    </row>
    <row r="673" spans="1:116" ht="15" customHeight="1" x14ac:dyDescent="0.2">
      <c r="A673" s="20"/>
      <c r="B673" s="19"/>
      <c r="C673" s="19"/>
      <c r="D673" s="19"/>
      <c r="E673" s="136"/>
      <c r="F673" s="70"/>
      <c r="G673" s="19"/>
      <c r="H673" s="65"/>
      <c r="I673" s="20"/>
      <c r="J673" s="66"/>
      <c r="K673" s="18"/>
      <c r="L673" s="18"/>
      <c r="M673" s="20"/>
      <c r="N673" s="20"/>
      <c r="O673" s="18"/>
      <c r="P673" s="134"/>
      <c r="Q673" s="70"/>
      <c r="R673" s="134"/>
      <c r="S673" s="70"/>
      <c r="T673" s="134"/>
      <c r="U673" s="70"/>
      <c r="V673" s="134"/>
      <c r="W673" s="20"/>
      <c r="X673" s="135"/>
      <c r="Y673" s="20"/>
      <c r="Z673" s="135"/>
      <c r="AA673" s="19"/>
      <c r="AB673" s="19"/>
      <c r="AC673" s="19"/>
      <c r="AD673" s="19"/>
      <c r="AE673" s="71" t="str">
        <f t="shared" si="398"/>
        <v/>
      </c>
      <c r="AF673" s="71" t="str">
        <f t="shared" si="399"/>
        <v/>
      </c>
      <c r="AG673" s="71" t="str">
        <f t="shared" si="400"/>
        <v/>
      </c>
      <c r="AH673" s="71" t="str">
        <f t="shared" si="401"/>
        <v/>
      </c>
      <c r="AI673" s="71" t="str">
        <f t="shared" si="402"/>
        <v/>
      </c>
      <c r="AJ673" s="71" t="str">
        <f t="shared" si="403"/>
        <v/>
      </c>
      <c r="AK673" s="71" t="str">
        <f t="shared" si="404"/>
        <v/>
      </c>
      <c r="AL673" s="71" t="str">
        <f t="shared" si="405"/>
        <v/>
      </c>
      <c r="AM673" s="71" t="str">
        <f t="shared" si="406"/>
        <v/>
      </c>
      <c r="AN673" s="72" t="str">
        <f t="shared" si="407"/>
        <v/>
      </c>
      <c r="AO673" s="73" t="str">
        <f t="shared" si="408"/>
        <v/>
      </c>
      <c r="AP673" s="72" t="str">
        <f t="shared" si="409"/>
        <v/>
      </c>
      <c r="AQ673" s="72" t="str">
        <f t="shared" si="410"/>
        <v/>
      </c>
      <c r="AR673" s="72" t="str">
        <f t="shared" si="411"/>
        <v/>
      </c>
      <c r="AS673" s="72" t="str">
        <f t="shared" si="412"/>
        <v/>
      </c>
      <c r="AT673" s="72" t="str">
        <f t="shared" si="413"/>
        <v/>
      </c>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78" t="str">
        <f t="shared" si="414"/>
        <v/>
      </c>
      <c r="CO673" s="78" t="str">
        <f t="shared" si="415"/>
        <v/>
      </c>
      <c r="CP673" s="78" t="str">
        <f t="shared" si="416"/>
        <v/>
      </c>
      <c r="CQ673" s="78" t="str">
        <f t="shared" si="417"/>
        <v/>
      </c>
      <c r="CR673" s="78" t="str">
        <f t="shared" si="418"/>
        <v/>
      </c>
      <c r="CS673" s="78" t="str">
        <f t="shared" si="419"/>
        <v/>
      </c>
      <c r="CT673" s="78">
        <f t="shared" si="420"/>
        <v>0</v>
      </c>
      <c r="CU673" s="78">
        <f t="shared" si="421"/>
        <v>0</v>
      </c>
      <c r="CV673" s="78">
        <f t="shared" si="422"/>
        <v>0</v>
      </c>
      <c r="CW673" s="78">
        <f t="shared" si="423"/>
        <v>0</v>
      </c>
      <c r="CX673" s="78">
        <f t="shared" si="424"/>
        <v>0</v>
      </c>
      <c r="CY673" s="78">
        <f t="shared" si="425"/>
        <v>0</v>
      </c>
      <c r="CZ673" s="78">
        <f t="shared" si="426"/>
        <v>0</v>
      </c>
      <c r="DA673" s="78">
        <f>IF(COUNTIFS($A$2:$A$601,A673,$B$2:$B$601,B673,$F$2:F$601,F673)&gt;1,1,0)</f>
        <v>0</v>
      </c>
      <c r="DB673" s="78">
        <f t="shared" si="427"/>
        <v>0</v>
      </c>
      <c r="DC673" s="78">
        <f t="shared" si="428"/>
        <v>0</v>
      </c>
      <c r="DD673" s="78">
        <f t="shared" si="429"/>
        <v>0</v>
      </c>
      <c r="DE673" s="78" t="str">
        <f t="shared" si="430"/>
        <v>1</v>
      </c>
      <c r="DF673" s="78" t="str">
        <f t="shared" si="431"/>
        <v>1</v>
      </c>
      <c r="DG673" s="78" t="str">
        <f t="shared" si="432"/>
        <v>1</v>
      </c>
      <c r="DH673" s="78" t="str">
        <f t="shared" si="433"/>
        <v>1</v>
      </c>
      <c r="DI673" s="79" t="str">
        <f>IFERROR(IF(J673="","",VLOOKUP(J673,Lists!$D$3:$E$13,2,FALSE)),1)</f>
        <v/>
      </c>
      <c r="DJ673" s="79" t="str">
        <f>IFERROR(IF(K673="","",VLOOKUP(K673,Lists!$F$3:$G$14,2,FALSE)),1)</f>
        <v/>
      </c>
      <c r="DK673" s="79" t="str">
        <f>IFERROR(IF(M673="","",VLOOKUP(M673,Lists!$AA$3:$AB$18,2,FALSE)),1)</f>
        <v/>
      </c>
      <c r="DL673" s="79" t="str">
        <f>IFERROR(IF(N673="","",VLOOKUP(N673,Lists!$AC$3:$AD$13,2,FALSE)),1)</f>
        <v/>
      </c>
    </row>
    <row r="674" spans="1:116" ht="15" customHeight="1" x14ac:dyDescent="0.2">
      <c r="A674" s="20"/>
      <c r="B674" s="19"/>
      <c r="C674" s="19"/>
      <c r="D674" s="19"/>
      <c r="E674" s="136"/>
      <c r="F674" s="70"/>
      <c r="G674" s="19"/>
      <c r="H674" s="65"/>
      <c r="I674" s="20"/>
      <c r="J674" s="66"/>
      <c r="K674" s="18"/>
      <c r="L674" s="18"/>
      <c r="M674" s="20"/>
      <c r="N674" s="20"/>
      <c r="O674" s="18"/>
      <c r="P674" s="134"/>
      <c r="Q674" s="70"/>
      <c r="R674" s="134"/>
      <c r="S674" s="70"/>
      <c r="T674" s="134"/>
      <c r="U674" s="70"/>
      <c r="V674" s="134"/>
      <c r="W674" s="20"/>
      <c r="X674" s="135"/>
      <c r="Y674" s="20"/>
      <c r="Z674" s="135"/>
      <c r="AA674" s="19"/>
      <c r="AB674" s="19"/>
      <c r="AC674" s="19"/>
      <c r="AD674" s="19"/>
      <c r="AE674" s="71" t="str">
        <f t="shared" si="398"/>
        <v/>
      </c>
      <c r="AF674" s="71" t="str">
        <f t="shared" si="399"/>
        <v/>
      </c>
      <c r="AG674" s="71" t="str">
        <f t="shared" si="400"/>
        <v/>
      </c>
      <c r="AH674" s="71" t="str">
        <f t="shared" si="401"/>
        <v/>
      </c>
      <c r="AI674" s="71" t="str">
        <f t="shared" si="402"/>
        <v/>
      </c>
      <c r="AJ674" s="71" t="str">
        <f t="shared" si="403"/>
        <v/>
      </c>
      <c r="AK674" s="71" t="str">
        <f t="shared" si="404"/>
        <v/>
      </c>
      <c r="AL674" s="71" t="str">
        <f t="shared" si="405"/>
        <v/>
      </c>
      <c r="AM674" s="71" t="str">
        <f t="shared" si="406"/>
        <v/>
      </c>
      <c r="AN674" s="72" t="str">
        <f t="shared" si="407"/>
        <v/>
      </c>
      <c r="AO674" s="73" t="str">
        <f t="shared" si="408"/>
        <v/>
      </c>
      <c r="AP674" s="72" t="str">
        <f t="shared" si="409"/>
        <v/>
      </c>
      <c r="AQ674" s="72" t="str">
        <f t="shared" si="410"/>
        <v/>
      </c>
      <c r="AR674" s="72" t="str">
        <f t="shared" si="411"/>
        <v/>
      </c>
      <c r="AS674" s="72" t="str">
        <f t="shared" si="412"/>
        <v/>
      </c>
      <c r="AT674" s="72" t="str">
        <f t="shared" si="413"/>
        <v/>
      </c>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78" t="str">
        <f t="shared" si="414"/>
        <v/>
      </c>
      <c r="CO674" s="78" t="str">
        <f t="shared" si="415"/>
        <v/>
      </c>
      <c r="CP674" s="78" t="str">
        <f t="shared" si="416"/>
        <v/>
      </c>
      <c r="CQ674" s="78" t="str">
        <f t="shared" si="417"/>
        <v/>
      </c>
      <c r="CR674" s="78" t="str">
        <f t="shared" si="418"/>
        <v/>
      </c>
      <c r="CS674" s="78" t="str">
        <f t="shared" si="419"/>
        <v/>
      </c>
      <c r="CT674" s="78">
        <f t="shared" si="420"/>
        <v>0</v>
      </c>
      <c r="CU674" s="78">
        <f t="shared" si="421"/>
        <v>0</v>
      </c>
      <c r="CV674" s="78">
        <f t="shared" si="422"/>
        <v>0</v>
      </c>
      <c r="CW674" s="78">
        <f t="shared" si="423"/>
        <v>0</v>
      </c>
      <c r="CX674" s="78">
        <f t="shared" si="424"/>
        <v>0</v>
      </c>
      <c r="CY674" s="78">
        <f t="shared" si="425"/>
        <v>0</v>
      </c>
      <c r="CZ674" s="78">
        <f t="shared" si="426"/>
        <v>0</v>
      </c>
      <c r="DA674" s="78">
        <f>IF(COUNTIFS($A$2:$A$601,A674,$B$2:$B$601,B674,$F$2:F$601,F674)&gt;1,1,0)</f>
        <v>0</v>
      </c>
      <c r="DB674" s="78">
        <f t="shared" si="427"/>
        <v>0</v>
      </c>
      <c r="DC674" s="78">
        <f t="shared" si="428"/>
        <v>0</v>
      </c>
      <c r="DD674" s="78">
        <f t="shared" si="429"/>
        <v>0</v>
      </c>
      <c r="DE674" s="78" t="str">
        <f t="shared" si="430"/>
        <v>1</v>
      </c>
      <c r="DF674" s="78" t="str">
        <f t="shared" si="431"/>
        <v>1</v>
      </c>
      <c r="DG674" s="78" t="str">
        <f t="shared" si="432"/>
        <v>1</v>
      </c>
      <c r="DH674" s="78" t="str">
        <f t="shared" si="433"/>
        <v>1</v>
      </c>
      <c r="DI674" s="79" t="str">
        <f>IFERROR(IF(J674="","",VLOOKUP(J674,Lists!$D$3:$E$13,2,FALSE)),1)</f>
        <v/>
      </c>
      <c r="DJ674" s="79" t="str">
        <f>IFERROR(IF(K674="","",VLOOKUP(K674,Lists!$F$3:$G$14,2,FALSE)),1)</f>
        <v/>
      </c>
      <c r="DK674" s="79" t="str">
        <f>IFERROR(IF(M674="","",VLOOKUP(M674,Lists!$AA$3:$AB$18,2,FALSE)),1)</f>
        <v/>
      </c>
      <c r="DL674" s="79" t="str">
        <f>IFERROR(IF(N674="","",VLOOKUP(N674,Lists!$AC$3:$AD$13,2,FALSE)),1)</f>
        <v/>
      </c>
    </row>
    <row r="675" spans="1:116" ht="15" customHeight="1" x14ac:dyDescent="0.2">
      <c r="A675" s="20"/>
      <c r="B675" s="19"/>
      <c r="C675" s="19"/>
      <c r="D675" s="19"/>
      <c r="E675" s="136"/>
      <c r="F675" s="70"/>
      <c r="G675" s="19"/>
      <c r="H675" s="65"/>
      <c r="I675" s="20"/>
      <c r="J675" s="66"/>
      <c r="K675" s="18"/>
      <c r="L675" s="18"/>
      <c r="M675" s="20"/>
      <c r="N675" s="20"/>
      <c r="O675" s="18"/>
      <c r="P675" s="134"/>
      <c r="Q675" s="70"/>
      <c r="R675" s="134"/>
      <c r="S675" s="70"/>
      <c r="T675" s="134"/>
      <c r="U675" s="70"/>
      <c r="V675" s="134"/>
      <c r="W675" s="20"/>
      <c r="X675" s="135"/>
      <c r="Y675" s="20"/>
      <c r="Z675" s="135"/>
      <c r="AA675" s="19"/>
      <c r="AB675" s="19"/>
      <c r="AC675" s="19"/>
      <c r="AD675" s="19"/>
      <c r="AE675" s="71" t="str">
        <f t="shared" si="398"/>
        <v/>
      </c>
      <c r="AF675" s="71" t="str">
        <f t="shared" si="399"/>
        <v/>
      </c>
      <c r="AG675" s="71" t="str">
        <f t="shared" si="400"/>
        <v/>
      </c>
      <c r="AH675" s="71" t="str">
        <f t="shared" si="401"/>
        <v/>
      </c>
      <c r="AI675" s="71" t="str">
        <f t="shared" si="402"/>
        <v/>
      </c>
      <c r="AJ675" s="71" t="str">
        <f t="shared" si="403"/>
        <v/>
      </c>
      <c r="AK675" s="71" t="str">
        <f t="shared" si="404"/>
        <v/>
      </c>
      <c r="AL675" s="71" t="str">
        <f t="shared" si="405"/>
        <v/>
      </c>
      <c r="AM675" s="71" t="str">
        <f t="shared" si="406"/>
        <v/>
      </c>
      <c r="AN675" s="72" t="str">
        <f t="shared" si="407"/>
        <v/>
      </c>
      <c r="AO675" s="73" t="str">
        <f t="shared" si="408"/>
        <v/>
      </c>
      <c r="AP675" s="72" t="str">
        <f t="shared" si="409"/>
        <v/>
      </c>
      <c r="AQ675" s="72" t="str">
        <f t="shared" si="410"/>
        <v/>
      </c>
      <c r="AR675" s="72" t="str">
        <f t="shared" si="411"/>
        <v/>
      </c>
      <c r="AS675" s="72" t="str">
        <f t="shared" si="412"/>
        <v/>
      </c>
      <c r="AT675" s="72" t="str">
        <f t="shared" si="413"/>
        <v/>
      </c>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78" t="str">
        <f t="shared" si="414"/>
        <v/>
      </c>
      <c r="CO675" s="78" t="str">
        <f t="shared" si="415"/>
        <v/>
      </c>
      <c r="CP675" s="78" t="str">
        <f t="shared" si="416"/>
        <v/>
      </c>
      <c r="CQ675" s="78" t="str">
        <f t="shared" si="417"/>
        <v/>
      </c>
      <c r="CR675" s="78" t="str">
        <f t="shared" si="418"/>
        <v/>
      </c>
      <c r="CS675" s="78" t="str">
        <f t="shared" si="419"/>
        <v/>
      </c>
      <c r="CT675" s="78">
        <f t="shared" si="420"/>
        <v>0</v>
      </c>
      <c r="CU675" s="78">
        <f t="shared" si="421"/>
        <v>0</v>
      </c>
      <c r="CV675" s="78">
        <f t="shared" si="422"/>
        <v>0</v>
      </c>
      <c r="CW675" s="78">
        <f t="shared" si="423"/>
        <v>0</v>
      </c>
      <c r="CX675" s="78">
        <f t="shared" si="424"/>
        <v>0</v>
      </c>
      <c r="CY675" s="78">
        <f t="shared" si="425"/>
        <v>0</v>
      </c>
      <c r="CZ675" s="78">
        <f t="shared" si="426"/>
        <v>0</v>
      </c>
      <c r="DA675" s="78">
        <f>IF(COUNTIFS($A$2:$A$601,A675,$B$2:$B$601,B675,$F$2:F$601,F675)&gt;1,1,0)</f>
        <v>0</v>
      </c>
      <c r="DB675" s="78">
        <f t="shared" si="427"/>
        <v>0</v>
      </c>
      <c r="DC675" s="78">
        <f t="shared" si="428"/>
        <v>0</v>
      </c>
      <c r="DD675" s="78">
        <f t="shared" si="429"/>
        <v>0</v>
      </c>
      <c r="DE675" s="78" t="str">
        <f t="shared" si="430"/>
        <v>1</v>
      </c>
      <c r="DF675" s="78" t="str">
        <f t="shared" si="431"/>
        <v>1</v>
      </c>
      <c r="DG675" s="78" t="str">
        <f t="shared" si="432"/>
        <v>1</v>
      </c>
      <c r="DH675" s="78" t="str">
        <f t="shared" si="433"/>
        <v>1</v>
      </c>
      <c r="DI675" s="79" t="str">
        <f>IFERROR(IF(J675="","",VLOOKUP(J675,Lists!$D$3:$E$13,2,FALSE)),1)</f>
        <v/>
      </c>
      <c r="DJ675" s="79" t="str">
        <f>IFERROR(IF(K675="","",VLOOKUP(K675,Lists!$F$3:$G$14,2,FALSE)),1)</f>
        <v/>
      </c>
      <c r="DK675" s="79" t="str">
        <f>IFERROR(IF(M675="","",VLOOKUP(M675,Lists!$AA$3:$AB$18,2,FALSE)),1)</f>
        <v/>
      </c>
      <c r="DL675" s="79" t="str">
        <f>IFERROR(IF(N675="","",VLOOKUP(N675,Lists!$AC$3:$AD$13,2,FALSE)),1)</f>
        <v/>
      </c>
    </row>
    <row r="676" spans="1:116" ht="15" customHeight="1" x14ac:dyDescent="0.2">
      <c r="A676" s="20"/>
      <c r="B676" s="19"/>
      <c r="C676" s="19"/>
      <c r="D676" s="19"/>
      <c r="E676" s="136"/>
      <c r="F676" s="70"/>
      <c r="G676" s="19"/>
      <c r="H676" s="65"/>
      <c r="I676" s="20"/>
      <c r="J676" s="66"/>
      <c r="K676" s="18"/>
      <c r="L676" s="18"/>
      <c r="M676" s="20"/>
      <c r="N676" s="20"/>
      <c r="O676" s="18"/>
      <c r="P676" s="134"/>
      <c r="Q676" s="70"/>
      <c r="R676" s="134"/>
      <c r="S676" s="70"/>
      <c r="T676" s="134"/>
      <c r="U676" s="70"/>
      <c r="V676" s="134"/>
      <c r="W676" s="20"/>
      <c r="X676" s="135"/>
      <c r="Y676" s="20"/>
      <c r="Z676" s="135"/>
      <c r="AA676" s="19"/>
      <c r="AB676" s="19"/>
      <c r="AC676" s="19"/>
      <c r="AD676" s="19"/>
      <c r="AE676" s="71" t="str">
        <f t="shared" si="398"/>
        <v/>
      </c>
      <c r="AF676" s="71" t="str">
        <f t="shared" si="399"/>
        <v/>
      </c>
      <c r="AG676" s="71" t="str">
        <f t="shared" si="400"/>
        <v/>
      </c>
      <c r="AH676" s="71" t="str">
        <f t="shared" si="401"/>
        <v/>
      </c>
      <c r="AI676" s="71" t="str">
        <f t="shared" si="402"/>
        <v/>
      </c>
      <c r="AJ676" s="71" t="str">
        <f t="shared" si="403"/>
        <v/>
      </c>
      <c r="AK676" s="71" t="str">
        <f t="shared" si="404"/>
        <v/>
      </c>
      <c r="AL676" s="71" t="str">
        <f t="shared" si="405"/>
        <v/>
      </c>
      <c r="AM676" s="71" t="str">
        <f t="shared" si="406"/>
        <v/>
      </c>
      <c r="AN676" s="72" t="str">
        <f t="shared" si="407"/>
        <v/>
      </c>
      <c r="AO676" s="73" t="str">
        <f t="shared" si="408"/>
        <v/>
      </c>
      <c r="AP676" s="72" t="str">
        <f t="shared" si="409"/>
        <v/>
      </c>
      <c r="AQ676" s="72" t="str">
        <f t="shared" si="410"/>
        <v/>
      </c>
      <c r="AR676" s="72" t="str">
        <f t="shared" si="411"/>
        <v/>
      </c>
      <c r="AS676" s="72" t="str">
        <f t="shared" si="412"/>
        <v/>
      </c>
      <c r="AT676" s="72" t="str">
        <f t="shared" si="413"/>
        <v/>
      </c>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78" t="str">
        <f t="shared" si="414"/>
        <v/>
      </c>
      <c r="CO676" s="78" t="str">
        <f t="shared" si="415"/>
        <v/>
      </c>
      <c r="CP676" s="78" t="str">
        <f t="shared" si="416"/>
        <v/>
      </c>
      <c r="CQ676" s="78" t="str">
        <f t="shared" si="417"/>
        <v/>
      </c>
      <c r="CR676" s="78" t="str">
        <f t="shared" si="418"/>
        <v/>
      </c>
      <c r="CS676" s="78" t="str">
        <f t="shared" si="419"/>
        <v/>
      </c>
      <c r="CT676" s="78">
        <f t="shared" si="420"/>
        <v>0</v>
      </c>
      <c r="CU676" s="78">
        <f t="shared" si="421"/>
        <v>0</v>
      </c>
      <c r="CV676" s="78">
        <f t="shared" si="422"/>
        <v>0</v>
      </c>
      <c r="CW676" s="78">
        <f t="shared" si="423"/>
        <v>0</v>
      </c>
      <c r="CX676" s="78">
        <f t="shared" si="424"/>
        <v>0</v>
      </c>
      <c r="CY676" s="78">
        <f t="shared" si="425"/>
        <v>0</v>
      </c>
      <c r="CZ676" s="78">
        <f t="shared" si="426"/>
        <v>0</v>
      </c>
      <c r="DA676" s="78">
        <f>IF(COUNTIFS($A$2:$A$601,A676,$B$2:$B$601,B676,$F$2:F$601,F676)&gt;1,1,0)</f>
        <v>0</v>
      </c>
      <c r="DB676" s="78">
        <f t="shared" si="427"/>
        <v>0</v>
      </c>
      <c r="DC676" s="78">
        <f t="shared" si="428"/>
        <v>0</v>
      </c>
      <c r="DD676" s="78">
        <f t="shared" si="429"/>
        <v>0</v>
      </c>
      <c r="DE676" s="78" t="str">
        <f t="shared" si="430"/>
        <v>1</v>
      </c>
      <c r="DF676" s="78" t="str">
        <f t="shared" si="431"/>
        <v>1</v>
      </c>
      <c r="DG676" s="78" t="str">
        <f t="shared" si="432"/>
        <v>1</v>
      </c>
      <c r="DH676" s="78" t="str">
        <f t="shared" si="433"/>
        <v>1</v>
      </c>
      <c r="DI676" s="79" t="str">
        <f>IFERROR(IF(J676="","",VLOOKUP(J676,Lists!$D$3:$E$13,2,FALSE)),1)</f>
        <v/>
      </c>
      <c r="DJ676" s="79" t="str">
        <f>IFERROR(IF(K676="","",VLOOKUP(K676,Lists!$F$3:$G$14,2,FALSE)),1)</f>
        <v/>
      </c>
      <c r="DK676" s="79" t="str">
        <f>IFERROR(IF(M676="","",VLOOKUP(M676,Lists!$AA$3:$AB$18,2,FALSE)),1)</f>
        <v/>
      </c>
      <c r="DL676" s="79" t="str">
        <f>IFERROR(IF(N676="","",VLOOKUP(N676,Lists!$AC$3:$AD$13,2,FALSE)),1)</f>
        <v/>
      </c>
    </row>
    <row r="677" spans="1:116" ht="15" customHeight="1" x14ac:dyDescent="0.2">
      <c r="A677" s="20"/>
      <c r="B677" s="19"/>
      <c r="C677" s="19"/>
      <c r="D677" s="19"/>
      <c r="E677" s="136"/>
      <c r="F677" s="70"/>
      <c r="G677" s="19"/>
      <c r="H677" s="65"/>
      <c r="I677" s="20"/>
      <c r="J677" s="66"/>
      <c r="K677" s="18"/>
      <c r="L677" s="18"/>
      <c r="M677" s="20"/>
      <c r="N677" s="20"/>
      <c r="O677" s="18"/>
      <c r="P677" s="134"/>
      <c r="Q677" s="70"/>
      <c r="R677" s="134"/>
      <c r="S677" s="70"/>
      <c r="T677" s="134"/>
      <c r="U677" s="70"/>
      <c r="V677" s="134"/>
      <c r="W677" s="20"/>
      <c r="X677" s="135"/>
      <c r="Y677" s="20"/>
      <c r="Z677" s="135"/>
      <c r="AA677" s="19"/>
      <c r="AB677" s="19"/>
      <c r="AC677" s="19"/>
      <c r="AD677" s="19"/>
      <c r="AE677" s="71" t="str">
        <f t="shared" si="398"/>
        <v/>
      </c>
      <c r="AF677" s="71" t="str">
        <f t="shared" si="399"/>
        <v/>
      </c>
      <c r="AG677" s="71" t="str">
        <f t="shared" si="400"/>
        <v/>
      </c>
      <c r="AH677" s="71" t="str">
        <f t="shared" si="401"/>
        <v/>
      </c>
      <c r="AI677" s="71" t="str">
        <f t="shared" si="402"/>
        <v/>
      </c>
      <c r="AJ677" s="71" t="str">
        <f t="shared" si="403"/>
        <v/>
      </c>
      <c r="AK677" s="71" t="str">
        <f t="shared" si="404"/>
        <v/>
      </c>
      <c r="AL677" s="71" t="str">
        <f t="shared" si="405"/>
        <v/>
      </c>
      <c r="AM677" s="71" t="str">
        <f t="shared" si="406"/>
        <v/>
      </c>
      <c r="AN677" s="72" t="str">
        <f t="shared" si="407"/>
        <v/>
      </c>
      <c r="AO677" s="73" t="str">
        <f t="shared" si="408"/>
        <v/>
      </c>
      <c r="AP677" s="72" t="str">
        <f t="shared" si="409"/>
        <v/>
      </c>
      <c r="AQ677" s="72" t="str">
        <f t="shared" si="410"/>
        <v/>
      </c>
      <c r="AR677" s="72" t="str">
        <f t="shared" si="411"/>
        <v/>
      </c>
      <c r="AS677" s="72" t="str">
        <f t="shared" si="412"/>
        <v/>
      </c>
      <c r="AT677" s="72" t="str">
        <f t="shared" si="413"/>
        <v/>
      </c>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78" t="str">
        <f t="shared" si="414"/>
        <v/>
      </c>
      <c r="CO677" s="78" t="str">
        <f t="shared" si="415"/>
        <v/>
      </c>
      <c r="CP677" s="78" t="str">
        <f t="shared" si="416"/>
        <v/>
      </c>
      <c r="CQ677" s="78" t="str">
        <f t="shared" si="417"/>
        <v/>
      </c>
      <c r="CR677" s="78" t="str">
        <f t="shared" si="418"/>
        <v/>
      </c>
      <c r="CS677" s="78" t="str">
        <f t="shared" si="419"/>
        <v/>
      </c>
      <c r="CT677" s="78">
        <f t="shared" si="420"/>
        <v>0</v>
      </c>
      <c r="CU677" s="78">
        <f t="shared" si="421"/>
        <v>0</v>
      </c>
      <c r="CV677" s="78">
        <f t="shared" si="422"/>
        <v>0</v>
      </c>
      <c r="CW677" s="78">
        <f t="shared" si="423"/>
        <v>0</v>
      </c>
      <c r="CX677" s="78">
        <f t="shared" si="424"/>
        <v>0</v>
      </c>
      <c r="CY677" s="78">
        <f t="shared" si="425"/>
        <v>0</v>
      </c>
      <c r="CZ677" s="78">
        <f t="shared" si="426"/>
        <v>0</v>
      </c>
      <c r="DA677" s="78">
        <f>IF(COUNTIFS($A$2:$A$601,A677,$B$2:$B$601,B677,$F$2:F$601,F677)&gt;1,1,0)</f>
        <v>0</v>
      </c>
      <c r="DB677" s="78">
        <f t="shared" si="427"/>
        <v>0</v>
      </c>
      <c r="DC677" s="78">
        <f t="shared" si="428"/>
        <v>0</v>
      </c>
      <c r="DD677" s="78">
        <f t="shared" si="429"/>
        <v>0</v>
      </c>
      <c r="DE677" s="78" t="str">
        <f t="shared" si="430"/>
        <v>1</v>
      </c>
      <c r="DF677" s="78" t="str">
        <f t="shared" si="431"/>
        <v>1</v>
      </c>
      <c r="DG677" s="78" t="str">
        <f t="shared" si="432"/>
        <v>1</v>
      </c>
      <c r="DH677" s="78" t="str">
        <f t="shared" si="433"/>
        <v>1</v>
      </c>
      <c r="DI677" s="79" t="str">
        <f>IFERROR(IF(J677="","",VLOOKUP(J677,Lists!$D$3:$E$13,2,FALSE)),1)</f>
        <v/>
      </c>
      <c r="DJ677" s="79" t="str">
        <f>IFERROR(IF(K677="","",VLOOKUP(K677,Lists!$F$3:$G$14,2,FALSE)),1)</f>
        <v/>
      </c>
      <c r="DK677" s="79" t="str">
        <f>IFERROR(IF(M677="","",VLOOKUP(M677,Lists!$AA$3:$AB$18,2,FALSE)),1)</f>
        <v/>
      </c>
      <c r="DL677" s="79" t="str">
        <f>IFERROR(IF(N677="","",VLOOKUP(N677,Lists!$AC$3:$AD$13,2,FALSE)),1)</f>
        <v/>
      </c>
    </row>
    <row r="678" spans="1:116" ht="15" customHeight="1" x14ac:dyDescent="0.2">
      <c r="A678" s="20"/>
      <c r="B678" s="19"/>
      <c r="C678" s="19"/>
      <c r="D678" s="19"/>
      <c r="E678" s="136"/>
      <c r="F678" s="70"/>
      <c r="G678" s="19"/>
      <c r="H678" s="65"/>
      <c r="I678" s="20"/>
      <c r="J678" s="66"/>
      <c r="K678" s="18"/>
      <c r="L678" s="18"/>
      <c r="M678" s="20"/>
      <c r="N678" s="20"/>
      <c r="O678" s="18"/>
      <c r="P678" s="134"/>
      <c r="Q678" s="70"/>
      <c r="R678" s="134"/>
      <c r="S678" s="70"/>
      <c r="T678" s="134"/>
      <c r="U678" s="70"/>
      <c r="V678" s="134"/>
      <c r="W678" s="20"/>
      <c r="X678" s="135"/>
      <c r="Y678" s="20"/>
      <c r="Z678" s="135"/>
      <c r="AA678" s="19"/>
      <c r="AB678" s="19"/>
      <c r="AC678" s="19"/>
      <c r="AD678" s="19"/>
      <c r="AE678" s="71" t="str">
        <f t="shared" si="398"/>
        <v/>
      </c>
      <c r="AF678" s="71" t="str">
        <f t="shared" si="399"/>
        <v/>
      </c>
      <c r="AG678" s="71" t="str">
        <f t="shared" si="400"/>
        <v/>
      </c>
      <c r="AH678" s="71" t="str">
        <f t="shared" si="401"/>
        <v/>
      </c>
      <c r="AI678" s="71" t="str">
        <f t="shared" si="402"/>
        <v/>
      </c>
      <c r="AJ678" s="71" t="str">
        <f t="shared" si="403"/>
        <v/>
      </c>
      <c r="AK678" s="71" t="str">
        <f t="shared" si="404"/>
        <v/>
      </c>
      <c r="AL678" s="71" t="str">
        <f t="shared" si="405"/>
        <v/>
      </c>
      <c r="AM678" s="71" t="str">
        <f t="shared" si="406"/>
        <v/>
      </c>
      <c r="AN678" s="72" t="str">
        <f t="shared" si="407"/>
        <v/>
      </c>
      <c r="AO678" s="73" t="str">
        <f t="shared" si="408"/>
        <v/>
      </c>
      <c r="AP678" s="72" t="str">
        <f t="shared" si="409"/>
        <v/>
      </c>
      <c r="AQ678" s="72" t="str">
        <f t="shared" si="410"/>
        <v/>
      </c>
      <c r="AR678" s="72" t="str">
        <f t="shared" si="411"/>
        <v/>
      </c>
      <c r="AS678" s="72" t="str">
        <f t="shared" si="412"/>
        <v/>
      </c>
      <c r="AT678" s="72" t="str">
        <f t="shared" si="413"/>
        <v/>
      </c>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78" t="str">
        <f t="shared" si="414"/>
        <v/>
      </c>
      <c r="CO678" s="78" t="str">
        <f t="shared" si="415"/>
        <v/>
      </c>
      <c r="CP678" s="78" t="str">
        <f t="shared" si="416"/>
        <v/>
      </c>
      <c r="CQ678" s="78" t="str">
        <f t="shared" si="417"/>
        <v/>
      </c>
      <c r="CR678" s="78" t="str">
        <f t="shared" si="418"/>
        <v/>
      </c>
      <c r="CS678" s="78" t="str">
        <f t="shared" si="419"/>
        <v/>
      </c>
      <c r="CT678" s="78">
        <f t="shared" si="420"/>
        <v>0</v>
      </c>
      <c r="CU678" s="78">
        <f t="shared" si="421"/>
        <v>0</v>
      </c>
      <c r="CV678" s="78">
        <f t="shared" si="422"/>
        <v>0</v>
      </c>
      <c r="CW678" s="78">
        <f t="shared" si="423"/>
        <v>0</v>
      </c>
      <c r="CX678" s="78">
        <f t="shared" si="424"/>
        <v>0</v>
      </c>
      <c r="CY678" s="78">
        <f t="shared" si="425"/>
        <v>0</v>
      </c>
      <c r="CZ678" s="78">
        <f t="shared" si="426"/>
        <v>0</v>
      </c>
      <c r="DA678" s="78">
        <f>IF(COUNTIFS($A$2:$A$601,A678,$B$2:$B$601,B678,$F$2:F$601,F678)&gt;1,1,0)</f>
        <v>0</v>
      </c>
      <c r="DB678" s="78">
        <f t="shared" si="427"/>
        <v>0</v>
      </c>
      <c r="DC678" s="78">
        <f t="shared" si="428"/>
        <v>0</v>
      </c>
      <c r="DD678" s="78">
        <f t="shared" si="429"/>
        <v>0</v>
      </c>
      <c r="DE678" s="78" t="str">
        <f t="shared" si="430"/>
        <v>1</v>
      </c>
      <c r="DF678" s="78" t="str">
        <f t="shared" si="431"/>
        <v>1</v>
      </c>
      <c r="DG678" s="78" t="str">
        <f t="shared" si="432"/>
        <v>1</v>
      </c>
      <c r="DH678" s="78" t="str">
        <f t="shared" si="433"/>
        <v>1</v>
      </c>
      <c r="DI678" s="79" t="str">
        <f>IFERROR(IF(J678="","",VLOOKUP(J678,Lists!$D$3:$E$13,2,FALSE)),1)</f>
        <v/>
      </c>
      <c r="DJ678" s="79" t="str">
        <f>IFERROR(IF(K678="","",VLOOKUP(K678,Lists!$F$3:$G$14,2,FALSE)),1)</f>
        <v/>
      </c>
      <c r="DK678" s="79" t="str">
        <f>IFERROR(IF(M678="","",VLOOKUP(M678,Lists!$AA$3:$AB$18,2,FALSE)),1)</f>
        <v/>
      </c>
      <c r="DL678" s="79" t="str">
        <f>IFERROR(IF(N678="","",VLOOKUP(N678,Lists!$AC$3:$AD$13,2,FALSE)),1)</f>
        <v/>
      </c>
    </row>
    <row r="679" spans="1:116" ht="15" customHeight="1" x14ac:dyDescent="0.2">
      <c r="A679" s="20"/>
      <c r="B679" s="19"/>
      <c r="C679" s="19"/>
      <c r="D679" s="19"/>
      <c r="E679" s="136"/>
      <c r="F679" s="70"/>
      <c r="G679" s="19"/>
      <c r="H679" s="65"/>
      <c r="I679" s="20"/>
      <c r="J679" s="66"/>
      <c r="K679" s="18"/>
      <c r="L679" s="18"/>
      <c r="M679" s="20"/>
      <c r="N679" s="20"/>
      <c r="O679" s="18"/>
      <c r="P679" s="134"/>
      <c r="Q679" s="70"/>
      <c r="R679" s="134"/>
      <c r="S679" s="70"/>
      <c r="T679" s="134"/>
      <c r="U679" s="70"/>
      <c r="V679" s="134"/>
      <c r="W679" s="20"/>
      <c r="X679" s="135"/>
      <c r="Y679" s="20"/>
      <c r="Z679" s="135"/>
      <c r="AA679" s="19"/>
      <c r="AB679" s="19"/>
      <c r="AC679" s="19"/>
      <c r="AD679" s="19"/>
      <c r="AE679" s="71" t="str">
        <f t="shared" si="398"/>
        <v/>
      </c>
      <c r="AF679" s="71" t="str">
        <f t="shared" si="399"/>
        <v/>
      </c>
      <c r="AG679" s="71" t="str">
        <f t="shared" si="400"/>
        <v/>
      </c>
      <c r="AH679" s="71" t="str">
        <f t="shared" si="401"/>
        <v/>
      </c>
      <c r="AI679" s="71" t="str">
        <f t="shared" si="402"/>
        <v/>
      </c>
      <c r="AJ679" s="71" t="str">
        <f t="shared" si="403"/>
        <v/>
      </c>
      <c r="AK679" s="71" t="str">
        <f t="shared" si="404"/>
        <v/>
      </c>
      <c r="AL679" s="71" t="str">
        <f t="shared" si="405"/>
        <v/>
      </c>
      <c r="AM679" s="71" t="str">
        <f t="shared" si="406"/>
        <v/>
      </c>
      <c r="AN679" s="72" t="str">
        <f t="shared" si="407"/>
        <v/>
      </c>
      <c r="AO679" s="73" t="str">
        <f t="shared" si="408"/>
        <v/>
      </c>
      <c r="AP679" s="72" t="str">
        <f t="shared" si="409"/>
        <v/>
      </c>
      <c r="AQ679" s="72" t="str">
        <f t="shared" si="410"/>
        <v/>
      </c>
      <c r="AR679" s="72" t="str">
        <f t="shared" si="411"/>
        <v/>
      </c>
      <c r="AS679" s="72" t="str">
        <f t="shared" si="412"/>
        <v/>
      </c>
      <c r="AT679" s="72" t="str">
        <f t="shared" si="413"/>
        <v/>
      </c>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78" t="str">
        <f t="shared" si="414"/>
        <v/>
      </c>
      <c r="CO679" s="78" t="str">
        <f t="shared" si="415"/>
        <v/>
      </c>
      <c r="CP679" s="78" t="str">
        <f t="shared" si="416"/>
        <v/>
      </c>
      <c r="CQ679" s="78" t="str">
        <f t="shared" si="417"/>
        <v/>
      </c>
      <c r="CR679" s="78" t="str">
        <f t="shared" si="418"/>
        <v/>
      </c>
      <c r="CS679" s="78" t="str">
        <f t="shared" si="419"/>
        <v/>
      </c>
      <c r="CT679" s="78">
        <f t="shared" si="420"/>
        <v>0</v>
      </c>
      <c r="CU679" s="78">
        <f t="shared" si="421"/>
        <v>0</v>
      </c>
      <c r="CV679" s="78">
        <f t="shared" si="422"/>
        <v>0</v>
      </c>
      <c r="CW679" s="78">
        <f t="shared" si="423"/>
        <v>0</v>
      </c>
      <c r="CX679" s="78">
        <f t="shared" si="424"/>
        <v>0</v>
      </c>
      <c r="CY679" s="78">
        <f t="shared" si="425"/>
        <v>0</v>
      </c>
      <c r="CZ679" s="78">
        <f t="shared" si="426"/>
        <v>0</v>
      </c>
      <c r="DA679" s="78">
        <f>IF(COUNTIFS($A$2:$A$601,A679,$B$2:$B$601,B679,$F$2:F$601,F679)&gt;1,1,0)</f>
        <v>0</v>
      </c>
      <c r="DB679" s="78">
        <f t="shared" si="427"/>
        <v>0</v>
      </c>
      <c r="DC679" s="78">
        <f t="shared" si="428"/>
        <v>0</v>
      </c>
      <c r="DD679" s="78">
        <f t="shared" si="429"/>
        <v>0</v>
      </c>
      <c r="DE679" s="78" t="str">
        <f t="shared" si="430"/>
        <v>1</v>
      </c>
      <c r="DF679" s="78" t="str">
        <f t="shared" si="431"/>
        <v>1</v>
      </c>
      <c r="DG679" s="78" t="str">
        <f t="shared" si="432"/>
        <v>1</v>
      </c>
      <c r="DH679" s="78" t="str">
        <f t="shared" si="433"/>
        <v>1</v>
      </c>
      <c r="DI679" s="79" t="str">
        <f>IFERROR(IF(J679="","",VLOOKUP(J679,Lists!$D$3:$E$13,2,FALSE)),1)</f>
        <v/>
      </c>
      <c r="DJ679" s="79" t="str">
        <f>IFERROR(IF(K679="","",VLOOKUP(K679,Lists!$F$3:$G$14,2,FALSE)),1)</f>
        <v/>
      </c>
      <c r="DK679" s="79" t="str">
        <f>IFERROR(IF(M679="","",VLOOKUP(M679,Lists!$AA$3:$AB$18,2,FALSE)),1)</f>
        <v/>
      </c>
      <c r="DL679" s="79" t="str">
        <f>IFERROR(IF(N679="","",VLOOKUP(N679,Lists!$AC$3:$AD$13,2,FALSE)),1)</f>
        <v/>
      </c>
    </row>
    <row r="680" spans="1:116" ht="15" customHeight="1" x14ac:dyDescent="0.2">
      <c r="A680" s="20"/>
      <c r="B680" s="19"/>
      <c r="C680" s="19"/>
      <c r="D680" s="19"/>
      <c r="E680" s="136"/>
      <c r="F680" s="70"/>
      <c r="G680" s="19"/>
      <c r="H680" s="65"/>
      <c r="I680" s="20"/>
      <c r="J680" s="66"/>
      <c r="K680" s="18"/>
      <c r="L680" s="18"/>
      <c r="M680" s="20"/>
      <c r="N680" s="20"/>
      <c r="O680" s="18"/>
      <c r="P680" s="134"/>
      <c r="Q680" s="70"/>
      <c r="R680" s="134"/>
      <c r="S680" s="70"/>
      <c r="T680" s="134"/>
      <c r="U680" s="70"/>
      <c r="V680" s="134"/>
      <c r="W680" s="20"/>
      <c r="X680" s="135"/>
      <c r="Y680" s="20"/>
      <c r="Z680" s="135"/>
      <c r="AA680" s="19"/>
      <c r="AB680" s="19"/>
      <c r="AC680" s="19"/>
      <c r="AD680" s="19"/>
      <c r="AE680" s="71" t="str">
        <f t="shared" si="398"/>
        <v/>
      </c>
      <c r="AF680" s="71" t="str">
        <f t="shared" si="399"/>
        <v/>
      </c>
      <c r="AG680" s="71" t="str">
        <f t="shared" si="400"/>
        <v/>
      </c>
      <c r="AH680" s="71" t="str">
        <f t="shared" si="401"/>
        <v/>
      </c>
      <c r="AI680" s="71" t="str">
        <f t="shared" si="402"/>
        <v/>
      </c>
      <c r="AJ680" s="71" t="str">
        <f t="shared" si="403"/>
        <v/>
      </c>
      <c r="AK680" s="71" t="str">
        <f t="shared" si="404"/>
        <v/>
      </c>
      <c r="AL680" s="71" t="str">
        <f t="shared" si="405"/>
        <v/>
      </c>
      <c r="AM680" s="71" t="str">
        <f t="shared" si="406"/>
        <v/>
      </c>
      <c r="AN680" s="72" t="str">
        <f t="shared" si="407"/>
        <v/>
      </c>
      <c r="AO680" s="73" t="str">
        <f t="shared" si="408"/>
        <v/>
      </c>
      <c r="AP680" s="72" t="str">
        <f t="shared" si="409"/>
        <v/>
      </c>
      <c r="AQ680" s="72" t="str">
        <f t="shared" si="410"/>
        <v/>
      </c>
      <c r="AR680" s="72" t="str">
        <f t="shared" si="411"/>
        <v/>
      </c>
      <c r="AS680" s="72" t="str">
        <f t="shared" si="412"/>
        <v/>
      </c>
      <c r="AT680" s="72" t="str">
        <f t="shared" si="413"/>
        <v/>
      </c>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78" t="str">
        <f t="shared" si="414"/>
        <v/>
      </c>
      <c r="CO680" s="78" t="str">
        <f t="shared" si="415"/>
        <v/>
      </c>
      <c r="CP680" s="78" t="str">
        <f t="shared" si="416"/>
        <v/>
      </c>
      <c r="CQ680" s="78" t="str">
        <f t="shared" si="417"/>
        <v/>
      </c>
      <c r="CR680" s="78" t="str">
        <f t="shared" si="418"/>
        <v/>
      </c>
      <c r="CS680" s="78" t="str">
        <f t="shared" si="419"/>
        <v/>
      </c>
      <c r="CT680" s="78">
        <f t="shared" si="420"/>
        <v>0</v>
      </c>
      <c r="CU680" s="78">
        <f t="shared" si="421"/>
        <v>0</v>
      </c>
      <c r="CV680" s="78">
        <f t="shared" si="422"/>
        <v>0</v>
      </c>
      <c r="CW680" s="78">
        <f t="shared" si="423"/>
        <v>0</v>
      </c>
      <c r="CX680" s="78">
        <f t="shared" si="424"/>
        <v>0</v>
      </c>
      <c r="CY680" s="78">
        <f t="shared" si="425"/>
        <v>0</v>
      </c>
      <c r="CZ680" s="78">
        <f t="shared" si="426"/>
        <v>0</v>
      </c>
      <c r="DA680" s="78">
        <f>IF(COUNTIFS($A$2:$A$601,A680,$B$2:$B$601,B680,$F$2:F$601,F680)&gt;1,1,0)</f>
        <v>0</v>
      </c>
      <c r="DB680" s="78">
        <f t="shared" si="427"/>
        <v>0</v>
      </c>
      <c r="DC680" s="78">
        <f t="shared" si="428"/>
        <v>0</v>
      </c>
      <c r="DD680" s="78">
        <f t="shared" si="429"/>
        <v>0</v>
      </c>
      <c r="DE680" s="78" t="str">
        <f t="shared" si="430"/>
        <v>1</v>
      </c>
      <c r="DF680" s="78" t="str">
        <f t="shared" si="431"/>
        <v>1</v>
      </c>
      <c r="DG680" s="78" t="str">
        <f t="shared" si="432"/>
        <v>1</v>
      </c>
      <c r="DH680" s="78" t="str">
        <f t="shared" si="433"/>
        <v>1</v>
      </c>
      <c r="DI680" s="79" t="str">
        <f>IFERROR(IF(J680="","",VLOOKUP(J680,Lists!$D$3:$E$13,2,FALSE)),1)</f>
        <v/>
      </c>
      <c r="DJ680" s="79" t="str">
        <f>IFERROR(IF(K680="","",VLOOKUP(K680,Lists!$F$3:$G$14,2,FALSE)),1)</f>
        <v/>
      </c>
      <c r="DK680" s="79" t="str">
        <f>IFERROR(IF(M680="","",VLOOKUP(M680,Lists!$AA$3:$AB$18,2,FALSE)),1)</f>
        <v/>
      </c>
      <c r="DL680" s="79" t="str">
        <f>IFERROR(IF(N680="","",VLOOKUP(N680,Lists!$AC$3:$AD$13,2,FALSE)),1)</f>
        <v/>
      </c>
    </row>
    <row r="681" spans="1:116" ht="15" customHeight="1" x14ac:dyDescent="0.2">
      <c r="A681" s="20"/>
      <c r="B681" s="19"/>
      <c r="C681" s="19"/>
      <c r="D681" s="19"/>
      <c r="E681" s="136"/>
      <c r="F681" s="70"/>
      <c r="G681" s="19"/>
      <c r="H681" s="65"/>
      <c r="I681" s="20"/>
      <c r="J681" s="66"/>
      <c r="K681" s="18"/>
      <c r="L681" s="18"/>
      <c r="M681" s="20"/>
      <c r="N681" s="20"/>
      <c r="O681" s="18"/>
      <c r="P681" s="134"/>
      <c r="Q681" s="70"/>
      <c r="R681" s="134"/>
      <c r="S681" s="70"/>
      <c r="T681" s="134"/>
      <c r="U681" s="70"/>
      <c r="V681" s="134"/>
      <c r="W681" s="20"/>
      <c r="X681" s="135"/>
      <c r="Y681" s="20"/>
      <c r="Z681" s="135"/>
      <c r="AA681" s="19"/>
      <c r="AB681" s="19"/>
      <c r="AC681" s="19"/>
      <c r="AD681" s="19"/>
      <c r="AE681" s="71" t="str">
        <f t="shared" si="398"/>
        <v/>
      </c>
      <c r="AF681" s="71" t="str">
        <f t="shared" si="399"/>
        <v/>
      </c>
      <c r="AG681" s="71" t="str">
        <f t="shared" si="400"/>
        <v/>
      </c>
      <c r="AH681" s="71" t="str">
        <f t="shared" si="401"/>
        <v/>
      </c>
      <c r="AI681" s="71" t="str">
        <f t="shared" si="402"/>
        <v/>
      </c>
      <c r="AJ681" s="71" t="str">
        <f t="shared" si="403"/>
        <v/>
      </c>
      <c r="AK681" s="71" t="str">
        <f t="shared" si="404"/>
        <v/>
      </c>
      <c r="AL681" s="71" t="str">
        <f t="shared" si="405"/>
        <v/>
      </c>
      <c r="AM681" s="71" t="str">
        <f t="shared" si="406"/>
        <v/>
      </c>
      <c r="AN681" s="72" t="str">
        <f t="shared" si="407"/>
        <v/>
      </c>
      <c r="AO681" s="73" t="str">
        <f t="shared" si="408"/>
        <v/>
      </c>
      <c r="AP681" s="72" t="str">
        <f t="shared" si="409"/>
        <v/>
      </c>
      <c r="AQ681" s="72" t="str">
        <f t="shared" si="410"/>
        <v/>
      </c>
      <c r="AR681" s="72" t="str">
        <f t="shared" si="411"/>
        <v/>
      </c>
      <c r="AS681" s="72" t="str">
        <f t="shared" si="412"/>
        <v/>
      </c>
      <c r="AT681" s="72" t="str">
        <f t="shared" si="413"/>
        <v/>
      </c>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78" t="str">
        <f t="shared" si="414"/>
        <v/>
      </c>
      <c r="CO681" s="78" t="str">
        <f t="shared" si="415"/>
        <v/>
      </c>
      <c r="CP681" s="78" t="str">
        <f t="shared" si="416"/>
        <v/>
      </c>
      <c r="CQ681" s="78" t="str">
        <f t="shared" si="417"/>
        <v/>
      </c>
      <c r="CR681" s="78" t="str">
        <f t="shared" si="418"/>
        <v/>
      </c>
      <c r="CS681" s="78" t="str">
        <f t="shared" si="419"/>
        <v/>
      </c>
      <c r="CT681" s="78">
        <f t="shared" si="420"/>
        <v>0</v>
      </c>
      <c r="CU681" s="78">
        <f t="shared" si="421"/>
        <v>0</v>
      </c>
      <c r="CV681" s="78">
        <f t="shared" si="422"/>
        <v>0</v>
      </c>
      <c r="CW681" s="78">
        <f t="shared" si="423"/>
        <v>0</v>
      </c>
      <c r="CX681" s="78">
        <f t="shared" si="424"/>
        <v>0</v>
      </c>
      <c r="CY681" s="78">
        <f t="shared" si="425"/>
        <v>0</v>
      </c>
      <c r="CZ681" s="78">
        <f t="shared" si="426"/>
        <v>0</v>
      </c>
      <c r="DA681" s="78">
        <f>IF(COUNTIFS($A$2:$A$601,A681,$B$2:$B$601,B681,$F$2:F$601,F681)&gt;1,1,0)</f>
        <v>0</v>
      </c>
      <c r="DB681" s="78">
        <f t="shared" si="427"/>
        <v>0</v>
      </c>
      <c r="DC681" s="78">
        <f t="shared" si="428"/>
        <v>0</v>
      </c>
      <c r="DD681" s="78">
        <f t="shared" si="429"/>
        <v>0</v>
      </c>
      <c r="DE681" s="78" t="str">
        <f t="shared" si="430"/>
        <v>1</v>
      </c>
      <c r="DF681" s="78" t="str">
        <f t="shared" si="431"/>
        <v>1</v>
      </c>
      <c r="DG681" s="78" t="str">
        <f t="shared" si="432"/>
        <v>1</v>
      </c>
      <c r="DH681" s="78" t="str">
        <f t="shared" si="433"/>
        <v>1</v>
      </c>
      <c r="DI681" s="79" t="str">
        <f>IFERROR(IF(J681="","",VLOOKUP(J681,Lists!$D$3:$E$13,2,FALSE)),1)</f>
        <v/>
      </c>
      <c r="DJ681" s="79" t="str">
        <f>IFERROR(IF(K681="","",VLOOKUP(K681,Lists!$F$3:$G$14,2,FALSE)),1)</f>
        <v/>
      </c>
      <c r="DK681" s="79" t="str">
        <f>IFERROR(IF(M681="","",VLOOKUP(M681,Lists!$AA$3:$AB$18,2,FALSE)),1)</f>
        <v/>
      </c>
      <c r="DL681" s="79" t="str">
        <f>IFERROR(IF(N681="","",VLOOKUP(N681,Lists!$AC$3:$AD$13,2,FALSE)),1)</f>
        <v/>
      </c>
    </row>
    <row r="682" spans="1:116" ht="15" customHeight="1" x14ac:dyDescent="0.2">
      <c r="A682" s="20"/>
      <c r="B682" s="19"/>
      <c r="C682" s="19"/>
      <c r="D682" s="19"/>
      <c r="E682" s="136"/>
      <c r="F682" s="70"/>
      <c r="G682" s="19"/>
      <c r="H682" s="65"/>
      <c r="I682" s="20"/>
      <c r="J682" s="66"/>
      <c r="K682" s="18"/>
      <c r="L682" s="18"/>
      <c r="M682" s="20"/>
      <c r="N682" s="20"/>
      <c r="O682" s="18"/>
      <c r="P682" s="134"/>
      <c r="Q682" s="70"/>
      <c r="R682" s="134"/>
      <c r="S682" s="70"/>
      <c r="T682" s="134"/>
      <c r="U682" s="70"/>
      <c r="V682" s="134"/>
      <c r="W682" s="20"/>
      <c r="X682" s="135"/>
      <c r="Y682" s="20"/>
      <c r="Z682" s="135"/>
      <c r="AA682" s="19"/>
      <c r="AB682" s="19"/>
      <c r="AC682" s="19"/>
      <c r="AD682" s="19"/>
      <c r="AE682" s="71" t="str">
        <f t="shared" si="398"/>
        <v/>
      </c>
      <c r="AF682" s="71" t="str">
        <f t="shared" si="399"/>
        <v/>
      </c>
      <c r="AG682" s="71" t="str">
        <f t="shared" si="400"/>
        <v/>
      </c>
      <c r="AH682" s="71" t="str">
        <f t="shared" si="401"/>
        <v/>
      </c>
      <c r="AI682" s="71" t="str">
        <f t="shared" si="402"/>
        <v/>
      </c>
      <c r="AJ682" s="71" t="str">
        <f t="shared" si="403"/>
        <v/>
      </c>
      <c r="AK682" s="71" t="str">
        <f t="shared" si="404"/>
        <v/>
      </c>
      <c r="AL682" s="71" t="str">
        <f t="shared" si="405"/>
        <v/>
      </c>
      <c r="AM682" s="71" t="str">
        <f t="shared" si="406"/>
        <v/>
      </c>
      <c r="AN682" s="72" t="str">
        <f t="shared" si="407"/>
        <v/>
      </c>
      <c r="AO682" s="73" t="str">
        <f t="shared" si="408"/>
        <v/>
      </c>
      <c r="AP682" s="72" t="str">
        <f t="shared" si="409"/>
        <v/>
      </c>
      <c r="AQ682" s="72" t="str">
        <f t="shared" si="410"/>
        <v/>
      </c>
      <c r="AR682" s="72" t="str">
        <f t="shared" si="411"/>
        <v/>
      </c>
      <c r="AS682" s="72" t="str">
        <f t="shared" si="412"/>
        <v/>
      </c>
      <c r="AT682" s="72" t="str">
        <f t="shared" si="413"/>
        <v/>
      </c>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78" t="str">
        <f t="shared" si="414"/>
        <v/>
      </c>
      <c r="CO682" s="78" t="str">
        <f t="shared" si="415"/>
        <v/>
      </c>
      <c r="CP682" s="78" t="str">
        <f t="shared" si="416"/>
        <v/>
      </c>
      <c r="CQ682" s="78" t="str">
        <f t="shared" si="417"/>
        <v/>
      </c>
      <c r="CR682" s="78" t="str">
        <f t="shared" si="418"/>
        <v/>
      </c>
      <c r="CS682" s="78" t="str">
        <f t="shared" si="419"/>
        <v/>
      </c>
      <c r="CT682" s="78">
        <f t="shared" si="420"/>
        <v>0</v>
      </c>
      <c r="CU682" s="78">
        <f t="shared" si="421"/>
        <v>0</v>
      </c>
      <c r="CV682" s="78">
        <f t="shared" si="422"/>
        <v>0</v>
      </c>
      <c r="CW682" s="78">
        <f t="shared" si="423"/>
        <v>0</v>
      </c>
      <c r="CX682" s="78">
        <f t="shared" si="424"/>
        <v>0</v>
      </c>
      <c r="CY682" s="78">
        <f t="shared" si="425"/>
        <v>0</v>
      </c>
      <c r="CZ682" s="78">
        <f t="shared" si="426"/>
        <v>0</v>
      </c>
      <c r="DA682" s="78">
        <f>IF(COUNTIFS($A$2:$A$601,A682,$B$2:$B$601,B682,$F$2:F$601,F682)&gt;1,1,0)</f>
        <v>0</v>
      </c>
      <c r="DB682" s="78">
        <f t="shared" si="427"/>
        <v>0</v>
      </c>
      <c r="DC682" s="78">
        <f t="shared" si="428"/>
        <v>0</v>
      </c>
      <c r="DD682" s="78">
        <f t="shared" si="429"/>
        <v>0</v>
      </c>
      <c r="DE682" s="78" t="str">
        <f t="shared" si="430"/>
        <v>1</v>
      </c>
      <c r="DF682" s="78" t="str">
        <f t="shared" si="431"/>
        <v>1</v>
      </c>
      <c r="DG682" s="78" t="str">
        <f t="shared" si="432"/>
        <v>1</v>
      </c>
      <c r="DH682" s="78" t="str">
        <f t="shared" si="433"/>
        <v>1</v>
      </c>
      <c r="DI682" s="79" t="str">
        <f>IFERROR(IF(J682="","",VLOOKUP(J682,Lists!$D$3:$E$13,2,FALSE)),1)</f>
        <v/>
      </c>
      <c r="DJ682" s="79" t="str">
        <f>IFERROR(IF(K682="","",VLOOKUP(K682,Lists!$F$3:$G$14,2,FALSE)),1)</f>
        <v/>
      </c>
      <c r="DK682" s="79" t="str">
        <f>IFERROR(IF(M682="","",VLOOKUP(M682,Lists!$AA$3:$AB$18,2,FALSE)),1)</f>
        <v/>
      </c>
      <c r="DL682" s="79" t="str">
        <f>IFERROR(IF(N682="","",VLOOKUP(N682,Lists!$AC$3:$AD$13,2,FALSE)),1)</f>
        <v/>
      </c>
    </row>
    <row r="683" spans="1:116" ht="15" customHeight="1" x14ac:dyDescent="0.2">
      <c r="A683" s="20"/>
      <c r="B683" s="19"/>
      <c r="C683" s="19"/>
      <c r="D683" s="19"/>
      <c r="E683" s="136"/>
      <c r="F683" s="70"/>
      <c r="G683" s="19"/>
      <c r="H683" s="65"/>
      <c r="I683" s="20"/>
      <c r="J683" s="66"/>
      <c r="K683" s="18"/>
      <c r="L683" s="18"/>
      <c r="M683" s="20"/>
      <c r="N683" s="20"/>
      <c r="O683" s="18"/>
      <c r="P683" s="134"/>
      <c r="Q683" s="70"/>
      <c r="R683" s="134"/>
      <c r="S683" s="70"/>
      <c r="T683" s="134"/>
      <c r="U683" s="70"/>
      <c r="V683" s="134"/>
      <c r="W683" s="20"/>
      <c r="X683" s="135"/>
      <c r="Y683" s="20"/>
      <c r="Z683" s="135"/>
      <c r="AA683" s="19"/>
      <c r="AB683" s="19"/>
      <c r="AC683" s="19"/>
      <c r="AD683" s="19"/>
      <c r="AE683" s="71" t="str">
        <f t="shared" si="398"/>
        <v/>
      </c>
      <c r="AF683" s="71" t="str">
        <f t="shared" si="399"/>
        <v/>
      </c>
      <c r="AG683" s="71" t="str">
        <f t="shared" si="400"/>
        <v/>
      </c>
      <c r="AH683" s="71" t="str">
        <f t="shared" si="401"/>
        <v/>
      </c>
      <c r="AI683" s="71" t="str">
        <f t="shared" si="402"/>
        <v/>
      </c>
      <c r="AJ683" s="71" t="str">
        <f t="shared" si="403"/>
        <v/>
      </c>
      <c r="AK683" s="71" t="str">
        <f t="shared" si="404"/>
        <v/>
      </c>
      <c r="AL683" s="71" t="str">
        <f t="shared" si="405"/>
        <v/>
      </c>
      <c r="AM683" s="71" t="str">
        <f t="shared" si="406"/>
        <v/>
      </c>
      <c r="AN683" s="72" t="str">
        <f t="shared" si="407"/>
        <v/>
      </c>
      <c r="AO683" s="73" t="str">
        <f t="shared" si="408"/>
        <v/>
      </c>
      <c r="AP683" s="72" t="str">
        <f t="shared" si="409"/>
        <v/>
      </c>
      <c r="AQ683" s="72" t="str">
        <f t="shared" si="410"/>
        <v/>
      </c>
      <c r="AR683" s="72" t="str">
        <f t="shared" si="411"/>
        <v/>
      </c>
      <c r="AS683" s="72" t="str">
        <f t="shared" si="412"/>
        <v/>
      </c>
      <c r="AT683" s="72" t="str">
        <f t="shared" si="413"/>
        <v/>
      </c>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78" t="str">
        <f t="shared" si="414"/>
        <v/>
      </c>
      <c r="CO683" s="78" t="str">
        <f t="shared" si="415"/>
        <v/>
      </c>
      <c r="CP683" s="78" t="str">
        <f t="shared" si="416"/>
        <v/>
      </c>
      <c r="CQ683" s="78" t="str">
        <f t="shared" si="417"/>
        <v/>
      </c>
      <c r="CR683" s="78" t="str">
        <f t="shared" si="418"/>
        <v/>
      </c>
      <c r="CS683" s="78" t="str">
        <f t="shared" si="419"/>
        <v/>
      </c>
      <c r="CT683" s="78">
        <f t="shared" si="420"/>
        <v>0</v>
      </c>
      <c r="CU683" s="78">
        <f t="shared" si="421"/>
        <v>0</v>
      </c>
      <c r="CV683" s="78">
        <f t="shared" si="422"/>
        <v>0</v>
      </c>
      <c r="CW683" s="78">
        <f t="shared" si="423"/>
        <v>0</v>
      </c>
      <c r="CX683" s="78">
        <f t="shared" si="424"/>
        <v>0</v>
      </c>
      <c r="CY683" s="78">
        <f t="shared" si="425"/>
        <v>0</v>
      </c>
      <c r="CZ683" s="78">
        <f t="shared" si="426"/>
        <v>0</v>
      </c>
      <c r="DA683" s="78">
        <f>IF(COUNTIFS($A$2:$A$601,A683,$B$2:$B$601,B683,$F$2:F$601,F683)&gt;1,1,0)</f>
        <v>0</v>
      </c>
      <c r="DB683" s="78">
        <f t="shared" si="427"/>
        <v>0</v>
      </c>
      <c r="DC683" s="78">
        <f t="shared" si="428"/>
        <v>0</v>
      </c>
      <c r="DD683" s="78">
        <f t="shared" si="429"/>
        <v>0</v>
      </c>
      <c r="DE683" s="78" t="str">
        <f t="shared" si="430"/>
        <v>1</v>
      </c>
      <c r="DF683" s="78" t="str">
        <f t="shared" si="431"/>
        <v>1</v>
      </c>
      <c r="DG683" s="78" t="str">
        <f t="shared" si="432"/>
        <v>1</v>
      </c>
      <c r="DH683" s="78" t="str">
        <f t="shared" si="433"/>
        <v>1</v>
      </c>
      <c r="DI683" s="79" t="str">
        <f>IFERROR(IF(J683="","",VLOOKUP(J683,Lists!$D$3:$E$13,2,FALSE)),1)</f>
        <v/>
      </c>
      <c r="DJ683" s="79" t="str">
        <f>IFERROR(IF(K683="","",VLOOKUP(K683,Lists!$F$3:$G$14,2,FALSE)),1)</f>
        <v/>
      </c>
      <c r="DK683" s="79" t="str">
        <f>IFERROR(IF(M683="","",VLOOKUP(M683,Lists!$AA$3:$AB$18,2,FALSE)),1)</f>
        <v/>
      </c>
      <c r="DL683" s="79" t="str">
        <f>IFERROR(IF(N683="","",VLOOKUP(N683,Lists!$AC$3:$AD$13,2,FALSE)),1)</f>
        <v/>
      </c>
    </row>
    <row r="684" spans="1:116" ht="15" customHeight="1" x14ac:dyDescent="0.2">
      <c r="A684" s="20"/>
      <c r="B684" s="19"/>
      <c r="C684" s="19"/>
      <c r="D684" s="19"/>
      <c r="E684" s="136"/>
      <c r="F684" s="70"/>
      <c r="G684" s="19"/>
      <c r="H684" s="65"/>
      <c r="I684" s="20"/>
      <c r="J684" s="66"/>
      <c r="K684" s="18"/>
      <c r="L684" s="18"/>
      <c r="M684" s="20"/>
      <c r="N684" s="20"/>
      <c r="O684" s="18"/>
      <c r="P684" s="134"/>
      <c r="Q684" s="70"/>
      <c r="R684" s="134"/>
      <c r="S684" s="70"/>
      <c r="T684" s="134"/>
      <c r="U684" s="70"/>
      <c r="V684" s="134"/>
      <c r="W684" s="20"/>
      <c r="X684" s="135"/>
      <c r="Y684" s="20"/>
      <c r="Z684" s="135"/>
      <c r="AA684" s="19"/>
      <c r="AB684" s="19"/>
      <c r="AC684" s="19"/>
      <c r="AD684" s="19"/>
      <c r="AE684" s="71" t="str">
        <f t="shared" si="398"/>
        <v/>
      </c>
      <c r="AF684" s="71" t="str">
        <f t="shared" si="399"/>
        <v/>
      </c>
      <c r="AG684" s="71" t="str">
        <f t="shared" si="400"/>
        <v/>
      </c>
      <c r="AH684" s="71" t="str">
        <f t="shared" si="401"/>
        <v/>
      </c>
      <c r="AI684" s="71" t="str">
        <f t="shared" si="402"/>
        <v/>
      </c>
      <c r="AJ684" s="71" t="str">
        <f t="shared" si="403"/>
        <v/>
      </c>
      <c r="AK684" s="71" t="str">
        <f t="shared" si="404"/>
        <v/>
      </c>
      <c r="AL684" s="71" t="str">
        <f t="shared" si="405"/>
        <v/>
      </c>
      <c r="AM684" s="71" t="str">
        <f t="shared" si="406"/>
        <v/>
      </c>
      <c r="AN684" s="72" t="str">
        <f t="shared" si="407"/>
        <v/>
      </c>
      <c r="AO684" s="73" t="str">
        <f t="shared" si="408"/>
        <v/>
      </c>
      <c r="AP684" s="72" t="str">
        <f t="shared" si="409"/>
        <v/>
      </c>
      <c r="AQ684" s="72" t="str">
        <f t="shared" si="410"/>
        <v/>
      </c>
      <c r="AR684" s="72" t="str">
        <f t="shared" si="411"/>
        <v/>
      </c>
      <c r="AS684" s="72" t="str">
        <f t="shared" si="412"/>
        <v/>
      </c>
      <c r="AT684" s="72" t="str">
        <f t="shared" si="413"/>
        <v/>
      </c>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78" t="str">
        <f t="shared" si="414"/>
        <v/>
      </c>
      <c r="CO684" s="78" t="str">
        <f t="shared" si="415"/>
        <v/>
      </c>
      <c r="CP684" s="78" t="str">
        <f t="shared" si="416"/>
        <v/>
      </c>
      <c r="CQ684" s="78" t="str">
        <f t="shared" si="417"/>
        <v/>
      </c>
      <c r="CR684" s="78" t="str">
        <f t="shared" si="418"/>
        <v/>
      </c>
      <c r="CS684" s="78" t="str">
        <f t="shared" si="419"/>
        <v/>
      </c>
      <c r="CT684" s="78">
        <f t="shared" si="420"/>
        <v>0</v>
      </c>
      <c r="CU684" s="78">
        <f t="shared" si="421"/>
        <v>0</v>
      </c>
      <c r="CV684" s="78">
        <f t="shared" si="422"/>
        <v>0</v>
      </c>
      <c r="CW684" s="78">
        <f t="shared" si="423"/>
        <v>0</v>
      </c>
      <c r="CX684" s="78">
        <f t="shared" si="424"/>
        <v>0</v>
      </c>
      <c r="CY684" s="78">
        <f t="shared" si="425"/>
        <v>0</v>
      </c>
      <c r="CZ684" s="78">
        <f t="shared" si="426"/>
        <v>0</v>
      </c>
      <c r="DA684" s="78">
        <f>IF(COUNTIFS($A$2:$A$601,A684,$B$2:$B$601,B684,$F$2:F$601,F684)&gt;1,1,0)</f>
        <v>0</v>
      </c>
      <c r="DB684" s="78">
        <f t="shared" si="427"/>
        <v>0</v>
      </c>
      <c r="DC684" s="78">
        <f t="shared" si="428"/>
        <v>0</v>
      </c>
      <c r="DD684" s="78">
        <f t="shared" si="429"/>
        <v>0</v>
      </c>
      <c r="DE684" s="78" t="str">
        <f t="shared" si="430"/>
        <v>1</v>
      </c>
      <c r="DF684" s="78" t="str">
        <f t="shared" si="431"/>
        <v>1</v>
      </c>
      <c r="DG684" s="78" t="str">
        <f t="shared" si="432"/>
        <v>1</v>
      </c>
      <c r="DH684" s="78" t="str">
        <f t="shared" si="433"/>
        <v>1</v>
      </c>
      <c r="DI684" s="79" t="str">
        <f>IFERROR(IF(J684="","",VLOOKUP(J684,Lists!$D$3:$E$13,2,FALSE)),1)</f>
        <v/>
      </c>
      <c r="DJ684" s="79" t="str">
        <f>IFERROR(IF(K684="","",VLOOKUP(K684,Lists!$F$3:$G$14,2,FALSE)),1)</f>
        <v/>
      </c>
      <c r="DK684" s="79" t="str">
        <f>IFERROR(IF(M684="","",VLOOKUP(M684,Lists!$AA$3:$AB$18,2,FALSE)),1)</f>
        <v/>
      </c>
      <c r="DL684" s="79" t="str">
        <f>IFERROR(IF(N684="","",VLOOKUP(N684,Lists!$AC$3:$AD$13,2,FALSE)),1)</f>
        <v/>
      </c>
    </row>
    <row r="685" spans="1:116" ht="15" customHeight="1" x14ac:dyDescent="0.2">
      <c r="A685" s="20"/>
      <c r="B685" s="19"/>
      <c r="C685" s="19"/>
      <c r="D685" s="19"/>
      <c r="E685" s="136"/>
      <c r="F685" s="70"/>
      <c r="G685" s="19"/>
      <c r="H685" s="65"/>
      <c r="I685" s="20"/>
      <c r="J685" s="66"/>
      <c r="K685" s="18"/>
      <c r="L685" s="18"/>
      <c r="M685" s="20"/>
      <c r="N685" s="20"/>
      <c r="O685" s="18"/>
      <c r="P685" s="134"/>
      <c r="Q685" s="70"/>
      <c r="R685" s="134"/>
      <c r="S685" s="70"/>
      <c r="T685" s="134"/>
      <c r="U685" s="70"/>
      <c r="V685" s="134"/>
      <c r="W685" s="20"/>
      <c r="X685" s="135"/>
      <c r="Y685" s="20"/>
      <c r="Z685" s="135"/>
      <c r="AA685" s="19"/>
      <c r="AB685" s="19"/>
      <c r="AC685" s="19"/>
      <c r="AD685" s="19"/>
      <c r="AE685" s="71" t="str">
        <f t="shared" si="398"/>
        <v/>
      </c>
      <c r="AF685" s="71" t="str">
        <f t="shared" si="399"/>
        <v/>
      </c>
      <c r="AG685" s="71" t="str">
        <f t="shared" si="400"/>
        <v/>
      </c>
      <c r="AH685" s="71" t="str">
        <f t="shared" si="401"/>
        <v/>
      </c>
      <c r="AI685" s="71" t="str">
        <f t="shared" si="402"/>
        <v/>
      </c>
      <c r="AJ685" s="71" t="str">
        <f t="shared" si="403"/>
        <v/>
      </c>
      <c r="AK685" s="71" t="str">
        <f t="shared" si="404"/>
        <v/>
      </c>
      <c r="AL685" s="71" t="str">
        <f t="shared" si="405"/>
        <v/>
      </c>
      <c r="AM685" s="71" t="str">
        <f t="shared" si="406"/>
        <v/>
      </c>
      <c r="AN685" s="72" t="str">
        <f t="shared" si="407"/>
        <v/>
      </c>
      <c r="AO685" s="73" t="str">
        <f t="shared" si="408"/>
        <v/>
      </c>
      <c r="AP685" s="72" t="str">
        <f t="shared" si="409"/>
        <v/>
      </c>
      <c r="AQ685" s="72" t="str">
        <f t="shared" si="410"/>
        <v/>
      </c>
      <c r="AR685" s="72" t="str">
        <f t="shared" si="411"/>
        <v/>
      </c>
      <c r="AS685" s="72" t="str">
        <f t="shared" si="412"/>
        <v/>
      </c>
      <c r="AT685" s="72" t="str">
        <f t="shared" si="413"/>
        <v/>
      </c>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78" t="str">
        <f t="shared" si="414"/>
        <v/>
      </c>
      <c r="CO685" s="78" t="str">
        <f t="shared" si="415"/>
        <v/>
      </c>
      <c r="CP685" s="78" t="str">
        <f t="shared" si="416"/>
        <v/>
      </c>
      <c r="CQ685" s="78" t="str">
        <f t="shared" si="417"/>
        <v/>
      </c>
      <c r="CR685" s="78" t="str">
        <f t="shared" si="418"/>
        <v/>
      </c>
      <c r="CS685" s="78" t="str">
        <f t="shared" si="419"/>
        <v/>
      </c>
      <c r="CT685" s="78">
        <f t="shared" si="420"/>
        <v>0</v>
      </c>
      <c r="CU685" s="78">
        <f t="shared" si="421"/>
        <v>0</v>
      </c>
      <c r="CV685" s="78">
        <f t="shared" si="422"/>
        <v>0</v>
      </c>
      <c r="CW685" s="78">
        <f t="shared" si="423"/>
        <v>0</v>
      </c>
      <c r="CX685" s="78">
        <f t="shared" si="424"/>
        <v>0</v>
      </c>
      <c r="CY685" s="78">
        <f t="shared" si="425"/>
        <v>0</v>
      </c>
      <c r="CZ685" s="78">
        <f t="shared" si="426"/>
        <v>0</v>
      </c>
      <c r="DA685" s="78">
        <f>IF(COUNTIFS($A$2:$A$601,A685,$B$2:$B$601,B685,$F$2:F$601,F685)&gt;1,1,0)</f>
        <v>0</v>
      </c>
      <c r="DB685" s="78">
        <f t="shared" si="427"/>
        <v>0</v>
      </c>
      <c r="DC685" s="78">
        <f t="shared" si="428"/>
        <v>0</v>
      </c>
      <c r="DD685" s="78">
        <f t="shared" si="429"/>
        <v>0</v>
      </c>
      <c r="DE685" s="78" t="str">
        <f t="shared" si="430"/>
        <v>1</v>
      </c>
      <c r="DF685" s="78" t="str">
        <f t="shared" si="431"/>
        <v>1</v>
      </c>
      <c r="DG685" s="78" t="str">
        <f t="shared" si="432"/>
        <v>1</v>
      </c>
      <c r="DH685" s="78" t="str">
        <f t="shared" si="433"/>
        <v>1</v>
      </c>
      <c r="DI685" s="79" t="str">
        <f>IFERROR(IF(J685="","",VLOOKUP(J685,Lists!$D$3:$E$13,2,FALSE)),1)</f>
        <v/>
      </c>
      <c r="DJ685" s="79" t="str">
        <f>IFERROR(IF(K685="","",VLOOKUP(K685,Lists!$F$3:$G$14,2,FALSE)),1)</f>
        <v/>
      </c>
      <c r="DK685" s="79" t="str">
        <f>IFERROR(IF(M685="","",VLOOKUP(M685,Lists!$AA$3:$AB$18,2,FALSE)),1)</f>
        <v/>
      </c>
      <c r="DL685" s="79" t="str">
        <f>IFERROR(IF(N685="","",VLOOKUP(N685,Lists!$AC$3:$AD$13,2,FALSE)),1)</f>
        <v/>
      </c>
    </row>
    <row r="686" spans="1:116" ht="15" customHeight="1" x14ac:dyDescent="0.2">
      <c r="A686" s="20"/>
      <c r="B686" s="19"/>
      <c r="C686" s="19"/>
      <c r="D686" s="19"/>
      <c r="E686" s="136"/>
      <c r="F686" s="70"/>
      <c r="G686" s="19"/>
      <c r="H686" s="65"/>
      <c r="I686" s="20"/>
      <c r="J686" s="66"/>
      <c r="K686" s="18"/>
      <c r="L686" s="18"/>
      <c r="M686" s="20"/>
      <c r="N686" s="20"/>
      <c r="O686" s="18"/>
      <c r="P686" s="134"/>
      <c r="Q686" s="70"/>
      <c r="R686" s="134"/>
      <c r="S686" s="70"/>
      <c r="T686" s="134"/>
      <c r="U686" s="70"/>
      <c r="V686" s="134"/>
      <c r="W686" s="20"/>
      <c r="X686" s="135"/>
      <c r="Y686" s="20"/>
      <c r="Z686" s="135"/>
      <c r="AA686" s="19"/>
      <c r="AB686" s="19"/>
      <c r="AC686" s="19"/>
      <c r="AD686" s="19"/>
      <c r="AE686" s="71" t="str">
        <f t="shared" si="398"/>
        <v/>
      </c>
      <c r="AF686" s="71" t="str">
        <f t="shared" si="399"/>
        <v/>
      </c>
      <c r="AG686" s="71" t="str">
        <f t="shared" si="400"/>
        <v/>
      </c>
      <c r="AH686" s="71" t="str">
        <f t="shared" si="401"/>
        <v/>
      </c>
      <c r="AI686" s="71" t="str">
        <f t="shared" si="402"/>
        <v/>
      </c>
      <c r="AJ686" s="71" t="str">
        <f t="shared" si="403"/>
        <v/>
      </c>
      <c r="AK686" s="71" t="str">
        <f t="shared" si="404"/>
        <v/>
      </c>
      <c r="AL686" s="71" t="str">
        <f t="shared" si="405"/>
        <v/>
      </c>
      <c r="AM686" s="71" t="str">
        <f t="shared" si="406"/>
        <v/>
      </c>
      <c r="AN686" s="72" t="str">
        <f t="shared" si="407"/>
        <v/>
      </c>
      <c r="AO686" s="73" t="str">
        <f t="shared" si="408"/>
        <v/>
      </c>
      <c r="AP686" s="72" t="str">
        <f t="shared" si="409"/>
        <v/>
      </c>
      <c r="AQ686" s="72" t="str">
        <f t="shared" si="410"/>
        <v/>
      </c>
      <c r="AR686" s="72" t="str">
        <f t="shared" si="411"/>
        <v/>
      </c>
      <c r="AS686" s="72" t="str">
        <f t="shared" si="412"/>
        <v/>
      </c>
      <c r="AT686" s="72" t="str">
        <f t="shared" si="413"/>
        <v/>
      </c>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78" t="str">
        <f t="shared" si="414"/>
        <v/>
      </c>
      <c r="CO686" s="78" t="str">
        <f t="shared" si="415"/>
        <v/>
      </c>
      <c r="CP686" s="78" t="str">
        <f t="shared" si="416"/>
        <v/>
      </c>
      <c r="CQ686" s="78" t="str">
        <f t="shared" si="417"/>
        <v/>
      </c>
      <c r="CR686" s="78" t="str">
        <f t="shared" si="418"/>
        <v/>
      </c>
      <c r="CS686" s="78" t="str">
        <f t="shared" si="419"/>
        <v/>
      </c>
      <c r="CT686" s="78">
        <f t="shared" si="420"/>
        <v>0</v>
      </c>
      <c r="CU686" s="78">
        <f t="shared" si="421"/>
        <v>0</v>
      </c>
      <c r="CV686" s="78">
        <f t="shared" si="422"/>
        <v>0</v>
      </c>
      <c r="CW686" s="78">
        <f t="shared" si="423"/>
        <v>0</v>
      </c>
      <c r="CX686" s="78">
        <f t="shared" si="424"/>
        <v>0</v>
      </c>
      <c r="CY686" s="78">
        <f t="shared" si="425"/>
        <v>0</v>
      </c>
      <c r="CZ686" s="78">
        <f t="shared" si="426"/>
        <v>0</v>
      </c>
      <c r="DA686" s="78">
        <f>IF(COUNTIFS($A$2:$A$601,A686,$B$2:$B$601,B686,$F$2:F$601,F686)&gt;1,1,0)</f>
        <v>0</v>
      </c>
      <c r="DB686" s="78">
        <f t="shared" si="427"/>
        <v>0</v>
      </c>
      <c r="DC686" s="78">
        <f t="shared" si="428"/>
        <v>0</v>
      </c>
      <c r="DD686" s="78">
        <f t="shared" si="429"/>
        <v>0</v>
      </c>
      <c r="DE686" s="78" t="str">
        <f t="shared" si="430"/>
        <v>1</v>
      </c>
      <c r="DF686" s="78" t="str">
        <f t="shared" si="431"/>
        <v>1</v>
      </c>
      <c r="DG686" s="78" t="str">
        <f t="shared" si="432"/>
        <v>1</v>
      </c>
      <c r="DH686" s="78" t="str">
        <f t="shared" si="433"/>
        <v>1</v>
      </c>
      <c r="DI686" s="79" t="str">
        <f>IFERROR(IF(J686="","",VLOOKUP(J686,Lists!$D$3:$E$13,2,FALSE)),1)</f>
        <v/>
      </c>
      <c r="DJ686" s="79" t="str">
        <f>IFERROR(IF(K686="","",VLOOKUP(K686,Lists!$F$3:$G$14,2,FALSE)),1)</f>
        <v/>
      </c>
      <c r="DK686" s="79" t="str">
        <f>IFERROR(IF(M686="","",VLOOKUP(M686,Lists!$AA$3:$AB$18,2,FALSE)),1)</f>
        <v/>
      </c>
      <c r="DL686" s="79" t="str">
        <f>IFERROR(IF(N686="","",VLOOKUP(N686,Lists!$AC$3:$AD$13,2,FALSE)),1)</f>
        <v/>
      </c>
    </row>
    <row r="687" spans="1:116" ht="15" customHeight="1" x14ac:dyDescent="0.2">
      <c r="A687" s="20"/>
      <c r="B687" s="19"/>
      <c r="C687" s="19"/>
      <c r="D687" s="19"/>
      <c r="E687" s="136"/>
      <c r="F687" s="70"/>
      <c r="G687" s="19"/>
      <c r="H687" s="65"/>
      <c r="I687" s="20"/>
      <c r="J687" s="66"/>
      <c r="K687" s="18"/>
      <c r="L687" s="18"/>
      <c r="M687" s="20"/>
      <c r="N687" s="20"/>
      <c r="O687" s="18"/>
      <c r="P687" s="134"/>
      <c r="Q687" s="70"/>
      <c r="R687" s="134"/>
      <c r="S687" s="70"/>
      <c r="T687" s="134"/>
      <c r="U687" s="70"/>
      <c r="V687" s="134"/>
      <c r="W687" s="20"/>
      <c r="X687" s="135"/>
      <c r="Y687" s="20"/>
      <c r="Z687" s="135"/>
      <c r="AA687" s="19"/>
      <c r="AB687" s="19"/>
      <c r="AC687" s="19"/>
      <c r="AD687" s="19"/>
      <c r="AE687" s="71" t="str">
        <f t="shared" si="398"/>
        <v/>
      </c>
      <c r="AF687" s="71" t="str">
        <f t="shared" si="399"/>
        <v/>
      </c>
      <c r="AG687" s="71" t="str">
        <f t="shared" si="400"/>
        <v/>
      </c>
      <c r="AH687" s="71" t="str">
        <f t="shared" si="401"/>
        <v/>
      </c>
      <c r="AI687" s="71" t="str">
        <f t="shared" si="402"/>
        <v/>
      </c>
      <c r="AJ687" s="71" t="str">
        <f t="shared" si="403"/>
        <v/>
      </c>
      <c r="AK687" s="71" t="str">
        <f t="shared" si="404"/>
        <v/>
      </c>
      <c r="AL687" s="71" t="str">
        <f t="shared" si="405"/>
        <v/>
      </c>
      <c r="AM687" s="71" t="str">
        <f t="shared" si="406"/>
        <v/>
      </c>
      <c r="AN687" s="72" t="str">
        <f t="shared" si="407"/>
        <v/>
      </c>
      <c r="AO687" s="73" t="str">
        <f t="shared" si="408"/>
        <v/>
      </c>
      <c r="AP687" s="72" t="str">
        <f t="shared" si="409"/>
        <v/>
      </c>
      <c r="AQ687" s="72" t="str">
        <f t="shared" si="410"/>
        <v/>
      </c>
      <c r="AR687" s="72" t="str">
        <f t="shared" si="411"/>
        <v/>
      </c>
      <c r="AS687" s="72" t="str">
        <f t="shared" si="412"/>
        <v/>
      </c>
      <c r="AT687" s="72" t="str">
        <f t="shared" si="413"/>
        <v/>
      </c>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78" t="str">
        <f t="shared" si="414"/>
        <v/>
      </c>
      <c r="CO687" s="78" t="str">
        <f t="shared" si="415"/>
        <v/>
      </c>
      <c r="CP687" s="78" t="str">
        <f t="shared" si="416"/>
        <v/>
      </c>
      <c r="CQ687" s="78" t="str">
        <f t="shared" si="417"/>
        <v/>
      </c>
      <c r="CR687" s="78" t="str">
        <f t="shared" si="418"/>
        <v/>
      </c>
      <c r="CS687" s="78" t="str">
        <f t="shared" si="419"/>
        <v/>
      </c>
      <c r="CT687" s="78">
        <f t="shared" si="420"/>
        <v>0</v>
      </c>
      <c r="CU687" s="78">
        <f t="shared" si="421"/>
        <v>0</v>
      </c>
      <c r="CV687" s="78">
        <f t="shared" si="422"/>
        <v>0</v>
      </c>
      <c r="CW687" s="78">
        <f t="shared" si="423"/>
        <v>0</v>
      </c>
      <c r="CX687" s="78">
        <f t="shared" si="424"/>
        <v>0</v>
      </c>
      <c r="CY687" s="78">
        <f t="shared" si="425"/>
        <v>0</v>
      </c>
      <c r="CZ687" s="78">
        <f t="shared" si="426"/>
        <v>0</v>
      </c>
      <c r="DA687" s="78">
        <f>IF(COUNTIFS($A$2:$A$601,A687,$B$2:$B$601,B687,$F$2:F$601,F687)&gt;1,1,0)</f>
        <v>0</v>
      </c>
      <c r="DB687" s="78">
        <f t="shared" si="427"/>
        <v>0</v>
      </c>
      <c r="DC687" s="78">
        <f t="shared" si="428"/>
        <v>0</v>
      </c>
      <c r="DD687" s="78">
        <f t="shared" si="429"/>
        <v>0</v>
      </c>
      <c r="DE687" s="78" t="str">
        <f t="shared" si="430"/>
        <v>1</v>
      </c>
      <c r="DF687" s="78" t="str">
        <f t="shared" si="431"/>
        <v>1</v>
      </c>
      <c r="DG687" s="78" t="str">
        <f t="shared" si="432"/>
        <v>1</v>
      </c>
      <c r="DH687" s="78" t="str">
        <f t="shared" si="433"/>
        <v>1</v>
      </c>
      <c r="DI687" s="79" t="str">
        <f>IFERROR(IF(J687="","",VLOOKUP(J687,Lists!$D$3:$E$13,2,FALSE)),1)</f>
        <v/>
      </c>
      <c r="DJ687" s="79" t="str">
        <f>IFERROR(IF(K687="","",VLOOKUP(K687,Lists!$F$3:$G$14,2,FALSE)),1)</f>
        <v/>
      </c>
      <c r="DK687" s="79" t="str">
        <f>IFERROR(IF(M687="","",VLOOKUP(M687,Lists!$AA$3:$AB$18,2,FALSE)),1)</f>
        <v/>
      </c>
      <c r="DL687" s="79" t="str">
        <f>IFERROR(IF(N687="","",VLOOKUP(N687,Lists!$AC$3:$AD$13,2,FALSE)),1)</f>
        <v/>
      </c>
    </row>
    <row r="688" spans="1:116" ht="15" customHeight="1" x14ac:dyDescent="0.2">
      <c r="A688" s="20"/>
      <c r="B688" s="19"/>
      <c r="C688" s="19"/>
      <c r="D688" s="19"/>
      <c r="E688" s="136"/>
      <c r="F688" s="70"/>
      <c r="G688" s="19"/>
      <c r="H688" s="65"/>
      <c r="I688" s="20"/>
      <c r="J688" s="66"/>
      <c r="K688" s="18"/>
      <c r="L688" s="18"/>
      <c r="M688" s="20"/>
      <c r="N688" s="20"/>
      <c r="O688" s="18"/>
      <c r="P688" s="134"/>
      <c r="Q688" s="70"/>
      <c r="R688" s="134"/>
      <c r="S688" s="70"/>
      <c r="T688" s="134"/>
      <c r="U688" s="70"/>
      <c r="V688" s="134"/>
      <c r="W688" s="20"/>
      <c r="X688" s="135"/>
      <c r="Y688" s="20"/>
      <c r="Z688" s="135"/>
      <c r="AA688" s="19"/>
      <c r="AB688" s="19"/>
      <c r="AC688" s="19"/>
      <c r="AD688" s="19"/>
      <c r="AE688" s="71" t="str">
        <f t="shared" si="398"/>
        <v/>
      </c>
      <c r="AF688" s="71" t="str">
        <f t="shared" si="399"/>
        <v/>
      </c>
      <c r="AG688" s="71" t="str">
        <f t="shared" si="400"/>
        <v/>
      </c>
      <c r="AH688" s="71" t="str">
        <f t="shared" si="401"/>
        <v/>
      </c>
      <c r="AI688" s="71" t="str">
        <f t="shared" si="402"/>
        <v/>
      </c>
      <c r="AJ688" s="71" t="str">
        <f t="shared" si="403"/>
        <v/>
      </c>
      <c r="AK688" s="71" t="str">
        <f t="shared" si="404"/>
        <v/>
      </c>
      <c r="AL688" s="71" t="str">
        <f t="shared" si="405"/>
        <v/>
      </c>
      <c r="AM688" s="71" t="str">
        <f t="shared" si="406"/>
        <v/>
      </c>
      <c r="AN688" s="72" t="str">
        <f t="shared" si="407"/>
        <v/>
      </c>
      <c r="AO688" s="73" t="str">
        <f t="shared" si="408"/>
        <v/>
      </c>
      <c r="AP688" s="72" t="str">
        <f t="shared" si="409"/>
        <v/>
      </c>
      <c r="AQ688" s="72" t="str">
        <f t="shared" si="410"/>
        <v/>
      </c>
      <c r="AR688" s="72" t="str">
        <f t="shared" si="411"/>
        <v/>
      </c>
      <c r="AS688" s="72" t="str">
        <f t="shared" si="412"/>
        <v/>
      </c>
      <c r="AT688" s="72" t="str">
        <f t="shared" si="413"/>
        <v/>
      </c>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78" t="str">
        <f t="shared" si="414"/>
        <v/>
      </c>
      <c r="CO688" s="78" t="str">
        <f t="shared" si="415"/>
        <v/>
      </c>
      <c r="CP688" s="78" t="str">
        <f t="shared" si="416"/>
        <v/>
      </c>
      <c r="CQ688" s="78" t="str">
        <f t="shared" si="417"/>
        <v/>
      </c>
      <c r="CR688" s="78" t="str">
        <f t="shared" si="418"/>
        <v/>
      </c>
      <c r="CS688" s="78" t="str">
        <f t="shared" si="419"/>
        <v/>
      </c>
      <c r="CT688" s="78">
        <f t="shared" si="420"/>
        <v>0</v>
      </c>
      <c r="CU688" s="78">
        <f t="shared" si="421"/>
        <v>0</v>
      </c>
      <c r="CV688" s="78">
        <f t="shared" si="422"/>
        <v>0</v>
      </c>
      <c r="CW688" s="78">
        <f t="shared" si="423"/>
        <v>0</v>
      </c>
      <c r="CX688" s="78">
        <f t="shared" si="424"/>
        <v>0</v>
      </c>
      <c r="CY688" s="78">
        <f t="shared" si="425"/>
        <v>0</v>
      </c>
      <c r="CZ688" s="78">
        <f t="shared" si="426"/>
        <v>0</v>
      </c>
      <c r="DA688" s="78">
        <f>IF(COUNTIFS($A$2:$A$601,A688,$B$2:$B$601,B688,$F$2:F$601,F688)&gt;1,1,0)</f>
        <v>0</v>
      </c>
      <c r="DB688" s="78">
        <f t="shared" si="427"/>
        <v>0</v>
      </c>
      <c r="DC688" s="78">
        <f t="shared" si="428"/>
        <v>0</v>
      </c>
      <c r="DD688" s="78">
        <f t="shared" si="429"/>
        <v>0</v>
      </c>
      <c r="DE688" s="78" t="str">
        <f t="shared" si="430"/>
        <v>1</v>
      </c>
      <c r="DF688" s="78" t="str">
        <f t="shared" si="431"/>
        <v>1</v>
      </c>
      <c r="DG688" s="78" t="str">
        <f t="shared" si="432"/>
        <v>1</v>
      </c>
      <c r="DH688" s="78" t="str">
        <f t="shared" si="433"/>
        <v>1</v>
      </c>
      <c r="DI688" s="79" t="str">
        <f>IFERROR(IF(J688="","",VLOOKUP(J688,Lists!$D$3:$E$13,2,FALSE)),1)</f>
        <v/>
      </c>
      <c r="DJ688" s="79" t="str">
        <f>IFERROR(IF(K688="","",VLOOKUP(K688,Lists!$F$3:$G$14,2,FALSE)),1)</f>
        <v/>
      </c>
      <c r="DK688" s="79" t="str">
        <f>IFERROR(IF(M688="","",VLOOKUP(M688,Lists!$AA$3:$AB$18,2,FALSE)),1)</f>
        <v/>
      </c>
      <c r="DL688" s="79" t="str">
        <f>IFERROR(IF(N688="","",VLOOKUP(N688,Lists!$AC$3:$AD$13,2,FALSE)),1)</f>
        <v/>
      </c>
    </row>
    <row r="689" spans="1:116" ht="15" customHeight="1" x14ac:dyDescent="0.2">
      <c r="A689" s="20"/>
      <c r="B689" s="19"/>
      <c r="C689" s="19"/>
      <c r="D689" s="19"/>
      <c r="E689" s="136"/>
      <c r="F689" s="70"/>
      <c r="G689" s="19"/>
      <c r="H689" s="65"/>
      <c r="I689" s="20"/>
      <c r="J689" s="66"/>
      <c r="K689" s="18"/>
      <c r="L689" s="18"/>
      <c r="M689" s="20"/>
      <c r="N689" s="20"/>
      <c r="O689" s="18"/>
      <c r="P689" s="134"/>
      <c r="Q689" s="70"/>
      <c r="R689" s="134"/>
      <c r="S689" s="70"/>
      <c r="T689" s="134"/>
      <c r="U689" s="70"/>
      <c r="V689" s="134"/>
      <c r="W689" s="20"/>
      <c r="X689" s="135"/>
      <c r="Y689" s="20"/>
      <c r="Z689" s="135"/>
      <c r="AA689" s="19"/>
      <c r="AB689" s="19"/>
      <c r="AC689" s="19"/>
      <c r="AD689" s="19"/>
      <c r="AE689" s="71" t="str">
        <f t="shared" si="398"/>
        <v/>
      </c>
      <c r="AF689" s="71" t="str">
        <f t="shared" si="399"/>
        <v/>
      </c>
      <c r="AG689" s="71" t="str">
        <f t="shared" si="400"/>
        <v/>
      </c>
      <c r="AH689" s="71" t="str">
        <f t="shared" si="401"/>
        <v/>
      </c>
      <c r="AI689" s="71" t="str">
        <f t="shared" si="402"/>
        <v/>
      </c>
      <c r="AJ689" s="71" t="str">
        <f t="shared" si="403"/>
        <v/>
      </c>
      <c r="AK689" s="71" t="str">
        <f t="shared" si="404"/>
        <v/>
      </c>
      <c r="AL689" s="71" t="str">
        <f t="shared" si="405"/>
        <v/>
      </c>
      <c r="AM689" s="71" t="str">
        <f t="shared" si="406"/>
        <v/>
      </c>
      <c r="AN689" s="72" t="str">
        <f t="shared" si="407"/>
        <v/>
      </c>
      <c r="AO689" s="73" t="str">
        <f t="shared" si="408"/>
        <v/>
      </c>
      <c r="AP689" s="72" t="str">
        <f t="shared" si="409"/>
        <v/>
      </c>
      <c r="AQ689" s="72" t="str">
        <f t="shared" si="410"/>
        <v/>
      </c>
      <c r="AR689" s="72" t="str">
        <f t="shared" si="411"/>
        <v/>
      </c>
      <c r="AS689" s="72" t="str">
        <f t="shared" si="412"/>
        <v/>
      </c>
      <c r="AT689" s="72" t="str">
        <f t="shared" si="413"/>
        <v/>
      </c>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78" t="str">
        <f t="shared" si="414"/>
        <v/>
      </c>
      <c r="CO689" s="78" t="str">
        <f t="shared" si="415"/>
        <v/>
      </c>
      <c r="CP689" s="78" t="str">
        <f t="shared" si="416"/>
        <v/>
      </c>
      <c r="CQ689" s="78" t="str">
        <f t="shared" si="417"/>
        <v/>
      </c>
      <c r="CR689" s="78" t="str">
        <f t="shared" si="418"/>
        <v/>
      </c>
      <c r="CS689" s="78" t="str">
        <f t="shared" si="419"/>
        <v/>
      </c>
      <c r="CT689" s="78">
        <f t="shared" si="420"/>
        <v>0</v>
      </c>
      <c r="CU689" s="78">
        <f t="shared" si="421"/>
        <v>0</v>
      </c>
      <c r="CV689" s="78">
        <f t="shared" si="422"/>
        <v>0</v>
      </c>
      <c r="CW689" s="78">
        <f t="shared" si="423"/>
        <v>0</v>
      </c>
      <c r="CX689" s="78">
        <f t="shared" si="424"/>
        <v>0</v>
      </c>
      <c r="CY689" s="78">
        <f t="shared" si="425"/>
        <v>0</v>
      </c>
      <c r="CZ689" s="78">
        <f t="shared" si="426"/>
        <v>0</v>
      </c>
      <c r="DA689" s="78">
        <f>IF(COUNTIFS($A$2:$A$601,A689,$B$2:$B$601,B689,$F$2:F$601,F689)&gt;1,1,0)</f>
        <v>0</v>
      </c>
      <c r="DB689" s="78">
        <f t="shared" si="427"/>
        <v>0</v>
      </c>
      <c r="DC689" s="78">
        <f t="shared" si="428"/>
        <v>0</v>
      </c>
      <c r="DD689" s="78">
        <f t="shared" si="429"/>
        <v>0</v>
      </c>
      <c r="DE689" s="78" t="str">
        <f t="shared" si="430"/>
        <v>1</v>
      </c>
      <c r="DF689" s="78" t="str">
        <f t="shared" si="431"/>
        <v>1</v>
      </c>
      <c r="DG689" s="78" t="str">
        <f t="shared" si="432"/>
        <v>1</v>
      </c>
      <c r="DH689" s="78" t="str">
        <f t="shared" si="433"/>
        <v>1</v>
      </c>
      <c r="DI689" s="79" t="str">
        <f>IFERROR(IF(J689="","",VLOOKUP(J689,Lists!$D$3:$E$13,2,FALSE)),1)</f>
        <v/>
      </c>
      <c r="DJ689" s="79" t="str">
        <f>IFERROR(IF(K689="","",VLOOKUP(K689,Lists!$F$3:$G$14,2,FALSE)),1)</f>
        <v/>
      </c>
      <c r="DK689" s="79" t="str">
        <f>IFERROR(IF(M689="","",VLOOKUP(M689,Lists!$AA$3:$AB$18,2,FALSE)),1)</f>
        <v/>
      </c>
      <c r="DL689" s="79" t="str">
        <f>IFERROR(IF(N689="","",VLOOKUP(N689,Lists!$AC$3:$AD$13,2,FALSE)),1)</f>
        <v/>
      </c>
    </row>
    <row r="690" spans="1:116" ht="15" customHeight="1" x14ac:dyDescent="0.2">
      <c r="A690" s="20"/>
      <c r="B690" s="19"/>
      <c r="C690" s="19"/>
      <c r="D690" s="19"/>
      <c r="E690" s="136"/>
      <c r="F690" s="70"/>
      <c r="G690" s="19"/>
      <c r="H690" s="65"/>
      <c r="I690" s="20"/>
      <c r="J690" s="66"/>
      <c r="K690" s="18"/>
      <c r="L690" s="18"/>
      <c r="M690" s="20"/>
      <c r="N690" s="20"/>
      <c r="O690" s="18"/>
      <c r="P690" s="134"/>
      <c r="Q690" s="70"/>
      <c r="R690" s="134"/>
      <c r="S690" s="70"/>
      <c r="T690" s="134"/>
      <c r="U690" s="70"/>
      <c r="V690" s="134"/>
      <c r="W690" s="20"/>
      <c r="X690" s="135"/>
      <c r="Y690" s="20"/>
      <c r="Z690" s="135"/>
      <c r="AA690" s="19"/>
      <c r="AB690" s="19"/>
      <c r="AC690" s="19"/>
      <c r="AD690" s="19"/>
      <c r="AE690" s="71" t="str">
        <f t="shared" si="398"/>
        <v/>
      </c>
      <c r="AF690" s="71" t="str">
        <f t="shared" si="399"/>
        <v/>
      </c>
      <c r="AG690" s="71" t="str">
        <f t="shared" si="400"/>
        <v/>
      </c>
      <c r="AH690" s="71" t="str">
        <f t="shared" si="401"/>
        <v/>
      </c>
      <c r="AI690" s="71" t="str">
        <f t="shared" si="402"/>
        <v/>
      </c>
      <c r="AJ690" s="71" t="str">
        <f t="shared" si="403"/>
        <v/>
      </c>
      <c r="AK690" s="71" t="str">
        <f t="shared" si="404"/>
        <v/>
      </c>
      <c r="AL690" s="71" t="str">
        <f t="shared" si="405"/>
        <v/>
      </c>
      <c r="AM690" s="71" t="str">
        <f t="shared" si="406"/>
        <v/>
      </c>
      <c r="AN690" s="72" t="str">
        <f t="shared" si="407"/>
        <v/>
      </c>
      <c r="AO690" s="73" t="str">
        <f t="shared" si="408"/>
        <v/>
      </c>
      <c r="AP690" s="72" t="str">
        <f t="shared" si="409"/>
        <v/>
      </c>
      <c r="AQ690" s="72" t="str">
        <f t="shared" si="410"/>
        <v/>
      </c>
      <c r="AR690" s="72" t="str">
        <f t="shared" si="411"/>
        <v/>
      </c>
      <c r="AS690" s="72" t="str">
        <f t="shared" si="412"/>
        <v/>
      </c>
      <c r="AT690" s="72" t="str">
        <f t="shared" si="413"/>
        <v/>
      </c>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78" t="str">
        <f t="shared" si="414"/>
        <v/>
      </c>
      <c r="CO690" s="78" t="str">
        <f t="shared" si="415"/>
        <v/>
      </c>
      <c r="CP690" s="78" t="str">
        <f t="shared" si="416"/>
        <v/>
      </c>
      <c r="CQ690" s="78" t="str">
        <f t="shared" si="417"/>
        <v/>
      </c>
      <c r="CR690" s="78" t="str">
        <f t="shared" si="418"/>
        <v/>
      </c>
      <c r="CS690" s="78" t="str">
        <f t="shared" si="419"/>
        <v/>
      </c>
      <c r="CT690" s="78">
        <f t="shared" si="420"/>
        <v>0</v>
      </c>
      <c r="CU690" s="78">
        <f t="shared" si="421"/>
        <v>0</v>
      </c>
      <c r="CV690" s="78">
        <f t="shared" si="422"/>
        <v>0</v>
      </c>
      <c r="CW690" s="78">
        <f t="shared" si="423"/>
        <v>0</v>
      </c>
      <c r="CX690" s="78">
        <f t="shared" si="424"/>
        <v>0</v>
      </c>
      <c r="CY690" s="78">
        <f t="shared" si="425"/>
        <v>0</v>
      </c>
      <c r="CZ690" s="78">
        <f t="shared" si="426"/>
        <v>0</v>
      </c>
      <c r="DA690" s="78">
        <f>IF(COUNTIFS($A$2:$A$601,A690,$B$2:$B$601,B690,$F$2:F$601,F690)&gt;1,1,0)</f>
        <v>0</v>
      </c>
      <c r="DB690" s="78">
        <f t="shared" si="427"/>
        <v>0</v>
      </c>
      <c r="DC690" s="78">
        <f t="shared" si="428"/>
        <v>0</v>
      </c>
      <c r="DD690" s="78">
        <f t="shared" si="429"/>
        <v>0</v>
      </c>
      <c r="DE690" s="78" t="str">
        <f t="shared" si="430"/>
        <v>1</v>
      </c>
      <c r="DF690" s="78" t="str">
        <f t="shared" si="431"/>
        <v>1</v>
      </c>
      <c r="DG690" s="78" t="str">
        <f t="shared" si="432"/>
        <v>1</v>
      </c>
      <c r="DH690" s="78" t="str">
        <f t="shared" si="433"/>
        <v>1</v>
      </c>
      <c r="DI690" s="79" t="str">
        <f>IFERROR(IF(J690="","",VLOOKUP(J690,Lists!$D$3:$E$13,2,FALSE)),1)</f>
        <v/>
      </c>
      <c r="DJ690" s="79" t="str">
        <f>IFERROR(IF(K690="","",VLOOKUP(K690,Lists!$F$3:$G$14,2,FALSE)),1)</f>
        <v/>
      </c>
      <c r="DK690" s="79" t="str">
        <f>IFERROR(IF(M690="","",VLOOKUP(M690,Lists!$AA$3:$AB$18,2,FALSE)),1)</f>
        <v/>
      </c>
      <c r="DL690" s="79" t="str">
        <f>IFERROR(IF(N690="","",VLOOKUP(N690,Lists!$AC$3:$AD$13,2,FALSE)),1)</f>
        <v/>
      </c>
    </row>
    <row r="691" spans="1:116" ht="15" customHeight="1" x14ac:dyDescent="0.2">
      <c r="A691" s="20"/>
      <c r="B691" s="19"/>
      <c r="C691" s="19"/>
      <c r="D691" s="19"/>
      <c r="E691" s="136"/>
      <c r="F691" s="70"/>
      <c r="G691" s="19"/>
      <c r="H691" s="65"/>
      <c r="I691" s="20"/>
      <c r="J691" s="66"/>
      <c r="K691" s="18"/>
      <c r="L691" s="18"/>
      <c r="M691" s="20"/>
      <c r="N691" s="20"/>
      <c r="O691" s="18"/>
      <c r="P691" s="134"/>
      <c r="Q691" s="70"/>
      <c r="R691" s="134"/>
      <c r="S691" s="70"/>
      <c r="T691" s="134"/>
      <c r="U691" s="70"/>
      <c r="V691" s="134"/>
      <c r="W691" s="20"/>
      <c r="X691" s="135"/>
      <c r="Y691" s="20"/>
      <c r="Z691" s="135"/>
      <c r="AA691" s="19"/>
      <c r="AB691" s="19"/>
      <c r="AC691" s="19"/>
      <c r="AD691" s="19"/>
      <c r="AE691" s="71" t="str">
        <f t="shared" si="398"/>
        <v/>
      </c>
      <c r="AF691" s="71" t="str">
        <f t="shared" si="399"/>
        <v/>
      </c>
      <c r="AG691" s="71" t="str">
        <f t="shared" si="400"/>
        <v/>
      </c>
      <c r="AH691" s="71" t="str">
        <f t="shared" si="401"/>
        <v/>
      </c>
      <c r="AI691" s="71" t="str">
        <f t="shared" si="402"/>
        <v/>
      </c>
      <c r="AJ691" s="71" t="str">
        <f t="shared" si="403"/>
        <v/>
      </c>
      <c r="AK691" s="71" t="str">
        <f t="shared" si="404"/>
        <v/>
      </c>
      <c r="AL691" s="71" t="str">
        <f t="shared" si="405"/>
        <v/>
      </c>
      <c r="AM691" s="71" t="str">
        <f t="shared" si="406"/>
        <v/>
      </c>
      <c r="AN691" s="72" t="str">
        <f t="shared" si="407"/>
        <v/>
      </c>
      <c r="AO691" s="73" t="str">
        <f t="shared" si="408"/>
        <v/>
      </c>
      <c r="AP691" s="72" t="str">
        <f t="shared" si="409"/>
        <v/>
      </c>
      <c r="AQ691" s="72" t="str">
        <f t="shared" si="410"/>
        <v/>
      </c>
      <c r="AR691" s="72" t="str">
        <f t="shared" si="411"/>
        <v/>
      </c>
      <c r="AS691" s="72" t="str">
        <f t="shared" si="412"/>
        <v/>
      </c>
      <c r="AT691" s="72" t="str">
        <f t="shared" si="413"/>
        <v/>
      </c>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78" t="str">
        <f t="shared" si="414"/>
        <v/>
      </c>
      <c r="CO691" s="78" t="str">
        <f t="shared" si="415"/>
        <v/>
      </c>
      <c r="CP691" s="78" t="str">
        <f t="shared" si="416"/>
        <v/>
      </c>
      <c r="CQ691" s="78" t="str">
        <f t="shared" si="417"/>
        <v/>
      </c>
      <c r="CR691" s="78" t="str">
        <f t="shared" si="418"/>
        <v/>
      </c>
      <c r="CS691" s="78" t="str">
        <f t="shared" si="419"/>
        <v/>
      </c>
      <c r="CT691" s="78">
        <f t="shared" si="420"/>
        <v>0</v>
      </c>
      <c r="CU691" s="78">
        <f t="shared" si="421"/>
        <v>0</v>
      </c>
      <c r="CV691" s="78">
        <f t="shared" si="422"/>
        <v>0</v>
      </c>
      <c r="CW691" s="78">
        <f t="shared" si="423"/>
        <v>0</v>
      </c>
      <c r="CX691" s="78">
        <f t="shared" si="424"/>
        <v>0</v>
      </c>
      <c r="CY691" s="78">
        <f t="shared" si="425"/>
        <v>0</v>
      </c>
      <c r="CZ691" s="78">
        <f t="shared" si="426"/>
        <v>0</v>
      </c>
      <c r="DA691" s="78">
        <f>IF(COUNTIFS($A$2:$A$601,A691,$B$2:$B$601,B691,$F$2:F$601,F691)&gt;1,1,0)</f>
        <v>0</v>
      </c>
      <c r="DB691" s="78">
        <f t="shared" si="427"/>
        <v>0</v>
      </c>
      <c r="DC691" s="78">
        <f t="shared" si="428"/>
        <v>0</v>
      </c>
      <c r="DD691" s="78">
        <f t="shared" si="429"/>
        <v>0</v>
      </c>
      <c r="DE691" s="78" t="str">
        <f t="shared" si="430"/>
        <v>1</v>
      </c>
      <c r="DF691" s="78" t="str">
        <f t="shared" si="431"/>
        <v>1</v>
      </c>
      <c r="DG691" s="78" t="str">
        <f t="shared" si="432"/>
        <v>1</v>
      </c>
      <c r="DH691" s="78" t="str">
        <f t="shared" si="433"/>
        <v>1</v>
      </c>
      <c r="DI691" s="79" t="str">
        <f>IFERROR(IF(J691="","",VLOOKUP(J691,Lists!$D$3:$E$13,2,FALSE)),1)</f>
        <v/>
      </c>
      <c r="DJ691" s="79" t="str">
        <f>IFERROR(IF(K691="","",VLOOKUP(K691,Lists!$F$3:$G$14,2,FALSE)),1)</f>
        <v/>
      </c>
      <c r="DK691" s="79" t="str">
        <f>IFERROR(IF(M691="","",VLOOKUP(M691,Lists!$AA$3:$AB$18,2,FALSE)),1)</f>
        <v/>
      </c>
      <c r="DL691" s="79" t="str">
        <f>IFERROR(IF(N691="","",VLOOKUP(N691,Lists!$AC$3:$AD$13,2,FALSE)),1)</f>
        <v/>
      </c>
    </row>
    <row r="692" spans="1:116" ht="15" customHeight="1" x14ac:dyDescent="0.2">
      <c r="A692" s="20"/>
      <c r="B692" s="19"/>
      <c r="C692" s="19"/>
      <c r="D692" s="19"/>
      <c r="E692" s="136"/>
      <c r="F692" s="70"/>
      <c r="G692" s="19"/>
      <c r="H692" s="65"/>
      <c r="I692" s="20"/>
      <c r="J692" s="66"/>
      <c r="K692" s="18"/>
      <c r="L692" s="18"/>
      <c r="M692" s="20"/>
      <c r="N692" s="20"/>
      <c r="O692" s="18"/>
      <c r="P692" s="134"/>
      <c r="Q692" s="70"/>
      <c r="R692" s="134"/>
      <c r="S692" s="70"/>
      <c r="T692" s="134"/>
      <c r="U692" s="70"/>
      <c r="V692" s="134"/>
      <c r="W692" s="20"/>
      <c r="X692" s="135"/>
      <c r="Y692" s="20"/>
      <c r="Z692" s="135"/>
      <c r="AA692" s="19"/>
      <c r="AB692" s="19"/>
      <c r="AC692" s="19"/>
      <c r="AD692" s="19"/>
      <c r="AE692" s="71" t="str">
        <f t="shared" si="398"/>
        <v/>
      </c>
      <c r="AF692" s="71" t="str">
        <f t="shared" si="399"/>
        <v/>
      </c>
      <c r="AG692" s="71" t="str">
        <f t="shared" si="400"/>
        <v/>
      </c>
      <c r="AH692" s="71" t="str">
        <f t="shared" si="401"/>
        <v/>
      </c>
      <c r="AI692" s="71" t="str">
        <f t="shared" si="402"/>
        <v/>
      </c>
      <c r="AJ692" s="71" t="str">
        <f t="shared" si="403"/>
        <v/>
      </c>
      <c r="AK692" s="71" t="str">
        <f t="shared" si="404"/>
        <v/>
      </c>
      <c r="AL692" s="71" t="str">
        <f t="shared" si="405"/>
        <v/>
      </c>
      <c r="AM692" s="71" t="str">
        <f t="shared" si="406"/>
        <v/>
      </c>
      <c r="AN692" s="72" t="str">
        <f t="shared" si="407"/>
        <v/>
      </c>
      <c r="AO692" s="73" t="str">
        <f t="shared" si="408"/>
        <v/>
      </c>
      <c r="AP692" s="72" t="str">
        <f t="shared" si="409"/>
        <v/>
      </c>
      <c r="AQ692" s="72" t="str">
        <f t="shared" si="410"/>
        <v/>
      </c>
      <c r="AR692" s="72" t="str">
        <f t="shared" si="411"/>
        <v/>
      </c>
      <c r="AS692" s="72" t="str">
        <f t="shared" si="412"/>
        <v/>
      </c>
      <c r="AT692" s="72" t="str">
        <f t="shared" si="413"/>
        <v/>
      </c>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78" t="str">
        <f t="shared" si="414"/>
        <v/>
      </c>
      <c r="CO692" s="78" t="str">
        <f t="shared" si="415"/>
        <v/>
      </c>
      <c r="CP692" s="78" t="str">
        <f t="shared" si="416"/>
        <v/>
      </c>
      <c r="CQ692" s="78" t="str">
        <f t="shared" si="417"/>
        <v/>
      </c>
      <c r="CR692" s="78" t="str">
        <f t="shared" si="418"/>
        <v/>
      </c>
      <c r="CS692" s="78" t="str">
        <f t="shared" si="419"/>
        <v/>
      </c>
      <c r="CT692" s="78">
        <f t="shared" si="420"/>
        <v>0</v>
      </c>
      <c r="CU692" s="78">
        <f t="shared" si="421"/>
        <v>0</v>
      </c>
      <c r="CV692" s="78">
        <f t="shared" si="422"/>
        <v>0</v>
      </c>
      <c r="CW692" s="78">
        <f t="shared" si="423"/>
        <v>0</v>
      </c>
      <c r="CX692" s="78">
        <f t="shared" si="424"/>
        <v>0</v>
      </c>
      <c r="CY692" s="78">
        <f t="shared" si="425"/>
        <v>0</v>
      </c>
      <c r="CZ692" s="78">
        <f t="shared" si="426"/>
        <v>0</v>
      </c>
      <c r="DA692" s="78">
        <f>IF(COUNTIFS($A$2:$A$601,A692,$B$2:$B$601,B692,$F$2:F$601,F692)&gt;1,1,0)</f>
        <v>0</v>
      </c>
      <c r="DB692" s="78">
        <f t="shared" si="427"/>
        <v>0</v>
      </c>
      <c r="DC692" s="78">
        <f t="shared" si="428"/>
        <v>0</v>
      </c>
      <c r="DD692" s="78">
        <f t="shared" si="429"/>
        <v>0</v>
      </c>
      <c r="DE692" s="78" t="str">
        <f t="shared" si="430"/>
        <v>1</v>
      </c>
      <c r="DF692" s="78" t="str">
        <f t="shared" si="431"/>
        <v>1</v>
      </c>
      <c r="DG692" s="78" t="str">
        <f t="shared" si="432"/>
        <v>1</v>
      </c>
      <c r="DH692" s="78" t="str">
        <f t="shared" si="433"/>
        <v>1</v>
      </c>
      <c r="DI692" s="79" t="str">
        <f>IFERROR(IF(J692="","",VLOOKUP(J692,Lists!$D$3:$E$13,2,FALSE)),1)</f>
        <v/>
      </c>
      <c r="DJ692" s="79" t="str">
        <f>IFERROR(IF(K692="","",VLOOKUP(K692,Lists!$F$3:$G$14,2,FALSE)),1)</f>
        <v/>
      </c>
      <c r="DK692" s="79" t="str">
        <f>IFERROR(IF(M692="","",VLOOKUP(M692,Lists!$AA$3:$AB$18,2,FALSE)),1)</f>
        <v/>
      </c>
      <c r="DL692" s="79" t="str">
        <f>IFERROR(IF(N692="","",VLOOKUP(N692,Lists!$AC$3:$AD$13,2,FALSE)),1)</f>
        <v/>
      </c>
    </row>
    <row r="693" spans="1:116" ht="15" customHeight="1" x14ac:dyDescent="0.2">
      <c r="A693" s="20"/>
      <c r="B693" s="19"/>
      <c r="C693" s="19"/>
      <c r="D693" s="19"/>
      <c r="E693" s="136"/>
      <c r="F693" s="70"/>
      <c r="G693" s="19"/>
      <c r="H693" s="65"/>
      <c r="I693" s="20"/>
      <c r="J693" s="66"/>
      <c r="K693" s="18"/>
      <c r="L693" s="18"/>
      <c r="M693" s="20"/>
      <c r="N693" s="20"/>
      <c r="O693" s="18"/>
      <c r="P693" s="134"/>
      <c r="Q693" s="70"/>
      <c r="R693" s="134"/>
      <c r="S693" s="70"/>
      <c r="T693" s="134"/>
      <c r="U693" s="70"/>
      <c r="V693" s="134"/>
      <c r="W693" s="20"/>
      <c r="X693" s="135"/>
      <c r="Y693" s="20"/>
      <c r="Z693" s="135"/>
      <c r="AA693" s="19"/>
      <c r="AB693" s="19"/>
      <c r="AC693" s="19"/>
      <c r="AD693" s="19"/>
      <c r="AE693" s="71" t="str">
        <f t="shared" si="398"/>
        <v/>
      </c>
      <c r="AF693" s="71" t="str">
        <f t="shared" si="399"/>
        <v/>
      </c>
      <c r="AG693" s="71" t="str">
        <f t="shared" si="400"/>
        <v/>
      </c>
      <c r="AH693" s="71" t="str">
        <f t="shared" si="401"/>
        <v/>
      </c>
      <c r="AI693" s="71" t="str">
        <f t="shared" si="402"/>
        <v/>
      </c>
      <c r="AJ693" s="71" t="str">
        <f t="shared" si="403"/>
        <v/>
      </c>
      <c r="AK693" s="71" t="str">
        <f t="shared" si="404"/>
        <v/>
      </c>
      <c r="AL693" s="71" t="str">
        <f t="shared" si="405"/>
        <v/>
      </c>
      <c r="AM693" s="71" t="str">
        <f t="shared" si="406"/>
        <v/>
      </c>
      <c r="AN693" s="72" t="str">
        <f t="shared" si="407"/>
        <v/>
      </c>
      <c r="AO693" s="73" t="str">
        <f t="shared" si="408"/>
        <v/>
      </c>
      <c r="AP693" s="72" t="str">
        <f t="shared" si="409"/>
        <v/>
      </c>
      <c r="AQ693" s="72" t="str">
        <f t="shared" si="410"/>
        <v/>
      </c>
      <c r="AR693" s="72" t="str">
        <f t="shared" si="411"/>
        <v/>
      </c>
      <c r="AS693" s="72" t="str">
        <f t="shared" si="412"/>
        <v/>
      </c>
      <c r="AT693" s="72" t="str">
        <f t="shared" si="413"/>
        <v/>
      </c>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78" t="str">
        <f t="shared" si="414"/>
        <v/>
      </c>
      <c r="CO693" s="78" t="str">
        <f t="shared" si="415"/>
        <v/>
      </c>
      <c r="CP693" s="78" t="str">
        <f t="shared" si="416"/>
        <v/>
      </c>
      <c r="CQ693" s="78" t="str">
        <f t="shared" si="417"/>
        <v/>
      </c>
      <c r="CR693" s="78" t="str">
        <f t="shared" si="418"/>
        <v/>
      </c>
      <c r="CS693" s="78" t="str">
        <f t="shared" si="419"/>
        <v/>
      </c>
      <c r="CT693" s="78">
        <f t="shared" si="420"/>
        <v>0</v>
      </c>
      <c r="CU693" s="78">
        <f t="shared" si="421"/>
        <v>0</v>
      </c>
      <c r="CV693" s="78">
        <f t="shared" si="422"/>
        <v>0</v>
      </c>
      <c r="CW693" s="78">
        <f t="shared" si="423"/>
        <v>0</v>
      </c>
      <c r="CX693" s="78">
        <f t="shared" si="424"/>
        <v>0</v>
      </c>
      <c r="CY693" s="78">
        <f t="shared" si="425"/>
        <v>0</v>
      </c>
      <c r="CZ693" s="78">
        <f t="shared" si="426"/>
        <v>0</v>
      </c>
      <c r="DA693" s="78">
        <f>IF(COUNTIFS($A$2:$A$601,A693,$B$2:$B$601,B693,$F$2:F$601,F693)&gt;1,1,0)</f>
        <v>0</v>
      </c>
      <c r="DB693" s="78">
        <f t="shared" si="427"/>
        <v>0</v>
      </c>
      <c r="DC693" s="78">
        <f t="shared" si="428"/>
        <v>0</v>
      </c>
      <c r="DD693" s="78">
        <f t="shared" si="429"/>
        <v>0</v>
      </c>
      <c r="DE693" s="78" t="str">
        <f t="shared" si="430"/>
        <v>1</v>
      </c>
      <c r="DF693" s="78" t="str">
        <f t="shared" si="431"/>
        <v>1</v>
      </c>
      <c r="DG693" s="78" t="str">
        <f t="shared" si="432"/>
        <v>1</v>
      </c>
      <c r="DH693" s="78" t="str">
        <f t="shared" si="433"/>
        <v>1</v>
      </c>
      <c r="DI693" s="79" t="str">
        <f>IFERROR(IF(J693="","",VLOOKUP(J693,Lists!$D$3:$E$13,2,FALSE)),1)</f>
        <v/>
      </c>
      <c r="DJ693" s="79" t="str">
        <f>IFERROR(IF(K693="","",VLOOKUP(K693,Lists!$F$3:$G$14,2,FALSE)),1)</f>
        <v/>
      </c>
      <c r="DK693" s="79" t="str">
        <f>IFERROR(IF(M693="","",VLOOKUP(M693,Lists!$AA$3:$AB$18,2,FALSE)),1)</f>
        <v/>
      </c>
      <c r="DL693" s="79" t="str">
        <f>IFERROR(IF(N693="","",VLOOKUP(N693,Lists!$AC$3:$AD$13,2,FALSE)),1)</f>
        <v/>
      </c>
    </row>
    <row r="694" spans="1:116" ht="15" customHeight="1" x14ac:dyDescent="0.2">
      <c r="A694" s="20"/>
      <c r="B694" s="19"/>
      <c r="C694" s="19"/>
      <c r="D694" s="19"/>
      <c r="E694" s="136"/>
      <c r="F694" s="70"/>
      <c r="G694" s="19"/>
      <c r="H694" s="65"/>
      <c r="I694" s="20"/>
      <c r="J694" s="66"/>
      <c r="K694" s="18"/>
      <c r="L694" s="18"/>
      <c r="M694" s="20"/>
      <c r="N694" s="20"/>
      <c r="O694" s="18"/>
      <c r="P694" s="134"/>
      <c r="Q694" s="70"/>
      <c r="R694" s="134"/>
      <c r="S694" s="70"/>
      <c r="T694" s="134"/>
      <c r="U694" s="70"/>
      <c r="V694" s="134"/>
      <c r="W694" s="20"/>
      <c r="X694" s="135"/>
      <c r="Y694" s="20"/>
      <c r="Z694" s="135"/>
      <c r="AA694" s="19"/>
      <c r="AB694" s="19"/>
      <c r="AC694" s="19"/>
      <c r="AD694" s="19"/>
      <c r="AE694" s="71" t="str">
        <f t="shared" si="398"/>
        <v/>
      </c>
      <c r="AF694" s="71" t="str">
        <f t="shared" si="399"/>
        <v/>
      </c>
      <c r="AG694" s="71" t="str">
        <f t="shared" si="400"/>
        <v/>
      </c>
      <c r="AH694" s="71" t="str">
        <f t="shared" si="401"/>
        <v/>
      </c>
      <c r="AI694" s="71" t="str">
        <f t="shared" si="402"/>
        <v/>
      </c>
      <c r="AJ694" s="71" t="str">
        <f t="shared" si="403"/>
        <v/>
      </c>
      <c r="AK694" s="71" t="str">
        <f t="shared" si="404"/>
        <v/>
      </c>
      <c r="AL694" s="71" t="str">
        <f t="shared" si="405"/>
        <v/>
      </c>
      <c r="AM694" s="71" t="str">
        <f t="shared" si="406"/>
        <v/>
      </c>
      <c r="AN694" s="72" t="str">
        <f t="shared" si="407"/>
        <v/>
      </c>
      <c r="AO694" s="73" t="str">
        <f t="shared" si="408"/>
        <v/>
      </c>
      <c r="AP694" s="72" t="str">
        <f t="shared" si="409"/>
        <v/>
      </c>
      <c r="AQ694" s="72" t="str">
        <f t="shared" si="410"/>
        <v/>
      </c>
      <c r="AR694" s="72" t="str">
        <f t="shared" si="411"/>
        <v/>
      </c>
      <c r="AS694" s="72" t="str">
        <f t="shared" si="412"/>
        <v/>
      </c>
      <c r="AT694" s="72" t="str">
        <f t="shared" si="413"/>
        <v/>
      </c>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78" t="str">
        <f t="shared" si="414"/>
        <v/>
      </c>
      <c r="CO694" s="78" t="str">
        <f t="shared" si="415"/>
        <v/>
      </c>
      <c r="CP694" s="78" t="str">
        <f t="shared" si="416"/>
        <v/>
      </c>
      <c r="CQ694" s="78" t="str">
        <f t="shared" si="417"/>
        <v/>
      </c>
      <c r="CR694" s="78" t="str">
        <f t="shared" si="418"/>
        <v/>
      </c>
      <c r="CS694" s="78" t="str">
        <f t="shared" si="419"/>
        <v/>
      </c>
      <c r="CT694" s="78">
        <f t="shared" si="420"/>
        <v>0</v>
      </c>
      <c r="CU694" s="78">
        <f t="shared" si="421"/>
        <v>0</v>
      </c>
      <c r="CV694" s="78">
        <f t="shared" si="422"/>
        <v>0</v>
      </c>
      <c r="CW694" s="78">
        <f t="shared" si="423"/>
        <v>0</v>
      </c>
      <c r="CX694" s="78">
        <f t="shared" si="424"/>
        <v>0</v>
      </c>
      <c r="CY694" s="78">
        <f t="shared" si="425"/>
        <v>0</v>
      </c>
      <c r="CZ694" s="78">
        <f t="shared" si="426"/>
        <v>0</v>
      </c>
      <c r="DA694" s="78">
        <f>IF(COUNTIFS($A$2:$A$601,A694,$B$2:$B$601,B694,$F$2:F$601,F694)&gt;1,1,0)</f>
        <v>0</v>
      </c>
      <c r="DB694" s="78">
        <f t="shared" si="427"/>
        <v>0</v>
      </c>
      <c r="DC694" s="78">
        <f t="shared" si="428"/>
        <v>0</v>
      </c>
      <c r="DD694" s="78">
        <f t="shared" si="429"/>
        <v>0</v>
      </c>
      <c r="DE694" s="78" t="str">
        <f t="shared" si="430"/>
        <v>1</v>
      </c>
      <c r="DF694" s="78" t="str">
        <f t="shared" si="431"/>
        <v>1</v>
      </c>
      <c r="DG694" s="78" t="str">
        <f t="shared" si="432"/>
        <v>1</v>
      </c>
      <c r="DH694" s="78" t="str">
        <f t="shared" si="433"/>
        <v>1</v>
      </c>
      <c r="DI694" s="79" t="str">
        <f>IFERROR(IF(J694="","",VLOOKUP(J694,Lists!$D$3:$E$13,2,FALSE)),1)</f>
        <v/>
      </c>
      <c r="DJ694" s="79" t="str">
        <f>IFERROR(IF(K694="","",VLOOKUP(K694,Lists!$F$3:$G$14,2,FALSE)),1)</f>
        <v/>
      </c>
      <c r="DK694" s="79" t="str">
        <f>IFERROR(IF(M694="","",VLOOKUP(M694,Lists!$AA$3:$AB$18,2,FALSE)),1)</f>
        <v/>
      </c>
      <c r="DL694" s="79" t="str">
        <f>IFERROR(IF(N694="","",VLOOKUP(N694,Lists!$AC$3:$AD$13,2,FALSE)),1)</f>
        <v/>
      </c>
    </row>
    <row r="695" spans="1:116" ht="15" customHeight="1" x14ac:dyDescent="0.2">
      <c r="A695" s="20"/>
      <c r="B695" s="19"/>
      <c r="C695" s="19"/>
      <c r="D695" s="19"/>
      <c r="E695" s="136"/>
      <c r="F695" s="70"/>
      <c r="G695" s="19"/>
      <c r="H695" s="65"/>
      <c r="I695" s="20"/>
      <c r="J695" s="66"/>
      <c r="K695" s="18"/>
      <c r="L695" s="18"/>
      <c r="M695" s="20"/>
      <c r="N695" s="20"/>
      <c r="O695" s="18"/>
      <c r="P695" s="134"/>
      <c r="Q695" s="70"/>
      <c r="R695" s="134"/>
      <c r="S695" s="70"/>
      <c r="T695" s="134"/>
      <c r="U695" s="70"/>
      <c r="V695" s="134"/>
      <c r="W695" s="20"/>
      <c r="X695" s="135"/>
      <c r="Y695" s="20"/>
      <c r="Z695" s="135"/>
      <c r="AA695" s="19"/>
      <c r="AB695" s="19"/>
      <c r="AC695" s="19"/>
      <c r="AD695" s="19"/>
      <c r="AE695" s="71" t="str">
        <f t="shared" si="398"/>
        <v/>
      </c>
      <c r="AF695" s="71" t="str">
        <f t="shared" si="399"/>
        <v/>
      </c>
      <c r="AG695" s="71" t="str">
        <f t="shared" si="400"/>
        <v/>
      </c>
      <c r="AH695" s="71" t="str">
        <f t="shared" si="401"/>
        <v/>
      </c>
      <c r="AI695" s="71" t="str">
        <f t="shared" si="402"/>
        <v/>
      </c>
      <c r="AJ695" s="71" t="str">
        <f t="shared" si="403"/>
        <v/>
      </c>
      <c r="AK695" s="71" t="str">
        <f t="shared" si="404"/>
        <v/>
      </c>
      <c r="AL695" s="71" t="str">
        <f t="shared" si="405"/>
        <v/>
      </c>
      <c r="AM695" s="71" t="str">
        <f t="shared" si="406"/>
        <v/>
      </c>
      <c r="AN695" s="72" t="str">
        <f t="shared" si="407"/>
        <v/>
      </c>
      <c r="AO695" s="73" t="str">
        <f t="shared" si="408"/>
        <v/>
      </c>
      <c r="AP695" s="72" t="str">
        <f t="shared" si="409"/>
        <v/>
      </c>
      <c r="AQ695" s="72" t="str">
        <f t="shared" si="410"/>
        <v/>
      </c>
      <c r="AR695" s="72" t="str">
        <f t="shared" si="411"/>
        <v/>
      </c>
      <c r="AS695" s="72" t="str">
        <f t="shared" si="412"/>
        <v/>
      </c>
      <c r="AT695" s="72" t="str">
        <f t="shared" si="413"/>
        <v/>
      </c>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78" t="str">
        <f t="shared" si="414"/>
        <v/>
      </c>
      <c r="CO695" s="78" t="str">
        <f t="shared" si="415"/>
        <v/>
      </c>
      <c r="CP695" s="78" t="str">
        <f t="shared" si="416"/>
        <v/>
      </c>
      <c r="CQ695" s="78" t="str">
        <f t="shared" si="417"/>
        <v/>
      </c>
      <c r="CR695" s="78" t="str">
        <f t="shared" si="418"/>
        <v/>
      </c>
      <c r="CS695" s="78" t="str">
        <f t="shared" si="419"/>
        <v/>
      </c>
      <c r="CT695" s="78">
        <f t="shared" si="420"/>
        <v>0</v>
      </c>
      <c r="CU695" s="78">
        <f t="shared" si="421"/>
        <v>0</v>
      </c>
      <c r="CV695" s="78">
        <f t="shared" si="422"/>
        <v>0</v>
      </c>
      <c r="CW695" s="78">
        <f t="shared" si="423"/>
        <v>0</v>
      </c>
      <c r="CX695" s="78">
        <f t="shared" si="424"/>
        <v>0</v>
      </c>
      <c r="CY695" s="78">
        <f t="shared" si="425"/>
        <v>0</v>
      </c>
      <c r="CZ695" s="78">
        <f t="shared" si="426"/>
        <v>0</v>
      </c>
      <c r="DA695" s="78">
        <f>IF(COUNTIFS($A$2:$A$601,A695,$B$2:$B$601,B695,$F$2:F$601,F695)&gt;1,1,0)</f>
        <v>0</v>
      </c>
      <c r="DB695" s="78">
        <f t="shared" si="427"/>
        <v>0</v>
      </c>
      <c r="DC695" s="78">
        <f t="shared" si="428"/>
        <v>0</v>
      </c>
      <c r="DD695" s="78">
        <f t="shared" si="429"/>
        <v>0</v>
      </c>
      <c r="DE695" s="78" t="str">
        <f t="shared" si="430"/>
        <v>1</v>
      </c>
      <c r="DF695" s="78" t="str">
        <f t="shared" si="431"/>
        <v>1</v>
      </c>
      <c r="DG695" s="78" t="str">
        <f t="shared" si="432"/>
        <v>1</v>
      </c>
      <c r="DH695" s="78" t="str">
        <f t="shared" si="433"/>
        <v>1</v>
      </c>
      <c r="DI695" s="79" t="str">
        <f>IFERROR(IF(J695="","",VLOOKUP(J695,Lists!$D$3:$E$13,2,FALSE)),1)</f>
        <v/>
      </c>
      <c r="DJ695" s="79" t="str">
        <f>IFERROR(IF(K695="","",VLOOKUP(K695,Lists!$F$3:$G$14,2,FALSE)),1)</f>
        <v/>
      </c>
      <c r="DK695" s="79" t="str">
        <f>IFERROR(IF(M695="","",VLOOKUP(M695,Lists!$AA$3:$AB$18,2,FALSE)),1)</f>
        <v/>
      </c>
      <c r="DL695" s="79" t="str">
        <f>IFERROR(IF(N695="","",VLOOKUP(N695,Lists!$AC$3:$AD$13,2,FALSE)),1)</f>
        <v/>
      </c>
    </row>
    <row r="696" spans="1:116" ht="15" customHeight="1" x14ac:dyDescent="0.2">
      <c r="A696" s="20"/>
      <c r="B696" s="19"/>
      <c r="C696" s="19"/>
      <c r="D696" s="19"/>
      <c r="E696" s="136"/>
      <c r="F696" s="70"/>
      <c r="G696" s="19"/>
      <c r="H696" s="65"/>
      <c r="I696" s="20"/>
      <c r="J696" s="66"/>
      <c r="K696" s="18"/>
      <c r="L696" s="18"/>
      <c r="M696" s="20"/>
      <c r="N696" s="20"/>
      <c r="O696" s="18"/>
      <c r="P696" s="134"/>
      <c r="Q696" s="70"/>
      <c r="R696" s="134"/>
      <c r="S696" s="70"/>
      <c r="T696" s="134"/>
      <c r="U696" s="70"/>
      <c r="V696" s="134"/>
      <c r="W696" s="20"/>
      <c r="X696" s="135"/>
      <c r="Y696" s="20"/>
      <c r="Z696" s="135"/>
      <c r="AA696" s="19"/>
      <c r="AB696" s="19"/>
      <c r="AC696" s="19"/>
      <c r="AD696" s="19"/>
      <c r="AE696" s="71" t="str">
        <f t="shared" si="398"/>
        <v/>
      </c>
      <c r="AF696" s="71" t="str">
        <f t="shared" si="399"/>
        <v/>
      </c>
      <c r="AG696" s="71" t="str">
        <f t="shared" si="400"/>
        <v/>
      </c>
      <c r="AH696" s="71" t="str">
        <f t="shared" si="401"/>
        <v/>
      </c>
      <c r="AI696" s="71" t="str">
        <f t="shared" si="402"/>
        <v/>
      </c>
      <c r="AJ696" s="71" t="str">
        <f t="shared" si="403"/>
        <v/>
      </c>
      <c r="AK696" s="71" t="str">
        <f t="shared" si="404"/>
        <v/>
      </c>
      <c r="AL696" s="71" t="str">
        <f t="shared" si="405"/>
        <v/>
      </c>
      <c r="AM696" s="71" t="str">
        <f t="shared" si="406"/>
        <v/>
      </c>
      <c r="AN696" s="72" t="str">
        <f t="shared" si="407"/>
        <v/>
      </c>
      <c r="AO696" s="73" t="str">
        <f t="shared" si="408"/>
        <v/>
      </c>
      <c r="AP696" s="72" t="str">
        <f t="shared" si="409"/>
        <v/>
      </c>
      <c r="AQ696" s="72" t="str">
        <f t="shared" si="410"/>
        <v/>
      </c>
      <c r="AR696" s="72" t="str">
        <f t="shared" si="411"/>
        <v/>
      </c>
      <c r="AS696" s="72" t="str">
        <f t="shared" si="412"/>
        <v/>
      </c>
      <c r="AT696" s="72" t="str">
        <f t="shared" si="413"/>
        <v/>
      </c>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78" t="str">
        <f t="shared" si="414"/>
        <v/>
      </c>
      <c r="CO696" s="78" t="str">
        <f t="shared" si="415"/>
        <v/>
      </c>
      <c r="CP696" s="78" t="str">
        <f t="shared" si="416"/>
        <v/>
      </c>
      <c r="CQ696" s="78" t="str">
        <f t="shared" si="417"/>
        <v/>
      </c>
      <c r="CR696" s="78" t="str">
        <f t="shared" si="418"/>
        <v/>
      </c>
      <c r="CS696" s="78" t="str">
        <f t="shared" si="419"/>
        <v/>
      </c>
      <c r="CT696" s="78">
        <f t="shared" si="420"/>
        <v>0</v>
      </c>
      <c r="CU696" s="78">
        <f t="shared" si="421"/>
        <v>0</v>
      </c>
      <c r="CV696" s="78">
        <f t="shared" si="422"/>
        <v>0</v>
      </c>
      <c r="CW696" s="78">
        <f t="shared" si="423"/>
        <v>0</v>
      </c>
      <c r="CX696" s="78">
        <f t="shared" si="424"/>
        <v>0</v>
      </c>
      <c r="CY696" s="78">
        <f t="shared" si="425"/>
        <v>0</v>
      </c>
      <c r="CZ696" s="78">
        <f t="shared" si="426"/>
        <v>0</v>
      </c>
      <c r="DA696" s="78">
        <f>IF(COUNTIFS($A$2:$A$601,A696,$B$2:$B$601,B696,$F$2:F$601,F696)&gt;1,1,0)</f>
        <v>0</v>
      </c>
      <c r="DB696" s="78">
        <f t="shared" si="427"/>
        <v>0</v>
      </c>
      <c r="DC696" s="78">
        <f t="shared" si="428"/>
        <v>0</v>
      </c>
      <c r="DD696" s="78">
        <f t="shared" si="429"/>
        <v>0</v>
      </c>
      <c r="DE696" s="78" t="str">
        <f t="shared" si="430"/>
        <v>1</v>
      </c>
      <c r="DF696" s="78" t="str">
        <f t="shared" si="431"/>
        <v>1</v>
      </c>
      <c r="DG696" s="78" t="str">
        <f t="shared" si="432"/>
        <v>1</v>
      </c>
      <c r="DH696" s="78" t="str">
        <f t="shared" si="433"/>
        <v>1</v>
      </c>
      <c r="DI696" s="79" t="str">
        <f>IFERROR(IF(J696="","",VLOOKUP(J696,Lists!$D$3:$E$13,2,FALSE)),1)</f>
        <v/>
      </c>
      <c r="DJ696" s="79" t="str">
        <f>IFERROR(IF(K696="","",VLOOKUP(K696,Lists!$F$3:$G$14,2,FALSE)),1)</f>
        <v/>
      </c>
      <c r="DK696" s="79" t="str">
        <f>IFERROR(IF(M696="","",VLOOKUP(M696,Lists!$AA$3:$AB$18,2,FALSE)),1)</f>
        <v/>
      </c>
      <c r="DL696" s="79" t="str">
        <f>IFERROR(IF(N696="","",VLOOKUP(N696,Lists!$AC$3:$AD$13,2,FALSE)),1)</f>
        <v/>
      </c>
    </row>
    <row r="697" spans="1:116" ht="15" customHeight="1" x14ac:dyDescent="0.2">
      <c r="A697" s="20"/>
      <c r="B697" s="19"/>
      <c r="C697" s="19"/>
      <c r="D697" s="19"/>
      <c r="E697" s="136"/>
      <c r="F697" s="70"/>
      <c r="G697" s="19"/>
      <c r="H697" s="65"/>
      <c r="I697" s="20"/>
      <c r="J697" s="66"/>
      <c r="K697" s="18"/>
      <c r="L697" s="18"/>
      <c r="M697" s="20"/>
      <c r="N697" s="20"/>
      <c r="O697" s="18"/>
      <c r="P697" s="134"/>
      <c r="Q697" s="70"/>
      <c r="R697" s="134"/>
      <c r="S697" s="70"/>
      <c r="T697" s="134"/>
      <c r="U697" s="70"/>
      <c r="V697" s="134"/>
      <c r="W697" s="20"/>
      <c r="X697" s="135"/>
      <c r="Y697" s="20"/>
      <c r="Z697" s="135"/>
      <c r="AA697" s="19"/>
      <c r="AB697" s="19"/>
      <c r="AC697" s="19"/>
      <c r="AD697" s="19"/>
      <c r="AE697" s="71" t="str">
        <f t="shared" si="398"/>
        <v/>
      </c>
      <c r="AF697" s="71" t="str">
        <f t="shared" si="399"/>
        <v/>
      </c>
      <c r="AG697" s="71" t="str">
        <f t="shared" si="400"/>
        <v/>
      </c>
      <c r="AH697" s="71" t="str">
        <f t="shared" si="401"/>
        <v/>
      </c>
      <c r="AI697" s="71" t="str">
        <f t="shared" si="402"/>
        <v/>
      </c>
      <c r="AJ697" s="71" t="str">
        <f t="shared" si="403"/>
        <v/>
      </c>
      <c r="AK697" s="71" t="str">
        <f t="shared" si="404"/>
        <v/>
      </c>
      <c r="AL697" s="71" t="str">
        <f t="shared" si="405"/>
        <v/>
      </c>
      <c r="AM697" s="71" t="str">
        <f t="shared" si="406"/>
        <v/>
      </c>
      <c r="AN697" s="72" t="str">
        <f t="shared" si="407"/>
        <v/>
      </c>
      <c r="AO697" s="73" t="str">
        <f t="shared" si="408"/>
        <v/>
      </c>
      <c r="AP697" s="72" t="str">
        <f t="shared" si="409"/>
        <v/>
      </c>
      <c r="AQ697" s="72" t="str">
        <f t="shared" si="410"/>
        <v/>
      </c>
      <c r="AR697" s="72" t="str">
        <f t="shared" si="411"/>
        <v/>
      </c>
      <c r="AS697" s="72" t="str">
        <f t="shared" si="412"/>
        <v/>
      </c>
      <c r="AT697" s="72" t="str">
        <f t="shared" si="413"/>
        <v/>
      </c>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78" t="str">
        <f t="shared" si="414"/>
        <v/>
      </c>
      <c r="CO697" s="78" t="str">
        <f t="shared" si="415"/>
        <v/>
      </c>
      <c r="CP697" s="78" t="str">
        <f t="shared" si="416"/>
        <v/>
      </c>
      <c r="CQ697" s="78" t="str">
        <f t="shared" si="417"/>
        <v/>
      </c>
      <c r="CR697" s="78" t="str">
        <f t="shared" si="418"/>
        <v/>
      </c>
      <c r="CS697" s="78" t="str">
        <f t="shared" si="419"/>
        <v/>
      </c>
      <c r="CT697" s="78">
        <f t="shared" si="420"/>
        <v>0</v>
      </c>
      <c r="CU697" s="78">
        <f t="shared" si="421"/>
        <v>0</v>
      </c>
      <c r="CV697" s="78">
        <f t="shared" si="422"/>
        <v>0</v>
      </c>
      <c r="CW697" s="78">
        <f t="shared" si="423"/>
        <v>0</v>
      </c>
      <c r="CX697" s="78">
        <f t="shared" si="424"/>
        <v>0</v>
      </c>
      <c r="CY697" s="78">
        <f t="shared" si="425"/>
        <v>0</v>
      </c>
      <c r="CZ697" s="78">
        <f t="shared" si="426"/>
        <v>0</v>
      </c>
      <c r="DA697" s="78">
        <f>IF(COUNTIFS($A$2:$A$601,A697,$B$2:$B$601,B697,$F$2:F$601,F697)&gt;1,1,0)</f>
        <v>0</v>
      </c>
      <c r="DB697" s="78">
        <f t="shared" si="427"/>
        <v>0</v>
      </c>
      <c r="DC697" s="78">
        <f t="shared" si="428"/>
        <v>0</v>
      </c>
      <c r="DD697" s="78">
        <f t="shared" si="429"/>
        <v>0</v>
      </c>
      <c r="DE697" s="78" t="str">
        <f t="shared" si="430"/>
        <v>1</v>
      </c>
      <c r="DF697" s="78" t="str">
        <f t="shared" si="431"/>
        <v>1</v>
      </c>
      <c r="DG697" s="78" t="str">
        <f t="shared" si="432"/>
        <v>1</v>
      </c>
      <c r="DH697" s="78" t="str">
        <f t="shared" si="433"/>
        <v>1</v>
      </c>
      <c r="DI697" s="79" t="str">
        <f>IFERROR(IF(J697="","",VLOOKUP(J697,Lists!$D$3:$E$13,2,FALSE)),1)</f>
        <v/>
      </c>
      <c r="DJ697" s="79" t="str">
        <f>IFERROR(IF(K697="","",VLOOKUP(K697,Lists!$F$3:$G$14,2,FALSE)),1)</f>
        <v/>
      </c>
      <c r="DK697" s="79" t="str">
        <f>IFERROR(IF(M697="","",VLOOKUP(M697,Lists!$AA$3:$AB$18,2,FALSE)),1)</f>
        <v/>
      </c>
      <c r="DL697" s="79" t="str">
        <f>IFERROR(IF(N697="","",VLOOKUP(N697,Lists!$AC$3:$AD$13,2,FALSE)),1)</f>
        <v/>
      </c>
    </row>
    <row r="698" spans="1:116" ht="15" customHeight="1" x14ac:dyDescent="0.2">
      <c r="A698" s="20"/>
      <c r="B698" s="19"/>
      <c r="C698" s="19"/>
      <c r="D698" s="19"/>
      <c r="E698" s="136"/>
      <c r="F698" s="70"/>
      <c r="G698" s="19"/>
      <c r="H698" s="65"/>
      <c r="I698" s="20"/>
      <c r="J698" s="66"/>
      <c r="K698" s="18"/>
      <c r="L698" s="18"/>
      <c r="M698" s="20"/>
      <c r="N698" s="20"/>
      <c r="O698" s="18"/>
      <c r="P698" s="134"/>
      <c r="Q698" s="70"/>
      <c r="R698" s="134"/>
      <c r="S698" s="70"/>
      <c r="T698" s="134"/>
      <c r="U698" s="70"/>
      <c r="V698" s="134"/>
      <c r="W698" s="20"/>
      <c r="X698" s="135"/>
      <c r="Y698" s="20"/>
      <c r="Z698" s="135"/>
      <c r="AA698" s="19"/>
      <c r="AB698" s="19"/>
      <c r="AC698" s="19"/>
      <c r="AD698" s="19"/>
      <c r="AE698" s="71" t="str">
        <f t="shared" si="398"/>
        <v/>
      </c>
      <c r="AF698" s="71" t="str">
        <f t="shared" si="399"/>
        <v/>
      </c>
      <c r="AG698" s="71" t="str">
        <f t="shared" si="400"/>
        <v/>
      </c>
      <c r="AH698" s="71" t="str">
        <f t="shared" si="401"/>
        <v/>
      </c>
      <c r="AI698" s="71" t="str">
        <f t="shared" si="402"/>
        <v/>
      </c>
      <c r="AJ698" s="71" t="str">
        <f t="shared" si="403"/>
        <v/>
      </c>
      <c r="AK698" s="71" t="str">
        <f t="shared" si="404"/>
        <v/>
      </c>
      <c r="AL698" s="71" t="str">
        <f t="shared" si="405"/>
        <v/>
      </c>
      <c r="AM698" s="71" t="str">
        <f t="shared" si="406"/>
        <v/>
      </c>
      <c r="AN698" s="72" t="str">
        <f t="shared" si="407"/>
        <v/>
      </c>
      <c r="AO698" s="73" t="str">
        <f t="shared" si="408"/>
        <v/>
      </c>
      <c r="AP698" s="72" t="str">
        <f t="shared" si="409"/>
        <v/>
      </c>
      <c r="AQ698" s="72" t="str">
        <f t="shared" si="410"/>
        <v/>
      </c>
      <c r="AR698" s="72" t="str">
        <f t="shared" si="411"/>
        <v/>
      </c>
      <c r="AS698" s="72" t="str">
        <f t="shared" si="412"/>
        <v/>
      </c>
      <c r="AT698" s="72" t="str">
        <f t="shared" si="413"/>
        <v/>
      </c>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78" t="str">
        <f t="shared" si="414"/>
        <v/>
      </c>
      <c r="CO698" s="78" t="str">
        <f t="shared" si="415"/>
        <v/>
      </c>
      <c r="CP698" s="78" t="str">
        <f t="shared" si="416"/>
        <v/>
      </c>
      <c r="CQ698" s="78" t="str">
        <f t="shared" si="417"/>
        <v/>
      </c>
      <c r="CR698" s="78" t="str">
        <f t="shared" si="418"/>
        <v/>
      </c>
      <c r="CS698" s="78" t="str">
        <f t="shared" si="419"/>
        <v/>
      </c>
      <c r="CT698" s="78">
        <f t="shared" si="420"/>
        <v>0</v>
      </c>
      <c r="CU698" s="78">
        <f t="shared" si="421"/>
        <v>0</v>
      </c>
      <c r="CV698" s="78">
        <f t="shared" si="422"/>
        <v>0</v>
      </c>
      <c r="CW698" s="78">
        <f t="shared" si="423"/>
        <v>0</v>
      </c>
      <c r="CX698" s="78">
        <f t="shared" si="424"/>
        <v>0</v>
      </c>
      <c r="CY698" s="78">
        <f t="shared" si="425"/>
        <v>0</v>
      </c>
      <c r="CZ698" s="78">
        <f t="shared" si="426"/>
        <v>0</v>
      </c>
      <c r="DA698" s="78">
        <f>IF(COUNTIFS($A$2:$A$601,A698,$B$2:$B$601,B698,$F$2:F$601,F698)&gt;1,1,0)</f>
        <v>0</v>
      </c>
      <c r="DB698" s="78">
        <f t="shared" si="427"/>
        <v>0</v>
      </c>
      <c r="DC698" s="78">
        <f t="shared" si="428"/>
        <v>0</v>
      </c>
      <c r="DD698" s="78">
        <f t="shared" si="429"/>
        <v>0</v>
      </c>
      <c r="DE698" s="78" t="str">
        <f t="shared" si="430"/>
        <v>1</v>
      </c>
      <c r="DF698" s="78" t="str">
        <f t="shared" si="431"/>
        <v>1</v>
      </c>
      <c r="DG698" s="78" t="str">
        <f t="shared" si="432"/>
        <v>1</v>
      </c>
      <c r="DH698" s="78" t="str">
        <f t="shared" si="433"/>
        <v>1</v>
      </c>
      <c r="DI698" s="79" t="str">
        <f>IFERROR(IF(J698="","",VLOOKUP(J698,Lists!$D$3:$E$13,2,FALSE)),1)</f>
        <v/>
      </c>
      <c r="DJ698" s="79" t="str">
        <f>IFERROR(IF(K698="","",VLOOKUP(K698,Lists!$F$3:$G$14,2,FALSE)),1)</f>
        <v/>
      </c>
      <c r="DK698" s="79" t="str">
        <f>IFERROR(IF(M698="","",VLOOKUP(M698,Lists!$AA$3:$AB$18,2,FALSE)),1)</f>
        <v/>
      </c>
      <c r="DL698" s="79" t="str">
        <f>IFERROR(IF(N698="","",VLOOKUP(N698,Lists!$AC$3:$AD$13,2,FALSE)),1)</f>
        <v/>
      </c>
    </row>
    <row r="699" spans="1:116" ht="15" customHeight="1" x14ac:dyDescent="0.2">
      <c r="A699" s="20"/>
      <c r="B699" s="19"/>
      <c r="C699" s="19"/>
      <c r="D699" s="19"/>
      <c r="E699" s="136"/>
      <c r="F699" s="70"/>
      <c r="G699" s="19"/>
      <c r="H699" s="65"/>
      <c r="I699" s="20"/>
      <c r="J699" s="66"/>
      <c r="K699" s="18"/>
      <c r="L699" s="18"/>
      <c r="M699" s="20"/>
      <c r="N699" s="20"/>
      <c r="O699" s="18"/>
      <c r="P699" s="134"/>
      <c r="Q699" s="70"/>
      <c r="R699" s="134"/>
      <c r="S699" s="70"/>
      <c r="T699" s="134"/>
      <c r="U699" s="70"/>
      <c r="V699" s="134"/>
      <c r="W699" s="20"/>
      <c r="X699" s="135"/>
      <c r="Y699" s="20"/>
      <c r="Z699" s="135"/>
      <c r="AA699" s="19"/>
      <c r="AB699" s="19"/>
      <c r="AC699" s="19"/>
      <c r="AD699" s="19"/>
      <c r="AE699" s="71" t="str">
        <f t="shared" si="398"/>
        <v/>
      </c>
      <c r="AF699" s="71" t="str">
        <f t="shared" si="399"/>
        <v/>
      </c>
      <c r="AG699" s="71" t="str">
        <f t="shared" si="400"/>
        <v/>
      </c>
      <c r="AH699" s="71" t="str">
        <f t="shared" si="401"/>
        <v/>
      </c>
      <c r="AI699" s="71" t="str">
        <f t="shared" si="402"/>
        <v/>
      </c>
      <c r="AJ699" s="71" t="str">
        <f t="shared" si="403"/>
        <v/>
      </c>
      <c r="AK699" s="71" t="str">
        <f t="shared" si="404"/>
        <v/>
      </c>
      <c r="AL699" s="71" t="str">
        <f t="shared" si="405"/>
        <v/>
      </c>
      <c r="AM699" s="71" t="str">
        <f t="shared" si="406"/>
        <v/>
      </c>
      <c r="AN699" s="72" t="str">
        <f t="shared" si="407"/>
        <v/>
      </c>
      <c r="AO699" s="73" t="str">
        <f t="shared" si="408"/>
        <v/>
      </c>
      <c r="AP699" s="72" t="str">
        <f t="shared" si="409"/>
        <v/>
      </c>
      <c r="AQ699" s="72" t="str">
        <f t="shared" si="410"/>
        <v/>
      </c>
      <c r="AR699" s="72" t="str">
        <f t="shared" si="411"/>
        <v/>
      </c>
      <c r="AS699" s="72" t="str">
        <f t="shared" si="412"/>
        <v/>
      </c>
      <c r="AT699" s="72" t="str">
        <f t="shared" si="413"/>
        <v/>
      </c>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78" t="str">
        <f t="shared" si="414"/>
        <v/>
      </c>
      <c r="CO699" s="78" t="str">
        <f t="shared" si="415"/>
        <v/>
      </c>
      <c r="CP699" s="78" t="str">
        <f t="shared" si="416"/>
        <v/>
      </c>
      <c r="CQ699" s="78" t="str">
        <f t="shared" si="417"/>
        <v/>
      </c>
      <c r="CR699" s="78" t="str">
        <f t="shared" si="418"/>
        <v/>
      </c>
      <c r="CS699" s="78" t="str">
        <f t="shared" si="419"/>
        <v/>
      </c>
      <c r="CT699" s="78">
        <f t="shared" si="420"/>
        <v>0</v>
      </c>
      <c r="CU699" s="78">
        <f t="shared" si="421"/>
        <v>0</v>
      </c>
      <c r="CV699" s="78">
        <f t="shared" si="422"/>
        <v>0</v>
      </c>
      <c r="CW699" s="78">
        <f t="shared" si="423"/>
        <v>0</v>
      </c>
      <c r="CX699" s="78">
        <f t="shared" si="424"/>
        <v>0</v>
      </c>
      <c r="CY699" s="78">
        <f t="shared" si="425"/>
        <v>0</v>
      </c>
      <c r="CZ699" s="78">
        <f t="shared" si="426"/>
        <v>0</v>
      </c>
      <c r="DA699" s="78">
        <f>IF(COUNTIFS($A$2:$A$601,A699,$B$2:$B$601,B699,$F$2:F$601,F699)&gt;1,1,0)</f>
        <v>0</v>
      </c>
      <c r="DB699" s="78">
        <f t="shared" si="427"/>
        <v>0</v>
      </c>
      <c r="DC699" s="78">
        <f t="shared" si="428"/>
        <v>0</v>
      </c>
      <c r="DD699" s="78">
        <f t="shared" si="429"/>
        <v>0</v>
      </c>
      <c r="DE699" s="78" t="str">
        <f t="shared" si="430"/>
        <v>1</v>
      </c>
      <c r="DF699" s="78" t="str">
        <f t="shared" si="431"/>
        <v>1</v>
      </c>
      <c r="DG699" s="78" t="str">
        <f t="shared" si="432"/>
        <v>1</v>
      </c>
      <c r="DH699" s="78" t="str">
        <f t="shared" si="433"/>
        <v>1</v>
      </c>
      <c r="DI699" s="79" t="str">
        <f>IFERROR(IF(J699="","",VLOOKUP(J699,Lists!$D$3:$E$13,2,FALSE)),1)</f>
        <v/>
      </c>
      <c r="DJ699" s="79" t="str">
        <f>IFERROR(IF(K699="","",VLOOKUP(K699,Lists!$F$3:$G$14,2,FALSE)),1)</f>
        <v/>
      </c>
      <c r="DK699" s="79" t="str">
        <f>IFERROR(IF(M699="","",VLOOKUP(M699,Lists!$AA$3:$AB$18,2,FALSE)),1)</f>
        <v/>
      </c>
      <c r="DL699" s="79" t="str">
        <f>IFERROR(IF(N699="","",VLOOKUP(N699,Lists!$AC$3:$AD$13,2,FALSE)),1)</f>
        <v/>
      </c>
    </row>
    <row r="700" spans="1:116" ht="15" customHeight="1" x14ac:dyDescent="0.2">
      <c r="A700" s="20"/>
      <c r="B700" s="19"/>
      <c r="C700" s="19"/>
      <c r="D700" s="19"/>
      <c r="E700" s="136"/>
      <c r="F700" s="70"/>
      <c r="G700" s="19"/>
      <c r="H700" s="65"/>
      <c r="I700" s="20"/>
      <c r="J700" s="66"/>
      <c r="K700" s="18"/>
      <c r="L700" s="18"/>
      <c r="M700" s="20"/>
      <c r="N700" s="20"/>
      <c r="O700" s="18"/>
      <c r="P700" s="134"/>
      <c r="Q700" s="70"/>
      <c r="R700" s="134"/>
      <c r="S700" s="70"/>
      <c r="T700" s="134"/>
      <c r="U700" s="70"/>
      <c r="V700" s="134"/>
      <c r="W700" s="20"/>
      <c r="X700" s="135"/>
      <c r="Y700" s="20"/>
      <c r="Z700" s="135"/>
      <c r="AA700" s="19"/>
      <c r="AB700" s="19"/>
      <c r="AC700" s="19"/>
      <c r="AD700" s="19"/>
      <c r="AE700" s="71" t="str">
        <f t="shared" si="398"/>
        <v/>
      </c>
      <c r="AF700" s="71" t="str">
        <f t="shared" si="399"/>
        <v/>
      </c>
      <c r="AG700" s="71" t="str">
        <f t="shared" si="400"/>
        <v/>
      </c>
      <c r="AH700" s="71" t="str">
        <f t="shared" si="401"/>
        <v/>
      </c>
      <c r="AI700" s="71" t="str">
        <f t="shared" si="402"/>
        <v/>
      </c>
      <c r="AJ700" s="71" t="str">
        <f t="shared" si="403"/>
        <v/>
      </c>
      <c r="AK700" s="71" t="str">
        <f t="shared" si="404"/>
        <v/>
      </c>
      <c r="AL700" s="71" t="str">
        <f t="shared" si="405"/>
        <v/>
      </c>
      <c r="AM700" s="71" t="str">
        <f t="shared" si="406"/>
        <v/>
      </c>
      <c r="AN700" s="72" t="str">
        <f t="shared" si="407"/>
        <v/>
      </c>
      <c r="AO700" s="73" t="str">
        <f t="shared" si="408"/>
        <v/>
      </c>
      <c r="AP700" s="72" t="str">
        <f t="shared" si="409"/>
        <v/>
      </c>
      <c r="AQ700" s="72" t="str">
        <f t="shared" si="410"/>
        <v/>
      </c>
      <c r="AR700" s="72" t="str">
        <f t="shared" si="411"/>
        <v/>
      </c>
      <c r="AS700" s="72" t="str">
        <f t="shared" si="412"/>
        <v/>
      </c>
      <c r="AT700" s="72" t="str">
        <f t="shared" si="413"/>
        <v/>
      </c>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78" t="str">
        <f t="shared" si="414"/>
        <v/>
      </c>
      <c r="CO700" s="78" t="str">
        <f t="shared" si="415"/>
        <v/>
      </c>
      <c r="CP700" s="78" t="str">
        <f t="shared" si="416"/>
        <v/>
      </c>
      <c r="CQ700" s="78" t="str">
        <f t="shared" si="417"/>
        <v/>
      </c>
      <c r="CR700" s="78" t="str">
        <f t="shared" si="418"/>
        <v/>
      </c>
      <c r="CS700" s="78" t="str">
        <f t="shared" si="419"/>
        <v/>
      </c>
      <c r="CT700" s="78">
        <f t="shared" si="420"/>
        <v>0</v>
      </c>
      <c r="CU700" s="78">
        <f t="shared" si="421"/>
        <v>0</v>
      </c>
      <c r="CV700" s="78">
        <f t="shared" si="422"/>
        <v>0</v>
      </c>
      <c r="CW700" s="78">
        <f t="shared" si="423"/>
        <v>0</v>
      </c>
      <c r="CX700" s="78">
        <f t="shared" si="424"/>
        <v>0</v>
      </c>
      <c r="CY700" s="78">
        <f t="shared" si="425"/>
        <v>0</v>
      </c>
      <c r="CZ700" s="78">
        <f t="shared" si="426"/>
        <v>0</v>
      </c>
      <c r="DA700" s="78">
        <f>IF(COUNTIFS($A$2:$A$601,A700,$B$2:$B$601,B700,$F$2:F$601,F700)&gt;1,1,0)</f>
        <v>0</v>
      </c>
      <c r="DB700" s="78">
        <f t="shared" si="427"/>
        <v>0</v>
      </c>
      <c r="DC700" s="78">
        <f t="shared" si="428"/>
        <v>0</v>
      </c>
      <c r="DD700" s="78">
        <f t="shared" si="429"/>
        <v>0</v>
      </c>
      <c r="DE700" s="78" t="str">
        <f t="shared" si="430"/>
        <v>1</v>
      </c>
      <c r="DF700" s="78" t="str">
        <f t="shared" si="431"/>
        <v>1</v>
      </c>
      <c r="DG700" s="78" t="str">
        <f t="shared" si="432"/>
        <v>1</v>
      </c>
      <c r="DH700" s="78" t="str">
        <f t="shared" si="433"/>
        <v>1</v>
      </c>
      <c r="DI700" s="79" t="str">
        <f>IFERROR(IF(J700="","",VLOOKUP(J700,Lists!$D$3:$E$13,2,FALSE)),1)</f>
        <v/>
      </c>
      <c r="DJ700" s="79" t="str">
        <f>IFERROR(IF(K700="","",VLOOKUP(K700,Lists!$F$3:$G$14,2,FALSE)),1)</f>
        <v/>
      </c>
      <c r="DK700" s="79" t="str">
        <f>IFERROR(IF(M700="","",VLOOKUP(M700,Lists!$AA$3:$AB$18,2,FALSE)),1)</f>
        <v/>
      </c>
      <c r="DL700" s="79" t="str">
        <f>IFERROR(IF(N700="","",VLOOKUP(N700,Lists!$AC$3:$AD$13,2,FALSE)),1)</f>
        <v/>
      </c>
    </row>
    <row r="701" spans="1:116" ht="15" customHeight="1" x14ac:dyDescent="0.2">
      <c r="A701" s="20"/>
      <c r="B701" s="19"/>
      <c r="C701" s="19"/>
      <c r="D701" s="19"/>
      <c r="E701" s="136"/>
      <c r="F701" s="70"/>
      <c r="G701" s="19"/>
      <c r="H701" s="65"/>
      <c r="I701" s="20"/>
      <c r="J701" s="66"/>
      <c r="K701" s="18"/>
      <c r="L701" s="18"/>
      <c r="M701" s="20"/>
      <c r="N701" s="20"/>
      <c r="O701" s="18"/>
      <c r="P701" s="134"/>
      <c r="Q701" s="70"/>
      <c r="R701" s="134"/>
      <c r="S701" s="70"/>
      <c r="T701" s="134"/>
      <c r="U701" s="70"/>
      <c r="V701" s="134"/>
      <c r="W701" s="20"/>
      <c r="X701" s="135"/>
      <c r="Y701" s="20"/>
      <c r="Z701" s="135"/>
      <c r="AA701" s="19"/>
      <c r="AB701" s="19"/>
      <c r="AC701" s="19"/>
      <c r="AD701" s="19"/>
      <c r="AE701" s="71" t="str">
        <f t="shared" si="398"/>
        <v/>
      </c>
      <c r="AF701" s="71" t="str">
        <f t="shared" si="399"/>
        <v/>
      </c>
      <c r="AG701" s="71" t="str">
        <f t="shared" si="400"/>
        <v/>
      </c>
      <c r="AH701" s="71" t="str">
        <f t="shared" si="401"/>
        <v/>
      </c>
      <c r="AI701" s="71" t="str">
        <f t="shared" si="402"/>
        <v/>
      </c>
      <c r="AJ701" s="71" t="str">
        <f t="shared" si="403"/>
        <v/>
      </c>
      <c r="AK701" s="71" t="str">
        <f t="shared" si="404"/>
        <v/>
      </c>
      <c r="AL701" s="71" t="str">
        <f t="shared" si="405"/>
        <v/>
      </c>
      <c r="AM701" s="71" t="str">
        <f t="shared" si="406"/>
        <v/>
      </c>
      <c r="AN701" s="72" t="str">
        <f t="shared" si="407"/>
        <v/>
      </c>
      <c r="AO701" s="73" t="str">
        <f t="shared" si="408"/>
        <v/>
      </c>
      <c r="AP701" s="72" t="str">
        <f t="shared" si="409"/>
        <v/>
      </c>
      <c r="AQ701" s="72" t="str">
        <f t="shared" si="410"/>
        <v/>
      </c>
      <c r="AR701" s="72" t="str">
        <f t="shared" si="411"/>
        <v/>
      </c>
      <c r="AS701" s="72" t="str">
        <f t="shared" si="412"/>
        <v/>
      </c>
      <c r="AT701" s="72" t="str">
        <f t="shared" si="413"/>
        <v/>
      </c>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78" t="str">
        <f t="shared" si="414"/>
        <v/>
      </c>
      <c r="CO701" s="78" t="str">
        <f t="shared" si="415"/>
        <v/>
      </c>
      <c r="CP701" s="78" t="str">
        <f t="shared" si="416"/>
        <v/>
      </c>
      <c r="CQ701" s="78" t="str">
        <f t="shared" si="417"/>
        <v/>
      </c>
      <c r="CR701" s="78" t="str">
        <f t="shared" si="418"/>
        <v/>
      </c>
      <c r="CS701" s="78" t="str">
        <f t="shared" si="419"/>
        <v/>
      </c>
      <c r="CT701" s="78">
        <f t="shared" si="420"/>
        <v>0</v>
      </c>
      <c r="CU701" s="78">
        <f t="shared" si="421"/>
        <v>0</v>
      </c>
      <c r="CV701" s="78">
        <f t="shared" si="422"/>
        <v>0</v>
      </c>
      <c r="CW701" s="78">
        <f t="shared" si="423"/>
        <v>0</v>
      </c>
      <c r="CX701" s="78">
        <f t="shared" si="424"/>
        <v>0</v>
      </c>
      <c r="CY701" s="78">
        <f t="shared" si="425"/>
        <v>0</v>
      </c>
      <c r="CZ701" s="78">
        <f t="shared" si="426"/>
        <v>0</v>
      </c>
      <c r="DA701" s="78">
        <f>IF(COUNTIFS($A$2:$A$601,A701,$B$2:$B$601,B701,$F$2:F$601,F701)&gt;1,1,0)</f>
        <v>0</v>
      </c>
      <c r="DB701" s="78">
        <f t="shared" si="427"/>
        <v>0</v>
      </c>
      <c r="DC701" s="78">
        <f t="shared" si="428"/>
        <v>0</v>
      </c>
      <c r="DD701" s="78">
        <f t="shared" si="429"/>
        <v>0</v>
      </c>
      <c r="DE701" s="78" t="str">
        <f t="shared" si="430"/>
        <v>1</v>
      </c>
      <c r="DF701" s="78" t="str">
        <f t="shared" si="431"/>
        <v>1</v>
      </c>
      <c r="DG701" s="78" t="str">
        <f t="shared" si="432"/>
        <v>1</v>
      </c>
      <c r="DH701" s="78" t="str">
        <f t="shared" si="433"/>
        <v>1</v>
      </c>
      <c r="DI701" s="79" t="str">
        <f>IFERROR(IF(J701="","",VLOOKUP(J701,Lists!$D$3:$E$13,2,FALSE)),1)</f>
        <v/>
      </c>
      <c r="DJ701" s="79" t="str">
        <f>IFERROR(IF(K701="","",VLOOKUP(K701,Lists!$F$3:$G$14,2,FALSE)),1)</f>
        <v/>
      </c>
      <c r="DK701" s="79" t="str">
        <f>IFERROR(IF(M701="","",VLOOKUP(M701,Lists!$AA$3:$AB$18,2,FALSE)),1)</f>
        <v/>
      </c>
      <c r="DL701" s="79" t="str">
        <f>IFERROR(IF(N701="","",VLOOKUP(N701,Lists!$AC$3:$AD$13,2,FALSE)),1)</f>
        <v/>
      </c>
    </row>
    <row r="702" spans="1:116" ht="15" customHeight="1" x14ac:dyDescent="0.2">
      <c r="A702" s="20"/>
      <c r="B702" s="19"/>
      <c r="C702" s="19"/>
      <c r="D702" s="19"/>
      <c r="E702" s="136"/>
      <c r="F702" s="70"/>
      <c r="G702" s="19"/>
      <c r="H702" s="65"/>
      <c r="I702" s="20"/>
      <c r="J702" s="66"/>
      <c r="K702" s="18"/>
      <c r="L702" s="18"/>
      <c r="M702" s="20"/>
      <c r="N702" s="20"/>
      <c r="O702" s="18"/>
      <c r="P702" s="134"/>
      <c r="Q702" s="70"/>
      <c r="R702" s="134"/>
      <c r="S702" s="70"/>
      <c r="T702" s="134"/>
      <c r="U702" s="70"/>
      <c r="V702" s="134"/>
      <c r="W702" s="20"/>
      <c r="X702" s="135"/>
      <c r="Y702" s="20"/>
      <c r="Z702" s="135"/>
      <c r="AA702" s="19"/>
      <c r="AB702" s="19"/>
      <c r="AC702" s="19"/>
      <c r="AD702" s="19"/>
      <c r="AE702" s="71" t="str">
        <f t="shared" si="398"/>
        <v/>
      </c>
      <c r="AF702" s="71" t="str">
        <f t="shared" si="399"/>
        <v/>
      </c>
      <c r="AG702" s="71" t="str">
        <f t="shared" si="400"/>
        <v/>
      </c>
      <c r="AH702" s="71" t="str">
        <f t="shared" si="401"/>
        <v/>
      </c>
      <c r="AI702" s="71" t="str">
        <f t="shared" si="402"/>
        <v/>
      </c>
      <c r="AJ702" s="71" t="str">
        <f t="shared" si="403"/>
        <v/>
      </c>
      <c r="AK702" s="71" t="str">
        <f t="shared" si="404"/>
        <v/>
      </c>
      <c r="AL702" s="71" t="str">
        <f t="shared" si="405"/>
        <v/>
      </c>
      <c r="AM702" s="71" t="str">
        <f t="shared" si="406"/>
        <v/>
      </c>
      <c r="AN702" s="72" t="str">
        <f t="shared" si="407"/>
        <v/>
      </c>
      <c r="AO702" s="73" t="str">
        <f t="shared" si="408"/>
        <v/>
      </c>
      <c r="AP702" s="72" t="str">
        <f t="shared" si="409"/>
        <v/>
      </c>
      <c r="AQ702" s="72" t="str">
        <f t="shared" si="410"/>
        <v/>
      </c>
      <c r="AR702" s="72" t="str">
        <f t="shared" si="411"/>
        <v/>
      </c>
      <c r="AS702" s="72" t="str">
        <f t="shared" si="412"/>
        <v/>
      </c>
      <c r="AT702" s="72" t="str">
        <f t="shared" si="413"/>
        <v/>
      </c>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78" t="str">
        <f t="shared" si="414"/>
        <v/>
      </c>
      <c r="CO702" s="78" t="str">
        <f t="shared" si="415"/>
        <v/>
      </c>
      <c r="CP702" s="78" t="str">
        <f t="shared" si="416"/>
        <v/>
      </c>
      <c r="CQ702" s="78" t="str">
        <f t="shared" si="417"/>
        <v/>
      </c>
      <c r="CR702" s="78" t="str">
        <f t="shared" si="418"/>
        <v/>
      </c>
      <c r="CS702" s="78" t="str">
        <f t="shared" si="419"/>
        <v/>
      </c>
      <c r="CT702" s="78">
        <f t="shared" si="420"/>
        <v>0</v>
      </c>
      <c r="CU702" s="78">
        <f t="shared" si="421"/>
        <v>0</v>
      </c>
      <c r="CV702" s="78">
        <f t="shared" si="422"/>
        <v>0</v>
      </c>
      <c r="CW702" s="78">
        <f t="shared" si="423"/>
        <v>0</v>
      </c>
      <c r="CX702" s="78">
        <f t="shared" si="424"/>
        <v>0</v>
      </c>
      <c r="CY702" s="78">
        <f t="shared" si="425"/>
        <v>0</v>
      </c>
      <c r="CZ702" s="78">
        <f t="shared" si="426"/>
        <v>0</v>
      </c>
      <c r="DA702" s="78">
        <f>IF(COUNTIFS($A$2:$A$601,A702,$B$2:$B$601,B702,$F$2:F$601,F702)&gt;1,1,0)</f>
        <v>0</v>
      </c>
      <c r="DB702" s="78">
        <f t="shared" si="427"/>
        <v>0</v>
      </c>
      <c r="DC702" s="78">
        <f t="shared" si="428"/>
        <v>0</v>
      </c>
      <c r="DD702" s="78">
        <f t="shared" si="429"/>
        <v>0</v>
      </c>
      <c r="DE702" s="78" t="str">
        <f t="shared" si="430"/>
        <v>1</v>
      </c>
      <c r="DF702" s="78" t="str">
        <f t="shared" si="431"/>
        <v>1</v>
      </c>
      <c r="DG702" s="78" t="str">
        <f t="shared" si="432"/>
        <v>1</v>
      </c>
      <c r="DH702" s="78" t="str">
        <f t="shared" si="433"/>
        <v>1</v>
      </c>
      <c r="DI702" s="79" t="str">
        <f>IFERROR(IF(J702="","",VLOOKUP(J702,Lists!$D$3:$E$13,2,FALSE)),1)</f>
        <v/>
      </c>
      <c r="DJ702" s="79" t="str">
        <f>IFERROR(IF(K702="","",VLOOKUP(K702,Lists!$F$3:$G$14,2,FALSE)),1)</f>
        <v/>
      </c>
      <c r="DK702" s="79" t="str">
        <f>IFERROR(IF(M702="","",VLOOKUP(M702,Lists!$AA$3:$AB$18,2,FALSE)),1)</f>
        <v/>
      </c>
      <c r="DL702" s="79" t="str">
        <f>IFERROR(IF(N702="","",VLOOKUP(N702,Lists!$AC$3:$AD$13,2,FALSE)),1)</f>
        <v/>
      </c>
    </row>
    <row r="703" spans="1:116" ht="15" customHeight="1" x14ac:dyDescent="0.2">
      <c r="A703" s="20"/>
      <c r="B703" s="19"/>
      <c r="C703" s="19"/>
      <c r="D703" s="19"/>
      <c r="E703" s="136"/>
      <c r="F703" s="70"/>
      <c r="G703" s="19"/>
      <c r="H703" s="65"/>
      <c r="I703" s="20"/>
      <c r="J703" s="66"/>
      <c r="K703" s="18"/>
      <c r="L703" s="18"/>
      <c r="M703" s="20"/>
      <c r="N703" s="20"/>
      <c r="O703" s="18"/>
      <c r="P703" s="134"/>
      <c r="Q703" s="70"/>
      <c r="R703" s="134"/>
      <c r="S703" s="70"/>
      <c r="T703" s="134"/>
      <c r="U703" s="70"/>
      <c r="V703" s="134"/>
      <c r="W703" s="20"/>
      <c r="X703" s="135"/>
      <c r="Y703" s="20"/>
      <c r="Z703" s="135"/>
      <c r="AA703" s="19"/>
      <c r="AB703" s="19"/>
      <c r="AC703" s="19"/>
      <c r="AD703" s="19"/>
      <c r="AE703" s="71" t="str">
        <f t="shared" si="398"/>
        <v/>
      </c>
      <c r="AF703" s="71" t="str">
        <f t="shared" si="399"/>
        <v/>
      </c>
      <c r="AG703" s="71" t="str">
        <f t="shared" si="400"/>
        <v/>
      </c>
      <c r="AH703" s="71" t="str">
        <f t="shared" si="401"/>
        <v/>
      </c>
      <c r="AI703" s="71" t="str">
        <f t="shared" si="402"/>
        <v/>
      </c>
      <c r="AJ703" s="71" t="str">
        <f t="shared" si="403"/>
        <v/>
      </c>
      <c r="AK703" s="71" t="str">
        <f t="shared" si="404"/>
        <v/>
      </c>
      <c r="AL703" s="71" t="str">
        <f t="shared" si="405"/>
        <v/>
      </c>
      <c r="AM703" s="71" t="str">
        <f t="shared" si="406"/>
        <v/>
      </c>
      <c r="AN703" s="72" t="str">
        <f t="shared" si="407"/>
        <v/>
      </c>
      <c r="AO703" s="73" t="str">
        <f t="shared" si="408"/>
        <v/>
      </c>
      <c r="AP703" s="72" t="str">
        <f t="shared" si="409"/>
        <v/>
      </c>
      <c r="AQ703" s="72" t="str">
        <f t="shared" si="410"/>
        <v/>
      </c>
      <c r="AR703" s="72" t="str">
        <f t="shared" si="411"/>
        <v/>
      </c>
      <c r="AS703" s="72" t="str">
        <f t="shared" si="412"/>
        <v/>
      </c>
      <c r="AT703" s="72" t="str">
        <f t="shared" si="413"/>
        <v/>
      </c>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78" t="str">
        <f t="shared" si="414"/>
        <v/>
      </c>
      <c r="CO703" s="78" t="str">
        <f t="shared" si="415"/>
        <v/>
      </c>
      <c r="CP703" s="78" t="str">
        <f t="shared" si="416"/>
        <v/>
      </c>
      <c r="CQ703" s="78" t="str">
        <f t="shared" si="417"/>
        <v/>
      </c>
      <c r="CR703" s="78" t="str">
        <f t="shared" si="418"/>
        <v/>
      </c>
      <c r="CS703" s="78" t="str">
        <f t="shared" si="419"/>
        <v/>
      </c>
      <c r="CT703" s="78">
        <f t="shared" si="420"/>
        <v>0</v>
      </c>
      <c r="CU703" s="78">
        <f t="shared" si="421"/>
        <v>0</v>
      </c>
      <c r="CV703" s="78">
        <f t="shared" si="422"/>
        <v>0</v>
      </c>
      <c r="CW703" s="78">
        <f t="shared" si="423"/>
        <v>0</v>
      </c>
      <c r="CX703" s="78">
        <f t="shared" si="424"/>
        <v>0</v>
      </c>
      <c r="CY703" s="78">
        <f t="shared" si="425"/>
        <v>0</v>
      </c>
      <c r="CZ703" s="78">
        <f t="shared" si="426"/>
        <v>0</v>
      </c>
      <c r="DA703" s="78">
        <f>IF(COUNTIFS($A$2:$A$601,A703,$B$2:$B$601,B703,$F$2:F$601,F703)&gt;1,1,0)</f>
        <v>0</v>
      </c>
      <c r="DB703" s="78">
        <f t="shared" si="427"/>
        <v>0</v>
      </c>
      <c r="DC703" s="78">
        <f t="shared" si="428"/>
        <v>0</v>
      </c>
      <c r="DD703" s="78">
        <f t="shared" si="429"/>
        <v>0</v>
      </c>
      <c r="DE703" s="78" t="str">
        <f t="shared" si="430"/>
        <v>1</v>
      </c>
      <c r="DF703" s="78" t="str">
        <f t="shared" si="431"/>
        <v>1</v>
      </c>
      <c r="DG703" s="78" t="str">
        <f t="shared" si="432"/>
        <v>1</v>
      </c>
      <c r="DH703" s="78" t="str">
        <f t="shared" si="433"/>
        <v>1</v>
      </c>
      <c r="DI703" s="79" t="str">
        <f>IFERROR(IF(J703="","",VLOOKUP(J703,Lists!$D$3:$E$13,2,FALSE)),1)</f>
        <v/>
      </c>
      <c r="DJ703" s="79" t="str">
        <f>IFERROR(IF(K703="","",VLOOKUP(K703,Lists!$F$3:$G$14,2,FALSE)),1)</f>
        <v/>
      </c>
      <c r="DK703" s="79" t="str">
        <f>IFERROR(IF(M703="","",VLOOKUP(M703,Lists!$AA$3:$AB$18,2,FALSE)),1)</f>
        <v/>
      </c>
      <c r="DL703" s="79" t="str">
        <f>IFERROR(IF(N703="","",VLOOKUP(N703,Lists!$AC$3:$AD$13,2,FALSE)),1)</f>
        <v/>
      </c>
    </row>
    <row r="704" spans="1:116" ht="15" customHeight="1" x14ac:dyDescent="0.2">
      <c r="A704" s="20"/>
      <c r="B704" s="19"/>
      <c r="C704" s="19"/>
      <c r="D704" s="19"/>
      <c r="E704" s="136"/>
      <c r="F704" s="70"/>
      <c r="G704" s="19"/>
      <c r="H704" s="65"/>
      <c r="I704" s="20"/>
      <c r="J704" s="66"/>
      <c r="K704" s="18"/>
      <c r="L704" s="18"/>
      <c r="M704" s="20"/>
      <c r="N704" s="20"/>
      <c r="O704" s="18"/>
      <c r="P704" s="134"/>
      <c r="Q704" s="70"/>
      <c r="R704" s="134"/>
      <c r="S704" s="70"/>
      <c r="T704" s="134"/>
      <c r="U704" s="70"/>
      <c r="V704" s="134"/>
      <c r="W704" s="20"/>
      <c r="X704" s="135"/>
      <c r="Y704" s="20"/>
      <c r="Z704" s="135"/>
      <c r="AA704" s="19"/>
      <c r="AB704" s="19"/>
      <c r="AC704" s="19"/>
      <c r="AD704" s="19"/>
      <c r="AE704" s="71" t="str">
        <f t="shared" si="398"/>
        <v/>
      </c>
      <c r="AF704" s="71" t="str">
        <f t="shared" si="399"/>
        <v/>
      </c>
      <c r="AG704" s="71" t="str">
        <f t="shared" si="400"/>
        <v/>
      </c>
      <c r="AH704" s="71" t="str">
        <f t="shared" si="401"/>
        <v/>
      </c>
      <c r="AI704" s="71" t="str">
        <f t="shared" si="402"/>
        <v/>
      </c>
      <c r="AJ704" s="71" t="str">
        <f t="shared" si="403"/>
        <v/>
      </c>
      <c r="AK704" s="71" t="str">
        <f t="shared" si="404"/>
        <v/>
      </c>
      <c r="AL704" s="71" t="str">
        <f t="shared" si="405"/>
        <v/>
      </c>
      <c r="AM704" s="71" t="str">
        <f t="shared" si="406"/>
        <v/>
      </c>
      <c r="AN704" s="72" t="str">
        <f t="shared" si="407"/>
        <v/>
      </c>
      <c r="AO704" s="73" t="str">
        <f t="shared" si="408"/>
        <v/>
      </c>
      <c r="AP704" s="72" t="str">
        <f t="shared" si="409"/>
        <v/>
      </c>
      <c r="AQ704" s="72" t="str">
        <f t="shared" si="410"/>
        <v/>
      </c>
      <c r="AR704" s="72" t="str">
        <f t="shared" si="411"/>
        <v/>
      </c>
      <c r="AS704" s="72" t="str">
        <f t="shared" si="412"/>
        <v/>
      </c>
      <c r="AT704" s="72" t="str">
        <f t="shared" si="413"/>
        <v/>
      </c>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78" t="str">
        <f t="shared" si="414"/>
        <v/>
      </c>
      <c r="CO704" s="78" t="str">
        <f t="shared" si="415"/>
        <v/>
      </c>
      <c r="CP704" s="78" t="str">
        <f t="shared" si="416"/>
        <v/>
      </c>
      <c r="CQ704" s="78" t="str">
        <f t="shared" si="417"/>
        <v/>
      </c>
      <c r="CR704" s="78" t="str">
        <f t="shared" si="418"/>
        <v/>
      </c>
      <c r="CS704" s="78" t="str">
        <f t="shared" si="419"/>
        <v/>
      </c>
      <c r="CT704" s="78">
        <f t="shared" si="420"/>
        <v>0</v>
      </c>
      <c r="CU704" s="78">
        <f t="shared" si="421"/>
        <v>0</v>
      </c>
      <c r="CV704" s="78">
        <f t="shared" si="422"/>
        <v>0</v>
      </c>
      <c r="CW704" s="78">
        <f t="shared" si="423"/>
        <v>0</v>
      </c>
      <c r="CX704" s="78">
        <f t="shared" si="424"/>
        <v>0</v>
      </c>
      <c r="CY704" s="78">
        <f t="shared" si="425"/>
        <v>0</v>
      </c>
      <c r="CZ704" s="78">
        <f t="shared" si="426"/>
        <v>0</v>
      </c>
      <c r="DA704" s="78">
        <f>IF(COUNTIFS($A$2:$A$601,A704,$B$2:$B$601,B704,$F$2:F$601,F704)&gt;1,1,0)</f>
        <v>0</v>
      </c>
      <c r="DB704" s="78">
        <f t="shared" si="427"/>
        <v>0</v>
      </c>
      <c r="DC704" s="78">
        <f t="shared" si="428"/>
        <v>0</v>
      </c>
      <c r="DD704" s="78">
        <f t="shared" si="429"/>
        <v>0</v>
      </c>
      <c r="DE704" s="78" t="str">
        <f t="shared" si="430"/>
        <v>1</v>
      </c>
      <c r="DF704" s="78" t="str">
        <f t="shared" si="431"/>
        <v>1</v>
      </c>
      <c r="DG704" s="78" t="str">
        <f t="shared" si="432"/>
        <v>1</v>
      </c>
      <c r="DH704" s="78" t="str">
        <f t="shared" si="433"/>
        <v>1</v>
      </c>
      <c r="DI704" s="79" t="str">
        <f>IFERROR(IF(J704="","",VLOOKUP(J704,Lists!$D$3:$E$13,2,FALSE)),1)</f>
        <v/>
      </c>
      <c r="DJ704" s="79" t="str">
        <f>IFERROR(IF(K704="","",VLOOKUP(K704,Lists!$F$3:$G$14,2,FALSE)),1)</f>
        <v/>
      </c>
      <c r="DK704" s="79" t="str">
        <f>IFERROR(IF(M704="","",VLOOKUP(M704,Lists!$AA$3:$AB$18,2,FALSE)),1)</f>
        <v/>
      </c>
      <c r="DL704" s="79" t="str">
        <f>IFERROR(IF(N704="","",VLOOKUP(N704,Lists!$AC$3:$AD$13,2,FALSE)),1)</f>
        <v/>
      </c>
    </row>
    <row r="705" spans="1:116" ht="15" customHeight="1" x14ac:dyDescent="0.2">
      <c r="A705" s="20"/>
      <c r="B705" s="19"/>
      <c r="C705" s="19"/>
      <c r="D705" s="19"/>
      <c r="E705" s="136"/>
      <c r="F705" s="70"/>
      <c r="G705" s="19"/>
      <c r="H705" s="65"/>
      <c r="I705" s="20"/>
      <c r="J705" s="66"/>
      <c r="K705" s="18"/>
      <c r="L705" s="18"/>
      <c r="M705" s="20"/>
      <c r="N705" s="20"/>
      <c r="O705" s="18"/>
      <c r="P705" s="134"/>
      <c r="Q705" s="70"/>
      <c r="R705" s="134"/>
      <c r="S705" s="70"/>
      <c r="T705" s="134"/>
      <c r="U705" s="70"/>
      <c r="V705" s="134"/>
      <c r="W705" s="20"/>
      <c r="X705" s="135"/>
      <c r="Y705" s="20"/>
      <c r="Z705" s="135"/>
      <c r="AA705" s="19"/>
      <c r="AB705" s="19"/>
      <c r="AC705" s="19"/>
      <c r="AD705" s="19"/>
      <c r="AE705" s="71" t="str">
        <f t="shared" si="398"/>
        <v/>
      </c>
      <c r="AF705" s="71" t="str">
        <f t="shared" si="399"/>
        <v/>
      </c>
      <c r="AG705" s="71" t="str">
        <f t="shared" si="400"/>
        <v/>
      </c>
      <c r="AH705" s="71" t="str">
        <f t="shared" si="401"/>
        <v/>
      </c>
      <c r="AI705" s="71" t="str">
        <f t="shared" si="402"/>
        <v/>
      </c>
      <c r="AJ705" s="71" t="str">
        <f t="shared" si="403"/>
        <v/>
      </c>
      <c r="AK705" s="71" t="str">
        <f t="shared" si="404"/>
        <v/>
      </c>
      <c r="AL705" s="71" t="str">
        <f t="shared" si="405"/>
        <v/>
      </c>
      <c r="AM705" s="71" t="str">
        <f t="shared" si="406"/>
        <v/>
      </c>
      <c r="AN705" s="72" t="str">
        <f t="shared" si="407"/>
        <v/>
      </c>
      <c r="AO705" s="73" t="str">
        <f t="shared" si="408"/>
        <v/>
      </c>
      <c r="AP705" s="72" t="str">
        <f t="shared" si="409"/>
        <v/>
      </c>
      <c r="AQ705" s="72" t="str">
        <f t="shared" si="410"/>
        <v/>
      </c>
      <c r="AR705" s="72" t="str">
        <f t="shared" si="411"/>
        <v/>
      </c>
      <c r="AS705" s="72" t="str">
        <f t="shared" si="412"/>
        <v/>
      </c>
      <c r="AT705" s="72" t="str">
        <f t="shared" si="413"/>
        <v/>
      </c>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78" t="str">
        <f t="shared" si="414"/>
        <v/>
      </c>
      <c r="CO705" s="78" t="str">
        <f t="shared" si="415"/>
        <v/>
      </c>
      <c r="CP705" s="78" t="str">
        <f t="shared" si="416"/>
        <v/>
      </c>
      <c r="CQ705" s="78" t="str">
        <f t="shared" si="417"/>
        <v/>
      </c>
      <c r="CR705" s="78" t="str">
        <f t="shared" si="418"/>
        <v/>
      </c>
      <c r="CS705" s="78" t="str">
        <f t="shared" si="419"/>
        <v/>
      </c>
      <c r="CT705" s="78">
        <f t="shared" si="420"/>
        <v>0</v>
      </c>
      <c r="CU705" s="78">
        <f t="shared" si="421"/>
        <v>0</v>
      </c>
      <c r="CV705" s="78">
        <f t="shared" si="422"/>
        <v>0</v>
      </c>
      <c r="CW705" s="78">
        <f t="shared" si="423"/>
        <v>0</v>
      </c>
      <c r="CX705" s="78">
        <f t="shared" si="424"/>
        <v>0</v>
      </c>
      <c r="CY705" s="78">
        <f t="shared" si="425"/>
        <v>0</v>
      </c>
      <c r="CZ705" s="78">
        <f t="shared" si="426"/>
        <v>0</v>
      </c>
      <c r="DA705" s="78">
        <f>IF(COUNTIFS($A$2:$A$601,A705,$B$2:$B$601,B705,$F$2:F$601,F705)&gt;1,1,0)</f>
        <v>0</v>
      </c>
      <c r="DB705" s="78">
        <f t="shared" si="427"/>
        <v>0</v>
      </c>
      <c r="DC705" s="78">
        <f t="shared" si="428"/>
        <v>0</v>
      </c>
      <c r="DD705" s="78">
        <f t="shared" si="429"/>
        <v>0</v>
      </c>
      <c r="DE705" s="78" t="str">
        <f t="shared" si="430"/>
        <v>1</v>
      </c>
      <c r="DF705" s="78" t="str">
        <f t="shared" si="431"/>
        <v>1</v>
      </c>
      <c r="DG705" s="78" t="str">
        <f t="shared" si="432"/>
        <v>1</v>
      </c>
      <c r="DH705" s="78" t="str">
        <f t="shared" si="433"/>
        <v>1</v>
      </c>
      <c r="DI705" s="79" t="str">
        <f>IFERROR(IF(J705="","",VLOOKUP(J705,Lists!$D$3:$E$13,2,FALSE)),1)</f>
        <v/>
      </c>
      <c r="DJ705" s="79" t="str">
        <f>IFERROR(IF(K705="","",VLOOKUP(K705,Lists!$F$3:$G$14,2,FALSE)),1)</f>
        <v/>
      </c>
      <c r="DK705" s="79" t="str">
        <f>IFERROR(IF(M705="","",VLOOKUP(M705,Lists!$AA$3:$AB$18,2,FALSE)),1)</f>
        <v/>
      </c>
      <c r="DL705" s="79" t="str">
        <f>IFERROR(IF(N705="","",VLOOKUP(N705,Lists!$AC$3:$AD$13,2,FALSE)),1)</f>
        <v/>
      </c>
    </row>
    <row r="706" spans="1:116" ht="15" customHeight="1" x14ac:dyDescent="0.2">
      <c r="A706" s="20"/>
      <c r="B706" s="19"/>
      <c r="C706" s="19"/>
      <c r="D706" s="19"/>
      <c r="E706" s="136"/>
      <c r="F706" s="70"/>
      <c r="G706" s="19"/>
      <c r="H706" s="65"/>
      <c r="I706" s="20"/>
      <c r="J706" s="66"/>
      <c r="K706" s="18"/>
      <c r="L706" s="18"/>
      <c r="M706" s="20"/>
      <c r="N706" s="20"/>
      <c r="O706" s="18"/>
      <c r="P706" s="134"/>
      <c r="Q706" s="70"/>
      <c r="R706" s="134"/>
      <c r="S706" s="70"/>
      <c r="T706" s="134"/>
      <c r="U706" s="70"/>
      <c r="V706" s="134"/>
      <c r="W706" s="20"/>
      <c r="X706" s="135"/>
      <c r="Y706" s="20"/>
      <c r="Z706" s="135"/>
      <c r="AA706" s="19"/>
      <c r="AB706" s="19"/>
      <c r="AC706" s="19"/>
      <c r="AD706" s="19"/>
      <c r="AE706" s="71" t="str">
        <f t="shared" si="398"/>
        <v/>
      </c>
      <c r="AF706" s="71" t="str">
        <f t="shared" si="399"/>
        <v/>
      </c>
      <c r="AG706" s="71" t="str">
        <f t="shared" si="400"/>
        <v/>
      </c>
      <c r="AH706" s="71" t="str">
        <f t="shared" si="401"/>
        <v/>
      </c>
      <c r="AI706" s="71" t="str">
        <f t="shared" si="402"/>
        <v/>
      </c>
      <c r="AJ706" s="71" t="str">
        <f t="shared" si="403"/>
        <v/>
      </c>
      <c r="AK706" s="71" t="str">
        <f t="shared" si="404"/>
        <v/>
      </c>
      <c r="AL706" s="71" t="str">
        <f t="shared" si="405"/>
        <v/>
      </c>
      <c r="AM706" s="71" t="str">
        <f t="shared" si="406"/>
        <v/>
      </c>
      <c r="AN706" s="72" t="str">
        <f t="shared" si="407"/>
        <v/>
      </c>
      <c r="AO706" s="73" t="str">
        <f t="shared" si="408"/>
        <v/>
      </c>
      <c r="AP706" s="72" t="str">
        <f t="shared" si="409"/>
        <v/>
      </c>
      <c r="AQ706" s="72" t="str">
        <f t="shared" si="410"/>
        <v/>
      </c>
      <c r="AR706" s="72" t="str">
        <f t="shared" si="411"/>
        <v/>
      </c>
      <c r="AS706" s="72" t="str">
        <f t="shared" si="412"/>
        <v/>
      </c>
      <c r="AT706" s="72" t="str">
        <f t="shared" si="413"/>
        <v/>
      </c>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78" t="str">
        <f t="shared" si="414"/>
        <v/>
      </c>
      <c r="CO706" s="78" t="str">
        <f t="shared" si="415"/>
        <v/>
      </c>
      <c r="CP706" s="78" t="str">
        <f t="shared" si="416"/>
        <v/>
      </c>
      <c r="CQ706" s="78" t="str">
        <f t="shared" si="417"/>
        <v/>
      </c>
      <c r="CR706" s="78" t="str">
        <f t="shared" si="418"/>
        <v/>
      </c>
      <c r="CS706" s="78" t="str">
        <f t="shared" si="419"/>
        <v/>
      </c>
      <c r="CT706" s="78">
        <f t="shared" si="420"/>
        <v>0</v>
      </c>
      <c r="CU706" s="78">
        <f t="shared" si="421"/>
        <v>0</v>
      </c>
      <c r="CV706" s="78">
        <f t="shared" si="422"/>
        <v>0</v>
      </c>
      <c r="CW706" s="78">
        <f t="shared" si="423"/>
        <v>0</v>
      </c>
      <c r="CX706" s="78">
        <f t="shared" si="424"/>
        <v>0</v>
      </c>
      <c r="CY706" s="78">
        <f t="shared" si="425"/>
        <v>0</v>
      </c>
      <c r="CZ706" s="78">
        <f t="shared" si="426"/>
        <v>0</v>
      </c>
      <c r="DA706" s="78">
        <f>IF(COUNTIFS($A$2:$A$601,A706,$B$2:$B$601,B706,$F$2:F$601,F706)&gt;1,1,0)</f>
        <v>0</v>
      </c>
      <c r="DB706" s="78">
        <f t="shared" si="427"/>
        <v>0</v>
      </c>
      <c r="DC706" s="78">
        <f t="shared" si="428"/>
        <v>0</v>
      </c>
      <c r="DD706" s="78">
        <f t="shared" si="429"/>
        <v>0</v>
      </c>
      <c r="DE706" s="78" t="str">
        <f t="shared" si="430"/>
        <v>1</v>
      </c>
      <c r="DF706" s="78" t="str">
        <f t="shared" si="431"/>
        <v>1</v>
      </c>
      <c r="DG706" s="78" t="str">
        <f t="shared" si="432"/>
        <v>1</v>
      </c>
      <c r="DH706" s="78" t="str">
        <f t="shared" si="433"/>
        <v>1</v>
      </c>
      <c r="DI706" s="79" t="str">
        <f>IFERROR(IF(J706="","",VLOOKUP(J706,Lists!$D$3:$E$13,2,FALSE)),1)</f>
        <v/>
      </c>
      <c r="DJ706" s="79" t="str">
        <f>IFERROR(IF(K706="","",VLOOKUP(K706,Lists!$F$3:$G$14,2,FALSE)),1)</f>
        <v/>
      </c>
      <c r="DK706" s="79" t="str">
        <f>IFERROR(IF(M706="","",VLOOKUP(M706,Lists!$AA$3:$AB$18,2,FALSE)),1)</f>
        <v/>
      </c>
      <c r="DL706" s="79" t="str">
        <f>IFERROR(IF(N706="","",VLOOKUP(N706,Lists!$AC$3:$AD$13,2,FALSE)),1)</f>
        <v/>
      </c>
    </row>
    <row r="707" spans="1:116" ht="15" customHeight="1" x14ac:dyDescent="0.2">
      <c r="A707" s="20"/>
      <c r="B707" s="19"/>
      <c r="C707" s="19"/>
      <c r="D707" s="19"/>
      <c r="E707" s="136"/>
      <c r="F707" s="70"/>
      <c r="G707" s="19"/>
      <c r="H707" s="65"/>
      <c r="I707" s="20"/>
      <c r="J707" s="66"/>
      <c r="K707" s="18"/>
      <c r="L707" s="18"/>
      <c r="M707" s="20"/>
      <c r="N707" s="20"/>
      <c r="O707" s="18"/>
      <c r="P707" s="134"/>
      <c r="Q707" s="70"/>
      <c r="R707" s="134"/>
      <c r="S707" s="70"/>
      <c r="T707" s="134"/>
      <c r="U707" s="70"/>
      <c r="V707" s="134"/>
      <c r="W707" s="20"/>
      <c r="X707" s="135"/>
      <c r="Y707" s="20"/>
      <c r="Z707" s="135"/>
      <c r="AA707" s="19"/>
      <c r="AB707" s="19"/>
      <c r="AC707" s="19"/>
      <c r="AD707" s="19"/>
      <c r="AE707" s="71" t="str">
        <f t="shared" ref="AE707:AE770" si="434">IF(P707&lt;&gt;"",HOUR(P707)*60+MINUTE(P707),"")</f>
        <v/>
      </c>
      <c r="AF707" s="71" t="str">
        <f t="shared" ref="AF707:AF770" si="435">IF(V707&lt;&gt;"",HOUR(V707)*60+MINUTE(V707),"")</f>
        <v/>
      </c>
      <c r="AG707" s="71" t="str">
        <f t="shared" ref="AG707:AG770" si="436">IF(OR(AE707="",AF707=""),"",IF(AE707=AF707,0,IF(AF707&gt;AE707,AF707-AE707,1440-AE707+AF707)))</f>
        <v/>
      </c>
      <c r="AH707" s="71" t="str">
        <f t="shared" ref="AH707:AH770" si="437">IF(OR(AE707="",AF707="",AG707=""),"",IF(AE707&gt;=$BK$4,IF(AF707&gt;$BK$4,IF(AF707&lt;=$BK$5,IF(AE707&gt;=$BK$4,AG707,""),""),""),0))</f>
        <v/>
      </c>
      <c r="AI707" s="71" t="str">
        <f t="shared" ref="AI707:AI770" si="438">IF(OR(AE707="",AF707="",$BK$4="",$BK$5=""),"",IF(AE707&lt;$BK$4,IF(AF707&gt;$BK$4,IF(AF707&lt;$BK$5,AF707-$BK$4,($BK$5-$BK$4)),""),""))</f>
        <v/>
      </c>
      <c r="AJ707" s="71" t="str">
        <f t="shared" ref="AJ707:AJ770" si="439">IF(OR(AE707="",AF707="",$BK$4="",$BK$5=""),"",IF(AE707&gt;$BK$4,IF(AE707&lt;$BK$5,IF(OR(AF707&gt;$BK$5,AF707&lt;$BK$4),$BK$5-AE707,""),""),""))</f>
        <v/>
      </c>
      <c r="AK707" s="71" t="str">
        <f t="shared" ref="AK707:AK770" si="440">IF(OR(AE707="",AF707="",$BK$4="",$BK$5=""),"",IF(AND(AE707&lt;$BK$4,AF707&lt;$BK$4),((AF707-AE707)),""))</f>
        <v/>
      </c>
      <c r="AL707" s="71" t="str">
        <f t="shared" ref="AL707:AL770" si="441">IF(AND(AH707="",AI707="",AJ707="",AK707=""),"",SUM(AH707:AK707))</f>
        <v/>
      </c>
      <c r="AM707" s="71" t="str">
        <f t="shared" ref="AM707:AM770" si="442">IF(OR(AG707="",AL707=""),IF(AL707="",AG707,""),AG707-AL707)</f>
        <v/>
      </c>
      <c r="AN707" s="72" t="str">
        <f t="shared" ref="AN707:AN770" si="443">IF(AL707="","",IF(OR(C707="",R707=""),"",IF(((R707+Q707)-C707)&lt;0,0,((R707+Q707)-C707))))</f>
        <v/>
      </c>
      <c r="AO707" s="73" t="str">
        <f t="shared" ref="AO707:AO770" si="444">IF(AL707="","",IF(OR(E707="",B707="",G707="yes"),"",B707-E707))</f>
        <v/>
      </c>
      <c r="AP707" s="72" t="str">
        <f t="shared" ref="AP707:AP770" si="445">IF(AN707="","",IF(AN707&gt;$AY$6,"No","Yes"))</f>
        <v/>
      </c>
      <c r="AQ707" s="72" t="str">
        <f t="shared" ref="AQ707:AQ770" si="446">IF(AL707="","",IF(OR(X707="",Z707=""),"",Z707+Y707-X707))</f>
        <v/>
      </c>
      <c r="AR707" s="72" t="str">
        <f t="shared" ref="AR707:AR770" si="447">IF(AL707="","",IF(OR(I707="",I707="No",,G707="yes"),"",IF(AB707=E707,"Yes","No")))</f>
        <v/>
      </c>
      <c r="AS707" s="72" t="str">
        <f t="shared" ref="AS707:AS770" si="448">IF(G707="YES","",(IF(OR(A707="",AB707="",E707=""),"",(IF(OR(I707="",I707="No",,G707="Yes"),"",IF(OR(B707&lt;&gt;AB707,B707&lt;&gt;E707),IF(AB707&lt;E707,"Validate","Yes"),"No"))))))</f>
        <v/>
      </c>
      <c r="AT707" s="72" t="str">
        <f t="shared" ref="AT707:AT770" si="449">IF(OR(AL707="",AB707="",I707="No"),"",IF(OR(AD707=AB707,AD707=AB707+1),"Yes","No"))</f>
        <v/>
      </c>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78" t="str">
        <f t="shared" ref="CN707:CN770" si="450">IF(OR(P707="",R707=""),"",IF(P707+Q707=R707,1,0))</f>
        <v/>
      </c>
      <c r="CO707" s="78" t="str">
        <f t="shared" ref="CO707:CO770" si="451">IF(OR(R707="",T707=""),"",IF(R707+S707=T707,1,0))</f>
        <v/>
      </c>
      <c r="CP707" s="78" t="str">
        <f t="shared" ref="CP707:CP770" si="452">IF(OR(T707="",V707=""),"",IF(T707+U707=V707,1,0))</f>
        <v/>
      </c>
      <c r="CQ707" s="78" t="str">
        <f t="shared" ref="CQ707:CQ770" si="453">IF(OR(V707="",X707=""),"",IF(V707+W707=X707,1,0))</f>
        <v/>
      </c>
      <c r="CR707" s="78" t="str">
        <f t="shared" ref="CR707:CR770" si="454">IF(OR(X707="",Z707=""),"",IF(X707+Y707=Z707,1,0))</f>
        <v/>
      </c>
      <c r="CS707" s="78" t="str">
        <f t="shared" ref="CS707:CS770" si="455">IF(OR(P707="",R707="",T707="",X707="",Z707="",V707=""),"",IF(P707=R707,1,IF(P707=T707,1,IF(P707=V707,1,IF(P707=X707,1,IF(P707=Z707,1,IF(R707=T707,1,IF(R707=V707,1,IF(R707=X707,1,IF(R707=Z707,1,IF(T707=V707,1,IF(T707=X707,1,IF(T707=Z707,1,IF(V707=X707,1,IF(V707=Z707,1,IF(X707=Z707,1,0))))))))))))))))</f>
        <v/>
      </c>
      <c r="CT707" s="78">
        <f t="shared" ref="CT707:CT770" si="456">IF(R707+Q707&lt;P707,1,0)</f>
        <v>0</v>
      </c>
      <c r="CU707" s="78">
        <f t="shared" ref="CU707:CU770" si="457">IF(T707+S707&lt;R707,1,0)</f>
        <v>0</v>
      </c>
      <c r="CV707" s="78">
        <f t="shared" ref="CV707:CV770" si="458">IF(V707+U707&lt;T707,1,0)</f>
        <v>0</v>
      </c>
      <c r="CW707" s="78">
        <f t="shared" ref="CW707:CW770" si="459">IF(X707+W707&lt;V707,1,0)</f>
        <v>0</v>
      </c>
      <c r="CX707" s="78">
        <f t="shared" ref="CX707:CX770" si="460">IF(Z707+Y707&lt;X707,1,0)</f>
        <v>0</v>
      </c>
      <c r="CY707" s="78">
        <f t="shared" ref="CY707:CY770" si="461">IF(P707&gt;R707,1,IF(P707&gt;T707,1,IF(P707&gt;V707,1,IF(P707&gt;X707,1,IF(P707&gt;Z707,1,IF(R707&gt;T707,1,IF(R707&gt;V707,1,IF(R707&gt;X707,1,IF(R707&gt;Z707,1,IF(T707&gt;V707,1,IF(T707&gt;X707,1,IF(T707&gt;Z707,1,IF(V707&gt;X707,1,IF(V707&gt;Z707,1,IF(X707&gt;Z707,1,0)))))))))))))))</f>
        <v>0</v>
      </c>
      <c r="CZ707" s="78">
        <f t="shared" ref="CZ707:CZ770" si="462">IF(COUNTIFS($A$2:$A$1288,A707,$B$2:$B$1288,B707,$K$2:$K$1288,K707,$N$2:$N$1288,N707)&gt;1,1,0)</f>
        <v>0</v>
      </c>
      <c r="DA707" s="78">
        <f>IF(COUNTIFS($A$2:$A$601,A707,$B$2:$B$601,B707,$F$2:F$601,F707)&gt;1,1,0)</f>
        <v>0</v>
      </c>
      <c r="DB707" s="78">
        <f t="shared" ref="DB707:DB770" si="463">IF(COUNTIFS($P$2:$P$601,P707,$R$2:$R$601,R707)&gt;1,1,0)</f>
        <v>0</v>
      </c>
      <c r="DC707" s="78">
        <f t="shared" ref="DC707:DC770" si="464">IF(COUNTIFS($P$2:$P$1288,P707,$T$2:$T$1288,T707,$R$2:$R$1288,R707,$V$2:$V$1288,V707)&gt;1,1,0)</f>
        <v>0</v>
      </c>
      <c r="DD707" s="78">
        <f t="shared" ref="DD707:DD770" si="465">IF(COUNTIFS($T$2:$T$601,T707,$V$2:$V$601,V707,$P$2:$P$601,P707,$X$2:$X$601,X707)&gt;1,1,0)</f>
        <v>0</v>
      </c>
      <c r="DE707" s="78" t="str">
        <f t="shared" ref="DE707:DE770" si="466">IF(ISERROR(DATEVALUE(TEXT(B707,"mm/dd/yyyy"))),"1",IF(B707 &gt;=DATEVALUE(TEXT("06/01/2000","mm/dd/yyyy")),1,"0"))</f>
        <v>1</v>
      </c>
      <c r="DF707" s="78" t="str">
        <f t="shared" ref="DF707:DF770" si="467">IF(ISERROR(DATEVALUE(TEXT(E707,"mm/dd/yyyy"))),"1",IF(E707 &gt;=DATEVALUE(TEXT("06/01/2000","mm/dd/yyyy")),1,"0"))</f>
        <v>1</v>
      </c>
      <c r="DG707" s="78" t="str">
        <f t="shared" ref="DG707:DG770" si="468">IF(ISERROR(DATEVALUE(TEXT(AB707,"mm/dd/yyyy"))),"1",IF(AB707 &gt;=DATEVALUE(TEXT("06/01/2000","mm/dd/yyyy")),1,"0"))</f>
        <v>1</v>
      </c>
      <c r="DH707" s="78" t="str">
        <f t="shared" ref="DH707:DH770" si="469">IF(ISERROR(DATEVALUE(TEXT(AD707,"mm/dd/yyyy"))),"1",IF(AD707 &gt;=DATEVALUE(TEXT("06/01/2000","mm/dd/yyyy")),1,"0"))</f>
        <v>1</v>
      </c>
      <c r="DI707" s="79" t="str">
        <f>IFERROR(IF(J707="","",VLOOKUP(J707,Lists!$D$3:$E$13,2,FALSE)),1)</f>
        <v/>
      </c>
      <c r="DJ707" s="79" t="str">
        <f>IFERROR(IF(K707="","",VLOOKUP(K707,Lists!$F$3:$G$14,2,FALSE)),1)</f>
        <v/>
      </c>
      <c r="DK707" s="79" t="str">
        <f>IFERROR(IF(M707="","",VLOOKUP(M707,Lists!$AA$3:$AB$18,2,FALSE)),1)</f>
        <v/>
      </c>
      <c r="DL707" s="79" t="str">
        <f>IFERROR(IF(N707="","",VLOOKUP(N707,Lists!$AC$3:$AD$13,2,FALSE)),1)</f>
        <v/>
      </c>
    </row>
    <row r="708" spans="1:116" ht="15" customHeight="1" x14ac:dyDescent="0.2">
      <c r="A708" s="20"/>
      <c r="B708" s="19"/>
      <c r="C708" s="19"/>
      <c r="D708" s="19"/>
      <c r="E708" s="136"/>
      <c r="F708" s="70"/>
      <c r="G708" s="19"/>
      <c r="H708" s="65"/>
      <c r="I708" s="20"/>
      <c r="J708" s="66"/>
      <c r="K708" s="18"/>
      <c r="L708" s="18"/>
      <c r="M708" s="20"/>
      <c r="N708" s="20"/>
      <c r="O708" s="18"/>
      <c r="P708" s="134"/>
      <c r="Q708" s="70"/>
      <c r="R708" s="134"/>
      <c r="S708" s="70"/>
      <c r="T708" s="134"/>
      <c r="U708" s="70"/>
      <c r="V708" s="134"/>
      <c r="W708" s="20"/>
      <c r="X708" s="135"/>
      <c r="Y708" s="20"/>
      <c r="Z708" s="135"/>
      <c r="AA708" s="19"/>
      <c r="AB708" s="19"/>
      <c r="AC708" s="19"/>
      <c r="AD708" s="19"/>
      <c r="AE708" s="71" t="str">
        <f t="shared" si="434"/>
        <v/>
      </c>
      <c r="AF708" s="71" t="str">
        <f t="shared" si="435"/>
        <v/>
      </c>
      <c r="AG708" s="71" t="str">
        <f t="shared" si="436"/>
        <v/>
      </c>
      <c r="AH708" s="71" t="str">
        <f t="shared" si="437"/>
        <v/>
      </c>
      <c r="AI708" s="71" t="str">
        <f t="shared" si="438"/>
        <v/>
      </c>
      <c r="AJ708" s="71" t="str">
        <f t="shared" si="439"/>
        <v/>
      </c>
      <c r="AK708" s="71" t="str">
        <f t="shared" si="440"/>
        <v/>
      </c>
      <c r="AL708" s="71" t="str">
        <f t="shared" si="441"/>
        <v/>
      </c>
      <c r="AM708" s="71" t="str">
        <f t="shared" si="442"/>
        <v/>
      </c>
      <c r="AN708" s="72" t="str">
        <f t="shared" si="443"/>
        <v/>
      </c>
      <c r="AO708" s="73" t="str">
        <f t="shared" si="444"/>
        <v/>
      </c>
      <c r="AP708" s="72" t="str">
        <f t="shared" si="445"/>
        <v/>
      </c>
      <c r="AQ708" s="72" t="str">
        <f t="shared" si="446"/>
        <v/>
      </c>
      <c r="AR708" s="72" t="str">
        <f t="shared" si="447"/>
        <v/>
      </c>
      <c r="AS708" s="72" t="str">
        <f t="shared" si="448"/>
        <v/>
      </c>
      <c r="AT708" s="72" t="str">
        <f t="shared" si="449"/>
        <v/>
      </c>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78" t="str">
        <f t="shared" si="450"/>
        <v/>
      </c>
      <c r="CO708" s="78" t="str">
        <f t="shared" si="451"/>
        <v/>
      </c>
      <c r="CP708" s="78" t="str">
        <f t="shared" si="452"/>
        <v/>
      </c>
      <c r="CQ708" s="78" t="str">
        <f t="shared" si="453"/>
        <v/>
      </c>
      <c r="CR708" s="78" t="str">
        <f t="shared" si="454"/>
        <v/>
      </c>
      <c r="CS708" s="78" t="str">
        <f t="shared" si="455"/>
        <v/>
      </c>
      <c r="CT708" s="78">
        <f t="shared" si="456"/>
        <v>0</v>
      </c>
      <c r="CU708" s="78">
        <f t="shared" si="457"/>
        <v>0</v>
      </c>
      <c r="CV708" s="78">
        <f t="shared" si="458"/>
        <v>0</v>
      </c>
      <c r="CW708" s="78">
        <f t="shared" si="459"/>
        <v>0</v>
      </c>
      <c r="CX708" s="78">
        <f t="shared" si="460"/>
        <v>0</v>
      </c>
      <c r="CY708" s="78">
        <f t="shared" si="461"/>
        <v>0</v>
      </c>
      <c r="CZ708" s="78">
        <f t="shared" si="462"/>
        <v>0</v>
      </c>
      <c r="DA708" s="78">
        <f>IF(COUNTIFS($A$2:$A$601,A708,$B$2:$B$601,B708,$F$2:F$601,F708)&gt;1,1,0)</f>
        <v>0</v>
      </c>
      <c r="DB708" s="78">
        <f t="shared" si="463"/>
        <v>0</v>
      </c>
      <c r="DC708" s="78">
        <f t="shared" si="464"/>
        <v>0</v>
      </c>
      <c r="DD708" s="78">
        <f t="shared" si="465"/>
        <v>0</v>
      </c>
      <c r="DE708" s="78" t="str">
        <f t="shared" si="466"/>
        <v>1</v>
      </c>
      <c r="DF708" s="78" t="str">
        <f t="shared" si="467"/>
        <v>1</v>
      </c>
      <c r="DG708" s="78" t="str">
        <f t="shared" si="468"/>
        <v>1</v>
      </c>
      <c r="DH708" s="78" t="str">
        <f t="shared" si="469"/>
        <v>1</v>
      </c>
      <c r="DI708" s="79" t="str">
        <f>IFERROR(IF(J708="","",VLOOKUP(J708,Lists!$D$3:$E$13,2,FALSE)),1)</f>
        <v/>
      </c>
      <c r="DJ708" s="79" t="str">
        <f>IFERROR(IF(K708="","",VLOOKUP(K708,Lists!$F$3:$G$14,2,FALSE)),1)</f>
        <v/>
      </c>
      <c r="DK708" s="79" t="str">
        <f>IFERROR(IF(M708="","",VLOOKUP(M708,Lists!$AA$3:$AB$18,2,FALSE)),1)</f>
        <v/>
      </c>
      <c r="DL708" s="79" t="str">
        <f>IFERROR(IF(N708="","",VLOOKUP(N708,Lists!$AC$3:$AD$13,2,FALSE)),1)</f>
        <v/>
      </c>
    </row>
    <row r="709" spans="1:116" ht="15" customHeight="1" x14ac:dyDescent="0.2">
      <c r="A709" s="20"/>
      <c r="B709" s="19"/>
      <c r="C709" s="19"/>
      <c r="D709" s="19"/>
      <c r="E709" s="136"/>
      <c r="F709" s="70"/>
      <c r="G709" s="19"/>
      <c r="H709" s="65"/>
      <c r="I709" s="20"/>
      <c r="J709" s="66"/>
      <c r="K709" s="18"/>
      <c r="L709" s="18"/>
      <c r="M709" s="20"/>
      <c r="N709" s="20"/>
      <c r="O709" s="18"/>
      <c r="P709" s="134"/>
      <c r="Q709" s="70"/>
      <c r="R709" s="134"/>
      <c r="S709" s="70"/>
      <c r="T709" s="134"/>
      <c r="U709" s="70"/>
      <c r="V709" s="134"/>
      <c r="W709" s="20"/>
      <c r="X709" s="135"/>
      <c r="Y709" s="20"/>
      <c r="Z709" s="135"/>
      <c r="AA709" s="19"/>
      <c r="AB709" s="19"/>
      <c r="AC709" s="19"/>
      <c r="AD709" s="19"/>
      <c r="AE709" s="71" t="str">
        <f t="shared" si="434"/>
        <v/>
      </c>
      <c r="AF709" s="71" t="str">
        <f t="shared" si="435"/>
        <v/>
      </c>
      <c r="AG709" s="71" t="str">
        <f t="shared" si="436"/>
        <v/>
      </c>
      <c r="AH709" s="71" t="str">
        <f t="shared" si="437"/>
        <v/>
      </c>
      <c r="AI709" s="71" t="str">
        <f t="shared" si="438"/>
        <v/>
      </c>
      <c r="AJ709" s="71" t="str">
        <f t="shared" si="439"/>
        <v/>
      </c>
      <c r="AK709" s="71" t="str">
        <f t="shared" si="440"/>
        <v/>
      </c>
      <c r="AL709" s="71" t="str">
        <f t="shared" si="441"/>
        <v/>
      </c>
      <c r="AM709" s="71" t="str">
        <f t="shared" si="442"/>
        <v/>
      </c>
      <c r="AN709" s="72" t="str">
        <f t="shared" si="443"/>
        <v/>
      </c>
      <c r="AO709" s="73" t="str">
        <f t="shared" si="444"/>
        <v/>
      </c>
      <c r="AP709" s="72" t="str">
        <f t="shared" si="445"/>
        <v/>
      </c>
      <c r="AQ709" s="72" t="str">
        <f t="shared" si="446"/>
        <v/>
      </c>
      <c r="AR709" s="72" t="str">
        <f t="shared" si="447"/>
        <v/>
      </c>
      <c r="AS709" s="72" t="str">
        <f t="shared" si="448"/>
        <v/>
      </c>
      <c r="AT709" s="72" t="str">
        <f t="shared" si="449"/>
        <v/>
      </c>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78" t="str">
        <f t="shared" si="450"/>
        <v/>
      </c>
      <c r="CO709" s="78" t="str">
        <f t="shared" si="451"/>
        <v/>
      </c>
      <c r="CP709" s="78" t="str">
        <f t="shared" si="452"/>
        <v/>
      </c>
      <c r="CQ709" s="78" t="str">
        <f t="shared" si="453"/>
        <v/>
      </c>
      <c r="CR709" s="78" t="str">
        <f t="shared" si="454"/>
        <v/>
      </c>
      <c r="CS709" s="78" t="str">
        <f t="shared" si="455"/>
        <v/>
      </c>
      <c r="CT709" s="78">
        <f t="shared" si="456"/>
        <v>0</v>
      </c>
      <c r="CU709" s="78">
        <f t="shared" si="457"/>
        <v>0</v>
      </c>
      <c r="CV709" s="78">
        <f t="shared" si="458"/>
        <v>0</v>
      </c>
      <c r="CW709" s="78">
        <f t="shared" si="459"/>
        <v>0</v>
      </c>
      <c r="CX709" s="78">
        <f t="shared" si="460"/>
        <v>0</v>
      </c>
      <c r="CY709" s="78">
        <f t="shared" si="461"/>
        <v>0</v>
      </c>
      <c r="CZ709" s="78">
        <f t="shared" si="462"/>
        <v>0</v>
      </c>
      <c r="DA709" s="78">
        <f>IF(COUNTIFS($A$2:$A$601,A709,$B$2:$B$601,B709,$F$2:F$601,F709)&gt;1,1,0)</f>
        <v>0</v>
      </c>
      <c r="DB709" s="78">
        <f t="shared" si="463"/>
        <v>0</v>
      </c>
      <c r="DC709" s="78">
        <f t="shared" si="464"/>
        <v>0</v>
      </c>
      <c r="DD709" s="78">
        <f t="shared" si="465"/>
        <v>0</v>
      </c>
      <c r="DE709" s="78" t="str">
        <f t="shared" si="466"/>
        <v>1</v>
      </c>
      <c r="DF709" s="78" t="str">
        <f t="shared" si="467"/>
        <v>1</v>
      </c>
      <c r="DG709" s="78" t="str">
        <f t="shared" si="468"/>
        <v>1</v>
      </c>
      <c r="DH709" s="78" t="str">
        <f t="shared" si="469"/>
        <v>1</v>
      </c>
      <c r="DI709" s="79" t="str">
        <f>IFERROR(IF(J709="","",VLOOKUP(J709,Lists!$D$3:$E$13,2,FALSE)),1)</f>
        <v/>
      </c>
      <c r="DJ709" s="79" t="str">
        <f>IFERROR(IF(K709="","",VLOOKUP(K709,Lists!$F$3:$G$14,2,FALSE)),1)</f>
        <v/>
      </c>
      <c r="DK709" s="79" t="str">
        <f>IFERROR(IF(M709="","",VLOOKUP(M709,Lists!$AA$3:$AB$18,2,FALSE)),1)</f>
        <v/>
      </c>
      <c r="DL709" s="79" t="str">
        <f>IFERROR(IF(N709="","",VLOOKUP(N709,Lists!$AC$3:$AD$13,2,FALSE)),1)</f>
        <v/>
      </c>
    </row>
    <row r="710" spans="1:116" ht="15" customHeight="1" x14ac:dyDescent="0.2">
      <c r="A710" s="20"/>
      <c r="B710" s="19"/>
      <c r="C710" s="19"/>
      <c r="D710" s="19"/>
      <c r="E710" s="136"/>
      <c r="F710" s="70"/>
      <c r="G710" s="19"/>
      <c r="H710" s="65"/>
      <c r="I710" s="20"/>
      <c r="J710" s="66"/>
      <c r="K710" s="18"/>
      <c r="L710" s="18"/>
      <c r="M710" s="20"/>
      <c r="N710" s="20"/>
      <c r="O710" s="18"/>
      <c r="P710" s="134"/>
      <c r="Q710" s="70"/>
      <c r="R710" s="134"/>
      <c r="S710" s="70"/>
      <c r="T710" s="134"/>
      <c r="U710" s="70"/>
      <c r="V710" s="134"/>
      <c r="W710" s="20"/>
      <c r="X710" s="135"/>
      <c r="Y710" s="20"/>
      <c r="Z710" s="135"/>
      <c r="AA710" s="19"/>
      <c r="AB710" s="19"/>
      <c r="AC710" s="19"/>
      <c r="AD710" s="19"/>
      <c r="AE710" s="71" t="str">
        <f t="shared" si="434"/>
        <v/>
      </c>
      <c r="AF710" s="71" t="str">
        <f t="shared" si="435"/>
        <v/>
      </c>
      <c r="AG710" s="71" t="str">
        <f t="shared" si="436"/>
        <v/>
      </c>
      <c r="AH710" s="71" t="str">
        <f t="shared" si="437"/>
        <v/>
      </c>
      <c r="AI710" s="71" t="str">
        <f t="shared" si="438"/>
        <v/>
      </c>
      <c r="AJ710" s="71" t="str">
        <f t="shared" si="439"/>
        <v/>
      </c>
      <c r="AK710" s="71" t="str">
        <f t="shared" si="440"/>
        <v/>
      </c>
      <c r="AL710" s="71" t="str">
        <f t="shared" si="441"/>
        <v/>
      </c>
      <c r="AM710" s="71" t="str">
        <f t="shared" si="442"/>
        <v/>
      </c>
      <c r="AN710" s="72" t="str">
        <f t="shared" si="443"/>
        <v/>
      </c>
      <c r="AO710" s="73" t="str">
        <f t="shared" si="444"/>
        <v/>
      </c>
      <c r="AP710" s="72" t="str">
        <f t="shared" si="445"/>
        <v/>
      </c>
      <c r="AQ710" s="72" t="str">
        <f t="shared" si="446"/>
        <v/>
      </c>
      <c r="AR710" s="72" t="str">
        <f t="shared" si="447"/>
        <v/>
      </c>
      <c r="AS710" s="72" t="str">
        <f t="shared" si="448"/>
        <v/>
      </c>
      <c r="AT710" s="72" t="str">
        <f t="shared" si="449"/>
        <v/>
      </c>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78" t="str">
        <f t="shared" si="450"/>
        <v/>
      </c>
      <c r="CO710" s="78" t="str">
        <f t="shared" si="451"/>
        <v/>
      </c>
      <c r="CP710" s="78" t="str">
        <f t="shared" si="452"/>
        <v/>
      </c>
      <c r="CQ710" s="78" t="str">
        <f t="shared" si="453"/>
        <v/>
      </c>
      <c r="CR710" s="78" t="str">
        <f t="shared" si="454"/>
        <v/>
      </c>
      <c r="CS710" s="78" t="str">
        <f t="shared" si="455"/>
        <v/>
      </c>
      <c r="CT710" s="78">
        <f t="shared" si="456"/>
        <v>0</v>
      </c>
      <c r="CU710" s="78">
        <f t="shared" si="457"/>
        <v>0</v>
      </c>
      <c r="CV710" s="78">
        <f t="shared" si="458"/>
        <v>0</v>
      </c>
      <c r="CW710" s="78">
        <f t="shared" si="459"/>
        <v>0</v>
      </c>
      <c r="CX710" s="78">
        <f t="shared" si="460"/>
        <v>0</v>
      </c>
      <c r="CY710" s="78">
        <f t="shared" si="461"/>
        <v>0</v>
      </c>
      <c r="CZ710" s="78">
        <f t="shared" si="462"/>
        <v>0</v>
      </c>
      <c r="DA710" s="78">
        <f>IF(COUNTIFS($A$2:$A$601,A710,$B$2:$B$601,B710,$F$2:F$601,F710)&gt;1,1,0)</f>
        <v>0</v>
      </c>
      <c r="DB710" s="78">
        <f t="shared" si="463"/>
        <v>0</v>
      </c>
      <c r="DC710" s="78">
        <f t="shared" si="464"/>
        <v>0</v>
      </c>
      <c r="DD710" s="78">
        <f t="shared" si="465"/>
        <v>0</v>
      </c>
      <c r="DE710" s="78" t="str">
        <f t="shared" si="466"/>
        <v>1</v>
      </c>
      <c r="DF710" s="78" t="str">
        <f t="shared" si="467"/>
        <v>1</v>
      </c>
      <c r="DG710" s="78" t="str">
        <f t="shared" si="468"/>
        <v>1</v>
      </c>
      <c r="DH710" s="78" t="str">
        <f t="shared" si="469"/>
        <v>1</v>
      </c>
      <c r="DI710" s="79" t="str">
        <f>IFERROR(IF(J710="","",VLOOKUP(J710,Lists!$D$3:$E$13,2,FALSE)),1)</f>
        <v/>
      </c>
      <c r="DJ710" s="79" t="str">
        <f>IFERROR(IF(K710="","",VLOOKUP(K710,Lists!$F$3:$G$14,2,FALSE)),1)</f>
        <v/>
      </c>
      <c r="DK710" s="79" t="str">
        <f>IFERROR(IF(M710="","",VLOOKUP(M710,Lists!$AA$3:$AB$18,2,FALSE)),1)</f>
        <v/>
      </c>
      <c r="DL710" s="79" t="str">
        <f>IFERROR(IF(N710="","",VLOOKUP(N710,Lists!$AC$3:$AD$13,2,FALSE)),1)</f>
        <v/>
      </c>
    </row>
    <row r="711" spans="1:116" ht="15" customHeight="1" x14ac:dyDescent="0.2">
      <c r="A711" s="20"/>
      <c r="B711" s="19"/>
      <c r="C711" s="19"/>
      <c r="D711" s="19"/>
      <c r="E711" s="136"/>
      <c r="F711" s="70"/>
      <c r="G711" s="19"/>
      <c r="H711" s="65"/>
      <c r="I711" s="20"/>
      <c r="J711" s="66"/>
      <c r="K711" s="18"/>
      <c r="L711" s="18"/>
      <c r="M711" s="20"/>
      <c r="N711" s="20"/>
      <c r="O711" s="18"/>
      <c r="P711" s="134"/>
      <c r="Q711" s="70"/>
      <c r="R711" s="134"/>
      <c r="S711" s="70"/>
      <c r="T711" s="134"/>
      <c r="U711" s="70"/>
      <c r="V711" s="134"/>
      <c r="W711" s="20"/>
      <c r="X711" s="135"/>
      <c r="Y711" s="20"/>
      <c r="Z711" s="135"/>
      <c r="AA711" s="19"/>
      <c r="AB711" s="19"/>
      <c r="AC711" s="19"/>
      <c r="AD711" s="19"/>
      <c r="AE711" s="71" t="str">
        <f t="shared" si="434"/>
        <v/>
      </c>
      <c r="AF711" s="71" t="str">
        <f t="shared" si="435"/>
        <v/>
      </c>
      <c r="AG711" s="71" t="str">
        <f t="shared" si="436"/>
        <v/>
      </c>
      <c r="AH711" s="71" t="str">
        <f t="shared" si="437"/>
        <v/>
      </c>
      <c r="AI711" s="71" t="str">
        <f t="shared" si="438"/>
        <v/>
      </c>
      <c r="AJ711" s="71" t="str">
        <f t="shared" si="439"/>
        <v/>
      </c>
      <c r="AK711" s="71" t="str">
        <f t="shared" si="440"/>
        <v/>
      </c>
      <c r="AL711" s="71" t="str">
        <f t="shared" si="441"/>
        <v/>
      </c>
      <c r="AM711" s="71" t="str">
        <f t="shared" si="442"/>
        <v/>
      </c>
      <c r="AN711" s="72" t="str">
        <f t="shared" si="443"/>
        <v/>
      </c>
      <c r="AO711" s="73" t="str">
        <f t="shared" si="444"/>
        <v/>
      </c>
      <c r="AP711" s="72" t="str">
        <f t="shared" si="445"/>
        <v/>
      </c>
      <c r="AQ711" s="72" t="str">
        <f t="shared" si="446"/>
        <v/>
      </c>
      <c r="AR711" s="72" t="str">
        <f t="shared" si="447"/>
        <v/>
      </c>
      <c r="AS711" s="72" t="str">
        <f t="shared" si="448"/>
        <v/>
      </c>
      <c r="AT711" s="72" t="str">
        <f t="shared" si="449"/>
        <v/>
      </c>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78" t="str">
        <f t="shared" si="450"/>
        <v/>
      </c>
      <c r="CO711" s="78" t="str">
        <f t="shared" si="451"/>
        <v/>
      </c>
      <c r="CP711" s="78" t="str">
        <f t="shared" si="452"/>
        <v/>
      </c>
      <c r="CQ711" s="78" t="str">
        <f t="shared" si="453"/>
        <v/>
      </c>
      <c r="CR711" s="78" t="str">
        <f t="shared" si="454"/>
        <v/>
      </c>
      <c r="CS711" s="78" t="str">
        <f t="shared" si="455"/>
        <v/>
      </c>
      <c r="CT711" s="78">
        <f t="shared" si="456"/>
        <v>0</v>
      </c>
      <c r="CU711" s="78">
        <f t="shared" si="457"/>
        <v>0</v>
      </c>
      <c r="CV711" s="78">
        <f t="shared" si="458"/>
        <v>0</v>
      </c>
      <c r="CW711" s="78">
        <f t="shared" si="459"/>
        <v>0</v>
      </c>
      <c r="CX711" s="78">
        <f t="shared" si="460"/>
        <v>0</v>
      </c>
      <c r="CY711" s="78">
        <f t="shared" si="461"/>
        <v>0</v>
      </c>
      <c r="CZ711" s="78">
        <f t="shared" si="462"/>
        <v>0</v>
      </c>
      <c r="DA711" s="78">
        <f>IF(COUNTIFS($A$2:$A$601,A711,$B$2:$B$601,B711,$F$2:F$601,F711)&gt;1,1,0)</f>
        <v>0</v>
      </c>
      <c r="DB711" s="78">
        <f t="shared" si="463"/>
        <v>0</v>
      </c>
      <c r="DC711" s="78">
        <f t="shared" si="464"/>
        <v>0</v>
      </c>
      <c r="DD711" s="78">
        <f t="shared" si="465"/>
        <v>0</v>
      </c>
      <c r="DE711" s="78" t="str">
        <f t="shared" si="466"/>
        <v>1</v>
      </c>
      <c r="DF711" s="78" t="str">
        <f t="shared" si="467"/>
        <v>1</v>
      </c>
      <c r="DG711" s="78" t="str">
        <f t="shared" si="468"/>
        <v>1</v>
      </c>
      <c r="DH711" s="78" t="str">
        <f t="shared" si="469"/>
        <v>1</v>
      </c>
      <c r="DI711" s="79" t="str">
        <f>IFERROR(IF(J711="","",VLOOKUP(J711,Lists!$D$3:$E$13,2,FALSE)),1)</f>
        <v/>
      </c>
      <c r="DJ711" s="79" t="str">
        <f>IFERROR(IF(K711="","",VLOOKUP(K711,Lists!$F$3:$G$14,2,FALSE)),1)</f>
        <v/>
      </c>
      <c r="DK711" s="79" t="str">
        <f>IFERROR(IF(M711="","",VLOOKUP(M711,Lists!$AA$3:$AB$18,2,FALSE)),1)</f>
        <v/>
      </c>
      <c r="DL711" s="79" t="str">
        <f>IFERROR(IF(N711="","",VLOOKUP(N711,Lists!$AC$3:$AD$13,2,FALSE)),1)</f>
        <v/>
      </c>
    </row>
    <row r="712" spans="1:116" ht="15" customHeight="1" x14ac:dyDescent="0.2">
      <c r="A712" s="20"/>
      <c r="B712" s="19"/>
      <c r="C712" s="19"/>
      <c r="D712" s="19"/>
      <c r="E712" s="136"/>
      <c r="F712" s="70"/>
      <c r="G712" s="19"/>
      <c r="H712" s="65"/>
      <c r="I712" s="20"/>
      <c r="J712" s="66"/>
      <c r="K712" s="18"/>
      <c r="L712" s="18"/>
      <c r="M712" s="20"/>
      <c r="N712" s="20"/>
      <c r="O712" s="18"/>
      <c r="P712" s="134"/>
      <c r="Q712" s="70"/>
      <c r="R712" s="134"/>
      <c r="S712" s="70"/>
      <c r="T712" s="134"/>
      <c r="U712" s="70"/>
      <c r="V712" s="134"/>
      <c r="W712" s="20"/>
      <c r="X712" s="135"/>
      <c r="Y712" s="20"/>
      <c r="Z712" s="135"/>
      <c r="AA712" s="19"/>
      <c r="AB712" s="19"/>
      <c r="AC712" s="19"/>
      <c r="AD712" s="19"/>
      <c r="AE712" s="71" t="str">
        <f t="shared" si="434"/>
        <v/>
      </c>
      <c r="AF712" s="71" t="str">
        <f t="shared" si="435"/>
        <v/>
      </c>
      <c r="AG712" s="71" t="str">
        <f t="shared" si="436"/>
        <v/>
      </c>
      <c r="AH712" s="71" t="str">
        <f t="shared" si="437"/>
        <v/>
      </c>
      <c r="AI712" s="71" t="str">
        <f t="shared" si="438"/>
        <v/>
      </c>
      <c r="AJ712" s="71" t="str">
        <f t="shared" si="439"/>
        <v/>
      </c>
      <c r="AK712" s="71" t="str">
        <f t="shared" si="440"/>
        <v/>
      </c>
      <c r="AL712" s="71" t="str">
        <f t="shared" si="441"/>
        <v/>
      </c>
      <c r="AM712" s="71" t="str">
        <f t="shared" si="442"/>
        <v/>
      </c>
      <c r="AN712" s="72" t="str">
        <f t="shared" si="443"/>
        <v/>
      </c>
      <c r="AO712" s="73" t="str">
        <f t="shared" si="444"/>
        <v/>
      </c>
      <c r="AP712" s="72" t="str">
        <f t="shared" si="445"/>
        <v/>
      </c>
      <c r="AQ712" s="72" t="str">
        <f t="shared" si="446"/>
        <v/>
      </c>
      <c r="AR712" s="72" t="str">
        <f t="shared" si="447"/>
        <v/>
      </c>
      <c r="AS712" s="72" t="str">
        <f t="shared" si="448"/>
        <v/>
      </c>
      <c r="AT712" s="72" t="str">
        <f t="shared" si="449"/>
        <v/>
      </c>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78" t="str">
        <f t="shared" si="450"/>
        <v/>
      </c>
      <c r="CO712" s="78" t="str">
        <f t="shared" si="451"/>
        <v/>
      </c>
      <c r="CP712" s="78" t="str">
        <f t="shared" si="452"/>
        <v/>
      </c>
      <c r="CQ712" s="78" t="str">
        <f t="shared" si="453"/>
        <v/>
      </c>
      <c r="CR712" s="78" t="str">
        <f t="shared" si="454"/>
        <v/>
      </c>
      <c r="CS712" s="78" t="str">
        <f t="shared" si="455"/>
        <v/>
      </c>
      <c r="CT712" s="78">
        <f t="shared" si="456"/>
        <v>0</v>
      </c>
      <c r="CU712" s="78">
        <f t="shared" si="457"/>
        <v>0</v>
      </c>
      <c r="CV712" s="78">
        <f t="shared" si="458"/>
        <v>0</v>
      </c>
      <c r="CW712" s="78">
        <f t="shared" si="459"/>
        <v>0</v>
      </c>
      <c r="CX712" s="78">
        <f t="shared" si="460"/>
        <v>0</v>
      </c>
      <c r="CY712" s="78">
        <f t="shared" si="461"/>
        <v>0</v>
      </c>
      <c r="CZ712" s="78">
        <f t="shared" si="462"/>
        <v>0</v>
      </c>
      <c r="DA712" s="78">
        <f>IF(COUNTIFS($A$2:$A$601,A712,$B$2:$B$601,B712,$F$2:F$601,F712)&gt;1,1,0)</f>
        <v>0</v>
      </c>
      <c r="DB712" s="78">
        <f t="shared" si="463"/>
        <v>0</v>
      </c>
      <c r="DC712" s="78">
        <f t="shared" si="464"/>
        <v>0</v>
      </c>
      <c r="DD712" s="78">
        <f t="shared" si="465"/>
        <v>0</v>
      </c>
      <c r="DE712" s="78" t="str">
        <f t="shared" si="466"/>
        <v>1</v>
      </c>
      <c r="DF712" s="78" t="str">
        <f t="shared" si="467"/>
        <v>1</v>
      </c>
      <c r="DG712" s="78" t="str">
        <f t="shared" si="468"/>
        <v>1</v>
      </c>
      <c r="DH712" s="78" t="str">
        <f t="shared" si="469"/>
        <v>1</v>
      </c>
      <c r="DI712" s="79" t="str">
        <f>IFERROR(IF(J712="","",VLOOKUP(J712,Lists!$D$3:$E$13,2,FALSE)),1)</f>
        <v/>
      </c>
      <c r="DJ712" s="79" t="str">
        <f>IFERROR(IF(K712="","",VLOOKUP(K712,Lists!$F$3:$G$14,2,FALSE)),1)</f>
        <v/>
      </c>
      <c r="DK712" s="79" t="str">
        <f>IFERROR(IF(M712="","",VLOOKUP(M712,Lists!$AA$3:$AB$18,2,FALSE)),1)</f>
        <v/>
      </c>
      <c r="DL712" s="79" t="str">
        <f>IFERROR(IF(N712="","",VLOOKUP(N712,Lists!$AC$3:$AD$13,2,FALSE)),1)</f>
        <v/>
      </c>
    </row>
    <row r="713" spans="1:116" ht="15" customHeight="1" x14ac:dyDescent="0.2">
      <c r="A713" s="20"/>
      <c r="B713" s="19"/>
      <c r="C713" s="19"/>
      <c r="D713" s="19"/>
      <c r="E713" s="136"/>
      <c r="F713" s="70"/>
      <c r="G713" s="19"/>
      <c r="H713" s="65"/>
      <c r="I713" s="20"/>
      <c r="J713" s="66"/>
      <c r="K713" s="18"/>
      <c r="L713" s="18"/>
      <c r="M713" s="20"/>
      <c r="N713" s="20"/>
      <c r="O713" s="18"/>
      <c r="P713" s="134"/>
      <c r="Q713" s="70"/>
      <c r="R713" s="134"/>
      <c r="S713" s="70"/>
      <c r="T713" s="134"/>
      <c r="U713" s="70"/>
      <c r="V713" s="134"/>
      <c r="W713" s="20"/>
      <c r="X713" s="135"/>
      <c r="Y713" s="20"/>
      <c r="Z713" s="135"/>
      <c r="AA713" s="19"/>
      <c r="AB713" s="19"/>
      <c r="AC713" s="19"/>
      <c r="AD713" s="19"/>
      <c r="AE713" s="71" t="str">
        <f t="shared" si="434"/>
        <v/>
      </c>
      <c r="AF713" s="71" t="str">
        <f t="shared" si="435"/>
        <v/>
      </c>
      <c r="AG713" s="71" t="str">
        <f t="shared" si="436"/>
        <v/>
      </c>
      <c r="AH713" s="71" t="str">
        <f t="shared" si="437"/>
        <v/>
      </c>
      <c r="AI713" s="71" t="str">
        <f t="shared" si="438"/>
        <v/>
      </c>
      <c r="AJ713" s="71" t="str">
        <f t="shared" si="439"/>
        <v/>
      </c>
      <c r="AK713" s="71" t="str">
        <f t="shared" si="440"/>
        <v/>
      </c>
      <c r="AL713" s="71" t="str">
        <f t="shared" si="441"/>
        <v/>
      </c>
      <c r="AM713" s="71" t="str">
        <f t="shared" si="442"/>
        <v/>
      </c>
      <c r="AN713" s="72" t="str">
        <f t="shared" si="443"/>
        <v/>
      </c>
      <c r="AO713" s="73" t="str">
        <f t="shared" si="444"/>
        <v/>
      </c>
      <c r="AP713" s="72" t="str">
        <f t="shared" si="445"/>
        <v/>
      </c>
      <c r="AQ713" s="72" t="str">
        <f t="shared" si="446"/>
        <v/>
      </c>
      <c r="AR713" s="72" t="str">
        <f t="shared" si="447"/>
        <v/>
      </c>
      <c r="AS713" s="72" t="str">
        <f t="shared" si="448"/>
        <v/>
      </c>
      <c r="AT713" s="72" t="str">
        <f t="shared" si="449"/>
        <v/>
      </c>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78" t="str">
        <f t="shared" si="450"/>
        <v/>
      </c>
      <c r="CO713" s="78" t="str">
        <f t="shared" si="451"/>
        <v/>
      </c>
      <c r="CP713" s="78" t="str">
        <f t="shared" si="452"/>
        <v/>
      </c>
      <c r="CQ713" s="78" t="str">
        <f t="shared" si="453"/>
        <v/>
      </c>
      <c r="CR713" s="78" t="str">
        <f t="shared" si="454"/>
        <v/>
      </c>
      <c r="CS713" s="78" t="str">
        <f t="shared" si="455"/>
        <v/>
      </c>
      <c r="CT713" s="78">
        <f t="shared" si="456"/>
        <v>0</v>
      </c>
      <c r="CU713" s="78">
        <f t="shared" si="457"/>
        <v>0</v>
      </c>
      <c r="CV713" s="78">
        <f t="shared" si="458"/>
        <v>0</v>
      </c>
      <c r="CW713" s="78">
        <f t="shared" si="459"/>
        <v>0</v>
      </c>
      <c r="CX713" s="78">
        <f t="shared" si="460"/>
        <v>0</v>
      </c>
      <c r="CY713" s="78">
        <f t="shared" si="461"/>
        <v>0</v>
      </c>
      <c r="CZ713" s="78">
        <f t="shared" si="462"/>
        <v>0</v>
      </c>
      <c r="DA713" s="78">
        <f>IF(COUNTIFS($A$2:$A$601,A713,$B$2:$B$601,B713,$F$2:F$601,F713)&gt;1,1,0)</f>
        <v>0</v>
      </c>
      <c r="DB713" s="78">
        <f t="shared" si="463"/>
        <v>0</v>
      </c>
      <c r="DC713" s="78">
        <f t="shared" si="464"/>
        <v>0</v>
      </c>
      <c r="DD713" s="78">
        <f t="shared" si="465"/>
        <v>0</v>
      </c>
      <c r="DE713" s="78" t="str">
        <f t="shared" si="466"/>
        <v>1</v>
      </c>
      <c r="DF713" s="78" t="str">
        <f t="shared" si="467"/>
        <v>1</v>
      </c>
      <c r="DG713" s="78" t="str">
        <f t="shared" si="468"/>
        <v>1</v>
      </c>
      <c r="DH713" s="78" t="str">
        <f t="shared" si="469"/>
        <v>1</v>
      </c>
      <c r="DI713" s="79" t="str">
        <f>IFERROR(IF(J713="","",VLOOKUP(J713,Lists!$D$3:$E$13,2,FALSE)),1)</f>
        <v/>
      </c>
      <c r="DJ713" s="79" t="str">
        <f>IFERROR(IF(K713="","",VLOOKUP(K713,Lists!$F$3:$G$14,2,FALSE)),1)</f>
        <v/>
      </c>
      <c r="DK713" s="79" t="str">
        <f>IFERROR(IF(M713="","",VLOOKUP(M713,Lists!$AA$3:$AB$18,2,FALSE)),1)</f>
        <v/>
      </c>
      <c r="DL713" s="79" t="str">
        <f>IFERROR(IF(N713="","",VLOOKUP(N713,Lists!$AC$3:$AD$13,2,FALSE)),1)</f>
        <v/>
      </c>
    </row>
    <row r="714" spans="1:116" ht="15" customHeight="1" x14ac:dyDescent="0.2">
      <c r="A714" s="20"/>
      <c r="B714" s="19"/>
      <c r="C714" s="19"/>
      <c r="D714" s="19"/>
      <c r="E714" s="136"/>
      <c r="F714" s="70"/>
      <c r="G714" s="19"/>
      <c r="H714" s="65"/>
      <c r="I714" s="20"/>
      <c r="J714" s="66"/>
      <c r="K714" s="18"/>
      <c r="L714" s="18"/>
      <c r="M714" s="20"/>
      <c r="N714" s="20"/>
      <c r="O714" s="18"/>
      <c r="P714" s="134"/>
      <c r="Q714" s="70"/>
      <c r="R714" s="134"/>
      <c r="S714" s="70"/>
      <c r="T714" s="134"/>
      <c r="U714" s="70"/>
      <c r="V714" s="134"/>
      <c r="W714" s="20"/>
      <c r="X714" s="135"/>
      <c r="Y714" s="20"/>
      <c r="Z714" s="135"/>
      <c r="AA714" s="19"/>
      <c r="AB714" s="19"/>
      <c r="AC714" s="19"/>
      <c r="AD714" s="19"/>
      <c r="AE714" s="71" t="str">
        <f t="shared" si="434"/>
        <v/>
      </c>
      <c r="AF714" s="71" t="str">
        <f t="shared" si="435"/>
        <v/>
      </c>
      <c r="AG714" s="71" t="str">
        <f t="shared" si="436"/>
        <v/>
      </c>
      <c r="AH714" s="71" t="str">
        <f t="shared" si="437"/>
        <v/>
      </c>
      <c r="AI714" s="71" t="str">
        <f t="shared" si="438"/>
        <v/>
      </c>
      <c r="AJ714" s="71" t="str">
        <f t="shared" si="439"/>
        <v/>
      </c>
      <c r="AK714" s="71" t="str">
        <f t="shared" si="440"/>
        <v/>
      </c>
      <c r="AL714" s="71" t="str">
        <f t="shared" si="441"/>
        <v/>
      </c>
      <c r="AM714" s="71" t="str">
        <f t="shared" si="442"/>
        <v/>
      </c>
      <c r="AN714" s="72" t="str">
        <f t="shared" si="443"/>
        <v/>
      </c>
      <c r="AO714" s="73" t="str">
        <f t="shared" si="444"/>
        <v/>
      </c>
      <c r="AP714" s="72" t="str">
        <f t="shared" si="445"/>
        <v/>
      </c>
      <c r="AQ714" s="72" t="str">
        <f t="shared" si="446"/>
        <v/>
      </c>
      <c r="AR714" s="72" t="str">
        <f t="shared" si="447"/>
        <v/>
      </c>
      <c r="AS714" s="72" t="str">
        <f t="shared" si="448"/>
        <v/>
      </c>
      <c r="AT714" s="72" t="str">
        <f t="shared" si="449"/>
        <v/>
      </c>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78" t="str">
        <f t="shared" si="450"/>
        <v/>
      </c>
      <c r="CO714" s="78" t="str">
        <f t="shared" si="451"/>
        <v/>
      </c>
      <c r="CP714" s="78" t="str">
        <f t="shared" si="452"/>
        <v/>
      </c>
      <c r="CQ714" s="78" t="str">
        <f t="shared" si="453"/>
        <v/>
      </c>
      <c r="CR714" s="78" t="str">
        <f t="shared" si="454"/>
        <v/>
      </c>
      <c r="CS714" s="78" t="str">
        <f t="shared" si="455"/>
        <v/>
      </c>
      <c r="CT714" s="78">
        <f t="shared" si="456"/>
        <v>0</v>
      </c>
      <c r="CU714" s="78">
        <f t="shared" si="457"/>
        <v>0</v>
      </c>
      <c r="CV714" s="78">
        <f t="shared" si="458"/>
        <v>0</v>
      </c>
      <c r="CW714" s="78">
        <f t="shared" si="459"/>
        <v>0</v>
      </c>
      <c r="CX714" s="78">
        <f t="shared" si="460"/>
        <v>0</v>
      </c>
      <c r="CY714" s="78">
        <f t="shared" si="461"/>
        <v>0</v>
      </c>
      <c r="CZ714" s="78">
        <f t="shared" si="462"/>
        <v>0</v>
      </c>
      <c r="DA714" s="78">
        <f>IF(COUNTIFS($A$2:$A$601,A714,$B$2:$B$601,B714,$F$2:F$601,F714)&gt;1,1,0)</f>
        <v>0</v>
      </c>
      <c r="DB714" s="78">
        <f t="shared" si="463"/>
        <v>0</v>
      </c>
      <c r="DC714" s="78">
        <f t="shared" si="464"/>
        <v>0</v>
      </c>
      <c r="DD714" s="78">
        <f t="shared" si="465"/>
        <v>0</v>
      </c>
      <c r="DE714" s="78" t="str">
        <f t="shared" si="466"/>
        <v>1</v>
      </c>
      <c r="DF714" s="78" t="str">
        <f t="shared" si="467"/>
        <v>1</v>
      </c>
      <c r="DG714" s="78" t="str">
        <f t="shared" si="468"/>
        <v>1</v>
      </c>
      <c r="DH714" s="78" t="str">
        <f t="shared" si="469"/>
        <v>1</v>
      </c>
      <c r="DI714" s="79" t="str">
        <f>IFERROR(IF(J714="","",VLOOKUP(J714,Lists!$D$3:$E$13,2,FALSE)),1)</f>
        <v/>
      </c>
      <c r="DJ714" s="79" t="str">
        <f>IFERROR(IF(K714="","",VLOOKUP(K714,Lists!$F$3:$G$14,2,FALSE)),1)</f>
        <v/>
      </c>
      <c r="DK714" s="79" t="str">
        <f>IFERROR(IF(M714="","",VLOOKUP(M714,Lists!$AA$3:$AB$18,2,FALSE)),1)</f>
        <v/>
      </c>
      <c r="DL714" s="79" t="str">
        <f>IFERROR(IF(N714="","",VLOOKUP(N714,Lists!$AC$3:$AD$13,2,FALSE)),1)</f>
        <v/>
      </c>
    </row>
    <row r="715" spans="1:116" ht="15" customHeight="1" x14ac:dyDescent="0.2">
      <c r="A715" s="20"/>
      <c r="B715" s="19"/>
      <c r="C715" s="19"/>
      <c r="D715" s="19"/>
      <c r="E715" s="136"/>
      <c r="F715" s="70"/>
      <c r="G715" s="19"/>
      <c r="H715" s="65"/>
      <c r="I715" s="20"/>
      <c r="J715" s="66"/>
      <c r="K715" s="18"/>
      <c r="L715" s="18"/>
      <c r="M715" s="20"/>
      <c r="N715" s="20"/>
      <c r="O715" s="18"/>
      <c r="P715" s="134"/>
      <c r="Q715" s="70"/>
      <c r="R715" s="134"/>
      <c r="S715" s="70"/>
      <c r="T715" s="134"/>
      <c r="U715" s="70"/>
      <c r="V715" s="134"/>
      <c r="W715" s="20"/>
      <c r="X715" s="135"/>
      <c r="Y715" s="20"/>
      <c r="Z715" s="135"/>
      <c r="AA715" s="19"/>
      <c r="AB715" s="19"/>
      <c r="AC715" s="19"/>
      <c r="AD715" s="19"/>
      <c r="AE715" s="71" t="str">
        <f t="shared" si="434"/>
        <v/>
      </c>
      <c r="AF715" s="71" t="str">
        <f t="shared" si="435"/>
        <v/>
      </c>
      <c r="AG715" s="71" t="str">
        <f t="shared" si="436"/>
        <v/>
      </c>
      <c r="AH715" s="71" t="str">
        <f t="shared" si="437"/>
        <v/>
      </c>
      <c r="AI715" s="71" t="str">
        <f t="shared" si="438"/>
        <v/>
      </c>
      <c r="AJ715" s="71" t="str">
        <f t="shared" si="439"/>
        <v/>
      </c>
      <c r="AK715" s="71" t="str">
        <f t="shared" si="440"/>
        <v/>
      </c>
      <c r="AL715" s="71" t="str">
        <f t="shared" si="441"/>
        <v/>
      </c>
      <c r="AM715" s="71" t="str">
        <f t="shared" si="442"/>
        <v/>
      </c>
      <c r="AN715" s="72" t="str">
        <f t="shared" si="443"/>
        <v/>
      </c>
      <c r="AO715" s="73" t="str">
        <f t="shared" si="444"/>
        <v/>
      </c>
      <c r="AP715" s="72" t="str">
        <f t="shared" si="445"/>
        <v/>
      </c>
      <c r="AQ715" s="72" t="str">
        <f t="shared" si="446"/>
        <v/>
      </c>
      <c r="AR715" s="72" t="str">
        <f t="shared" si="447"/>
        <v/>
      </c>
      <c r="AS715" s="72" t="str">
        <f t="shared" si="448"/>
        <v/>
      </c>
      <c r="AT715" s="72" t="str">
        <f t="shared" si="449"/>
        <v/>
      </c>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78" t="str">
        <f t="shared" si="450"/>
        <v/>
      </c>
      <c r="CO715" s="78" t="str">
        <f t="shared" si="451"/>
        <v/>
      </c>
      <c r="CP715" s="78" t="str">
        <f t="shared" si="452"/>
        <v/>
      </c>
      <c r="CQ715" s="78" t="str">
        <f t="shared" si="453"/>
        <v/>
      </c>
      <c r="CR715" s="78" t="str">
        <f t="shared" si="454"/>
        <v/>
      </c>
      <c r="CS715" s="78" t="str">
        <f t="shared" si="455"/>
        <v/>
      </c>
      <c r="CT715" s="78">
        <f t="shared" si="456"/>
        <v>0</v>
      </c>
      <c r="CU715" s="78">
        <f t="shared" si="457"/>
        <v>0</v>
      </c>
      <c r="CV715" s="78">
        <f t="shared" si="458"/>
        <v>0</v>
      </c>
      <c r="CW715" s="78">
        <f t="shared" si="459"/>
        <v>0</v>
      </c>
      <c r="CX715" s="78">
        <f t="shared" si="460"/>
        <v>0</v>
      </c>
      <c r="CY715" s="78">
        <f t="shared" si="461"/>
        <v>0</v>
      </c>
      <c r="CZ715" s="78">
        <f t="shared" si="462"/>
        <v>0</v>
      </c>
      <c r="DA715" s="78">
        <f>IF(COUNTIFS($A$2:$A$601,A715,$B$2:$B$601,B715,$F$2:F$601,F715)&gt;1,1,0)</f>
        <v>0</v>
      </c>
      <c r="DB715" s="78">
        <f t="shared" si="463"/>
        <v>0</v>
      </c>
      <c r="DC715" s="78">
        <f t="shared" si="464"/>
        <v>0</v>
      </c>
      <c r="DD715" s="78">
        <f t="shared" si="465"/>
        <v>0</v>
      </c>
      <c r="DE715" s="78" t="str">
        <f t="shared" si="466"/>
        <v>1</v>
      </c>
      <c r="DF715" s="78" t="str">
        <f t="shared" si="467"/>
        <v>1</v>
      </c>
      <c r="DG715" s="78" t="str">
        <f t="shared" si="468"/>
        <v>1</v>
      </c>
      <c r="DH715" s="78" t="str">
        <f t="shared" si="469"/>
        <v>1</v>
      </c>
      <c r="DI715" s="79" t="str">
        <f>IFERROR(IF(J715="","",VLOOKUP(J715,Lists!$D$3:$E$13,2,FALSE)),1)</f>
        <v/>
      </c>
      <c r="DJ715" s="79" t="str">
        <f>IFERROR(IF(K715="","",VLOOKUP(K715,Lists!$F$3:$G$14,2,FALSE)),1)</f>
        <v/>
      </c>
      <c r="DK715" s="79" t="str">
        <f>IFERROR(IF(M715="","",VLOOKUP(M715,Lists!$AA$3:$AB$18,2,FALSE)),1)</f>
        <v/>
      </c>
      <c r="DL715" s="79" t="str">
        <f>IFERROR(IF(N715="","",VLOOKUP(N715,Lists!$AC$3:$AD$13,2,FALSE)),1)</f>
        <v/>
      </c>
    </row>
    <row r="716" spans="1:116" ht="15" customHeight="1" x14ac:dyDescent="0.2">
      <c r="A716" s="20"/>
      <c r="B716" s="19"/>
      <c r="C716" s="19"/>
      <c r="D716" s="19"/>
      <c r="E716" s="136"/>
      <c r="F716" s="70"/>
      <c r="G716" s="19"/>
      <c r="H716" s="65"/>
      <c r="I716" s="20"/>
      <c r="J716" s="66"/>
      <c r="K716" s="18"/>
      <c r="L716" s="18"/>
      <c r="M716" s="20"/>
      <c r="N716" s="20"/>
      <c r="O716" s="18"/>
      <c r="P716" s="134"/>
      <c r="Q716" s="70"/>
      <c r="R716" s="134"/>
      <c r="S716" s="70"/>
      <c r="T716" s="134"/>
      <c r="U716" s="70"/>
      <c r="V716" s="134"/>
      <c r="W716" s="20"/>
      <c r="X716" s="135"/>
      <c r="Y716" s="20"/>
      <c r="Z716" s="135"/>
      <c r="AA716" s="19"/>
      <c r="AB716" s="19"/>
      <c r="AC716" s="19"/>
      <c r="AD716" s="19"/>
      <c r="AE716" s="71" t="str">
        <f t="shared" si="434"/>
        <v/>
      </c>
      <c r="AF716" s="71" t="str">
        <f t="shared" si="435"/>
        <v/>
      </c>
      <c r="AG716" s="71" t="str">
        <f t="shared" si="436"/>
        <v/>
      </c>
      <c r="AH716" s="71" t="str">
        <f t="shared" si="437"/>
        <v/>
      </c>
      <c r="AI716" s="71" t="str">
        <f t="shared" si="438"/>
        <v/>
      </c>
      <c r="AJ716" s="71" t="str">
        <f t="shared" si="439"/>
        <v/>
      </c>
      <c r="AK716" s="71" t="str">
        <f t="shared" si="440"/>
        <v/>
      </c>
      <c r="AL716" s="71" t="str">
        <f t="shared" si="441"/>
        <v/>
      </c>
      <c r="AM716" s="71" t="str">
        <f t="shared" si="442"/>
        <v/>
      </c>
      <c r="AN716" s="72" t="str">
        <f t="shared" si="443"/>
        <v/>
      </c>
      <c r="AO716" s="73" t="str">
        <f t="shared" si="444"/>
        <v/>
      </c>
      <c r="AP716" s="72" t="str">
        <f t="shared" si="445"/>
        <v/>
      </c>
      <c r="AQ716" s="72" t="str">
        <f t="shared" si="446"/>
        <v/>
      </c>
      <c r="AR716" s="72" t="str">
        <f t="shared" si="447"/>
        <v/>
      </c>
      <c r="AS716" s="72" t="str">
        <f t="shared" si="448"/>
        <v/>
      </c>
      <c r="AT716" s="72" t="str">
        <f t="shared" si="449"/>
        <v/>
      </c>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78" t="str">
        <f t="shared" si="450"/>
        <v/>
      </c>
      <c r="CO716" s="78" t="str">
        <f t="shared" si="451"/>
        <v/>
      </c>
      <c r="CP716" s="78" t="str">
        <f t="shared" si="452"/>
        <v/>
      </c>
      <c r="CQ716" s="78" t="str">
        <f t="shared" si="453"/>
        <v/>
      </c>
      <c r="CR716" s="78" t="str">
        <f t="shared" si="454"/>
        <v/>
      </c>
      <c r="CS716" s="78" t="str">
        <f t="shared" si="455"/>
        <v/>
      </c>
      <c r="CT716" s="78">
        <f t="shared" si="456"/>
        <v>0</v>
      </c>
      <c r="CU716" s="78">
        <f t="shared" si="457"/>
        <v>0</v>
      </c>
      <c r="CV716" s="78">
        <f t="shared" si="458"/>
        <v>0</v>
      </c>
      <c r="CW716" s="78">
        <f t="shared" si="459"/>
        <v>0</v>
      </c>
      <c r="CX716" s="78">
        <f t="shared" si="460"/>
        <v>0</v>
      </c>
      <c r="CY716" s="78">
        <f t="shared" si="461"/>
        <v>0</v>
      </c>
      <c r="CZ716" s="78">
        <f t="shared" si="462"/>
        <v>0</v>
      </c>
      <c r="DA716" s="78">
        <f>IF(COUNTIFS($A$2:$A$601,A716,$B$2:$B$601,B716,$F$2:F$601,F716)&gt;1,1,0)</f>
        <v>0</v>
      </c>
      <c r="DB716" s="78">
        <f t="shared" si="463"/>
        <v>0</v>
      </c>
      <c r="DC716" s="78">
        <f t="shared" si="464"/>
        <v>0</v>
      </c>
      <c r="DD716" s="78">
        <f t="shared" si="465"/>
        <v>0</v>
      </c>
      <c r="DE716" s="78" t="str">
        <f t="shared" si="466"/>
        <v>1</v>
      </c>
      <c r="DF716" s="78" t="str">
        <f t="shared" si="467"/>
        <v>1</v>
      </c>
      <c r="DG716" s="78" t="str">
        <f t="shared" si="468"/>
        <v>1</v>
      </c>
      <c r="DH716" s="78" t="str">
        <f t="shared" si="469"/>
        <v>1</v>
      </c>
      <c r="DI716" s="79" t="str">
        <f>IFERROR(IF(J716="","",VLOOKUP(J716,Lists!$D$3:$E$13,2,FALSE)),1)</f>
        <v/>
      </c>
      <c r="DJ716" s="79" t="str">
        <f>IFERROR(IF(K716="","",VLOOKUP(K716,Lists!$F$3:$G$14,2,FALSE)),1)</f>
        <v/>
      </c>
      <c r="DK716" s="79" t="str">
        <f>IFERROR(IF(M716="","",VLOOKUP(M716,Lists!$AA$3:$AB$18,2,FALSE)),1)</f>
        <v/>
      </c>
      <c r="DL716" s="79" t="str">
        <f>IFERROR(IF(N716="","",VLOOKUP(N716,Lists!$AC$3:$AD$13,2,FALSE)),1)</f>
        <v/>
      </c>
    </row>
    <row r="717" spans="1:116" ht="15" customHeight="1" x14ac:dyDescent="0.2">
      <c r="A717" s="20"/>
      <c r="B717" s="19"/>
      <c r="C717" s="19"/>
      <c r="D717" s="19"/>
      <c r="E717" s="136"/>
      <c r="F717" s="70"/>
      <c r="G717" s="19"/>
      <c r="H717" s="65"/>
      <c r="I717" s="20"/>
      <c r="J717" s="66"/>
      <c r="K717" s="18"/>
      <c r="L717" s="18"/>
      <c r="M717" s="20"/>
      <c r="N717" s="20"/>
      <c r="O717" s="18"/>
      <c r="P717" s="134"/>
      <c r="Q717" s="70"/>
      <c r="R717" s="134"/>
      <c r="S717" s="70"/>
      <c r="T717" s="134"/>
      <c r="U717" s="70"/>
      <c r="V717" s="134"/>
      <c r="W717" s="20"/>
      <c r="X717" s="135"/>
      <c r="Y717" s="20"/>
      <c r="Z717" s="135"/>
      <c r="AA717" s="19"/>
      <c r="AB717" s="19"/>
      <c r="AC717" s="19"/>
      <c r="AD717" s="19"/>
      <c r="AE717" s="71" t="str">
        <f t="shared" si="434"/>
        <v/>
      </c>
      <c r="AF717" s="71" t="str">
        <f t="shared" si="435"/>
        <v/>
      </c>
      <c r="AG717" s="71" t="str">
        <f t="shared" si="436"/>
        <v/>
      </c>
      <c r="AH717" s="71" t="str">
        <f t="shared" si="437"/>
        <v/>
      </c>
      <c r="AI717" s="71" t="str">
        <f t="shared" si="438"/>
        <v/>
      </c>
      <c r="AJ717" s="71" t="str">
        <f t="shared" si="439"/>
        <v/>
      </c>
      <c r="AK717" s="71" t="str">
        <f t="shared" si="440"/>
        <v/>
      </c>
      <c r="AL717" s="71" t="str">
        <f t="shared" si="441"/>
        <v/>
      </c>
      <c r="AM717" s="71" t="str">
        <f t="shared" si="442"/>
        <v/>
      </c>
      <c r="AN717" s="72" t="str">
        <f t="shared" si="443"/>
        <v/>
      </c>
      <c r="AO717" s="73" t="str">
        <f t="shared" si="444"/>
        <v/>
      </c>
      <c r="AP717" s="72" t="str">
        <f t="shared" si="445"/>
        <v/>
      </c>
      <c r="AQ717" s="72" t="str">
        <f t="shared" si="446"/>
        <v/>
      </c>
      <c r="AR717" s="72" t="str">
        <f t="shared" si="447"/>
        <v/>
      </c>
      <c r="AS717" s="72" t="str">
        <f t="shared" si="448"/>
        <v/>
      </c>
      <c r="AT717" s="72" t="str">
        <f t="shared" si="449"/>
        <v/>
      </c>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78" t="str">
        <f t="shared" si="450"/>
        <v/>
      </c>
      <c r="CO717" s="78" t="str">
        <f t="shared" si="451"/>
        <v/>
      </c>
      <c r="CP717" s="78" t="str">
        <f t="shared" si="452"/>
        <v/>
      </c>
      <c r="CQ717" s="78" t="str">
        <f t="shared" si="453"/>
        <v/>
      </c>
      <c r="CR717" s="78" t="str">
        <f t="shared" si="454"/>
        <v/>
      </c>
      <c r="CS717" s="78" t="str">
        <f t="shared" si="455"/>
        <v/>
      </c>
      <c r="CT717" s="78">
        <f t="shared" si="456"/>
        <v>0</v>
      </c>
      <c r="CU717" s="78">
        <f t="shared" si="457"/>
        <v>0</v>
      </c>
      <c r="CV717" s="78">
        <f t="shared" si="458"/>
        <v>0</v>
      </c>
      <c r="CW717" s="78">
        <f t="shared" si="459"/>
        <v>0</v>
      </c>
      <c r="CX717" s="78">
        <f t="shared" si="460"/>
        <v>0</v>
      </c>
      <c r="CY717" s="78">
        <f t="shared" si="461"/>
        <v>0</v>
      </c>
      <c r="CZ717" s="78">
        <f t="shared" si="462"/>
        <v>0</v>
      </c>
      <c r="DA717" s="78">
        <f>IF(COUNTIFS($A$2:$A$601,A717,$B$2:$B$601,B717,$F$2:F$601,F717)&gt;1,1,0)</f>
        <v>0</v>
      </c>
      <c r="DB717" s="78">
        <f t="shared" si="463"/>
        <v>0</v>
      </c>
      <c r="DC717" s="78">
        <f t="shared" si="464"/>
        <v>0</v>
      </c>
      <c r="DD717" s="78">
        <f t="shared" si="465"/>
        <v>0</v>
      </c>
      <c r="DE717" s="78" t="str">
        <f t="shared" si="466"/>
        <v>1</v>
      </c>
      <c r="DF717" s="78" t="str">
        <f t="shared" si="467"/>
        <v>1</v>
      </c>
      <c r="DG717" s="78" t="str">
        <f t="shared" si="468"/>
        <v>1</v>
      </c>
      <c r="DH717" s="78" t="str">
        <f t="shared" si="469"/>
        <v>1</v>
      </c>
      <c r="DI717" s="79" t="str">
        <f>IFERROR(IF(J717="","",VLOOKUP(J717,Lists!$D$3:$E$13,2,FALSE)),1)</f>
        <v/>
      </c>
      <c r="DJ717" s="79" t="str">
        <f>IFERROR(IF(K717="","",VLOOKUP(K717,Lists!$F$3:$G$14,2,FALSE)),1)</f>
        <v/>
      </c>
      <c r="DK717" s="79" t="str">
        <f>IFERROR(IF(M717="","",VLOOKUP(M717,Lists!$AA$3:$AB$18,2,FALSE)),1)</f>
        <v/>
      </c>
      <c r="DL717" s="79" t="str">
        <f>IFERROR(IF(N717="","",VLOOKUP(N717,Lists!$AC$3:$AD$13,2,FALSE)),1)</f>
        <v/>
      </c>
    </row>
    <row r="718" spans="1:116" ht="15" customHeight="1" x14ac:dyDescent="0.2">
      <c r="A718" s="20"/>
      <c r="B718" s="19"/>
      <c r="C718" s="19"/>
      <c r="D718" s="19"/>
      <c r="E718" s="136"/>
      <c r="F718" s="70"/>
      <c r="G718" s="19"/>
      <c r="H718" s="65"/>
      <c r="I718" s="20"/>
      <c r="J718" s="66"/>
      <c r="K718" s="18"/>
      <c r="L718" s="18"/>
      <c r="M718" s="20"/>
      <c r="N718" s="20"/>
      <c r="O718" s="18"/>
      <c r="P718" s="134"/>
      <c r="Q718" s="70"/>
      <c r="R718" s="134"/>
      <c r="S718" s="70"/>
      <c r="T718" s="134"/>
      <c r="U718" s="70"/>
      <c r="V718" s="134"/>
      <c r="W718" s="20"/>
      <c r="X718" s="135"/>
      <c r="Y718" s="20"/>
      <c r="Z718" s="135"/>
      <c r="AA718" s="19"/>
      <c r="AB718" s="19"/>
      <c r="AC718" s="19"/>
      <c r="AD718" s="19"/>
      <c r="AE718" s="71" t="str">
        <f t="shared" si="434"/>
        <v/>
      </c>
      <c r="AF718" s="71" t="str">
        <f t="shared" si="435"/>
        <v/>
      </c>
      <c r="AG718" s="71" t="str">
        <f t="shared" si="436"/>
        <v/>
      </c>
      <c r="AH718" s="71" t="str">
        <f t="shared" si="437"/>
        <v/>
      </c>
      <c r="AI718" s="71" t="str">
        <f t="shared" si="438"/>
        <v/>
      </c>
      <c r="AJ718" s="71" t="str">
        <f t="shared" si="439"/>
        <v/>
      </c>
      <c r="AK718" s="71" t="str">
        <f t="shared" si="440"/>
        <v/>
      </c>
      <c r="AL718" s="71" t="str">
        <f t="shared" si="441"/>
        <v/>
      </c>
      <c r="AM718" s="71" t="str">
        <f t="shared" si="442"/>
        <v/>
      </c>
      <c r="AN718" s="72" t="str">
        <f t="shared" si="443"/>
        <v/>
      </c>
      <c r="AO718" s="73" t="str">
        <f t="shared" si="444"/>
        <v/>
      </c>
      <c r="AP718" s="72" t="str">
        <f t="shared" si="445"/>
        <v/>
      </c>
      <c r="AQ718" s="72" t="str">
        <f t="shared" si="446"/>
        <v/>
      </c>
      <c r="AR718" s="72" t="str">
        <f t="shared" si="447"/>
        <v/>
      </c>
      <c r="AS718" s="72" t="str">
        <f t="shared" si="448"/>
        <v/>
      </c>
      <c r="AT718" s="72" t="str">
        <f t="shared" si="449"/>
        <v/>
      </c>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78" t="str">
        <f t="shared" si="450"/>
        <v/>
      </c>
      <c r="CO718" s="78" t="str">
        <f t="shared" si="451"/>
        <v/>
      </c>
      <c r="CP718" s="78" t="str">
        <f t="shared" si="452"/>
        <v/>
      </c>
      <c r="CQ718" s="78" t="str">
        <f t="shared" si="453"/>
        <v/>
      </c>
      <c r="CR718" s="78" t="str">
        <f t="shared" si="454"/>
        <v/>
      </c>
      <c r="CS718" s="78" t="str">
        <f t="shared" si="455"/>
        <v/>
      </c>
      <c r="CT718" s="78">
        <f t="shared" si="456"/>
        <v>0</v>
      </c>
      <c r="CU718" s="78">
        <f t="shared" si="457"/>
        <v>0</v>
      </c>
      <c r="CV718" s="78">
        <f t="shared" si="458"/>
        <v>0</v>
      </c>
      <c r="CW718" s="78">
        <f t="shared" si="459"/>
        <v>0</v>
      </c>
      <c r="CX718" s="78">
        <f t="shared" si="460"/>
        <v>0</v>
      </c>
      <c r="CY718" s="78">
        <f t="shared" si="461"/>
        <v>0</v>
      </c>
      <c r="CZ718" s="78">
        <f t="shared" si="462"/>
        <v>0</v>
      </c>
      <c r="DA718" s="78">
        <f>IF(COUNTIFS($A$2:$A$601,A718,$B$2:$B$601,B718,$F$2:F$601,F718)&gt;1,1,0)</f>
        <v>0</v>
      </c>
      <c r="DB718" s="78">
        <f t="shared" si="463"/>
        <v>0</v>
      </c>
      <c r="DC718" s="78">
        <f t="shared" si="464"/>
        <v>0</v>
      </c>
      <c r="DD718" s="78">
        <f t="shared" si="465"/>
        <v>0</v>
      </c>
      <c r="DE718" s="78" t="str">
        <f t="shared" si="466"/>
        <v>1</v>
      </c>
      <c r="DF718" s="78" t="str">
        <f t="shared" si="467"/>
        <v>1</v>
      </c>
      <c r="DG718" s="78" t="str">
        <f t="shared" si="468"/>
        <v>1</v>
      </c>
      <c r="DH718" s="78" t="str">
        <f t="shared" si="469"/>
        <v>1</v>
      </c>
      <c r="DI718" s="79" t="str">
        <f>IFERROR(IF(J718="","",VLOOKUP(J718,Lists!$D$3:$E$13,2,FALSE)),1)</f>
        <v/>
      </c>
      <c r="DJ718" s="79" t="str">
        <f>IFERROR(IF(K718="","",VLOOKUP(K718,Lists!$F$3:$G$14,2,FALSE)),1)</f>
        <v/>
      </c>
      <c r="DK718" s="79" t="str">
        <f>IFERROR(IF(M718="","",VLOOKUP(M718,Lists!$AA$3:$AB$18,2,FALSE)),1)</f>
        <v/>
      </c>
      <c r="DL718" s="79" t="str">
        <f>IFERROR(IF(N718="","",VLOOKUP(N718,Lists!$AC$3:$AD$13,2,FALSE)),1)</f>
        <v/>
      </c>
    </row>
    <row r="719" spans="1:116" ht="15" customHeight="1" x14ac:dyDescent="0.2">
      <c r="A719" s="20"/>
      <c r="B719" s="19"/>
      <c r="C719" s="19"/>
      <c r="D719" s="19"/>
      <c r="E719" s="136"/>
      <c r="F719" s="70"/>
      <c r="G719" s="19"/>
      <c r="H719" s="65"/>
      <c r="I719" s="20"/>
      <c r="J719" s="66"/>
      <c r="K719" s="18"/>
      <c r="L719" s="18"/>
      <c r="M719" s="20"/>
      <c r="N719" s="20"/>
      <c r="O719" s="18"/>
      <c r="P719" s="134"/>
      <c r="Q719" s="70"/>
      <c r="R719" s="134"/>
      <c r="S719" s="70"/>
      <c r="T719" s="134"/>
      <c r="U719" s="70"/>
      <c r="V719" s="134"/>
      <c r="W719" s="20"/>
      <c r="X719" s="135"/>
      <c r="Y719" s="20"/>
      <c r="Z719" s="135"/>
      <c r="AA719" s="19"/>
      <c r="AB719" s="19"/>
      <c r="AC719" s="19"/>
      <c r="AD719" s="19"/>
      <c r="AE719" s="71" t="str">
        <f t="shared" si="434"/>
        <v/>
      </c>
      <c r="AF719" s="71" t="str">
        <f t="shared" si="435"/>
        <v/>
      </c>
      <c r="AG719" s="71" t="str">
        <f t="shared" si="436"/>
        <v/>
      </c>
      <c r="AH719" s="71" t="str">
        <f t="shared" si="437"/>
        <v/>
      </c>
      <c r="AI719" s="71" t="str">
        <f t="shared" si="438"/>
        <v/>
      </c>
      <c r="AJ719" s="71" t="str">
        <f t="shared" si="439"/>
        <v/>
      </c>
      <c r="AK719" s="71" t="str">
        <f t="shared" si="440"/>
        <v/>
      </c>
      <c r="AL719" s="71" t="str">
        <f t="shared" si="441"/>
        <v/>
      </c>
      <c r="AM719" s="71" t="str">
        <f t="shared" si="442"/>
        <v/>
      </c>
      <c r="AN719" s="72" t="str">
        <f t="shared" si="443"/>
        <v/>
      </c>
      <c r="AO719" s="73" t="str">
        <f t="shared" si="444"/>
        <v/>
      </c>
      <c r="AP719" s="72" t="str">
        <f t="shared" si="445"/>
        <v/>
      </c>
      <c r="AQ719" s="72" t="str">
        <f t="shared" si="446"/>
        <v/>
      </c>
      <c r="AR719" s="72" t="str">
        <f t="shared" si="447"/>
        <v/>
      </c>
      <c r="AS719" s="72" t="str">
        <f t="shared" si="448"/>
        <v/>
      </c>
      <c r="AT719" s="72" t="str">
        <f t="shared" si="449"/>
        <v/>
      </c>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78" t="str">
        <f t="shared" si="450"/>
        <v/>
      </c>
      <c r="CO719" s="78" t="str">
        <f t="shared" si="451"/>
        <v/>
      </c>
      <c r="CP719" s="78" t="str">
        <f t="shared" si="452"/>
        <v/>
      </c>
      <c r="CQ719" s="78" t="str">
        <f t="shared" si="453"/>
        <v/>
      </c>
      <c r="CR719" s="78" t="str">
        <f t="shared" si="454"/>
        <v/>
      </c>
      <c r="CS719" s="78" t="str">
        <f t="shared" si="455"/>
        <v/>
      </c>
      <c r="CT719" s="78">
        <f t="shared" si="456"/>
        <v>0</v>
      </c>
      <c r="CU719" s="78">
        <f t="shared" si="457"/>
        <v>0</v>
      </c>
      <c r="CV719" s="78">
        <f t="shared" si="458"/>
        <v>0</v>
      </c>
      <c r="CW719" s="78">
        <f t="shared" si="459"/>
        <v>0</v>
      </c>
      <c r="CX719" s="78">
        <f t="shared" si="460"/>
        <v>0</v>
      </c>
      <c r="CY719" s="78">
        <f t="shared" si="461"/>
        <v>0</v>
      </c>
      <c r="CZ719" s="78">
        <f t="shared" si="462"/>
        <v>0</v>
      </c>
      <c r="DA719" s="78">
        <f>IF(COUNTIFS($A$2:$A$601,A719,$B$2:$B$601,B719,$F$2:F$601,F719)&gt;1,1,0)</f>
        <v>0</v>
      </c>
      <c r="DB719" s="78">
        <f t="shared" si="463"/>
        <v>0</v>
      </c>
      <c r="DC719" s="78">
        <f t="shared" si="464"/>
        <v>0</v>
      </c>
      <c r="DD719" s="78">
        <f t="shared" si="465"/>
        <v>0</v>
      </c>
      <c r="DE719" s="78" t="str">
        <f t="shared" si="466"/>
        <v>1</v>
      </c>
      <c r="DF719" s="78" t="str">
        <f t="shared" si="467"/>
        <v>1</v>
      </c>
      <c r="DG719" s="78" t="str">
        <f t="shared" si="468"/>
        <v>1</v>
      </c>
      <c r="DH719" s="78" t="str">
        <f t="shared" si="469"/>
        <v>1</v>
      </c>
      <c r="DI719" s="79" t="str">
        <f>IFERROR(IF(J719="","",VLOOKUP(J719,Lists!$D$3:$E$13,2,FALSE)),1)</f>
        <v/>
      </c>
      <c r="DJ719" s="79" t="str">
        <f>IFERROR(IF(K719="","",VLOOKUP(K719,Lists!$F$3:$G$14,2,FALSE)),1)</f>
        <v/>
      </c>
      <c r="DK719" s="79" t="str">
        <f>IFERROR(IF(M719="","",VLOOKUP(M719,Lists!$AA$3:$AB$18,2,FALSE)),1)</f>
        <v/>
      </c>
      <c r="DL719" s="79" t="str">
        <f>IFERROR(IF(N719="","",VLOOKUP(N719,Lists!$AC$3:$AD$13,2,FALSE)),1)</f>
        <v/>
      </c>
    </row>
    <row r="720" spans="1:116" ht="15" customHeight="1" x14ac:dyDescent="0.2">
      <c r="A720" s="20"/>
      <c r="B720" s="19"/>
      <c r="C720" s="19"/>
      <c r="D720" s="19"/>
      <c r="E720" s="136"/>
      <c r="F720" s="70"/>
      <c r="G720" s="19"/>
      <c r="H720" s="65"/>
      <c r="I720" s="20"/>
      <c r="J720" s="66"/>
      <c r="K720" s="18"/>
      <c r="L720" s="18"/>
      <c r="M720" s="20"/>
      <c r="N720" s="20"/>
      <c r="O720" s="18"/>
      <c r="P720" s="134"/>
      <c r="Q720" s="70"/>
      <c r="R720" s="134"/>
      <c r="S720" s="70"/>
      <c r="T720" s="134"/>
      <c r="U720" s="70"/>
      <c r="V720" s="134"/>
      <c r="W720" s="20"/>
      <c r="X720" s="135"/>
      <c r="Y720" s="20"/>
      <c r="Z720" s="135"/>
      <c r="AA720" s="19"/>
      <c r="AB720" s="19"/>
      <c r="AC720" s="19"/>
      <c r="AD720" s="19"/>
      <c r="AE720" s="71" t="str">
        <f t="shared" si="434"/>
        <v/>
      </c>
      <c r="AF720" s="71" t="str">
        <f t="shared" si="435"/>
        <v/>
      </c>
      <c r="AG720" s="71" t="str">
        <f t="shared" si="436"/>
        <v/>
      </c>
      <c r="AH720" s="71" t="str">
        <f t="shared" si="437"/>
        <v/>
      </c>
      <c r="AI720" s="71" t="str">
        <f t="shared" si="438"/>
        <v/>
      </c>
      <c r="AJ720" s="71" t="str">
        <f t="shared" si="439"/>
        <v/>
      </c>
      <c r="AK720" s="71" t="str">
        <f t="shared" si="440"/>
        <v/>
      </c>
      <c r="AL720" s="71" t="str">
        <f t="shared" si="441"/>
        <v/>
      </c>
      <c r="AM720" s="71" t="str">
        <f t="shared" si="442"/>
        <v/>
      </c>
      <c r="AN720" s="72" t="str">
        <f t="shared" si="443"/>
        <v/>
      </c>
      <c r="AO720" s="73" t="str">
        <f t="shared" si="444"/>
        <v/>
      </c>
      <c r="AP720" s="72" t="str">
        <f t="shared" si="445"/>
        <v/>
      </c>
      <c r="AQ720" s="72" t="str">
        <f t="shared" si="446"/>
        <v/>
      </c>
      <c r="AR720" s="72" t="str">
        <f t="shared" si="447"/>
        <v/>
      </c>
      <c r="AS720" s="72" t="str">
        <f t="shared" si="448"/>
        <v/>
      </c>
      <c r="AT720" s="72" t="str">
        <f t="shared" si="449"/>
        <v/>
      </c>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78" t="str">
        <f t="shared" si="450"/>
        <v/>
      </c>
      <c r="CO720" s="78" t="str">
        <f t="shared" si="451"/>
        <v/>
      </c>
      <c r="CP720" s="78" t="str">
        <f t="shared" si="452"/>
        <v/>
      </c>
      <c r="CQ720" s="78" t="str">
        <f t="shared" si="453"/>
        <v/>
      </c>
      <c r="CR720" s="78" t="str">
        <f t="shared" si="454"/>
        <v/>
      </c>
      <c r="CS720" s="78" t="str">
        <f t="shared" si="455"/>
        <v/>
      </c>
      <c r="CT720" s="78">
        <f t="shared" si="456"/>
        <v>0</v>
      </c>
      <c r="CU720" s="78">
        <f t="shared" si="457"/>
        <v>0</v>
      </c>
      <c r="CV720" s="78">
        <f t="shared" si="458"/>
        <v>0</v>
      </c>
      <c r="CW720" s="78">
        <f t="shared" si="459"/>
        <v>0</v>
      </c>
      <c r="CX720" s="78">
        <f t="shared" si="460"/>
        <v>0</v>
      </c>
      <c r="CY720" s="78">
        <f t="shared" si="461"/>
        <v>0</v>
      </c>
      <c r="CZ720" s="78">
        <f t="shared" si="462"/>
        <v>0</v>
      </c>
      <c r="DA720" s="78">
        <f>IF(COUNTIFS($A$2:$A$601,A720,$B$2:$B$601,B720,$F$2:F$601,F720)&gt;1,1,0)</f>
        <v>0</v>
      </c>
      <c r="DB720" s="78">
        <f t="shared" si="463"/>
        <v>0</v>
      </c>
      <c r="DC720" s="78">
        <f t="shared" si="464"/>
        <v>0</v>
      </c>
      <c r="DD720" s="78">
        <f t="shared" si="465"/>
        <v>0</v>
      </c>
      <c r="DE720" s="78" t="str">
        <f t="shared" si="466"/>
        <v>1</v>
      </c>
      <c r="DF720" s="78" t="str">
        <f t="shared" si="467"/>
        <v>1</v>
      </c>
      <c r="DG720" s="78" t="str">
        <f t="shared" si="468"/>
        <v>1</v>
      </c>
      <c r="DH720" s="78" t="str">
        <f t="shared" si="469"/>
        <v>1</v>
      </c>
      <c r="DI720" s="79" t="str">
        <f>IFERROR(IF(J720="","",VLOOKUP(J720,Lists!$D$3:$E$13,2,FALSE)),1)</f>
        <v/>
      </c>
      <c r="DJ720" s="79" t="str">
        <f>IFERROR(IF(K720="","",VLOOKUP(K720,Lists!$F$3:$G$14,2,FALSE)),1)</f>
        <v/>
      </c>
      <c r="DK720" s="79" t="str">
        <f>IFERROR(IF(M720="","",VLOOKUP(M720,Lists!$AA$3:$AB$18,2,FALSE)),1)</f>
        <v/>
      </c>
      <c r="DL720" s="79" t="str">
        <f>IFERROR(IF(N720="","",VLOOKUP(N720,Lists!$AC$3:$AD$13,2,FALSE)),1)</f>
        <v/>
      </c>
    </row>
    <row r="721" spans="1:116" ht="15" customHeight="1" x14ac:dyDescent="0.2">
      <c r="A721" s="20"/>
      <c r="B721" s="19"/>
      <c r="C721" s="19"/>
      <c r="D721" s="19"/>
      <c r="E721" s="136"/>
      <c r="F721" s="70"/>
      <c r="G721" s="19"/>
      <c r="H721" s="65"/>
      <c r="I721" s="20"/>
      <c r="J721" s="66"/>
      <c r="K721" s="18"/>
      <c r="L721" s="18"/>
      <c r="M721" s="20"/>
      <c r="N721" s="20"/>
      <c r="O721" s="18"/>
      <c r="P721" s="134"/>
      <c r="Q721" s="70"/>
      <c r="R721" s="134"/>
      <c r="S721" s="70"/>
      <c r="T721" s="134"/>
      <c r="U721" s="70"/>
      <c r="V721" s="134"/>
      <c r="W721" s="20"/>
      <c r="X721" s="135"/>
      <c r="Y721" s="20"/>
      <c r="Z721" s="135"/>
      <c r="AA721" s="19"/>
      <c r="AB721" s="19"/>
      <c r="AC721" s="19"/>
      <c r="AD721" s="19"/>
      <c r="AE721" s="71" t="str">
        <f t="shared" si="434"/>
        <v/>
      </c>
      <c r="AF721" s="71" t="str">
        <f t="shared" si="435"/>
        <v/>
      </c>
      <c r="AG721" s="71" t="str">
        <f t="shared" si="436"/>
        <v/>
      </c>
      <c r="AH721" s="71" t="str">
        <f t="shared" si="437"/>
        <v/>
      </c>
      <c r="AI721" s="71" t="str">
        <f t="shared" si="438"/>
        <v/>
      </c>
      <c r="AJ721" s="71" t="str">
        <f t="shared" si="439"/>
        <v/>
      </c>
      <c r="AK721" s="71" t="str">
        <f t="shared" si="440"/>
        <v/>
      </c>
      <c r="AL721" s="71" t="str">
        <f t="shared" si="441"/>
        <v/>
      </c>
      <c r="AM721" s="71" t="str">
        <f t="shared" si="442"/>
        <v/>
      </c>
      <c r="AN721" s="72" t="str">
        <f t="shared" si="443"/>
        <v/>
      </c>
      <c r="AO721" s="73" t="str">
        <f t="shared" si="444"/>
        <v/>
      </c>
      <c r="AP721" s="72" t="str">
        <f t="shared" si="445"/>
        <v/>
      </c>
      <c r="AQ721" s="72" t="str">
        <f t="shared" si="446"/>
        <v/>
      </c>
      <c r="AR721" s="72" t="str">
        <f t="shared" si="447"/>
        <v/>
      </c>
      <c r="AS721" s="72" t="str">
        <f t="shared" si="448"/>
        <v/>
      </c>
      <c r="AT721" s="72" t="str">
        <f t="shared" si="449"/>
        <v/>
      </c>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78" t="str">
        <f t="shared" si="450"/>
        <v/>
      </c>
      <c r="CO721" s="78" t="str">
        <f t="shared" si="451"/>
        <v/>
      </c>
      <c r="CP721" s="78" t="str">
        <f t="shared" si="452"/>
        <v/>
      </c>
      <c r="CQ721" s="78" t="str">
        <f t="shared" si="453"/>
        <v/>
      </c>
      <c r="CR721" s="78" t="str">
        <f t="shared" si="454"/>
        <v/>
      </c>
      <c r="CS721" s="78" t="str">
        <f t="shared" si="455"/>
        <v/>
      </c>
      <c r="CT721" s="78">
        <f t="shared" si="456"/>
        <v>0</v>
      </c>
      <c r="CU721" s="78">
        <f t="shared" si="457"/>
        <v>0</v>
      </c>
      <c r="CV721" s="78">
        <f t="shared" si="458"/>
        <v>0</v>
      </c>
      <c r="CW721" s="78">
        <f t="shared" si="459"/>
        <v>0</v>
      </c>
      <c r="CX721" s="78">
        <f t="shared" si="460"/>
        <v>0</v>
      </c>
      <c r="CY721" s="78">
        <f t="shared" si="461"/>
        <v>0</v>
      </c>
      <c r="CZ721" s="78">
        <f t="shared" si="462"/>
        <v>0</v>
      </c>
      <c r="DA721" s="78">
        <f>IF(COUNTIFS($A$2:$A$601,A721,$B$2:$B$601,B721,$F$2:F$601,F721)&gt;1,1,0)</f>
        <v>0</v>
      </c>
      <c r="DB721" s="78">
        <f t="shared" si="463"/>
        <v>0</v>
      </c>
      <c r="DC721" s="78">
        <f t="shared" si="464"/>
        <v>0</v>
      </c>
      <c r="DD721" s="78">
        <f t="shared" si="465"/>
        <v>0</v>
      </c>
      <c r="DE721" s="78" t="str">
        <f t="shared" si="466"/>
        <v>1</v>
      </c>
      <c r="DF721" s="78" t="str">
        <f t="shared" si="467"/>
        <v>1</v>
      </c>
      <c r="DG721" s="78" t="str">
        <f t="shared" si="468"/>
        <v>1</v>
      </c>
      <c r="DH721" s="78" t="str">
        <f t="shared" si="469"/>
        <v>1</v>
      </c>
      <c r="DI721" s="79" t="str">
        <f>IFERROR(IF(J721="","",VLOOKUP(J721,Lists!$D$3:$E$13,2,FALSE)),1)</f>
        <v/>
      </c>
      <c r="DJ721" s="79" t="str">
        <f>IFERROR(IF(K721="","",VLOOKUP(K721,Lists!$F$3:$G$14,2,FALSE)),1)</f>
        <v/>
      </c>
      <c r="DK721" s="79" t="str">
        <f>IFERROR(IF(M721="","",VLOOKUP(M721,Lists!$AA$3:$AB$18,2,FALSE)),1)</f>
        <v/>
      </c>
      <c r="DL721" s="79" t="str">
        <f>IFERROR(IF(N721="","",VLOOKUP(N721,Lists!$AC$3:$AD$13,2,FALSE)),1)</f>
        <v/>
      </c>
    </row>
    <row r="722" spans="1:116" ht="15" customHeight="1" x14ac:dyDescent="0.2">
      <c r="A722" s="20"/>
      <c r="B722" s="19"/>
      <c r="C722" s="19"/>
      <c r="D722" s="19"/>
      <c r="E722" s="136"/>
      <c r="F722" s="70"/>
      <c r="G722" s="19"/>
      <c r="H722" s="65"/>
      <c r="I722" s="20"/>
      <c r="J722" s="66"/>
      <c r="K722" s="18"/>
      <c r="L722" s="18"/>
      <c r="M722" s="20"/>
      <c r="N722" s="20"/>
      <c r="O722" s="18"/>
      <c r="P722" s="134"/>
      <c r="Q722" s="70"/>
      <c r="R722" s="134"/>
      <c r="S722" s="70"/>
      <c r="T722" s="134"/>
      <c r="U722" s="70"/>
      <c r="V722" s="134"/>
      <c r="W722" s="20"/>
      <c r="X722" s="135"/>
      <c r="Y722" s="20"/>
      <c r="Z722" s="135"/>
      <c r="AA722" s="19"/>
      <c r="AB722" s="19"/>
      <c r="AC722" s="19"/>
      <c r="AD722" s="19"/>
      <c r="AE722" s="71" t="str">
        <f t="shared" si="434"/>
        <v/>
      </c>
      <c r="AF722" s="71" t="str">
        <f t="shared" si="435"/>
        <v/>
      </c>
      <c r="AG722" s="71" t="str">
        <f t="shared" si="436"/>
        <v/>
      </c>
      <c r="AH722" s="71" t="str">
        <f t="shared" si="437"/>
        <v/>
      </c>
      <c r="AI722" s="71" t="str">
        <f t="shared" si="438"/>
        <v/>
      </c>
      <c r="AJ722" s="71" t="str">
        <f t="shared" si="439"/>
        <v/>
      </c>
      <c r="AK722" s="71" t="str">
        <f t="shared" si="440"/>
        <v/>
      </c>
      <c r="AL722" s="71" t="str">
        <f t="shared" si="441"/>
        <v/>
      </c>
      <c r="AM722" s="71" t="str">
        <f t="shared" si="442"/>
        <v/>
      </c>
      <c r="AN722" s="72" t="str">
        <f t="shared" si="443"/>
        <v/>
      </c>
      <c r="AO722" s="73" t="str">
        <f t="shared" si="444"/>
        <v/>
      </c>
      <c r="AP722" s="72" t="str">
        <f t="shared" si="445"/>
        <v/>
      </c>
      <c r="AQ722" s="72" t="str">
        <f t="shared" si="446"/>
        <v/>
      </c>
      <c r="AR722" s="72" t="str">
        <f t="shared" si="447"/>
        <v/>
      </c>
      <c r="AS722" s="72" t="str">
        <f t="shared" si="448"/>
        <v/>
      </c>
      <c r="AT722" s="72" t="str">
        <f t="shared" si="449"/>
        <v/>
      </c>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78" t="str">
        <f t="shared" si="450"/>
        <v/>
      </c>
      <c r="CO722" s="78" t="str">
        <f t="shared" si="451"/>
        <v/>
      </c>
      <c r="CP722" s="78" t="str">
        <f t="shared" si="452"/>
        <v/>
      </c>
      <c r="CQ722" s="78" t="str">
        <f t="shared" si="453"/>
        <v/>
      </c>
      <c r="CR722" s="78" t="str">
        <f t="shared" si="454"/>
        <v/>
      </c>
      <c r="CS722" s="78" t="str">
        <f t="shared" si="455"/>
        <v/>
      </c>
      <c r="CT722" s="78">
        <f t="shared" si="456"/>
        <v>0</v>
      </c>
      <c r="CU722" s="78">
        <f t="shared" si="457"/>
        <v>0</v>
      </c>
      <c r="CV722" s="78">
        <f t="shared" si="458"/>
        <v>0</v>
      </c>
      <c r="CW722" s="78">
        <f t="shared" si="459"/>
        <v>0</v>
      </c>
      <c r="CX722" s="78">
        <f t="shared" si="460"/>
        <v>0</v>
      </c>
      <c r="CY722" s="78">
        <f t="shared" si="461"/>
        <v>0</v>
      </c>
      <c r="CZ722" s="78">
        <f t="shared" si="462"/>
        <v>0</v>
      </c>
      <c r="DA722" s="78">
        <f>IF(COUNTIFS($A$2:$A$601,A722,$B$2:$B$601,B722,$F$2:F$601,F722)&gt;1,1,0)</f>
        <v>0</v>
      </c>
      <c r="DB722" s="78">
        <f t="shared" si="463"/>
        <v>0</v>
      </c>
      <c r="DC722" s="78">
        <f t="shared" si="464"/>
        <v>0</v>
      </c>
      <c r="DD722" s="78">
        <f t="shared" si="465"/>
        <v>0</v>
      </c>
      <c r="DE722" s="78" t="str">
        <f t="shared" si="466"/>
        <v>1</v>
      </c>
      <c r="DF722" s="78" t="str">
        <f t="shared" si="467"/>
        <v>1</v>
      </c>
      <c r="DG722" s="78" t="str">
        <f t="shared" si="468"/>
        <v>1</v>
      </c>
      <c r="DH722" s="78" t="str">
        <f t="shared" si="469"/>
        <v>1</v>
      </c>
      <c r="DI722" s="79" t="str">
        <f>IFERROR(IF(J722="","",VLOOKUP(J722,Lists!$D$3:$E$13,2,FALSE)),1)</f>
        <v/>
      </c>
      <c r="DJ722" s="79" t="str">
        <f>IFERROR(IF(K722="","",VLOOKUP(K722,Lists!$F$3:$G$14,2,FALSE)),1)</f>
        <v/>
      </c>
      <c r="DK722" s="79" t="str">
        <f>IFERROR(IF(M722="","",VLOOKUP(M722,Lists!$AA$3:$AB$18,2,FALSE)),1)</f>
        <v/>
      </c>
      <c r="DL722" s="79" t="str">
        <f>IFERROR(IF(N722="","",VLOOKUP(N722,Lists!$AC$3:$AD$13,2,FALSE)),1)</f>
        <v/>
      </c>
    </row>
    <row r="723" spans="1:116" ht="15" customHeight="1" x14ac:dyDescent="0.2">
      <c r="A723" s="20"/>
      <c r="B723" s="19"/>
      <c r="C723" s="19"/>
      <c r="D723" s="19"/>
      <c r="E723" s="136"/>
      <c r="F723" s="70"/>
      <c r="G723" s="19"/>
      <c r="H723" s="65"/>
      <c r="I723" s="20"/>
      <c r="J723" s="66"/>
      <c r="K723" s="18"/>
      <c r="L723" s="18"/>
      <c r="M723" s="20"/>
      <c r="N723" s="20"/>
      <c r="O723" s="18"/>
      <c r="P723" s="134"/>
      <c r="Q723" s="70"/>
      <c r="R723" s="134"/>
      <c r="S723" s="70"/>
      <c r="T723" s="134"/>
      <c r="U723" s="70"/>
      <c r="V723" s="134"/>
      <c r="W723" s="20"/>
      <c r="X723" s="135"/>
      <c r="Y723" s="20"/>
      <c r="Z723" s="135"/>
      <c r="AA723" s="19"/>
      <c r="AB723" s="19"/>
      <c r="AC723" s="19"/>
      <c r="AD723" s="19"/>
      <c r="AE723" s="71" t="str">
        <f t="shared" si="434"/>
        <v/>
      </c>
      <c r="AF723" s="71" t="str">
        <f t="shared" si="435"/>
        <v/>
      </c>
      <c r="AG723" s="71" t="str">
        <f t="shared" si="436"/>
        <v/>
      </c>
      <c r="AH723" s="71" t="str">
        <f t="shared" si="437"/>
        <v/>
      </c>
      <c r="AI723" s="71" t="str">
        <f t="shared" si="438"/>
        <v/>
      </c>
      <c r="AJ723" s="71" t="str">
        <f t="shared" si="439"/>
        <v/>
      </c>
      <c r="AK723" s="71" t="str">
        <f t="shared" si="440"/>
        <v/>
      </c>
      <c r="AL723" s="71" t="str">
        <f t="shared" si="441"/>
        <v/>
      </c>
      <c r="AM723" s="71" t="str">
        <f t="shared" si="442"/>
        <v/>
      </c>
      <c r="AN723" s="72" t="str">
        <f t="shared" si="443"/>
        <v/>
      </c>
      <c r="AO723" s="73" t="str">
        <f t="shared" si="444"/>
        <v/>
      </c>
      <c r="AP723" s="72" t="str">
        <f t="shared" si="445"/>
        <v/>
      </c>
      <c r="AQ723" s="72" t="str">
        <f t="shared" si="446"/>
        <v/>
      </c>
      <c r="AR723" s="72" t="str">
        <f t="shared" si="447"/>
        <v/>
      </c>
      <c r="AS723" s="72" t="str">
        <f t="shared" si="448"/>
        <v/>
      </c>
      <c r="AT723" s="72" t="str">
        <f t="shared" si="449"/>
        <v/>
      </c>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78" t="str">
        <f t="shared" si="450"/>
        <v/>
      </c>
      <c r="CO723" s="78" t="str">
        <f t="shared" si="451"/>
        <v/>
      </c>
      <c r="CP723" s="78" t="str">
        <f t="shared" si="452"/>
        <v/>
      </c>
      <c r="CQ723" s="78" t="str">
        <f t="shared" si="453"/>
        <v/>
      </c>
      <c r="CR723" s="78" t="str">
        <f t="shared" si="454"/>
        <v/>
      </c>
      <c r="CS723" s="78" t="str">
        <f t="shared" si="455"/>
        <v/>
      </c>
      <c r="CT723" s="78">
        <f t="shared" si="456"/>
        <v>0</v>
      </c>
      <c r="CU723" s="78">
        <f t="shared" si="457"/>
        <v>0</v>
      </c>
      <c r="CV723" s="78">
        <f t="shared" si="458"/>
        <v>0</v>
      </c>
      <c r="CW723" s="78">
        <f t="shared" si="459"/>
        <v>0</v>
      </c>
      <c r="CX723" s="78">
        <f t="shared" si="460"/>
        <v>0</v>
      </c>
      <c r="CY723" s="78">
        <f t="shared" si="461"/>
        <v>0</v>
      </c>
      <c r="CZ723" s="78">
        <f t="shared" si="462"/>
        <v>0</v>
      </c>
      <c r="DA723" s="78">
        <f>IF(COUNTIFS($A$2:$A$601,A723,$B$2:$B$601,B723,$F$2:F$601,F723)&gt;1,1,0)</f>
        <v>0</v>
      </c>
      <c r="DB723" s="78">
        <f t="shared" si="463"/>
        <v>0</v>
      </c>
      <c r="DC723" s="78">
        <f t="shared" si="464"/>
        <v>0</v>
      </c>
      <c r="DD723" s="78">
        <f t="shared" si="465"/>
        <v>0</v>
      </c>
      <c r="DE723" s="78" t="str">
        <f t="shared" si="466"/>
        <v>1</v>
      </c>
      <c r="DF723" s="78" t="str">
        <f t="shared" si="467"/>
        <v>1</v>
      </c>
      <c r="DG723" s="78" t="str">
        <f t="shared" si="468"/>
        <v>1</v>
      </c>
      <c r="DH723" s="78" t="str">
        <f t="shared" si="469"/>
        <v>1</v>
      </c>
      <c r="DI723" s="79" t="str">
        <f>IFERROR(IF(J723="","",VLOOKUP(J723,Lists!$D$3:$E$13,2,FALSE)),1)</f>
        <v/>
      </c>
      <c r="DJ723" s="79" t="str">
        <f>IFERROR(IF(K723="","",VLOOKUP(K723,Lists!$F$3:$G$14,2,FALSE)),1)</f>
        <v/>
      </c>
      <c r="DK723" s="79" t="str">
        <f>IFERROR(IF(M723="","",VLOOKUP(M723,Lists!$AA$3:$AB$18,2,FALSE)),1)</f>
        <v/>
      </c>
      <c r="DL723" s="79" t="str">
        <f>IFERROR(IF(N723="","",VLOOKUP(N723,Lists!$AC$3:$AD$13,2,FALSE)),1)</f>
        <v/>
      </c>
    </row>
    <row r="724" spans="1:116" ht="15" customHeight="1" x14ac:dyDescent="0.2">
      <c r="A724" s="20"/>
      <c r="B724" s="19"/>
      <c r="C724" s="19"/>
      <c r="D724" s="19"/>
      <c r="E724" s="136"/>
      <c r="F724" s="70"/>
      <c r="G724" s="19"/>
      <c r="H724" s="65"/>
      <c r="I724" s="20"/>
      <c r="J724" s="66"/>
      <c r="K724" s="18"/>
      <c r="L724" s="18"/>
      <c r="M724" s="20"/>
      <c r="N724" s="20"/>
      <c r="O724" s="18"/>
      <c r="P724" s="134"/>
      <c r="Q724" s="70"/>
      <c r="R724" s="134"/>
      <c r="S724" s="70"/>
      <c r="T724" s="134"/>
      <c r="U724" s="70"/>
      <c r="V724" s="134"/>
      <c r="W724" s="20"/>
      <c r="X724" s="135"/>
      <c r="Y724" s="20"/>
      <c r="Z724" s="135"/>
      <c r="AA724" s="19"/>
      <c r="AB724" s="19"/>
      <c r="AC724" s="19"/>
      <c r="AD724" s="19"/>
      <c r="AE724" s="71" t="str">
        <f t="shared" si="434"/>
        <v/>
      </c>
      <c r="AF724" s="71" t="str">
        <f t="shared" si="435"/>
        <v/>
      </c>
      <c r="AG724" s="71" t="str">
        <f t="shared" si="436"/>
        <v/>
      </c>
      <c r="AH724" s="71" t="str">
        <f t="shared" si="437"/>
        <v/>
      </c>
      <c r="AI724" s="71" t="str">
        <f t="shared" si="438"/>
        <v/>
      </c>
      <c r="AJ724" s="71" t="str">
        <f t="shared" si="439"/>
        <v/>
      </c>
      <c r="AK724" s="71" t="str">
        <f t="shared" si="440"/>
        <v/>
      </c>
      <c r="AL724" s="71" t="str">
        <f t="shared" si="441"/>
        <v/>
      </c>
      <c r="AM724" s="71" t="str">
        <f t="shared" si="442"/>
        <v/>
      </c>
      <c r="AN724" s="72" t="str">
        <f t="shared" si="443"/>
        <v/>
      </c>
      <c r="AO724" s="73" t="str">
        <f t="shared" si="444"/>
        <v/>
      </c>
      <c r="AP724" s="72" t="str">
        <f t="shared" si="445"/>
        <v/>
      </c>
      <c r="AQ724" s="72" t="str">
        <f t="shared" si="446"/>
        <v/>
      </c>
      <c r="AR724" s="72" t="str">
        <f t="shared" si="447"/>
        <v/>
      </c>
      <c r="AS724" s="72" t="str">
        <f t="shared" si="448"/>
        <v/>
      </c>
      <c r="AT724" s="72" t="str">
        <f t="shared" si="449"/>
        <v/>
      </c>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78" t="str">
        <f t="shared" si="450"/>
        <v/>
      </c>
      <c r="CO724" s="78" t="str">
        <f t="shared" si="451"/>
        <v/>
      </c>
      <c r="CP724" s="78" t="str">
        <f t="shared" si="452"/>
        <v/>
      </c>
      <c r="CQ724" s="78" t="str">
        <f t="shared" si="453"/>
        <v/>
      </c>
      <c r="CR724" s="78" t="str">
        <f t="shared" si="454"/>
        <v/>
      </c>
      <c r="CS724" s="78" t="str">
        <f t="shared" si="455"/>
        <v/>
      </c>
      <c r="CT724" s="78">
        <f t="shared" si="456"/>
        <v>0</v>
      </c>
      <c r="CU724" s="78">
        <f t="shared" si="457"/>
        <v>0</v>
      </c>
      <c r="CV724" s="78">
        <f t="shared" si="458"/>
        <v>0</v>
      </c>
      <c r="CW724" s="78">
        <f t="shared" si="459"/>
        <v>0</v>
      </c>
      <c r="CX724" s="78">
        <f t="shared" si="460"/>
        <v>0</v>
      </c>
      <c r="CY724" s="78">
        <f t="shared" si="461"/>
        <v>0</v>
      </c>
      <c r="CZ724" s="78">
        <f t="shared" si="462"/>
        <v>0</v>
      </c>
      <c r="DA724" s="78">
        <f>IF(COUNTIFS($A$2:$A$601,A724,$B$2:$B$601,B724,$F$2:F$601,F724)&gt;1,1,0)</f>
        <v>0</v>
      </c>
      <c r="DB724" s="78">
        <f t="shared" si="463"/>
        <v>0</v>
      </c>
      <c r="DC724" s="78">
        <f t="shared" si="464"/>
        <v>0</v>
      </c>
      <c r="DD724" s="78">
        <f t="shared" si="465"/>
        <v>0</v>
      </c>
      <c r="DE724" s="78" t="str">
        <f t="shared" si="466"/>
        <v>1</v>
      </c>
      <c r="DF724" s="78" t="str">
        <f t="shared" si="467"/>
        <v>1</v>
      </c>
      <c r="DG724" s="78" t="str">
        <f t="shared" si="468"/>
        <v>1</v>
      </c>
      <c r="DH724" s="78" t="str">
        <f t="shared" si="469"/>
        <v>1</v>
      </c>
      <c r="DI724" s="79" t="str">
        <f>IFERROR(IF(J724="","",VLOOKUP(J724,Lists!$D$3:$E$13,2,FALSE)),1)</f>
        <v/>
      </c>
      <c r="DJ724" s="79" t="str">
        <f>IFERROR(IF(K724="","",VLOOKUP(K724,Lists!$F$3:$G$14,2,FALSE)),1)</f>
        <v/>
      </c>
      <c r="DK724" s="79" t="str">
        <f>IFERROR(IF(M724="","",VLOOKUP(M724,Lists!$AA$3:$AB$18,2,FALSE)),1)</f>
        <v/>
      </c>
      <c r="DL724" s="79" t="str">
        <f>IFERROR(IF(N724="","",VLOOKUP(N724,Lists!$AC$3:$AD$13,2,FALSE)),1)</f>
        <v/>
      </c>
    </row>
    <row r="725" spans="1:116" ht="15" customHeight="1" x14ac:dyDescent="0.2">
      <c r="A725" s="20"/>
      <c r="B725" s="19"/>
      <c r="C725" s="19"/>
      <c r="D725" s="19"/>
      <c r="E725" s="136"/>
      <c r="F725" s="70"/>
      <c r="G725" s="19"/>
      <c r="H725" s="65"/>
      <c r="I725" s="20"/>
      <c r="J725" s="66"/>
      <c r="K725" s="18"/>
      <c r="L725" s="18"/>
      <c r="M725" s="20"/>
      <c r="N725" s="20"/>
      <c r="O725" s="18"/>
      <c r="P725" s="134"/>
      <c r="Q725" s="70"/>
      <c r="R725" s="134"/>
      <c r="S725" s="70"/>
      <c r="T725" s="134"/>
      <c r="U725" s="70"/>
      <c r="V725" s="134"/>
      <c r="W725" s="20"/>
      <c r="X725" s="135"/>
      <c r="Y725" s="20"/>
      <c r="Z725" s="135"/>
      <c r="AA725" s="19"/>
      <c r="AB725" s="19"/>
      <c r="AC725" s="19"/>
      <c r="AD725" s="19"/>
      <c r="AE725" s="71" t="str">
        <f t="shared" si="434"/>
        <v/>
      </c>
      <c r="AF725" s="71" t="str">
        <f t="shared" si="435"/>
        <v/>
      </c>
      <c r="AG725" s="71" t="str">
        <f t="shared" si="436"/>
        <v/>
      </c>
      <c r="AH725" s="71" t="str">
        <f t="shared" si="437"/>
        <v/>
      </c>
      <c r="AI725" s="71" t="str">
        <f t="shared" si="438"/>
        <v/>
      </c>
      <c r="AJ725" s="71" t="str">
        <f t="shared" si="439"/>
        <v/>
      </c>
      <c r="AK725" s="71" t="str">
        <f t="shared" si="440"/>
        <v/>
      </c>
      <c r="AL725" s="71" t="str">
        <f t="shared" si="441"/>
        <v/>
      </c>
      <c r="AM725" s="71" t="str">
        <f t="shared" si="442"/>
        <v/>
      </c>
      <c r="AN725" s="72" t="str">
        <f t="shared" si="443"/>
        <v/>
      </c>
      <c r="AO725" s="73" t="str">
        <f t="shared" si="444"/>
        <v/>
      </c>
      <c r="AP725" s="72" t="str">
        <f t="shared" si="445"/>
        <v/>
      </c>
      <c r="AQ725" s="72" t="str">
        <f t="shared" si="446"/>
        <v/>
      </c>
      <c r="AR725" s="72" t="str">
        <f t="shared" si="447"/>
        <v/>
      </c>
      <c r="AS725" s="72" t="str">
        <f t="shared" si="448"/>
        <v/>
      </c>
      <c r="AT725" s="72" t="str">
        <f t="shared" si="449"/>
        <v/>
      </c>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78" t="str">
        <f t="shared" si="450"/>
        <v/>
      </c>
      <c r="CO725" s="78" t="str">
        <f t="shared" si="451"/>
        <v/>
      </c>
      <c r="CP725" s="78" t="str">
        <f t="shared" si="452"/>
        <v/>
      </c>
      <c r="CQ725" s="78" t="str">
        <f t="shared" si="453"/>
        <v/>
      </c>
      <c r="CR725" s="78" t="str">
        <f t="shared" si="454"/>
        <v/>
      </c>
      <c r="CS725" s="78" t="str">
        <f t="shared" si="455"/>
        <v/>
      </c>
      <c r="CT725" s="78">
        <f t="shared" si="456"/>
        <v>0</v>
      </c>
      <c r="CU725" s="78">
        <f t="shared" si="457"/>
        <v>0</v>
      </c>
      <c r="CV725" s="78">
        <f t="shared" si="458"/>
        <v>0</v>
      </c>
      <c r="CW725" s="78">
        <f t="shared" si="459"/>
        <v>0</v>
      </c>
      <c r="CX725" s="78">
        <f t="shared" si="460"/>
        <v>0</v>
      </c>
      <c r="CY725" s="78">
        <f t="shared" si="461"/>
        <v>0</v>
      </c>
      <c r="CZ725" s="78">
        <f t="shared" si="462"/>
        <v>0</v>
      </c>
      <c r="DA725" s="78">
        <f>IF(COUNTIFS($A$2:$A$601,A725,$B$2:$B$601,B725,$F$2:F$601,F725)&gt;1,1,0)</f>
        <v>0</v>
      </c>
      <c r="DB725" s="78">
        <f t="shared" si="463"/>
        <v>0</v>
      </c>
      <c r="DC725" s="78">
        <f t="shared" si="464"/>
        <v>0</v>
      </c>
      <c r="DD725" s="78">
        <f t="shared" si="465"/>
        <v>0</v>
      </c>
      <c r="DE725" s="78" t="str">
        <f t="shared" si="466"/>
        <v>1</v>
      </c>
      <c r="DF725" s="78" t="str">
        <f t="shared" si="467"/>
        <v>1</v>
      </c>
      <c r="DG725" s="78" t="str">
        <f t="shared" si="468"/>
        <v>1</v>
      </c>
      <c r="DH725" s="78" t="str">
        <f t="shared" si="469"/>
        <v>1</v>
      </c>
      <c r="DI725" s="79" t="str">
        <f>IFERROR(IF(J725="","",VLOOKUP(J725,Lists!$D$3:$E$13,2,FALSE)),1)</f>
        <v/>
      </c>
      <c r="DJ725" s="79" t="str">
        <f>IFERROR(IF(K725="","",VLOOKUP(K725,Lists!$F$3:$G$14,2,FALSE)),1)</f>
        <v/>
      </c>
      <c r="DK725" s="79" t="str">
        <f>IFERROR(IF(M725="","",VLOOKUP(M725,Lists!$AA$3:$AB$18,2,FALSE)),1)</f>
        <v/>
      </c>
      <c r="DL725" s="79" t="str">
        <f>IFERROR(IF(N725="","",VLOOKUP(N725,Lists!$AC$3:$AD$13,2,FALSE)),1)</f>
        <v/>
      </c>
    </row>
    <row r="726" spans="1:116" ht="15" customHeight="1" x14ac:dyDescent="0.2">
      <c r="A726" s="20"/>
      <c r="B726" s="19"/>
      <c r="C726" s="19"/>
      <c r="D726" s="19"/>
      <c r="E726" s="136"/>
      <c r="F726" s="70"/>
      <c r="G726" s="19"/>
      <c r="H726" s="65"/>
      <c r="I726" s="20"/>
      <c r="J726" s="66"/>
      <c r="K726" s="18"/>
      <c r="L726" s="18"/>
      <c r="M726" s="20"/>
      <c r="N726" s="20"/>
      <c r="O726" s="18"/>
      <c r="P726" s="134"/>
      <c r="Q726" s="70"/>
      <c r="R726" s="134"/>
      <c r="S726" s="70"/>
      <c r="T726" s="134"/>
      <c r="U726" s="70"/>
      <c r="V726" s="134"/>
      <c r="W726" s="20"/>
      <c r="X726" s="135"/>
      <c r="Y726" s="20"/>
      <c r="Z726" s="135"/>
      <c r="AA726" s="19"/>
      <c r="AB726" s="19"/>
      <c r="AC726" s="19"/>
      <c r="AD726" s="19"/>
      <c r="AE726" s="71" t="str">
        <f t="shared" si="434"/>
        <v/>
      </c>
      <c r="AF726" s="71" t="str">
        <f t="shared" si="435"/>
        <v/>
      </c>
      <c r="AG726" s="71" t="str">
        <f t="shared" si="436"/>
        <v/>
      </c>
      <c r="AH726" s="71" t="str">
        <f t="shared" si="437"/>
        <v/>
      </c>
      <c r="AI726" s="71" t="str">
        <f t="shared" si="438"/>
        <v/>
      </c>
      <c r="AJ726" s="71" t="str">
        <f t="shared" si="439"/>
        <v/>
      </c>
      <c r="AK726" s="71" t="str">
        <f t="shared" si="440"/>
        <v/>
      </c>
      <c r="AL726" s="71" t="str">
        <f t="shared" si="441"/>
        <v/>
      </c>
      <c r="AM726" s="71" t="str">
        <f t="shared" si="442"/>
        <v/>
      </c>
      <c r="AN726" s="72" t="str">
        <f t="shared" si="443"/>
        <v/>
      </c>
      <c r="AO726" s="73" t="str">
        <f t="shared" si="444"/>
        <v/>
      </c>
      <c r="AP726" s="72" t="str">
        <f t="shared" si="445"/>
        <v/>
      </c>
      <c r="AQ726" s="72" t="str">
        <f t="shared" si="446"/>
        <v/>
      </c>
      <c r="AR726" s="72" t="str">
        <f t="shared" si="447"/>
        <v/>
      </c>
      <c r="AS726" s="72" t="str">
        <f t="shared" si="448"/>
        <v/>
      </c>
      <c r="AT726" s="72" t="str">
        <f t="shared" si="449"/>
        <v/>
      </c>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78" t="str">
        <f t="shared" si="450"/>
        <v/>
      </c>
      <c r="CO726" s="78" t="str">
        <f t="shared" si="451"/>
        <v/>
      </c>
      <c r="CP726" s="78" t="str">
        <f t="shared" si="452"/>
        <v/>
      </c>
      <c r="CQ726" s="78" t="str">
        <f t="shared" si="453"/>
        <v/>
      </c>
      <c r="CR726" s="78" t="str">
        <f t="shared" si="454"/>
        <v/>
      </c>
      <c r="CS726" s="78" t="str">
        <f t="shared" si="455"/>
        <v/>
      </c>
      <c r="CT726" s="78">
        <f t="shared" si="456"/>
        <v>0</v>
      </c>
      <c r="CU726" s="78">
        <f t="shared" si="457"/>
        <v>0</v>
      </c>
      <c r="CV726" s="78">
        <f t="shared" si="458"/>
        <v>0</v>
      </c>
      <c r="CW726" s="78">
        <f t="shared" si="459"/>
        <v>0</v>
      </c>
      <c r="CX726" s="78">
        <f t="shared" si="460"/>
        <v>0</v>
      </c>
      <c r="CY726" s="78">
        <f t="shared" si="461"/>
        <v>0</v>
      </c>
      <c r="CZ726" s="78">
        <f t="shared" si="462"/>
        <v>0</v>
      </c>
      <c r="DA726" s="78">
        <f>IF(COUNTIFS($A$2:$A$601,A726,$B$2:$B$601,B726,$F$2:F$601,F726)&gt;1,1,0)</f>
        <v>0</v>
      </c>
      <c r="DB726" s="78">
        <f t="shared" si="463"/>
        <v>0</v>
      </c>
      <c r="DC726" s="78">
        <f t="shared" si="464"/>
        <v>0</v>
      </c>
      <c r="DD726" s="78">
        <f t="shared" si="465"/>
        <v>0</v>
      </c>
      <c r="DE726" s="78" t="str">
        <f t="shared" si="466"/>
        <v>1</v>
      </c>
      <c r="DF726" s="78" t="str">
        <f t="shared" si="467"/>
        <v>1</v>
      </c>
      <c r="DG726" s="78" t="str">
        <f t="shared" si="468"/>
        <v>1</v>
      </c>
      <c r="DH726" s="78" t="str">
        <f t="shared" si="469"/>
        <v>1</v>
      </c>
      <c r="DI726" s="79" t="str">
        <f>IFERROR(IF(J726="","",VLOOKUP(J726,Lists!$D$3:$E$13,2,FALSE)),1)</f>
        <v/>
      </c>
      <c r="DJ726" s="79" t="str">
        <f>IFERROR(IF(K726="","",VLOOKUP(K726,Lists!$F$3:$G$14,2,FALSE)),1)</f>
        <v/>
      </c>
      <c r="DK726" s="79" t="str">
        <f>IFERROR(IF(M726="","",VLOOKUP(M726,Lists!$AA$3:$AB$18,2,FALSE)),1)</f>
        <v/>
      </c>
      <c r="DL726" s="79" t="str">
        <f>IFERROR(IF(N726="","",VLOOKUP(N726,Lists!$AC$3:$AD$13,2,FALSE)),1)</f>
        <v/>
      </c>
    </row>
    <row r="727" spans="1:116" ht="15" customHeight="1" x14ac:dyDescent="0.2">
      <c r="A727" s="20"/>
      <c r="B727" s="19"/>
      <c r="C727" s="19"/>
      <c r="D727" s="19"/>
      <c r="E727" s="136"/>
      <c r="F727" s="70"/>
      <c r="G727" s="19"/>
      <c r="H727" s="65"/>
      <c r="I727" s="20"/>
      <c r="J727" s="66"/>
      <c r="K727" s="18"/>
      <c r="L727" s="18"/>
      <c r="M727" s="20"/>
      <c r="N727" s="20"/>
      <c r="O727" s="18"/>
      <c r="P727" s="134"/>
      <c r="Q727" s="70"/>
      <c r="R727" s="134"/>
      <c r="S727" s="70"/>
      <c r="T727" s="134"/>
      <c r="U727" s="70"/>
      <c r="V727" s="134"/>
      <c r="W727" s="20"/>
      <c r="X727" s="135"/>
      <c r="Y727" s="20"/>
      <c r="Z727" s="135"/>
      <c r="AA727" s="19"/>
      <c r="AB727" s="19"/>
      <c r="AC727" s="19"/>
      <c r="AD727" s="19"/>
      <c r="AE727" s="71" t="str">
        <f t="shared" si="434"/>
        <v/>
      </c>
      <c r="AF727" s="71" t="str">
        <f t="shared" si="435"/>
        <v/>
      </c>
      <c r="AG727" s="71" t="str">
        <f t="shared" si="436"/>
        <v/>
      </c>
      <c r="AH727" s="71" t="str">
        <f t="shared" si="437"/>
        <v/>
      </c>
      <c r="AI727" s="71" t="str">
        <f t="shared" si="438"/>
        <v/>
      </c>
      <c r="AJ727" s="71" t="str">
        <f t="shared" si="439"/>
        <v/>
      </c>
      <c r="AK727" s="71" t="str">
        <f t="shared" si="440"/>
        <v/>
      </c>
      <c r="AL727" s="71" t="str">
        <f t="shared" si="441"/>
        <v/>
      </c>
      <c r="AM727" s="71" t="str">
        <f t="shared" si="442"/>
        <v/>
      </c>
      <c r="AN727" s="72" t="str">
        <f t="shared" si="443"/>
        <v/>
      </c>
      <c r="AO727" s="73" t="str">
        <f t="shared" si="444"/>
        <v/>
      </c>
      <c r="AP727" s="72" t="str">
        <f t="shared" si="445"/>
        <v/>
      </c>
      <c r="AQ727" s="72" t="str">
        <f t="shared" si="446"/>
        <v/>
      </c>
      <c r="AR727" s="72" t="str">
        <f t="shared" si="447"/>
        <v/>
      </c>
      <c r="AS727" s="72" t="str">
        <f t="shared" si="448"/>
        <v/>
      </c>
      <c r="AT727" s="72" t="str">
        <f t="shared" si="449"/>
        <v/>
      </c>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78" t="str">
        <f t="shared" si="450"/>
        <v/>
      </c>
      <c r="CO727" s="78" t="str">
        <f t="shared" si="451"/>
        <v/>
      </c>
      <c r="CP727" s="78" t="str">
        <f t="shared" si="452"/>
        <v/>
      </c>
      <c r="CQ727" s="78" t="str">
        <f t="shared" si="453"/>
        <v/>
      </c>
      <c r="CR727" s="78" t="str">
        <f t="shared" si="454"/>
        <v/>
      </c>
      <c r="CS727" s="78" t="str">
        <f t="shared" si="455"/>
        <v/>
      </c>
      <c r="CT727" s="78">
        <f t="shared" si="456"/>
        <v>0</v>
      </c>
      <c r="CU727" s="78">
        <f t="shared" si="457"/>
        <v>0</v>
      </c>
      <c r="CV727" s="78">
        <f t="shared" si="458"/>
        <v>0</v>
      </c>
      <c r="CW727" s="78">
        <f t="shared" si="459"/>
        <v>0</v>
      </c>
      <c r="CX727" s="78">
        <f t="shared" si="460"/>
        <v>0</v>
      </c>
      <c r="CY727" s="78">
        <f t="shared" si="461"/>
        <v>0</v>
      </c>
      <c r="CZ727" s="78">
        <f t="shared" si="462"/>
        <v>0</v>
      </c>
      <c r="DA727" s="78">
        <f>IF(COUNTIFS($A$2:$A$601,A727,$B$2:$B$601,B727,$F$2:F$601,F727)&gt;1,1,0)</f>
        <v>0</v>
      </c>
      <c r="DB727" s="78">
        <f t="shared" si="463"/>
        <v>0</v>
      </c>
      <c r="DC727" s="78">
        <f t="shared" si="464"/>
        <v>0</v>
      </c>
      <c r="DD727" s="78">
        <f t="shared" si="465"/>
        <v>0</v>
      </c>
      <c r="DE727" s="78" t="str">
        <f t="shared" si="466"/>
        <v>1</v>
      </c>
      <c r="DF727" s="78" t="str">
        <f t="shared" si="467"/>
        <v>1</v>
      </c>
      <c r="DG727" s="78" t="str">
        <f t="shared" si="468"/>
        <v>1</v>
      </c>
      <c r="DH727" s="78" t="str">
        <f t="shared" si="469"/>
        <v>1</v>
      </c>
      <c r="DI727" s="79" t="str">
        <f>IFERROR(IF(J727="","",VLOOKUP(J727,Lists!$D$3:$E$13,2,FALSE)),1)</f>
        <v/>
      </c>
      <c r="DJ727" s="79" t="str">
        <f>IFERROR(IF(K727="","",VLOOKUP(K727,Lists!$F$3:$G$14,2,FALSE)),1)</f>
        <v/>
      </c>
      <c r="DK727" s="79" t="str">
        <f>IFERROR(IF(M727="","",VLOOKUP(M727,Lists!$AA$3:$AB$18,2,FALSE)),1)</f>
        <v/>
      </c>
      <c r="DL727" s="79" t="str">
        <f>IFERROR(IF(N727="","",VLOOKUP(N727,Lists!$AC$3:$AD$13,2,FALSE)),1)</f>
        <v/>
      </c>
    </row>
    <row r="728" spans="1:116" ht="15" customHeight="1" x14ac:dyDescent="0.2">
      <c r="A728" s="20"/>
      <c r="B728" s="19"/>
      <c r="C728" s="19"/>
      <c r="D728" s="19"/>
      <c r="E728" s="136"/>
      <c r="F728" s="70"/>
      <c r="G728" s="19"/>
      <c r="H728" s="65"/>
      <c r="I728" s="20"/>
      <c r="J728" s="66"/>
      <c r="K728" s="18"/>
      <c r="L728" s="18"/>
      <c r="M728" s="20"/>
      <c r="N728" s="20"/>
      <c r="O728" s="18"/>
      <c r="P728" s="134"/>
      <c r="Q728" s="70"/>
      <c r="R728" s="134"/>
      <c r="S728" s="70"/>
      <c r="T728" s="134"/>
      <c r="U728" s="70"/>
      <c r="V728" s="134"/>
      <c r="W728" s="20"/>
      <c r="X728" s="135"/>
      <c r="Y728" s="20"/>
      <c r="Z728" s="135"/>
      <c r="AA728" s="19"/>
      <c r="AB728" s="19"/>
      <c r="AC728" s="19"/>
      <c r="AD728" s="19"/>
      <c r="AE728" s="71" t="str">
        <f t="shared" si="434"/>
        <v/>
      </c>
      <c r="AF728" s="71" t="str">
        <f t="shared" si="435"/>
        <v/>
      </c>
      <c r="AG728" s="71" t="str">
        <f t="shared" si="436"/>
        <v/>
      </c>
      <c r="AH728" s="71" t="str">
        <f t="shared" si="437"/>
        <v/>
      </c>
      <c r="AI728" s="71" t="str">
        <f t="shared" si="438"/>
        <v/>
      </c>
      <c r="AJ728" s="71" t="str">
        <f t="shared" si="439"/>
        <v/>
      </c>
      <c r="AK728" s="71" t="str">
        <f t="shared" si="440"/>
        <v/>
      </c>
      <c r="AL728" s="71" t="str">
        <f t="shared" si="441"/>
        <v/>
      </c>
      <c r="AM728" s="71" t="str">
        <f t="shared" si="442"/>
        <v/>
      </c>
      <c r="AN728" s="72" t="str">
        <f t="shared" si="443"/>
        <v/>
      </c>
      <c r="AO728" s="73" t="str">
        <f t="shared" si="444"/>
        <v/>
      </c>
      <c r="AP728" s="72" t="str">
        <f t="shared" si="445"/>
        <v/>
      </c>
      <c r="AQ728" s="72" t="str">
        <f t="shared" si="446"/>
        <v/>
      </c>
      <c r="AR728" s="72" t="str">
        <f t="shared" si="447"/>
        <v/>
      </c>
      <c r="AS728" s="72" t="str">
        <f t="shared" si="448"/>
        <v/>
      </c>
      <c r="AT728" s="72" t="str">
        <f t="shared" si="449"/>
        <v/>
      </c>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78" t="str">
        <f t="shared" si="450"/>
        <v/>
      </c>
      <c r="CO728" s="78" t="str">
        <f t="shared" si="451"/>
        <v/>
      </c>
      <c r="CP728" s="78" t="str">
        <f t="shared" si="452"/>
        <v/>
      </c>
      <c r="CQ728" s="78" t="str">
        <f t="shared" si="453"/>
        <v/>
      </c>
      <c r="CR728" s="78" t="str">
        <f t="shared" si="454"/>
        <v/>
      </c>
      <c r="CS728" s="78" t="str">
        <f t="shared" si="455"/>
        <v/>
      </c>
      <c r="CT728" s="78">
        <f t="shared" si="456"/>
        <v>0</v>
      </c>
      <c r="CU728" s="78">
        <f t="shared" si="457"/>
        <v>0</v>
      </c>
      <c r="CV728" s="78">
        <f t="shared" si="458"/>
        <v>0</v>
      </c>
      <c r="CW728" s="78">
        <f t="shared" si="459"/>
        <v>0</v>
      </c>
      <c r="CX728" s="78">
        <f t="shared" si="460"/>
        <v>0</v>
      </c>
      <c r="CY728" s="78">
        <f t="shared" si="461"/>
        <v>0</v>
      </c>
      <c r="CZ728" s="78">
        <f t="shared" si="462"/>
        <v>0</v>
      </c>
      <c r="DA728" s="78">
        <f>IF(COUNTIFS($A$2:$A$601,A728,$B$2:$B$601,B728,$F$2:F$601,F728)&gt;1,1,0)</f>
        <v>0</v>
      </c>
      <c r="DB728" s="78">
        <f t="shared" si="463"/>
        <v>0</v>
      </c>
      <c r="DC728" s="78">
        <f t="shared" si="464"/>
        <v>0</v>
      </c>
      <c r="DD728" s="78">
        <f t="shared" si="465"/>
        <v>0</v>
      </c>
      <c r="DE728" s="78" t="str">
        <f t="shared" si="466"/>
        <v>1</v>
      </c>
      <c r="DF728" s="78" t="str">
        <f t="shared" si="467"/>
        <v>1</v>
      </c>
      <c r="DG728" s="78" t="str">
        <f t="shared" si="468"/>
        <v>1</v>
      </c>
      <c r="DH728" s="78" t="str">
        <f t="shared" si="469"/>
        <v>1</v>
      </c>
      <c r="DI728" s="79" t="str">
        <f>IFERROR(IF(J728="","",VLOOKUP(J728,Lists!$D$3:$E$13,2,FALSE)),1)</f>
        <v/>
      </c>
      <c r="DJ728" s="79" t="str">
        <f>IFERROR(IF(K728="","",VLOOKUP(K728,Lists!$F$3:$G$14,2,FALSE)),1)</f>
        <v/>
      </c>
      <c r="DK728" s="79" t="str">
        <f>IFERROR(IF(M728="","",VLOOKUP(M728,Lists!$AA$3:$AB$18,2,FALSE)),1)</f>
        <v/>
      </c>
      <c r="DL728" s="79" t="str">
        <f>IFERROR(IF(N728="","",VLOOKUP(N728,Lists!$AC$3:$AD$13,2,FALSE)),1)</f>
        <v/>
      </c>
    </row>
    <row r="729" spans="1:116" ht="15" customHeight="1" x14ac:dyDescent="0.2">
      <c r="A729" s="20"/>
      <c r="B729" s="19"/>
      <c r="C729" s="19"/>
      <c r="D729" s="19"/>
      <c r="E729" s="136"/>
      <c r="F729" s="70"/>
      <c r="G729" s="19"/>
      <c r="H729" s="65"/>
      <c r="I729" s="20"/>
      <c r="J729" s="66"/>
      <c r="K729" s="18"/>
      <c r="L729" s="18"/>
      <c r="M729" s="20"/>
      <c r="N729" s="20"/>
      <c r="O729" s="18"/>
      <c r="P729" s="134"/>
      <c r="Q729" s="70"/>
      <c r="R729" s="134"/>
      <c r="S729" s="70"/>
      <c r="T729" s="134"/>
      <c r="U729" s="70"/>
      <c r="V729" s="134"/>
      <c r="W729" s="20"/>
      <c r="X729" s="135"/>
      <c r="Y729" s="20"/>
      <c r="Z729" s="135"/>
      <c r="AA729" s="19"/>
      <c r="AB729" s="19"/>
      <c r="AC729" s="19"/>
      <c r="AD729" s="19"/>
      <c r="AE729" s="71" t="str">
        <f t="shared" si="434"/>
        <v/>
      </c>
      <c r="AF729" s="71" t="str">
        <f t="shared" si="435"/>
        <v/>
      </c>
      <c r="AG729" s="71" t="str">
        <f t="shared" si="436"/>
        <v/>
      </c>
      <c r="AH729" s="71" t="str">
        <f t="shared" si="437"/>
        <v/>
      </c>
      <c r="AI729" s="71" t="str">
        <f t="shared" si="438"/>
        <v/>
      </c>
      <c r="AJ729" s="71" t="str">
        <f t="shared" si="439"/>
        <v/>
      </c>
      <c r="AK729" s="71" t="str">
        <f t="shared" si="440"/>
        <v/>
      </c>
      <c r="AL729" s="71" t="str">
        <f t="shared" si="441"/>
        <v/>
      </c>
      <c r="AM729" s="71" t="str">
        <f t="shared" si="442"/>
        <v/>
      </c>
      <c r="AN729" s="72" t="str">
        <f t="shared" si="443"/>
        <v/>
      </c>
      <c r="AO729" s="73" t="str">
        <f t="shared" si="444"/>
        <v/>
      </c>
      <c r="AP729" s="72" t="str">
        <f t="shared" si="445"/>
        <v/>
      </c>
      <c r="AQ729" s="72" t="str">
        <f t="shared" si="446"/>
        <v/>
      </c>
      <c r="AR729" s="72" t="str">
        <f t="shared" si="447"/>
        <v/>
      </c>
      <c r="AS729" s="72" t="str">
        <f t="shared" si="448"/>
        <v/>
      </c>
      <c r="AT729" s="72" t="str">
        <f t="shared" si="449"/>
        <v/>
      </c>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78" t="str">
        <f t="shared" si="450"/>
        <v/>
      </c>
      <c r="CO729" s="78" t="str">
        <f t="shared" si="451"/>
        <v/>
      </c>
      <c r="CP729" s="78" t="str">
        <f t="shared" si="452"/>
        <v/>
      </c>
      <c r="CQ729" s="78" t="str">
        <f t="shared" si="453"/>
        <v/>
      </c>
      <c r="CR729" s="78" t="str">
        <f t="shared" si="454"/>
        <v/>
      </c>
      <c r="CS729" s="78" t="str">
        <f t="shared" si="455"/>
        <v/>
      </c>
      <c r="CT729" s="78">
        <f t="shared" si="456"/>
        <v>0</v>
      </c>
      <c r="CU729" s="78">
        <f t="shared" si="457"/>
        <v>0</v>
      </c>
      <c r="CV729" s="78">
        <f t="shared" si="458"/>
        <v>0</v>
      </c>
      <c r="CW729" s="78">
        <f t="shared" si="459"/>
        <v>0</v>
      </c>
      <c r="CX729" s="78">
        <f t="shared" si="460"/>
        <v>0</v>
      </c>
      <c r="CY729" s="78">
        <f t="shared" si="461"/>
        <v>0</v>
      </c>
      <c r="CZ729" s="78">
        <f t="shared" si="462"/>
        <v>0</v>
      </c>
      <c r="DA729" s="78">
        <f>IF(COUNTIFS($A$2:$A$601,A729,$B$2:$B$601,B729,$F$2:F$601,F729)&gt;1,1,0)</f>
        <v>0</v>
      </c>
      <c r="DB729" s="78">
        <f t="shared" si="463"/>
        <v>0</v>
      </c>
      <c r="DC729" s="78">
        <f t="shared" si="464"/>
        <v>0</v>
      </c>
      <c r="DD729" s="78">
        <f t="shared" si="465"/>
        <v>0</v>
      </c>
      <c r="DE729" s="78" t="str">
        <f t="shared" si="466"/>
        <v>1</v>
      </c>
      <c r="DF729" s="78" t="str">
        <f t="shared" si="467"/>
        <v>1</v>
      </c>
      <c r="DG729" s="78" t="str">
        <f t="shared" si="468"/>
        <v>1</v>
      </c>
      <c r="DH729" s="78" t="str">
        <f t="shared" si="469"/>
        <v>1</v>
      </c>
      <c r="DI729" s="79" t="str">
        <f>IFERROR(IF(J729="","",VLOOKUP(J729,Lists!$D$3:$E$13,2,FALSE)),1)</f>
        <v/>
      </c>
      <c r="DJ729" s="79" t="str">
        <f>IFERROR(IF(K729="","",VLOOKUP(K729,Lists!$F$3:$G$14,2,FALSE)),1)</f>
        <v/>
      </c>
      <c r="DK729" s="79" t="str">
        <f>IFERROR(IF(M729="","",VLOOKUP(M729,Lists!$AA$3:$AB$18,2,FALSE)),1)</f>
        <v/>
      </c>
      <c r="DL729" s="79" t="str">
        <f>IFERROR(IF(N729="","",VLOOKUP(N729,Lists!$AC$3:$AD$13,2,FALSE)),1)</f>
        <v/>
      </c>
    </row>
    <row r="730" spans="1:116" ht="15" customHeight="1" x14ac:dyDescent="0.2">
      <c r="A730" s="20"/>
      <c r="B730" s="19"/>
      <c r="C730" s="19"/>
      <c r="D730" s="19"/>
      <c r="E730" s="136"/>
      <c r="F730" s="70"/>
      <c r="G730" s="19"/>
      <c r="H730" s="65"/>
      <c r="I730" s="20"/>
      <c r="J730" s="66"/>
      <c r="K730" s="18"/>
      <c r="L730" s="18"/>
      <c r="M730" s="20"/>
      <c r="N730" s="20"/>
      <c r="O730" s="18"/>
      <c r="P730" s="134"/>
      <c r="Q730" s="70"/>
      <c r="R730" s="134"/>
      <c r="S730" s="70"/>
      <c r="T730" s="134"/>
      <c r="U730" s="70"/>
      <c r="V730" s="134"/>
      <c r="W730" s="20"/>
      <c r="X730" s="135"/>
      <c r="Y730" s="20"/>
      <c r="Z730" s="135"/>
      <c r="AA730" s="19"/>
      <c r="AB730" s="19"/>
      <c r="AC730" s="19"/>
      <c r="AD730" s="19"/>
      <c r="AE730" s="71" t="str">
        <f t="shared" si="434"/>
        <v/>
      </c>
      <c r="AF730" s="71" t="str">
        <f t="shared" si="435"/>
        <v/>
      </c>
      <c r="AG730" s="71" t="str">
        <f t="shared" si="436"/>
        <v/>
      </c>
      <c r="AH730" s="71" t="str">
        <f t="shared" si="437"/>
        <v/>
      </c>
      <c r="AI730" s="71" t="str">
        <f t="shared" si="438"/>
        <v/>
      </c>
      <c r="AJ730" s="71" t="str">
        <f t="shared" si="439"/>
        <v/>
      </c>
      <c r="AK730" s="71" t="str">
        <f t="shared" si="440"/>
        <v/>
      </c>
      <c r="AL730" s="71" t="str">
        <f t="shared" si="441"/>
        <v/>
      </c>
      <c r="AM730" s="71" t="str">
        <f t="shared" si="442"/>
        <v/>
      </c>
      <c r="AN730" s="72" t="str">
        <f t="shared" si="443"/>
        <v/>
      </c>
      <c r="AO730" s="73" t="str">
        <f t="shared" si="444"/>
        <v/>
      </c>
      <c r="AP730" s="72" t="str">
        <f t="shared" si="445"/>
        <v/>
      </c>
      <c r="AQ730" s="72" t="str">
        <f t="shared" si="446"/>
        <v/>
      </c>
      <c r="AR730" s="72" t="str">
        <f t="shared" si="447"/>
        <v/>
      </c>
      <c r="AS730" s="72" t="str">
        <f t="shared" si="448"/>
        <v/>
      </c>
      <c r="AT730" s="72" t="str">
        <f t="shared" si="449"/>
        <v/>
      </c>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78" t="str">
        <f t="shared" si="450"/>
        <v/>
      </c>
      <c r="CO730" s="78" t="str">
        <f t="shared" si="451"/>
        <v/>
      </c>
      <c r="CP730" s="78" t="str">
        <f t="shared" si="452"/>
        <v/>
      </c>
      <c r="CQ730" s="78" t="str">
        <f t="shared" si="453"/>
        <v/>
      </c>
      <c r="CR730" s="78" t="str">
        <f t="shared" si="454"/>
        <v/>
      </c>
      <c r="CS730" s="78" t="str">
        <f t="shared" si="455"/>
        <v/>
      </c>
      <c r="CT730" s="78">
        <f t="shared" si="456"/>
        <v>0</v>
      </c>
      <c r="CU730" s="78">
        <f t="shared" si="457"/>
        <v>0</v>
      </c>
      <c r="CV730" s="78">
        <f t="shared" si="458"/>
        <v>0</v>
      </c>
      <c r="CW730" s="78">
        <f t="shared" si="459"/>
        <v>0</v>
      </c>
      <c r="CX730" s="78">
        <f t="shared" si="460"/>
        <v>0</v>
      </c>
      <c r="CY730" s="78">
        <f t="shared" si="461"/>
        <v>0</v>
      </c>
      <c r="CZ730" s="78">
        <f t="shared" si="462"/>
        <v>0</v>
      </c>
      <c r="DA730" s="78">
        <f>IF(COUNTIFS($A$2:$A$601,A730,$B$2:$B$601,B730,$F$2:F$601,F730)&gt;1,1,0)</f>
        <v>0</v>
      </c>
      <c r="DB730" s="78">
        <f t="shared" si="463"/>
        <v>0</v>
      </c>
      <c r="DC730" s="78">
        <f t="shared" si="464"/>
        <v>0</v>
      </c>
      <c r="DD730" s="78">
        <f t="shared" si="465"/>
        <v>0</v>
      </c>
      <c r="DE730" s="78" t="str">
        <f t="shared" si="466"/>
        <v>1</v>
      </c>
      <c r="DF730" s="78" t="str">
        <f t="shared" si="467"/>
        <v>1</v>
      </c>
      <c r="DG730" s="78" t="str">
        <f t="shared" si="468"/>
        <v>1</v>
      </c>
      <c r="DH730" s="78" t="str">
        <f t="shared" si="469"/>
        <v>1</v>
      </c>
      <c r="DI730" s="79" t="str">
        <f>IFERROR(IF(J730="","",VLOOKUP(J730,Lists!$D$3:$E$13,2,FALSE)),1)</f>
        <v/>
      </c>
      <c r="DJ730" s="79" t="str">
        <f>IFERROR(IF(K730="","",VLOOKUP(K730,Lists!$F$3:$G$14,2,FALSE)),1)</f>
        <v/>
      </c>
      <c r="DK730" s="79" t="str">
        <f>IFERROR(IF(M730="","",VLOOKUP(M730,Lists!$AA$3:$AB$18,2,FALSE)),1)</f>
        <v/>
      </c>
      <c r="DL730" s="79" t="str">
        <f>IFERROR(IF(N730="","",VLOOKUP(N730,Lists!$AC$3:$AD$13,2,FALSE)),1)</f>
        <v/>
      </c>
    </row>
    <row r="731" spans="1:116" ht="15" customHeight="1" x14ac:dyDescent="0.2">
      <c r="A731" s="20"/>
      <c r="B731" s="19"/>
      <c r="C731" s="19"/>
      <c r="D731" s="19"/>
      <c r="E731" s="136"/>
      <c r="F731" s="70"/>
      <c r="G731" s="19"/>
      <c r="H731" s="65"/>
      <c r="I731" s="20"/>
      <c r="J731" s="66"/>
      <c r="K731" s="18"/>
      <c r="L731" s="18"/>
      <c r="M731" s="20"/>
      <c r="N731" s="20"/>
      <c r="O731" s="18"/>
      <c r="P731" s="134"/>
      <c r="Q731" s="70"/>
      <c r="R731" s="134"/>
      <c r="S731" s="70"/>
      <c r="T731" s="134"/>
      <c r="U731" s="70"/>
      <c r="V731" s="134"/>
      <c r="W731" s="20"/>
      <c r="X731" s="135"/>
      <c r="Y731" s="20"/>
      <c r="Z731" s="135"/>
      <c r="AA731" s="19"/>
      <c r="AB731" s="19"/>
      <c r="AC731" s="19"/>
      <c r="AD731" s="19"/>
      <c r="AE731" s="71" t="str">
        <f t="shared" si="434"/>
        <v/>
      </c>
      <c r="AF731" s="71" t="str">
        <f t="shared" si="435"/>
        <v/>
      </c>
      <c r="AG731" s="71" t="str">
        <f t="shared" si="436"/>
        <v/>
      </c>
      <c r="AH731" s="71" t="str">
        <f t="shared" si="437"/>
        <v/>
      </c>
      <c r="AI731" s="71" t="str">
        <f t="shared" si="438"/>
        <v/>
      </c>
      <c r="AJ731" s="71" t="str">
        <f t="shared" si="439"/>
        <v/>
      </c>
      <c r="AK731" s="71" t="str">
        <f t="shared" si="440"/>
        <v/>
      </c>
      <c r="AL731" s="71" t="str">
        <f t="shared" si="441"/>
        <v/>
      </c>
      <c r="AM731" s="71" t="str">
        <f t="shared" si="442"/>
        <v/>
      </c>
      <c r="AN731" s="72" t="str">
        <f t="shared" si="443"/>
        <v/>
      </c>
      <c r="AO731" s="73" t="str">
        <f t="shared" si="444"/>
        <v/>
      </c>
      <c r="AP731" s="72" t="str">
        <f t="shared" si="445"/>
        <v/>
      </c>
      <c r="AQ731" s="72" t="str">
        <f t="shared" si="446"/>
        <v/>
      </c>
      <c r="AR731" s="72" t="str">
        <f t="shared" si="447"/>
        <v/>
      </c>
      <c r="AS731" s="72" t="str">
        <f t="shared" si="448"/>
        <v/>
      </c>
      <c r="AT731" s="72" t="str">
        <f t="shared" si="449"/>
        <v/>
      </c>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78" t="str">
        <f t="shared" si="450"/>
        <v/>
      </c>
      <c r="CO731" s="78" t="str">
        <f t="shared" si="451"/>
        <v/>
      </c>
      <c r="CP731" s="78" t="str">
        <f t="shared" si="452"/>
        <v/>
      </c>
      <c r="CQ731" s="78" t="str">
        <f t="shared" si="453"/>
        <v/>
      </c>
      <c r="CR731" s="78" t="str">
        <f t="shared" si="454"/>
        <v/>
      </c>
      <c r="CS731" s="78" t="str">
        <f t="shared" si="455"/>
        <v/>
      </c>
      <c r="CT731" s="78">
        <f t="shared" si="456"/>
        <v>0</v>
      </c>
      <c r="CU731" s="78">
        <f t="shared" si="457"/>
        <v>0</v>
      </c>
      <c r="CV731" s="78">
        <f t="shared" si="458"/>
        <v>0</v>
      </c>
      <c r="CW731" s="78">
        <f t="shared" si="459"/>
        <v>0</v>
      </c>
      <c r="CX731" s="78">
        <f t="shared" si="460"/>
        <v>0</v>
      </c>
      <c r="CY731" s="78">
        <f t="shared" si="461"/>
        <v>0</v>
      </c>
      <c r="CZ731" s="78">
        <f t="shared" si="462"/>
        <v>0</v>
      </c>
      <c r="DA731" s="78">
        <f>IF(COUNTIFS($A$2:$A$601,A731,$B$2:$B$601,B731,$F$2:F$601,F731)&gt;1,1,0)</f>
        <v>0</v>
      </c>
      <c r="DB731" s="78">
        <f t="shared" si="463"/>
        <v>0</v>
      </c>
      <c r="DC731" s="78">
        <f t="shared" si="464"/>
        <v>0</v>
      </c>
      <c r="DD731" s="78">
        <f t="shared" si="465"/>
        <v>0</v>
      </c>
      <c r="DE731" s="78" t="str">
        <f t="shared" si="466"/>
        <v>1</v>
      </c>
      <c r="DF731" s="78" t="str">
        <f t="shared" si="467"/>
        <v>1</v>
      </c>
      <c r="DG731" s="78" t="str">
        <f t="shared" si="468"/>
        <v>1</v>
      </c>
      <c r="DH731" s="78" t="str">
        <f t="shared" si="469"/>
        <v>1</v>
      </c>
      <c r="DI731" s="79" t="str">
        <f>IFERROR(IF(J731="","",VLOOKUP(J731,Lists!$D$3:$E$13,2,FALSE)),1)</f>
        <v/>
      </c>
      <c r="DJ731" s="79" t="str">
        <f>IFERROR(IF(K731="","",VLOOKUP(K731,Lists!$F$3:$G$14,2,FALSE)),1)</f>
        <v/>
      </c>
      <c r="DK731" s="79" t="str">
        <f>IFERROR(IF(M731="","",VLOOKUP(M731,Lists!$AA$3:$AB$18,2,FALSE)),1)</f>
        <v/>
      </c>
      <c r="DL731" s="79" t="str">
        <f>IFERROR(IF(N731="","",VLOOKUP(N731,Lists!$AC$3:$AD$13,2,FALSE)),1)</f>
        <v/>
      </c>
    </row>
    <row r="732" spans="1:116" ht="15" customHeight="1" x14ac:dyDescent="0.2">
      <c r="A732" s="20"/>
      <c r="B732" s="19"/>
      <c r="C732" s="19"/>
      <c r="D732" s="19"/>
      <c r="E732" s="136"/>
      <c r="F732" s="70"/>
      <c r="G732" s="19"/>
      <c r="H732" s="65"/>
      <c r="I732" s="20"/>
      <c r="J732" s="66"/>
      <c r="K732" s="18"/>
      <c r="L732" s="18"/>
      <c r="M732" s="20"/>
      <c r="N732" s="20"/>
      <c r="O732" s="18"/>
      <c r="P732" s="134"/>
      <c r="Q732" s="70"/>
      <c r="R732" s="134"/>
      <c r="S732" s="70"/>
      <c r="T732" s="134"/>
      <c r="U732" s="70"/>
      <c r="V732" s="134"/>
      <c r="W732" s="20"/>
      <c r="X732" s="135"/>
      <c r="Y732" s="20"/>
      <c r="Z732" s="135"/>
      <c r="AA732" s="19"/>
      <c r="AB732" s="19"/>
      <c r="AC732" s="19"/>
      <c r="AD732" s="19"/>
      <c r="AE732" s="71" t="str">
        <f t="shared" si="434"/>
        <v/>
      </c>
      <c r="AF732" s="71" t="str">
        <f t="shared" si="435"/>
        <v/>
      </c>
      <c r="AG732" s="71" t="str">
        <f t="shared" si="436"/>
        <v/>
      </c>
      <c r="AH732" s="71" t="str">
        <f t="shared" si="437"/>
        <v/>
      </c>
      <c r="AI732" s="71" t="str">
        <f t="shared" si="438"/>
        <v/>
      </c>
      <c r="AJ732" s="71" t="str">
        <f t="shared" si="439"/>
        <v/>
      </c>
      <c r="AK732" s="71" t="str">
        <f t="shared" si="440"/>
        <v/>
      </c>
      <c r="AL732" s="71" t="str">
        <f t="shared" si="441"/>
        <v/>
      </c>
      <c r="AM732" s="71" t="str">
        <f t="shared" si="442"/>
        <v/>
      </c>
      <c r="AN732" s="72" t="str">
        <f t="shared" si="443"/>
        <v/>
      </c>
      <c r="AO732" s="73" t="str">
        <f t="shared" si="444"/>
        <v/>
      </c>
      <c r="AP732" s="72" t="str">
        <f t="shared" si="445"/>
        <v/>
      </c>
      <c r="AQ732" s="72" t="str">
        <f t="shared" si="446"/>
        <v/>
      </c>
      <c r="AR732" s="72" t="str">
        <f t="shared" si="447"/>
        <v/>
      </c>
      <c r="AS732" s="72" t="str">
        <f t="shared" si="448"/>
        <v/>
      </c>
      <c r="AT732" s="72" t="str">
        <f t="shared" si="449"/>
        <v/>
      </c>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78" t="str">
        <f t="shared" si="450"/>
        <v/>
      </c>
      <c r="CO732" s="78" t="str">
        <f t="shared" si="451"/>
        <v/>
      </c>
      <c r="CP732" s="78" t="str">
        <f t="shared" si="452"/>
        <v/>
      </c>
      <c r="CQ732" s="78" t="str">
        <f t="shared" si="453"/>
        <v/>
      </c>
      <c r="CR732" s="78" t="str">
        <f t="shared" si="454"/>
        <v/>
      </c>
      <c r="CS732" s="78" t="str">
        <f t="shared" si="455"/>
        <v/>
      </c>
      <c r="CT732" s="78">
        <f t="shared" si="456"/>
        <v>0</v>
      </c>
      <c r="CU732" s="78">
        <f t="shared" si="457"/>
        <v>0</v>
      </c>
      <c r="CV732" s="78">
        <f t="shared" si="458"/>
        <v>0</v>
      </c>
      <c r="CW732" s="78">
        <f t="shared" si="459"/>
        <v>0</v>
      </c>
      <c r="CX732" s="78">
        <f t="shared" si="460"/>
        <v>0</v>
      </c>
      <c r="CY732" s="78">
        <f t="shared" si="461"/>
        <v>0</v>
      </c>
      <c r="CZ732" s="78">
        <f t="shared" si="462"/>
        <v>0</v>
      </c>
      <c r="DA732" s="78">
        <f>IF(COUNTIFS($A$2:$A$601,A732,$B$2:$B$601,B732,$F$2:F$601,F732)&gt;1,1,0)</f>
        <v>0</v>
      </c>
      <c r="DB732" s="78">
        <f t="shared" si="463"/>
        <v>0</v>
      </c>
      <c r="DC732" s="78">
        <f t="shared" si="464"/>
        <v>0</v>
      </c>
      <c r="DD732" s="78">
        <f t="shared" si="465"/>
        <v>0</v>
      </c>
      <c r="DE732" s="78" t="str">
        <f t="shared" si="466"/>
        <v>1</v>
      </c>
      <c r="DF732" s="78" t="str">
        <f t="shared" si="467"/>
        <v>1</v>
      </c>
      <c r="DG732" s="78" t="str">
        <f t="shared" si="468"/>
        <v>1</v>
      </c>
      <c r="DH732" s="78" t="str">
        <f t="shared" si="469"/>
        <v>1</v>
      </c>
      <c r="DI732" s="79" t="str">
        <f>IFERROR(IF(J732="","",VLOOKUP(J732,Lists!$D$3:$E$13,2,FALSE)),1)</f>
        <v/>
      </c>
      <c r="DJ732" s="79" t="str">
        <f>IFERROR(IF(K732="","",VLOOKUP(K732,Lists!$F$3:$G$14,2,FALSE)),1)</f>
        <v/>
      </c>
      <c r="DK732" s="79" t="str">
        <f>IFERROR(IF(M732="","",VLOOKUP(M732,Lists!$AA$3:$AB$18,2,FALSE)),1)</f>
        <v/>
      </c>
      <c r="DL732" s="79" t="str">
        <f>IFERROR(IF(N732="","",VLOOKUP(N732,Lists!$AC$3:$AD$13,2,FALSE)),1)</f>
        <v/>
      </c>
    </row>
    <row r="733" spans="1:116" ht="15" customHeight="1" x14ac:dyDescent="0.2">
      <c r="A733" s="20"/>
      <c r="B733" s="19"/>
      <c r="C733" s="19"/>
      <c r="D733" s="19"/>
      <c r="E733" s="136"/>
      <c r="F733" s="70"/>
      <c r="G733" s="19"/>
      <c r="H733" s="65"/>
      <c r="I733" s="20"/>
      <c r="J733" s="66"/>
      <c r="K733" s="18"/>
      <c r="L733" s="18"/>
      <c r="M733" s="20"/>
      <c r="N733" s="20"/>
      <c r="O733" s="18"/>
      <c r="P733" s="134"/>
      <c r="Q733" s="70"/>
      <c r="R733" s="134"/>
      <c r="S733" s="70"/>
      <c r="T733" s="134"/>
      <c r="U733" s="70"/>
      <c r="V733" s="134"/>
      <c r="W733" s="20"/>
      <c r="X733" s="135"/>
      <c r="Y733" s="20"/>
      <c r="Z733" s="135"/>
      <c r="AA733" s="19"/>
      <c r="AB733" s="19"/>
      <c r="AC733" s="19"/>
      <c r="AD733" s="19"/>
      <c r="AE733" s="71" t="str">
        <f t="shared" si="434"/>
        <v/>
      </c>
      <c r="AF733" s="71" t="str">
        <f t="shared" si="435"/>
        <v/>
      </c>
      <c r="AG733" s="71" t="str">
        <f t="shared" si="436"/>
        <v/>
      </c>
      <c r="AH733" s="71" t="str">
        <f t="shared" si="437"/>
        <v/>
      </c>
      <c r="AI733" s="71" t="str">
        <f t="shared" si="438"/>
        <v/>
      </c>
      <c r="AJ733" s="71" t="str">
        <f t="shared" si="439"/>
        <v/>
      </c>
      <c r="AK733" s="71" t="str">
        <f t="shared" si="440"/>
        <v/>
      </c>
      <c r="AL733" s="71" t="str">
        <f t="shared" si="441"/>
        <v/>
      </c>
      <c r="AM733" s="71" t="str">
        <f t="shared" si="442"/>
        <v/>
      </c>
      <c r="AN733" s="72" t="str">
        <f t="shared" si="443"/>
        <v/>
      </c>
      <c r="AO733" s="73" t="str">
        <f t="shared" si="444"/>
        <v/>
      </c>
      <c r="AP733" s="72" t="str">
        <f t="shared" si="445"/>
        <v/>
      </c>
      <c r="AQ733" s="72" t="str">
        <f t="shared" si="446"/>
        <v/>
      </c>
      <c r="AR733" s="72" t="str">
        <f t="shared" si="447"/>
        <v/>
      </c>
      <c r="AS733" s="72" t="str">
        <f t="shared" si="448"/>
        <v/>
      </c>
      <c r="AT733" s="72" t="str">
        <f t="shared" si="449"/>
        <v/>
      </c>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78" t="str">
        <f t="shared" si="450"/>
        <v/>
      </c>
      <c r="CO733" s="78" t="str">
        <f t="shared" si="451"/>
        <v/>
      </c>
      <c r="CP733" s="78" t="str">
        <f t="shared" si="452"/>
        <v/>
      </c>
      <c r="CQ733" s="78" t="str">
        <f t="shared" si="453"/>
        <v/>
      </c>
      <c r="CR733" s="78" t="str">
        <f t="shared" si="454"/>
        <v/>
      </c>
      <c r="CS733" s="78" t="str">
        <f t="shared" si="455"/>
        <v/>
      </c>
      <c r="CT733" s="78">
        <f t="shared" si="456"/>
        <v>0</v>
      </c>
      <c r="CU733" s="78">
        <f t="shared" si="457"/>
        <v>0</v>
      </c>
      <c r="CV733" s="78">
        <f t="shared" si="458"/>
        <v>0</v>
      </c>
      <c r="CW733" s="78">
        <f t="shared" si="459"/>
        <v>0</v>
      </c>
      <c r="CX733" s="78">
        <f t="shared" si="460"/>
        <v>0</v>
      </c>
      <c r="CY733" s="78">
        <f t="shared" si="461"/>
        <v>0</v>
      </c>
      <c r="CZ733" s="78">
        <f t="shared" si="462"/>
        <v>0</v>
      </c>
      <c r="DA733" s="78">
        <f>IF(COUNTIFS($A$2:$A$601,A733,$B$2:$B$601,B733,$F$2:F$601,F733)&gt;1,1,0)</f>
        <v>0</v>
      </c>
      <c r="DB733" s="78">
        <f t="shared" si="463"/>
        <v>0</v>
      </c>
      <c r="DC733" s="78">
        <f t="shared" si="464"/>
        <v>0</v>
      </c>
      <c r="DD733" s="78">
        <f t="shared" si="465"/>
        <v>0</v>
      </c>
      <c r="DE733" s="78" t="str">
        <f t="shared" si="466"/>
        <v>1</v>
      </c>
      <c r="DF733" s="78" t="str">
        <f t="shared" si="467"/>
        <v>1</v>
      </c>
      <c r="DG733" s="78" t="str">
        <f t="shared" si="468"/>
        <v>1</v>
      </c>
      <c r="DH733" s="78" t="str">
        <f t="shared" si="469"/>
        <v>1</v>
      </c>
      <c r="DI733" s="79" t="str">
        <f>IFERROR(IF(J733="","",VLOOKUP(J733,Lists!$D$3:$E$13,2,FALSE)),1)</f>
        <v/>
      </c>
      <c r="DJ733" s="79" t="str">
        <f>IFERROR(IF(K733="","",VLOOKUP(K733,Lists!$F$3:$G$14,2,FALSE)),1)</f>
        <v/>
      </c>
      <c r="DK733" s="79" t="str">
        <f>IFERROR(IF(M733="","",VLOOKUP(M733,Lists!$AA$3:$AB$18,2,FALSE)),1)</f>
        <v/>
      </c>
      <c r="DL733" s="79" t="str">
        <f>IFERROR(IF(N733="","",VLOOKUP(N733,Lists!$AC$3:$AD$13,2,FALSE)),1)</f>
        <v/>
      </c>
    </row>
    <row r="734" spans="1:116" ht="15" customHeight="1" x14ac:dyDescent="0.2">
      <c r="A734" s="20"/>
      <c r="B734" s="19"/>
      <c r="C734" s="19"/>
      <c r="D734" s="19"/>
      <c r="E734" s="136"/>
      <c r="F734" s="70"/>
      <c r="G734" s="19"/>
      <c r="H734" s="65"/>
      <c r="I734" s="20"/>
      <c r="J734" s="66"/>
      <c r="K734" s="18"/>
      <c r="L734" s="18"/>
      <c r="M734" s="20"/>
      <c r="N734" s="20"/>
      <c r="O734" s="18"/>
      <c r="P734" s="134"/>
      <c r="Q734" s="70"/>
      <c r="R734" s="134"/>
      <c r="S734" s="70"/>
      <c r="T734" s="134"/>
      <c r="U734" s="70"/>
      <c r="V734" s="134"/>
      <c r="W734" s="20"/>
      <c r="X734" s="135"/>
      <c r="Y734" s="20"/>
      <c r="Z734" s="135"/>
      <c r="AA734" s="19"/>
      <c r="AB734" s="19"/>
      <c r="AC734" s="19"/>
      <c r="AD734" s="19"/>
      <c r="AE734" s="71" t="str">
        <f t="shared" si="434"/>
        <v/>
      </c>
      <c r="AF734" s="71" t="str">
        <f t="shared" si="435"/>
        <v/>
      </c>
      <c r="AG734" s="71" t="str">
        <f t="shared" si="436"/>
        <v/>
      </c>
      <c r="AH734" s="71" t="str">
        <f t="shared" si="437"/>
        <v/>
      </c>
      <c r="AI734" s="71" t="str">
        <f t="shared" si="438"/>
        <v/>
      </c>
      <c r="AJ734" s="71" t="str">
        <f t="shared" si="439"/>
        <v/>
      </c>
      <c r="AK734" s="71" t="str">
        <f t="shared" si="440"/>
        <v/>
      </c>
      <c r="AL734" s="71" t="str">
        <f t="shared" si="441"/>
        <v/>
      </c>
      <c r="AM734" s="71" t="str">
        <f t="shared" si="442"/>
        <v/>
      </c>
      <c r="AN734" s="72" t="str">
        <f t="shared" si="443"/>
        <v/>
      </c>
      <c r="AO734" s="73" t="str">
        <f t="shared" si="444"/>
        <v/>
      </c>
      <c r="AP734" s="72" t="str">
        <f t="shared" si="445"/>
        <v/>
      </c>
      <c r="AQ734" s="72" t="str">
        <f t="shared" si="446"/>
        <v/>
      </c>
      <c r="AR734" s="72" t="str">
        <f t="shared" si="447"/>
        <v/>
      </c>
      <c r="AS734" s="72" t="str">
        <f t="shared" si="448"/>
        <v/>
      </c>
      <c r="AT734" s="72" t="str">
        <f t="shared" si="449"/>
        <v/>
      </c>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78" t="str">
        <f t="shared" si="450"/>
        <v/>
      </c>
      <c r="CO734" s="78" t="str">
        <f t="shared" si="451"/>
        <v/>
      </c>
      <c r="CP734" s="78" t="str">
        <f t="shared" si="452"/>
        <v/>
      </c>
      <c r="CQ734" s="78" t="str">
        <f t="shared" si="453"/>
        <v/>
      </c>
      <c r="CR734" s="78" t="str">
        <f t="shared" si="454"/>
        <v/>
      </c>
      <c r="CS734" s="78" t="str">
        <f t="shared" si="455"/>
        <v/>
      </c>
      <c r="CT734" s="78">
        <f t="shared" si="456"/>
        <v>0</v>
      </c>
      <c r="CU734" s="78">
        <f t="shared" si="457"/>
        <v>0</v>
      </c>
      <c r="CV734" s="78">
        <f t="shared" si="458"/>
        <v>0</v>
      </c>
      <c r="CW734" s="78">
        <f t="shared" si="459"/>
        <v>0</v>
      </c>
      <c r="CX734" s="78">
        <f t="shared" si="460"/>
        <v>0</v>
      </c>
      <c r="CY734" s="78">
        <f t="shared" si="461"/>
        <v>0</v>
      </c>
      <c r="CZ734" s="78">
        <f t="shared" si="462"/>
        <v>0</v>
      </c>
      <c r="DA734" s="78">
        <f>IF(COUNTIFS($A$2:$A$601,A734,$B$2:$B$601,B734,$F$2:F$601,F734)&gt;1,1,0)</f>
        <v>0</v>
      </c>
      <c r="DB734" s="78">
        <f t="shared" si="463"/>
        <v>0</v>
      </c>
      <c r="DC734" s="78">
        <f t="shared" si="464"/>
        <v>0</v>
      </c>
      <c r="DD734" s="78">
        <f t="shared" si="465"/>
        <v>0</v>
      </c>
      <c r="DE734" s="78" t="str">
        <f t="shared" si="466"/>
        <v>1</v>
      </c>
      <c r="DF734" s="78" t="str">
        <f t="shared" si="467"/>
        <v>1</v>
      </c>
      <c r="DG734" s="78" t="str">
        <f t="shared" si="468"/>
        <v>1</v>
      </c>
      <c r="DH734" s="78" t="str">
        <f t="shared" si="469"/>
        <v>1</v>
      </c>
      <c r="DI734" s="79" t="str">
        <f>IFERROR(IF(J734="","",VLOOKUP(J734,Lists!$D$3:$E$13,2,FALSE)),1)</f>
        <v/>
      </c>
      <c r="DJ734" s="79" t="str">
        <f>IFERROR(IF(K734="","",VLOOKUP(K734,Lists!$F$3:$G$14,2,FALSE)),1)</f>
        <v/>
      </c>
      <c r="DK734" s="79" t="str">
        <f>IFERROR(IF(M734="","",VLOOKUP(M734,Lists!$AA$3:$AB$18,2,FALSE)),1)</f>
        <v/>
      </c>
      <c r="DL734" s="79" t="str">
        <f>IFERROR(IF(N734="","",VLOOKUP(N734,Lists!$AC$3:$AD$13,2,FALSE)),1)</f>
        <v/>
      </c>
    </row>
    <row r="735" spans="1:116" ht="15" customHeight="1" x14ac:dyDescent="0.2">
      <c r="A735" s="20"/>
      <c r="B735" s="19"/>
      <c r="C735" s="19"/>
      <c r="D735" s="19"/>
      <c r="E735" s="136"/>
      <c r="F735" s="70"/>
      <c r="G735" s="19"/>
      <c r="H735" s="65"/>
      <c r="I735" s="20"/>
      <c r="J735" s="66"/>
      <c r="K735" s="18"/>
      <c r="L735" s="18"/>
      <c r="M735" s="20"/>
      <c r="N735" s="20"/>
      <c r="O735" s="18"/>
      <c r="P735" s="134"/>
      <c r="Q735" s="70"/>
      <c r="R735" s="134"/>
      <c r="S735" s="70"/>
      <c r="T735" s="134"/>
      <c r="U735" s="70"/>
      <c r="V735" s="134"/>
      <c r="W735" s="20"/>
      <c r="X735" s="135"/>
      <c r="Y735" s="20"/>
      <c r="Z735" s="135"/>
      <c r="AA735" s="19"/>
      <c r="AB735" s="19"/>
      <c r="AC735" s="19"/>
      <c r="AD735" s="19"/>
      <c r="AE735" s="71" t="str">
        <f t="shared" si="434"/>
        <v/>
      </c>
      <c r="AF735" s="71" t="str">
        <f t="shared" si="435"/>
        <v/>
      </c>
      <c r="AG735" s="71" t="str">
        <f t="shared" si="436"/>
        <v/>
      </c>
      <c r="AH735" s="71" t="str">
        <f t="shared" si="437"/>
        <v/>
      </c>
      <c r="AI735" s="71" t="str">
        <f t="shared" si="438"/>
        <v/>
      </c>
      <c r="AJ735" s="71" t="str">
        <f t="shared" si="439"/>
        <v/>
      </c>
      <c r="AK735" s="71" t="str">
        <f t="shared" si="440"/>
        <v/>
      </c>
      <c r="AL735" s="71" t="str">
        <f t="shared" si="441"/>
        <v/>
      </c>
      <c r="AM735" s="71" t="str">
        <f t="shared" si="442"/>
        <v/>
      </c>
      <c r="AN735" s="72" t="str">
        <f t="shared" si="443"/>
        <v/>
      </c>
      <c r="AO735" s="73" t="str">
        <f t="shared" si="444"/>
        <v/>
      </c>
      <c r="AP735" s="72" t="str">
        <f t="shared" si="445"/>
        <v/>
      </c>
      <c r="AQ735" s="72" t="str">
        <f t="shared" si="446"/>
        <v/>
      </c>
      <c r="AR735" s="72" t="str">
        <f t="shared" si="447"/>
        <v/>
      </c>
      <c r="AS735" s="72" t="str">
        <f t="shared" si="448"/>
        <v/>
      </c>
      <c r="AT735" s="72" t="str">
        <f t="shared" si="449"/>
        <v/>
      </c>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78" t="str">
        <f t="shared" si="450"/>
        <v/>
      </c>
      <c r="CO735" s="78" t="str">
        <f t="shared" si="451"/>
        <v/>
      </c>
      <c r="CP735" s="78" t="str">
        <f t="shared" si="452"/>
        <v/>
      </c>
      <c r="CQ735" s="78" t="str">
        <f t="shared" si="453"/>
        <v/>
      </c>
      <c r="CR735" s="78" t="str">
        <f t="shared" si="454"/>
        <v/>
      </c>
      <c r="CS735" s="78" t="str">
        <f t="shared" si="455"/>
        <v/>
      </c>
      <c r="CT735" s="78">
        <f t="shared" si="456"/>
        <v>0</v>
      </c>
      <c r="CU735" s="78">
        <f t="shared" si="457"/>
        <v>0</v>
      </c>
      <c r="CV735" s="78">
        <f t="shared" si="458"/>
        <v>0</v>
      </c>
      <c r="CW735" s="78">
        <f t="shared" si="459"/>
        <v>0</v>
      </c>
      <c r="CX735" s="78">
        <f t="shared" si="460"/>
        <v>0</v>
      </c>
      <c r="CY735" s="78">
        <f t="shared" si="461"/>
        <v>0</v>
      </c>
      <c r="CZ735" s="78">
        <f t="shared" si="462"/>
        <v>0</v>
      </c>
      <c r="DA735" s="78">
        <f>IF(COUNTIFS($A$2:$A$601,A735,$B$2:$B$601,B735,$F$2:F$601,F735)&gt;1,1,0)</f>
        <v>0</v>
      </c>
      <c r="DB735" s="78">
        <f t="shared" si="463"/>
        <v>0</v>
      </c>
      <c r="DC735" s="78">
        <f t="shared" si="464"/>
        <v>0</v>
      </c>
      <c r="DD735" s="78">
        <f t="shared" si="465"/>
        <v>0</v>
      </c>
      <c r="DE735" s="78" t="str">
        <f t="shared" si="466"/>
        <v>1</v>
      </c>
      <c r="DF735" s="78" t="str">
        <f t="shared" si="467"/>
        <v>1</v>
      </c>
      <c r="DG735" s="78" t="str">
        <f t="shared" si="468"/>
        <v>1</v>
      </c>
      <c r="DH735" s="78" t="str">
        <f t="shared" si="469"/>
        <v>1</v>
      </c>
      <c r="DI735" s="79" t="str">
        <f>IFERROR(IF(J735="","",VLOOKUP(J735,Lists!$D$3:$E$13,2,FALSE)),1)</f>
        <v/>
      </c>
      <c r="DJ735" s="79" t="str">
        <f>IFERROR(IF(K735="","",VLOOKUP(K735,Lists!$F$3:$G$14,2,FALSE)),1)</f>
        <v/>
      </c>
      <c r="DK735" s="79" t="str">
        <f>IFERROR(IF(M735="","",VLOOKUP(M735,Lists!$AA$3:$AB$18,2,FALSE)),1)</f>
        <v/>
      </c>
      <c r="DL735" s="79" t="str">
        <f>IFERROR(IF(N735="","",VLOOKUP(N735,Lists!$AC$3:$AD$13,2,FALSE)),1)</f>
        <v/>
      </c>
    </row>
    <row r="736" spans="1:116" ht="15" customHeight="1" x14ac:dyDescent="0.2">
      <c r="A736" s="20"/>
      <c r="B736" s="19"/>
      <c r="C736" s="19"/>
      <c r="D736" s="19"/>
      <c r="E736" s="136"/>
      <c r="F736" s="70"/>
      <c r="G736" s="19"/>
      <c r="H736" s="65"/>
      <c r="I736" s="20"/>
      <c r="J736" s="66"/>
      <c r="K736" s="18"/>
      <c r="L736" s="18"/>
      <c r="M736" s="20"/>
      <c r="N736" s="20"/>
      <c r="O736" s="18"/>
      <c r="P736" s="134"/>
      <c r="Q736" s="70"/>
      <c r="R736" s="134"/>
      <c r="S736" s="70"/>
      <c r="T736" s="134"/>
      <c r="U736" s="70"/>
      <c r="V736" s="134"/>
      <c r="W736" s="20"/>
      <c r="X736" s="135"/>
      <c r="Y736" s="20"/>
      <c r="Z736" s="135"/>
      <c r="AA736" s="19"/>
      <c r="AB736" s="19"/>
      <c r="AC736" s="19"/>
      <c r="AD736" s="19"/>
      <c r="AE736" s="71" t="str">
        <f t="shared" si="434"/>
        <v/>
      </c>
      <c r="AF736" s="71" t="str">
        <f t="shared" si="435"/>
        <v/>
      </c>
      <c r="AG736" s="71" t="str">
        <f t="shared" si="436"/>
        <v/>
      </c>
      <c r="AH736" s="71" t="str">
        <f t="shared" si="437"/>
        <v/>
      </c>
      <c r="AI736" s="71" t="str">
        <f t="shared" si="438"/>
        <v/>
      </c>
      <c r="AJ736" s="71" t="str">
        <f t="shared" si="439"/>
        <v/>
      </c>
      <c r="AK736" s="71" t="str">
        <f t="shared" si="440"/>
        <v/>
      </c>
      <c r="AL736" s="71" t="str">
        <f t="shared" si="441"/>
        <v/>
      </c>
      <c r="AM736" s="71" t="str">
        <f t="shared" si="442"/>
        <v/>
      </c>
      <c r="AN736" s="72" t="str">
        <f t="shared" si="443"/>
        <v/>
      </c>
      <c r="AO736" s="73" t="str">
        <f t="shared" si="444"/>
        <v/>
      </c>
      <c r="AP736" s="72" t="str">
        <f t="shared" si="445"/>
        <v/>
      </c>
      <c r="AQ736" s="72" t="str">
        <f t="shared" si="446"/>
        <v/>
      </c>
      <c r="AR736" s="72" t="str">
        <f t="shared" si="447"/>
        <v/>
      </c>
      <c r="AS736" s="72" t="str">
        <f t="shared" si="448"/>
        <v/>
      </c>
      <c r="AT736" s="72" t="str">
        <f t="shared" si="449"/>
        <v/>
      </c>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78" t="str">
        <f t="shared" si="450"/>
        <v/>
      </c>
      <c r="CO736" s="78" t="str">
        <f t="shared" si="451"/>
        <v/>
      </c>
      <c r="CP736" s="78" t="str">
        <f t="shared" si="452"/>
        <v/>
      </c>
      <c r="CQ736" s="78" t="str">
        <f t="shared" si="453"/>
        <v/>
      </c>
      <c r="CR736" s="78" t="str">
        <f t="shared" si="454"/>
        <v/>
      </c>
      <c r="CS736" s="78" t="str">
        <f t="shared" si="455"/>
        <v/>
      </c>
      <c r="CT736" s="78">
        <f t="shared" si="456"/>
        <v>0</v>
      </c>
      <c r="CU736" s="78">
        <f t="shared" si="457"/>
        <v>0</v>
      </c>
      <c r="CV736" s="78">
        <f t="shared" si="458"/>
        <v>0</v>
      </c>
      <c r="CW736" s="78">
        <f t="shared" si="459"/>
        <v>0</v>
      </c>
      <c r="CX736" s="78">
        <f t="shared" si="460"/>
        <v>0</v>
      </c>
      <c r="CY736" s="78">
        <f t="shared" si="461"/>
        <v>0</v>
      </c>
      <c r="CZ736" s="78">
        <f t="shared" si="462"/>
        <v>0</v>
      </c>
      <c r="DA736" s="78">
        <f>IF(COUNTIFS($A$2:$A$601,A736,$B$2:$B$601,B736,$F$2:F$601,F736)&gt;1,1,0)</f>
        <v>0</v>
      </c>
      <c r="DB736" s="78">
        <f t="shared" si="463"/>
        <v>0</v>
      </c>
      <c r="DC736" s="78">
        <f t="shared" si="464"/>
        <v>0</v>
      </c>
      <c r="DD736" s="78">
        <f t="shared" si="465"/>
        <v>0</v>
      </c>
      <c r="DE736" s="78" t="str">
        <f t="shared" si="466"/>
        <v>1</v>
      </c>
      <c r="DF736" s="78" t="str">
        <f t="shared" si="467"/>
        <v>1</v>
      </c>
      <c r="DG736" s="78" t="str">
        <f t="shared" si="468"/>
        <v>1</v>
      </c>
      <c r="DH736" s="78" t="str">
        <f t="shared" si="469"/>
        <v>1</v>
      </c>
      <c r="DI736" s="79" t="str">
        <f>IFERROR(IF(J736="","",VLOOKUP(J736,Lists!$D$3:$E$13,2,FALSE)),1)</f>
        <v/>
      </c>
      <c r="DJ736" s="79" t="str">
        <f>IFERROR(IF(K736="","",VLOOKUP(K736,Lists!$F$3:$G$14,2,FALSE)),1)</f>
        <v/>
      </c>
      <c r="DK736" s="79" t="str">
        <f>IFERROR(IF(M736="","",VLOOKUP(M736,Lists!$AA$3:$AB$18,2,FALSE)),1)</f>
        <v/>
      </c>
      <c r="DL736" s="79" t="str">
        <f>IFERROR(IF(N736="","",VLOOKUP(N736,Lists!$AC$3:$AD$13,2,FALSE)),1)</f>
        <v/>
      </c>
    </row>
    <row r="737" spans="1:116" ht="15" customHeight="1" x14ac:dyDescent="0.2">
      <c r="A737" s="20"/>
      <c r="B737" s="19"/>
      <c r="C737" s="19"/>
      <c r="D737" s="19"/>
      <c r="E737" s="136"/>
      <c r="F737" s="70"/>
      <c r="G737" s="19"/>
      <c r="H737" s="65"/>
      <c r="I737" s="20"/>
      <c r="J737" s="66"/>
      <c r="K737" s="18"/>
      <c r="L737" s="18"/>
      <c r="M737" s="20"/>
      <c r="N737" s="20"/>
      <c r="O737" s="18"/>
      <c r="P737" s="134"/>
      <c r="Q737" s="70"/>
      <c r="R737" s="134"/>
      <c r="S737" s="70"/>
      <c r="T737" s="134"/>
      <c r="U737" s="70"/>
      <c r="V737" s="134"/>
      <c r="W737" s="20"/>
      <c r="X737" s="135"/>
      <c r="Y737" s="20"/>
      <c r="Z737" s="135"/>
      <c r="AA737" s="19"/>
      <c r="AB737" s="19"/>
      <c r="AC737" s="19"/>
      <c r="AD737" s="19"/>
      <c r="AE737" s="71" t="str">
        <f t="shared" si="434"/>
        <v/>
      </c>
      <c r="AF737" s="71" t="str">
        <f t="shared" si="435"/>
        <v/>
      </c>
      <c r="AG737" s="71" t="str">
        <f t="shared" si="436"/>
        <v/>
      </c>
      <c r="AH737" s="71" t="str">
        <f t="shared" si="437"/>
        <v/>
      </c>
      <c r="AI737" s="71" t="str">
        <f t="shared" si="438"/>
        <v/>
      </c>
      <c r="AJ737" s="71" t="str">
        <f t="shared" si="439"/>
        <v/>
      </c>
      <c r="AK737" s="71" t="str">
        <f t="shared" si="440"/>
        <v/>
      </c>
      <c r="AL737" s="71" t="str">
        <f t="shared" si="441"/>
        <v/>
      </c>
      <c r="AM737" s="71" t="str">
        <f t="shared" si="442"/>
        <v/>
      </c>
      <c r="AN737" s="72" t="str">
        <f t="shared" si="443"/>
        <v/>
      </c>
      <c r="AO737" s="73" t="str">
        <f t="shared" si="444"/>
        <v/>
      </c>
      <c r="AP737" s="72" t="str">
        <f t="shared" si="445"/>
        <v/>
      </c>
      <c r="AQ737" s="72" t="str">
        <f t="shared" si="446"/>
        <v/>
      </c>
      <c r="AR737" s="72" t="str">
        <f t="shared" si="447"/>
        <v/>
      </c>
      <c r="AS737" s="72" t="str">
        <f t="shared" si="448"/>
        <v/>
      </c>
      <c r="AT737" s="72" t="str">
        <f t="shared" si="449"/>
        <v/>
      </c>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78" t="str">
        <f t="shared" si="450"/>
        <v/>
      </c>
      <c r="CO737" s="78" t="str">
        <f t="shared" si="451"/>
        <v/>
      </c>
      <c r="CP737" s="78" t="str">
        <f t="shared" si="452"/>
        <v/>
      </c>
      <c r="CQ737" s="78" t="str">
        <f t="shared" si="453"/>
        <v/>
      </c>
      <c r="CR737" s="78" t="str">
        <f t="shared" si="454"/>
        <v/>
      </c>
      <c r="CS737" s="78" t="str">
        <f t="shared" si="455"/>
        <v/>
      </c>
      <c r="CT737" s="78">
        <f t="shared" si="456"/>
        <v>0</v>
      </c>
      <c r="CU737" s="78">
        <f t="shared" si="457"/>
        <v>0</v>
      </c>
      <c r="CV737" s="78">
        <f t="shared" si="458"/>
        <v>0</v>
      </c>
      <c r="CW737" s="78">
        <f t="shared" si="459"/>
        <v>0</v>
      </c>
      <c r="CX737" s="78">
        <f t="shared" si="460"/>
        <v>0</v>
      </c>
      <c r="CY737" s="78">
        <f t="shared" si="461"/>
        <v>0</v>
      </c>
      <c r="CZ737" s="78">
        <f t="shared" si="462"/>
        <v>0</v>
      </c>
      <c r="DA737" s="78">
        <f>IF(COUNTIFS($A$2:$A$601,A737,$B$2:$B$601,B737,$F$2:F$601,F737)&gt;1,1,0)</f>
        <v>0</v>
      </c>
      <c r="DB737" s="78">
        <f t="shared" si="463"/>
        <v>0</v>
      </c>
      <c r="DC737" s="78">
        <f t="shared" si="464"/>
        <v>0</v>
      </c>
      <c r="DD737" s="78">
        <f t="shared" si="465"/>
        <v>0</v>
      </c>
      <c r="DE737" s="78" t="str">
        <f t="shared" si="466"/>
        <v>1</v>
      </c>
      <c r="DF737" s="78" t="str">
        <f t="shared" si="467"/>
        <v>1</v>
      </c>
      <c r="DG737" s="78" t="str">
        <f t="shared" si="468"/>
        <v>1</v>
      </c>
      <c r="DH737" s="78" t="str">
        <f t="shared" si="469"/>
        <v>1</v>
      </c>
      <c r="DI737" s="79" t="str">
        <f>IFERROR(IF(J737="","",VLOOKUP(J737,Lists!$D$3:$E$13,2,FALSE)),1)</f>
        <v/>
      </c>
      <c r="DJ737" s="79" t="str">
        <f>IFERROR(IF(K737="","",VLOOKUP(K737,Lists!$F$3:$G$14,2,FALSE)),1)</f>
        <v/>
      </c>
      <c r="DK737" s="79" t="str">
        <f>IFERROR(IF(M737="","",VLOOKUP(M737,Lists!$AA$3:$AB$18,2,FALSE)),1)</f>
        <v/>
      </c>
      <c r="DL737" s="79" t="str">
        <f>IFERROR(IF(N737="","",VLOOKUP(N737,Lists!$AC$3:$AD$13,2,FALSE)),1)</f>
        <v/>
      </c>
    </row>
    <row r="738" spans="1:116" ht="15" customHeight="1" x14ac:dyDescent="0.2">
      <c r="A738" s="20"/>
      <c r="B738" s="19"/>
      <c r="C738" s="19"/>
      <c r="D738" s="19"/>
      <c r="E738" s="136"/>
      <c r="F738" s="70"/>
      <c r="G738" s="19"/>
      <c r="H738" s="65"/>
      <c r="I738" s="20"/>
      <c r="J738" s="66"/>
      <c r="K738" s="18"/>
      <c r="L738" s="18"/>
      <c r="M738" s="20"/>
      <c r="N738" s="20"/>
      <c r="O738" s="18"/>
      <c r="P738" s="134"/>
      <c r="Q738" s="70"/>
      <c r="R738" s="134"/>
      <c r="S738" s="70"/>
      <c r="T738" s="134"/>
      <c r="U738" s="70"/>
      <c r="V738" s="134"/>
      <c r="W738" s="20"/>
      <c r="X738" s="135"/>
      <c r="Y738" s="20"/>
      <c r="Z738" s="135"/>
      <c r="AA738" s="19"/>
      <c r="AB738" s="19"/>
      <c r="AC738" s="19"/>
      <c r="AD738" s="19"/>
      <c r="AE738" s="71" t="str">
        <f t="shared" si="434"/>
        <v/>
      </c>
      <c r="AF738" s="71" t="str">
        <f t="shared" si="435"/>
        <v/>
      </c>
      <c r="AG738" s="71" t="str">
        <f t="shared" si="436"/>
        <v/>
      </c>
      <c r="AH738" s="71" t="str">
        <f t="shared" si="437"/>
        <v/>
      </c>
      <c r="AI738" s="71" t="str">
        <f t="shared" si="438"/>
        <v/>
      </c>
      <c r="AJ738" s="71" t="str">
        <f t="shared" si="439"/>
        <v/>
      </c>
      <c r="AK738" s="71" t="str">
        <f t="shared" si="440"/>
        <v/>
      </c>
      <c r="AL738" s="71" t="str">
        <f t="shared" si="441"/>
        <v/>
      </c>
      <c r="AM738" s="71" t="str">
        <f t="shared" si="442"/>
        <v/>
      </c>
      <c r="AN738" s="72" t="str">
        <f t="shared" si="443"/>
        <v/>
      </c>
      <c r="AO738" s="73" t="str">
        <f t="shared" si="444"/>
        <v/>
      </c>
      <c r="AP738" s="72" t="str">
        <f t="shared" si="445"/>
        <v/>
      </c>
      <c r="AQ738" s="72" t="str">
        <f t="shared" si="446"/>
        <v/>
      </c>
      <c r="AR738" s="72" t="str">
        <f t="shared" si="447"/>
        <v/>
      </c>
      <c r="AS738" s="72" t="str">
        <f t="shared" si="448"/>
        <v/>
      </c>
      <c r="AT738" s="72" t="str">
        <f t="shared" si="449"/>
        <v/>
      </c>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78" t="str">
        <f t="shared" si="450"/>
        <v/>
      </c>
      <c r="CO738" s="78" t="str">
        <f t="shared" si="451"/>
        <v/>
      </c>
      <c r="CP738" s="78" t="str">
        <f t="shared" si="452"/>
        <v/>
      </c>
      <c r="CQ738" s="78" t="str">
        <f t="shared" si="453"/>
        <v/>
      </c>
      <c r="CR738" s="78" t="str">
        <f t="shared" si="454"/>
        <v/>
      </c>
      <c r="CS738" s="78" t="str">
        <f t="shared" si="455"/>
        <v/>
      </c>
      <c r="CT738" s="78">
        <f t="shared" si="456"/>
        <v>0</v>
      </c>
      <c r="CU738" s="78">
        <f t="shared" si="457"/>
        <v>0</v>
      </c>
      <c r="CV738" s="78">
        <f t="shared" si="458"/>
        <v>0</v>
      </c>
      <c r="CW738" s="78">
        <f t="shared" si="459"/>
        <v>0</v>
      </c>
      <c r="CX738" s="78">
        <f t="shared" si="460"/>
        <v>0</v>
      </c>
      <c r="CY738" s="78">
        <f t="shared" si="461"/>
        <v>0</v>
      </c>
      <c r="CZ738" s="78">
        <f t="shared" si="462"/>
        <v>0</v>
      </c>
      <c r="DA738" s="78">
        <f>IF(COUNTIFS($A$2:$A$601,A738,$B$2:$B$601,B738,$F$2:F$601,F738)&gt;1,1,0)</f>
        <v>0</v>
      </c>
      <c r="DB738" s="78">
        <f t="shared" si="463"/>
        <v>0</v>
      </c>
      <c r="DC738" s="78">
        <f t="shared" si="464"/>
        <v>0</v>
      </c>
      <c r="DD738" s="78">
        <f t="shared" si="465"/>
        <v>0</v>
      </c>
      <c r="DE738" s="78" t="str">
        <f t="shared" si="466"/>
        <v>1</v>
      </c>
      <c r="DF738" s="78" t="str">
        <f t="shared" si="467"/>
        <v>1</v>
      </c>
      <c r="DG738" s="78" t="str">
        <f t="shared" si="468"/>
        <v>1</v>
      </c>
      <c r="DH738" s="78" t="str">
        <f t="shared" si="469"/>
        <v>1</v>
      </c>
      <c r="DI738" s="79" t="str">
        <f>IFERROR(IF(J738="","",VLOOKUP(J738,Lists!$D$3:$E$13,2,FALSE)),1)</f>
        <v/>
      </c>
      <c r="DJ738" s="79" t="str">
        <f>IFERROR(IF(K738="","",VLOOKUP(K738,Lists!$F$3:$G$14,2,FALSE)),1)</f>
        <v/>
      </c>
      <c r="DK738" s="79" t="str">
        <f>IFERROR(IF(M738="","",VLOOKUP(M738,Lists!$AA$3:$AB$18,2,FALSE)),1)</f>
        <v/>
      </c>
      <c r="DL738" s="79" t="str">
        <f>IFERROR(IF(N738="","",VLOOKUP(N738,Lists!$AC$3:$AD$13,2,FALSE)),1)</f>
        <v/>
      </c>
    </row>
    <row r="739" spans="1:116" ht="15" customHeight="1" x14ac:dyDescent="0.2">
      <c r="A739" s="20"/>
      <c r="B739" s="19"/>
      <c r="C739" s="19"/>
      <c r="D739" s="19"/>
      <c r="E739" s="136"/>
      <c r="F739" s="70"/>
      <c r="G739" s="19"/>
      <c r="H739" s="65"/>
      <c r="I739" s="20"/>
      <c r="J739" s="66"/>
      <c r="K739" s="18"/>
      <c r="L739" s="18"/>
      <c r="M739" s="20"/>
      <c r="N739" s="20"/>
      <c r="O739" s="18"/>
      <c r="P739" s="134"/>
      <c r="Q739" s="70"/>
      <c r="R739" s="134"/>
      <c r="S739" s="70"/>
      <c r="T739" s="134"/>
      <c r="U739" s="70"/>
      <c r="V739" s="134"/>
      <c r="W739" s="20"/>
      <c r="X739" s="135"/>
      <c r="Y739" s="20"/>
      <c r="Z739" s="135"/>
      <c r="AA739" s="19"/>
      <c r="AB739" s="19"/>
      <c r="AC739" s="19"/>
      <c r="AD739" s="19"/>
      <c r="AE739" s="71" t="str">
        <f t="shared" si="434"/>
        <v/>
      </c>
      <c r="AF739" s="71" t="str">
        <f t="shared" si="435"/>
        <v/>
      </c>
      <c r="AG739" s="71" t="str">
        <f t="shared" si="436"/>
        <v/>
      </c>
      <c r="AH739" s="71" t="str">
        <f t="shared" si="437"/>
        <v/>
      </c>
      <c r="AI739" s="71" t="str">
        <f t="shared" si="438"/>
        <v/>
      </c>
      <c r="AJ739" s="71" t="str">
        <f t="shared" si="439"/>
        <v/>
      </c>
      <c r="AK739" s="71" t="str">
        <f t="shared" si="440"/>
        <v/>
      </c>
      <c r="AL739" s="71" t="str">
        <f t="shared" si="441"/>
        <v/>
      </c>
      <c r="AM739" s="71" t="str">
        <f t="shared" si="442"/>
        <v/>
      </c>
      <c r="AN739" s="72" t="str">
        <f t="shared" si="443"/>
        <v/>
      </c>
      <c r="AO739" s="73" t="str">
        <f t="shared" si="444"/>
        <v/>
      </c>
      <c r="AP739" s="72" t="str">
        <f t="shared" si="445"/>
        <v/>
      </c>
      <c r="AQ739" s="72" t="str">
        <f t="shared" si="446"/>
        <v/>
      </c>
      <c r="AR739" s="72" t="str">
        <f t="shared" si="447"/>
        <v/>
      </c>
      <c r="AS739" s="72" t="str">
        <f t="shared" si="448"/>
        <v/>
      </c>
      <c r="AT739" s="72" t="str">
        <f t="shared" si="449"/>
        <v/>
      </c>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78" t="str">
        <f t="shared" si="450"/>
        <v/>
      </c>
      <c r="CO739" s="78" t="str">
        <f t="shared" si="451"/>
        <v/>
      </c>
      <c r="CP739" s="78" t="str">
        <f t="shared" si="452"/>
        <v/>
      </c>
      <c r="CQ739" s="78" t="str">
        <f t="shared" si="453"/>
        <v/>
      </c>
      <c r="CR739" s="78" t="str">
        <f t="shared" si="454"/>
        <v/>
      </c>
      <c r="CS739" s="78" t="str">
        <f t="shared" si="455"/>
        <v/>
      </c>
      <c r="CT739" s="78">
        <f t="shared" si="456"/>
        <v>0</v>
      </c>
      <c r="CU739" s="78">
        <f t="shared" si="457"/>
        <v>0</v>
      </c>
      <c r="CV739" s="78">
        <f t="shared" si="458"/>
        <v>0</v>
      </c>
      <c r="CW739" s="78">
        <f t="shared" si="459"/>
        <v>0</v>
      </c>
      <c r="CX739" s="78">
        <f t="shared" si="460"/>
        <v>0</v>
      </c>
      <c r="CY739" s="78">
        <f t="shared" si="461"/>
        <v>0</v>
      </c>
      <c r="CZ739" s="78">
        <f t="shared" si="462"/>
        <v>0</v>
      </c>
      <c r="DA739" s="78">
        <f>IF(COUNTIFS($A$2:$A$601,A739,$B$2:$B$601,B739,$F$2:F$601,F739)&gt;1,1,0)</f>
        <v>0</v>
      </c>
      <c r="DB739" s="78">
        <f t="shared" si="463"/>
        <v>0</v>
      </c>
      <c r="DC739" s="78">
        <f t="shared" si="464"/>
        <v>0</v>
      </c>
      <c r="DD739" s="78">
        <f t="shared" si="465"/>
        <v>0</v>
      </c>
      <c r="DE739" s="78" t="str">
        <f t="shared" si="466"/>
        <v>1</v>
      </c>
      <c r="DF739" s="78" t="str">
        <f t="shared" si="467"/>
        <v>1</v>
      </c>
      <c r="DG739" s="78" t="str">
        <f t="shared" si="468"/>
        <v>1</v>
      </c>
      <c r="DH739" s="78" t="str">
        <f t="shared" si="469"/>
        <v>1</v>
      </c>
      <c r="DI739" s="79" t="str">
        <f>IFERROR(IF(J739="","",VLOOKUP(J739,Lists!$D$3:$E$13,2,FALSE)),1)</f>
        <v/>
      </c>
      <c r="DJ739" s="79" t="str">
        <f>IFERROR(IF(K739="","",VLOOKUP(K739,Lists!$F$3:$G$14,2,FALSE)),1)</f>
        <v/>
      </c>
      <c r="DK739" s="79" t="str">
        <f>IFERROR(IF(M739="","",VLOOKUP(M739,Lists!$AA$3:$AB$18,2,FALSE)),1)</f>
        <v/>
      </c>
      <c r="DL739" s="79" t="str">
        <f>IFERROR(IF(N739="","",VLOOKUP(N739,Lists!$AC$3:$AD$13,2,FALSE)),1)</f>
        <v/>
      </c>
    </row>
    <row r="740" spans="1:116" ht="15" customHeight="1" x14ac:dyDescent="0.2">
      <c r="A740" s="20"/>
      <c r="B740" s="19"/>
      <c r="C740" s="19"/>
      <c r="D740" s="19"/>
      <c r="E740" s="136"/>
      <c r="F740" s="70"/>
      <c r="G740" s="19"/>
      <c r="H740" s="65"/>
      <c r="I740" s="20"/>
      <c r="J740" s="66"/>
      <c r="K740" s="18"/>
      <c r="L740" s="18"/>
      <c r="M740" s="20"/>
      <c r="N740" s="20"/>
      <c r="O740" s="18"/>
      <c r="P740" s="134"/>
      <c r="Q740" s="70"/>
      <c r="R740" s="134"/>
      <c r="S740" s="70"/>
      <c r="T740" s="134"/>
      <c r="U740" s="70"/>
      <c r="V740" s="134"/>
      <c r="W740" s="20"/>
      <c r="X740" s="135"/>
      <c r="Y740" s="20"/>
      <c r="Z740" s="135"/>
      <c r="AA740" s="19"/>
      <c r="AB740" s="19"/>
      <c r="AC740" s="19"/>
      <c r="AD740" s="19"/>
      <c r="AE740" s="71" t="str">
        <f t="shared" si="434"/>
        <v/>
      </c>
      <c r="AF740" s="71" t="str">
        <f t="shared" si="435"/>
        <v/>
      </c>
      <c r="AG740" s="71" t="str">
        <f t="shared" si="436"/>
        <v/>
      </c>
      <c r="AH740" s="71" t="str">
        <f t="shared" si="437"/>
        <v/>
      </c>
      <c r="AI740" s="71" t="str">
        <f t="shared" si="438"/>
        <v/>
      </c>
      <c r="AJ740" s="71" t="str">
        <f t="shared" si="439"/>
        <v/>
      </c>
      <c r="AK740" s="71" t="str">
        <f t="shared" si="440"/>
        <v/>
      </c>
      <c r="AL740" s="71" t="str">
        <f t="shared" si="441"/>
        <v/>
      </c>
      <c r="AM740" s="71" t="str">
        <f t="shared" si="442"/>
        <v/>
      </c>
      <c r="AN740" s="72" t="str">
        <f t="shared" si="443"/>
        <v/>
      </c>
      <c r="AO740" s="73" t="str">
        <f t="shared" si="444"/>
        <v/>
      </c>
      <c r="AP740" s="72" t="str">
        <f t="shared" si="445"/>
        <v/>
      </c>
      <c r="AQ740" s="72" t="str">
        <f t="shared" si="446"/>
        <v/>
      </c>
      <c r="AR740" s="72" t="str">
        <f t="shared" si="447"/>
        <v/>
      </c>
      <c r="AS740" s="72" t="str">
        <f t="shared" si="448"/>
        <v/>
      </c>
      <c r="AT740" s="72" t="str">
        <f t="shared" si="449"/>
        <v/>
      </c>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78" t="str">
        <f t="shared" si="450"/>
        <v/>
      </c>
      <c r="CO740" s="78" t="str">
        <f t="shared" si="451"/>
        <v/>
      </c>
      <c r="CP740" s="78" t="str">
        <f t="shared" si="452"/>
        <v/>
      </c>
      <c r="CQ740" s="78" t="str">
        <f t="shared" si="453"/>
        <v/>
      </c>
      <c r="CR740" s="78" t="str">
        <f t="shared" si="454"/>
        <v/>
      </c>
      <c r="CS740" s="78" t="str">
        <f t="shared" si="455"/>
        <v/>
      </c>
      <c r="CT740" s="78">
        <f t="shared" si="456"/>
        <v>0</v>
      </c>
      <c r="CU740" s="78">
        <f t="shared" si="457"/>
        <v>0</v>
      </c>
      <c r="CV740" s="78">
        <f t="shared" si="458"/>
        <v>0</v>
      </c>
      <c r="CW740" s="78">
        <f t="shared" si="459"/>
        <v>0</v>
      </c>
      <c r="CX740" s="78">
        <f t="shared" si="460"/>
        <v>0</v>
      </c>
      <c r="CY740" s="78">
        <f t="shared" si="461"/>
        <v>0</v>
      </c>
      <c r="CZ740" s="78">
        <f t="shared" si="462"/>
        <v>0</v>
      </c>
      <c r="DA740" s="78">
        <f>IF(COUNTIFS($A$2:$A$601,A740,$B$2:$B$601,B740,$F$2:F$601,F740)&gt;1,1,0)</f>
        <v>0</v>
      </c>
      <c r="DB740" s="78">
        <f t="shared" si="463"/>
        <v>0</v>
      </c>
      <c r="DC740" s="78">
        <f t="shared" si="464"/>
        <v>0</v>
      </c>
      <c r="DD740" s="78">
        <f t="shared" si="465"/>
        <v>0</v>
      </c>
      <c r="DE740" s="78" t="str">
        <f t="shared" si="466"/>
        <v>1</v>
      </c>
      <c r="DF740" s="78" t="str">
        <f t="shared" si="467"/>
        <v>1</v>
      </c>
      <c r="DG740" s="78" t="str">
        <f t="shared" si="468"/>
        <v>1</v>
      </c>
      <c r="DH740" s="78" t="str">
        <f t="shared" si="469"/>
        <v>1</v>
      </c>
      <c r="DI740" s="79" t="str">
        <f>IFERROR(IF(J740="","",VLOOKUP(J740,Lists!$D$3:$E$13,2,FALSE)),1)</f>
        <v/>
      </c>
      <c r="DJ740" s="79" t="str">
        <f>IFERROR(IF(K740="","",VLOOKUP(K740,Lists!$F$3:$G$14,2,FALSE)),1)</f>
        <v/>
      </c>
      <c r="DK740" s="79" t="str">
        <f>IFERROR(IF(M740="","",VLOOKUP(M740,Lists!$AA$3:$AB$18,2,FALSE)),1)</f>
        <v/>
      </c>
      <c r="DL740" s="79" t="str">
        <f>IFERROR(IF(N740="","",VLOOKUP(N740,Lists!$AC$3:$AD$13,2,FALSE)),1)</f>
        <v/>
      </c>
    </row>
    <row r="741" spans="1:116" ht="15" customHeight="1" x14ac:dyDescent="0.2">
      <c r="A741" s="20"/>
      <c r="B741" s="19"/>
      <c r="C741" s="19"/>
      <c r="D741" s="19"/>
      <c r="E741" s="136"/>
      <c r="F741" s="70"/>
      <c r="G741" s="19"/>
      <c r="H741" s="65"/>
      <c r="I741" s="20"/>
      <c r="J741" s="66"/>
      <c r="K741" s="18"/>
      <c r="L741" s="18"/>
      <c r="M741" s="20"/>
      <c r="N741" s="20"/>
      <c r="O741" s="18"/>
      <c r="P741" s="134"/>
      <c r="Q741" s="70"/>
      <c r="R741" s="134"/>
      <c r="S741" s="70"/>
      <c r="T741" s="134"/>
      <c r="U741" s="70"/>
      <c r="V741" s="134"/>
      <c r="W741" s="20"/>
      <c r="X741" s="135"/>
      <c r="Y741" s="20"/>
      <c r="Z741" s="135"/>
      <c r="AA741" s="19"/>
      <c r="AB741" s="19"/>
      <c r="AC741" s="19"/>
      <c r="AD741" s="19"/>
      <c r="AE741" s="71" t="str">
        <f t="shared" si="434"/>
        <v/>
      </c>
      <c r="AF741" s="71" t="str">
        <f t="shared" si="435"/>
        <v/>
      </c>
      <c r="AG741" s="71" t="str">
        <f t="shared" si="436"/>
        <v/>
      </c>
      <c r="AH741" s="71" t="str">
        <f t="shared" si="437"/>
        <v/>
      </c>
      <c r="AI741" s="71" t="str">
        <f t="shared" si="438"/>
        <v/>
      </c>
      <c r="AJ741" s="71" t="str">
        <f t="shared" si="439"/>
        <v/>
      </c>
      <c r="AK741" s="71" t="str">
        <f t="shared" si="440"/>
        <v/>
      </c>
      <c r="AL741" s="71" t="str">
        <f t="shared" si="441"/>
        <v/>
      </c>
      <c r="AM741" s="71" t="str">
        <f t="shared" si="442"/>
        <v/>
      </c>
      <c r="AN741" s="72" t="str">
        <f t="shared" si="443"/>
        <v/>
      </c>
      <c r="AO741" s="73" t="str">
        <f t="shared" si="444"/>
        <v/>
      </c>
      <c r="AP741" s="72" t="str">
        <f t="shared" si="445"/>
        <v/>
      </c>
      <c r="AQ741" s="72" t="str">
        <f t="shared" si="446"/>
        <v/>
      </c>
      <c r="AR741" s="72" t="str">
        <f t="shared" si="447"/>
        <v/>
      </c>
      <c r="AS741" s="72" t="str">
        <f t="shared" si="448"/>
        <v/>
      </c>
      <c r="AT741" s="72" t="str">
        <f t="shared" si="449"/>
        <v/>
      </c>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78" t="str">
        <f t="shared" si="450"/>
        <v/>
      </c>
      <c r="CO741" s="78" t="str">
        <f t="shared" si="451"/>
        <v/>
      </c>
      <c r="CP741" s="78" t="str">
        <f t="shared" si="452"/>
        <v/>
      </c>
      <c r="CQ741" s="78" t="str">
        <f t="shared" si="453"/>
        <v/>
      </c>
      <c r="CR741" s="78" t="str">
        <f t="shared" si="454"/>
        <v/>
      </c>
      <c r="CS741" s="78" t="str">
        <f t="shared" si="455"/>
        <v/>
      </c>
      <c r="CT741" s="78">
        <f t="shared" si="456"/>
        <v>0</v>
      </c>
      <c r="CU741" s="78">
        <f t="shared" si="457"/>
        <v>0</v>
      </c>
      <c r="CV741" s="78">
        <f t="shared" si="458"/>
        <v>0</v>
      </c>
      <c r="CW741" s="78">
        <f t="shared" si="459"/>
        <v>0</v>
      </c>
      <c r="CX741" s="78">
        <f t="shared" si="460"/>
        <v>0</v>
      </c>
      <c r="CY741" s="78">
        <f t="shared" si="461"/>
        <v>0</v>
      </c>
      <c r="CZ741" s="78">
        <f t="shared" si="462"/>
        <v>0</v>
      </c>
      <c r="DA741" s="78">
        <f>IF(COUNTIFS($A$2:$A$601,A741,$B$2:$B$601,B741,$F$2:F$601,F741)&gt;1,1,0)</f>
        <v>0</v>
      </c>
      <c r="DB741" s="78">
        <f t="shared" si="463"/>
        <v>0</v>
      </c>
      <c r="DC741" s="78">
        <f t="shared" si="464"/>
        <v>0</v>
      </c>
      <c r="DD741" s="78">
        <f t="shared" si="465"/>
        <v>0</v>
      </c>
      <c r="DE741" s="78" t="str">
        <f t="shared" si="466"/>
        <v>1</v>
      </c>
      <c r="DF741" s="78" t="str">
        <f t="shared" si="467"/>
        <v>1</v>
      </c>
      <c r="DG741" s="78" t="str">
        <f t="shared" si="468"/>
        <v>1</v>
      </c>
      <c r="DH741" s="78" t="str">
        <f t="shared" si="469"/>
        <v>1</v>
      </c>
      <c r="DI741" s="79" t="str">
        <f>IFERROR(IF(J741="","",VLOOKUP(J741,Lists!$D$3:$E$13,2,FALSE)),1)</f>
        <v/>
      </c>
      <c r="DJ741" s="79" t="str">
        <f>IFERROR(IF(K741="","",VLOOKUP(K741,Lists!$F$3:$G$14,2,FALSE)),1)</f>
        <v/>
      </c>
      <c r="DK741" s="79" t="str">
        <f>IFERROR(IF(M741="","",VLOOKUP(M741,Lists!$AA$3:$AB$18,2,FALSE)),1)</f>
        <v/>
      </c>
      <c r="DL741" s="79" t="str">
        <f>IFERROR(IF(N741="","",VLOOKUP(N741,Lists!$AC$3:$AD$13,2,FALSE)),1)</f>
        <v/>
      </c>
    </row>
    <row r="742" spans="1:116" ht="15" customHeight="1" x14ac:dyDescent="0.2">
      <c r="A742" s="20"/>
      <c r="B742" s="19"/>
      <c r="C742" s="19"/>
      <c r="D742" s="19"/>
      <c r="E742" s="136"/>
      <c r="F742" s="70"/>
      <c r="G742" s="19"/>
      <c r="H742" s="65"/>
      <c r="I742" s="20"/>
      <c r="J742" s="66"/>
      <c r="K742" s="18"/>
      <c r="L742" s="18"/>
      <c r="M742" s="20"/>
      <c r="N742" s="20"/>
      <c r="O742" s="18"/>
      <c r="P742" s="134"/>
      <c r="Q742" s="70"/>
      <c r="R742" s="134"/>
      <c r="S742" s="70"/>
      <c r="T742" s="134"/>
      <c r="U742" s="70"/>
      <c r="V742" s="134"/>
      <c r="W742" s="20"/>
      <c r="X742" s="135"/>
      <c r="Y742" s="20"/>
      <c r="Z742" s="135"/>
      <c r="AA742" s="19"/>
      <c r="AB742" s="19"/>
      <c r="AC742" s="19"/>
      <c r="AD742" s="19"/>
      <c r="AE742" s="71" t="str">
        <f t="shared" si="434"/>
        <v/>
      </c>
      <c r="AF742" s="71" t="str">
        <f t="shared" si="435"/>
        <v/>
      </c>
      <c r="AG742" s="71" t="str">
        <f t="shared" si="436"/>
        <v/>
      </c>
      <c r="AH742" s="71" t="str">
        <f t="shared" si="437"/>
        <v/>
      </c>
      <c r="AI742" s="71" t="str">
        <f t="shared" si="438"/>
        <v/>
      </c>
      <c r="AJ742" s="71" t="str">
        <f t="shared" si="439"/>
        <v/>
      </c>
      <c r="AK742" s="71" t="str">
        <f t="shared" si="440"/>
        <v/>
      </c>
      <c r="AL742" s="71" t="str">
        <f t="shared" si="441"/>
        <v/>
      </c>
      <c r="AM742" s="71" t="str">
        <f t="shared" si="442"/>
        <v/>
      </c>
      <c r="AN742" s="72" t="str">
        <f t="shared" si="443"/>
        <v/>
      </c>
      <c r="AO742" s="73" t="str">
        <f t="shared" si="444"/>
        <v/>
      </c>
      <c r="AP742" s="72" t="str">
        <f t="shared" si="445"/>
        <v/>
      </c>
      <c r="AQ742" s="72" t="str">
        <f t="shared" si="446"/>
        <v/>
      </c>
      <c r="AR742" s="72" t="str">
        <f t="shared" si="447"/>
        <v/>
      </c>
      <c r="AS742" s="72" t="str">
        <f t="shared" si="448"/>
        <v/>
      </c>
      <c r="AT742" s="72" t="str">
        <f t="shared" si="449"/>
        <v/>
      </c>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78" t="str">
        <f t="shared" si="450"/>
        <v/>
      </c>
      <c r="CO742" s="78" t="str">
        <f t="shared" si="451"/>
        <v/>
      </c>
      <c r="CP742" s="78" t="str">
        <f t="shared" si="452"/>
        <v/>
      </c>
      <c r="CQ742" s="78" t="str">
        <f t="shared" si="453"/>
        <v/>
      </c>
      <c r="CR742" s="78" t="str">
        <f t="shared" si="454"/>
        <v/>
      </c>
      <c r="CS742" s="78" t="str">
        <f t="shared" si="455"/>
        <v/>
      </c>
      <c r="CT742" s="78">
        <f t="shared" si="456"/>
        <v>0</v>
      </c>
      <c r="CU742" s="78">
        <f t="shared" si="457"/>
        <v>0</v>
      </c>
      <c r="CV742" s="78">
        <f t="shared" si="458"/>
        <v>0</v>
      </c>
      <c r="CW742" s="78">
        <f t="shared" si="459"/>
        <v>0</v>
      </c>
      <c r="CX742" s="78">
        <f t="shared" si="460"/>
        <v>0</v>
      </c>
      <c r="CY742" s="78">
        <f t="shared" si="461"/>
        <v>0</v>
      </c>
      <c r="CZ742" s="78">
        <f t="shared" si="462"/>
        <v>0</v>
      </c>
      <c r="DA742" s="78">
        <f>IF(COUNTIFS($A$2:$A$601,A742,$B$2:$B$601,B742,$F$2:F$601,F742)&gt;1,1,0)</f>
        <v>0</v>
      </c>
      <c r="DB742" s="78">
        <f t="shared" si="463"/>
        <v>0</v>
      </c>
      <c r="DC742" s="78">
        <f t="shared" si="464"/>
        <v>0</v>
      </c>
      <c r="DD742" s="78">
        <f t="shared" si="465"/>
        <v>0</v>
      </c>
      <c r="DE742" s="78" t="str">
        <f t="shared" si="466"/>
        <v>1</v>
      </c>
      <c r="DF742" s="78" t="str">
        <f t="shared" si="467"/>
        <v>1</v>
      </c>
      <c r="DG742" s="78" t="str">
        <f t="shared" si="468"/>
        <v>1</v>
      </c>
      <c r="DH742" s="78" t="str">
        <f t="shared" si="469"/>
        <v>1</v>
      </c>
      <c r="DI742" s="79" t="str">
        <f>IFERROR(IF(J742="","",VLOOKUP(J742,Lists!$D$3:$E$13,2,FALSE)),1)</f>
        <v/>
      </c>
      <c r="DJ742" s="79" t="str">
        <f>IFERROR(IF(K742="","",VLOOKUP(K742,Lists!$F$3:$G$14,2,FALSE)),1)</f>
        <v/>
      </c>
      <c r="DK742" s="79" t="str">
        <f>IFERROR(IF(M742="","",VLOOKUP(M742,Lists!$AA$3:$AB$18,2,FALSE)),1)</f>
        <v/>
      </c>
      <c r="DL742" s="79" t="str">
        <f>IFERROR(IF(N742="","",VLOOKUP(N742,Lists!$AC$3:$AD$13,2,FALSE)),1)</f>
        <v/>
      </c>
    </row>
    <row r="743" spans="1:116" ht="15" customHeight="1" x14ac:dyDescent="0.2">
      <c r="A743" s="20"/>
      <c r="B743" s="19"/>
      <c r="C743" s="19"/>
      <c r="D743" s="19"/>
      <c r="E743" s="136"/>
      <c r="F743" s="70"/>
      <c r="G743" s="19"/>
      <c r="H743" s="65"/>
      <c r="I743" s="20"/>
      <c r="J743" s="66"/>
      <c r="K743" s="18"/>
      <c r="L743" s="18"/>
      <c r="M743" s="20"/>
      <c r="N743" s="20"/>
      <c r="O743" s="18"/>
      <c r="P743" s="134"/>
      <c r="Q743" s="70"/>
      <c r="R743" s="134"/>
      <c r="S743" s="70"/>
      <c r="T743" s="134"/>
      <c r="U743" s="70"/>
      <c r="V743" s="134"/>
      <c r="W743" s="20"/>
      <c r="X743" s="135"/>
      <c r="Y743" s="20"/>
      <c r="Z743" s="135"/>
      <c r="AA743" s="19"/>
      <c r="AB743" s="19"/>
      <c r="AC743" s="19"/>
      <c r="AD743" s="19"/>
      <c r="AE743" s="71" t="str">
        <f t="shared" si="434"/>
        <v/>
      </c>
      <c r="AF743" s="71" t="str">
        <f t="shared" si="435"/>
        <v/>
      </c>
      <c r="AG743" s="71" t="str">
        <f t="shared" si="436"/>
        <v/>
      </c>
      <c r="AH743" s="71" t="str">
        <f t="shared" si="437"/>
        <v/>
      </c>
      <c r="AI743" s="71" t="str">
        <f t="shared" si="438"/>
        <v/>
      </c>
      <c r="AJ743" s="71" t="str">
        <f t="shared" si="439"/>
        <v/>
      </c>
      <c r="AK743" s="71" t="str">
        <f t="shared" si="440"/>
        <v/>
      </c>
      <c r="AL743" s="71" t="str">
        <f t="shared" si="441"/>
        <v/>
      </c>
      <c r="AM743" s="71" t="str">
        <f t="shared" si="442"/>
        <v/>
      </c>
      <c r="AN743" s="72" t="str">
        <f t="shared" si="443"/>
        <v/>
      </c>
      <c r="AO743" s="73" t="str">
        <f t="shared" si="444"/>
        <v/>
      </c>
      <c r="AP743" s="72" t="str">
        <f t="shared" si="445"/>
        <v/>
      </c>
      <c r="AQ743" s="72" t="str">
        <f t="shared" si="446"/>
        <v/>
      </c>
      <c r="AR743" s="72" t="str">
        <f t="shared" si="447"/>
        <v/>
      </c>
      <c r="AS743" s="72" t="str">
        <f t="shared" si="448"/>
        <v/>
      </c>
      <c r="AT743" s="72" t="str">
        <f t="shared" si="449"/>
        <v/>
      </c>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78" t="str">
        <f t="shared" si="450"/>
        <v/>
      </c>
      <c r="CO743" s="78" t="str">
        <f t="shared" si="451"/>
        <v/>
      </c>
      <c r="CP743" s="78" t="str">
        <f t="shared" si="452"/>
        <v/>
      </c>
      <c r="CQ743" s="78" t="str">
        <f t="shared" si="453"/>
        <v/>
      </c>
      <c r="CR743" s="78" t="str">
        <f t="shared" si="454"/>
        <v/>
      </c>
      <c r="CS743" s="78" t="str">
        <f t="shared" si="455"/>
        <v/>
      </c>
      <c r="CT743" s="78">
        <f t="shared" si="456"/>
        <v>0</v>
      </c>
      <c r="CU743" s="78">
        <f t="shared" si="457"/>
        <v>0</v>
      </c>
      <c r="CV743" s="78">
        <f t="shared" si="458"/>
        <v>0</v>
      </c>
      <c r="CW743" s="78">
        <f t="shared" si="459"/>
        <v>0</v>
      </c>
      <c r="CX743" s="78">
        <f t="shared" si="460"/>
        <v>0</v>
      </c>
      <c r="CY743" s="78">
        <f t="shared" si="461"/>
        <v>0</v>
      </c>
      <c r="CZ743" s="78">
        <f t="shared" si="462"/>
        <v>0</v>
      </c>
      <c r="DA743" s="78">
        <f>IF(COUNTIFS($A$2:$A$601,A743,$B$2:$B$601,B743,$F$2:F$601,F743)&gt;1,1,0)</f>
        <v>0</v>
      </c>
      <c r="DB743" s="78">
        <f t="shared" si="463"/>
        <v>0</v>
      </c>
      <c r="DC743" s="78">
        <f t="shared" si="464"/>
        <v>0</v>
      </c>
      <c r="DD743" s="78">
        <f t="shared" si="465"/>
        <v>0</v>
      </c>
      <c r="DE743" s="78" t="str">
        <f t="shared" si="466"/>
        <v>1</v>
      </c>
      <c r="DF743" s="78" t="str">
        <f t="shared" si="467"/>
        <v>1</v>
      </c>
      <c r="DG743" s="78" t="str">
        <f t="shared" si="468"/>
        <v>1</v>
      </c>
      <c r="DH743" s="78" t="str">
        <f t="shared" si="469"/>
        <v>1</v>
      </c>
      <c r="DI743" s="79" t="str">
        <f>IFERROR(IF(J743="","",VLOOKUP(J743,Lists!$D$3:$E$13,2,FALSE)),1)</f>
        <v/>
      </c>
      <c r="DJ743" s="79" t="str">
        <f>IFERROR(IF(K743="","",VLOOKUP(K743,Lists!$F$3:$G$14,2,FALSE)),1)</f>
        <v/>
      </c>
      <c r="DK743" s="79" t="str">
        <f>IFERROR(IF(M743="","",VLOOKUP(M743,Lists!$AA$3:$AB$18,2,FALSE)),1)</f>
        <v/>
      </c>
      <c r="DL743" s="79" t="str">
        <f>IFERROR(IF(N743="","",VLOOKUP(N743,Lists!$AC$3:$AD$13,2,FALSE)),1)</f>
        <v/>
      </c>
    </row>
    <row r="744" spans="1:116" ht="15" customHeight="1" x14ac:dyDescent="0.2">
      <c r="A744" s="20"/>
      <c r="B744" s="19"/>
      <c r="C744" s="19"/>
      <c r="D744" s="19"/>
      <c r="E744" s="136"/>
      <c r="F744" s="70"/>
      <c r="G744" s="19"/>
      <c r="H744" s="65"/>
      <c r="I744" s="20"/>
      <c r="J744" s="66"/>
      <c r="K744" s="18"/>
      <c r="L744" s="18"/>
      <c r="M744" s="20"/>
      <c r="N744" s="20"/>
      <c r="O744" s="18"/>
      <c r="P744" s="134"/>
      <c r="Q744" s="70"/>
      <c r="R744" s="134"/>
      <c r="S744" s="70"/>
      <c r="T744" s="134"/>
      <c r="U744" s="70"/>
      <c r="V744" s="134"/>
      <c r="W744" s="20"/>
      <c r="X744" s="135"/>
      <c r="Y744" s="20"/>
      <c r="Z744" s="135"/>
      <c r="AA744" s="19"/>
      <c r="AB744" s="19"/>
      <c r="AC744" s="19"/>
      <c r="AD744" s="19"/>
      <c r="AE744" s="71" t="str">
        <f t="shared" si="434"/>
        <v/>
      </c>
      <c r="AF744" s="71" t="str">
        <f t="shared" si="435"/>
        <v/>
      </c>
      <c r="AG744" s="71" t="str">
        <f t="shared" si="436"/>
        <v/>
      </c>
      <c r="AH744" s="71" t="str">
        <f t="shared" si="437"/>
        <v/>
      </c>
      <c r="AI744" s="71" t="str">
        <f t="shared" si="438"/>
        <v/>
      </c>
      <c r="AJ744" s="71" t="str">
        <f t="shared" si="439"/>
        <v/>
      </c>
      <c r="AK744" s="71" t="str">
        <f t="shared" si="440"/>
        <v/>
      </c>
      <c r="AL744" s="71" t="str">
        <f t="shared" si="441"/>
        <v/>
      </c>
      <c r="AM744" s="71" t="str">
        <f t="shared" si="442"/>
        <v/>
      </c>
      <c r="AN744" s="72" t="str">
        <f t="shared" si="443"/>
        <v/>
      </c>
      <c r="AO744" s="73" t="str">
        <f t="shared" si="444"/>
        <v/>
      </c>
      <c r="AP744" s="72" t="str">
        <f t="shared" si="445"/>
        <v/>
      </c>
      <c r="AQ744" s="72" t="str">
        <f t="shared" si="446"/>
        <v/>
      </c>
      <c r="AR744" s="72" t="str">
        <f t="shared" si="447"/>
        <v/>
      </c>
      <c r="AS744" s="72" t="str">
        <f t="shared" si="448"/>
        <v/>
      </c>
      <c r="AT744" s="72" t="str">
        <f t="shared" si="449"/>
        <v/>
      </c>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78" t="str">
        <f t="shared" si="450"/>
        <v/>
      </c>
      <c r="CO744" s="78" t="str">
        <f t="shared" si="451"/>
        <v/>
      </c>
      <c r="CP744" s="78" t="str">
        <f t="shared" si="452"/>
        <v/>
      </c>
      <c r="CQ744" s="78" t="str">
        <f t="shared" si="453"/>
        <v/>
      </c>
      <c r="CR744" s="78" t="str">
        <f t="shared" si="454"/>
        <v/>
      </c>
      <c r="CS744" s="78" t="str">
        <f t="shared" si="455"/>
        <v/>
      </c>
      <c r="CT744" s="78">
        <f t="shared" si="456"/>
        <v>0</v>
      </c>
      <c r="CU744" s="78">
        <f t="shared" si="457"/>
        <v>0</v>
      </c>
      <c r="CV744" s="78">
        <f t="shared" si="458"/>
        <v>0</v>
      </c>
      <c r="CW744" s="78">
        <f t="shared" si="459"/>
        <v>0</v>
      </c>
      <c r="CX744" s="78">
        <f t="shared" si="460"/>
        <v>0</v>
      </c>
      <c r="CY744" s="78">
        <f t="shared" si="461"/>
        <v>0</v>
      </c>
      <c r="CZ744" s="78">
        <f t="shared" si="462"/>
        <v>0</v>
      </c>
      <c r="DA744" s="78">
        <f>IF(COUNTIFS($A$2:$A$601,A744,$B$2:$B$601,B744,$F$2:F$601,F744)&gt;1,1,0)</f>
        <v>0</v>
      </c>
      <c r="DB744" s="78">
        <f t="shared" si="463"/>
        <v>0</v>
      </c>
      <c r="DC744" s="78">
        <f t="shared" si="464"/>
        <v>0</v>
      </c>
      <c r="DD744" s="78">
        <f t="shared" si="465"/>
        <v>0</v>
      </c>
      <c r="DE744" s="78" t="str">
        <f t="shared" si="466"/>
        <v>1</v>
      </c>
      <c r="DF744" s="78" t="str">
        <f t="shared" si="467"/>
        <v>1</v>
      </c>
      <c r="DG744" s="78" t="str">
        <f t="shared" si="468"/>
        <v>1</v>
      </c>
      <c r="DH744" s="78" t="str">
        <f t="shared" si="469"/>
        <v>1</v>
      </c>
      <c r="DI744" s="79" t="str">
        <f>IFERROR(IF(J744="","",VLOOKUP(J744,Lists!$D$3:$E$13,2,FALSE)),1)</f>
        <v/>
      </c>
      <c r="DJ744" s="79" t="str">
        <f>IFERROR(IF(K744="","",VLOOKUP(K744,Lists!$F$3:$G$14,2,FALSE)),1)</f>
        <v/>
      </c>
      <c r="DK744" s="79" t="str">
        <f>IFERROR(IF(M744="","",VLOOKUP(M744,Lists!$AA$3:$AB$18,2,FALSE)),1)</f>
        <v/>
      </c>
      <c r="DL744" s="79" t="str">
        <f>IFERROR(IF(N744="","",VLOOKUP(N744,Lists!$AC$3:$AD$13,2,FALSE)),1)</f>
        <v/>
      </c>
    </row>
    <row r="745" spans="1:116" ht="15" customHeight="1" x14ac:dyDescent="0.2">
      <c r="A745" s="20"/>
      <c r="B745" s="19"/>
      <c r="C745" s="19"/>
      <c r="D745" s="19"/>
      <c r="E745" s="136"/>
      <c r="F745" s="70"/>
      <c r="G745" s="19"/>
      <c r="H745" s="65"/>
      <c r="I745" s="20"/>
      <c r="J745" s="66"/>
      <c r="K745" s="18"/>
      <c r="L745" s="18"/>
      <c r="M745" s="20"/>
      <c r="N745" s="20"/>
      <c r="O745" s="18"/>
      <c r="P745" s="134"/>
      <c r="Q745" s="70"/>
      <c r="R745" s="134"/>
      <c r="S745" s="70"/>
      <c r="T745" s="134"/>
      <c r="U745" s="70"/>
      <c r="V745" s="134"/>
      <c r="W745" s="20"/>
      <c r="X745" s="135"/>
      <c r="Y745" s="20"/>
      <c r="Z745" s="135"/>
      <c r="AA745" s="19"/>
      <c r="AB745" s="19"/>
      <c r="AC745" s="19"/>
      <c r="AD745" s="19"/>
      <c r="AE745" s="71" t="str">
        <f t="shared" si="434"/>
        <v/>
      </c>
      <c r="AF745" s="71" t="str">
        <f t="shared" si="435"/>
        <v/>
      </c>
      <c r="AG745" s="71" t="str">
        <f t="shared" si="436"/>
        <v/>
      </c>
      <c r="AH745" s="71" t="str">
        <f t="shared" si="437"/>
        <v/>
      </c>
      <c r="AI745" s="71" t="str">
        <f t="shared" si="438"/>
        <v/>
      </c>
      <c r="AJ745" s="71" t="str">
        <f t="shared" si="439"/>
        <v/>
      </c>
      <c r="AK745" s="71" t="str">
        <f t="shared" si="440"/>
        <v/>
      </c>
      <c r="AL745" s="71" t="str">
        <f t="shared" si="441"/>
        <v/>
      </c>
      <c r="AM745" s="71" t="str">
        <f t="shared" si="442"/>
        <v/>
      </c>
      <c r="AN745" s="72" t="str">
        <f t="shared" si="443"/>
        <v/>
      </c>
      <c r="AO745" s="73" t="str">
        <f t="shared" si="444"/>
        <v/>
      </c>
      <c r="AP745" s="72" t="str">
        <f t="shared" si="445"/>
        <v/>
      </c>
      <c r="AQ745" s="72" t="str">
        <f t="shared" si="446"/>
        <v/>
      </c>
      <c r="AR745" s="72" t="str">
        <f t="shared" si="447"/>
        <v/>
      </c>
      <c r="AS745" s="72" t="str">
        <f t="shared" si="448"/>
        <v/>
      </c>
      <c r="AT745" s="72" t="str">
        <f t="shared" si="449"/>
        <v/>
      </c>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78" t="str">
        <f t="shared" si="450"/>
        <v/>
      </c>
      <c r="CO745" s="78" t="str">
        <f t="shared" si="451"/>
        <v/>
      </c>
      <c r="CP745" s="78" t="str">
        <f t="shared" si="452"/>
        <v/>
      </c>
      <c r="CQ745" s="78" t="str">
        <f t="shared" si="453"/>
        <v/>
      </c>
      <c r="CR745" s="78" t="str">
        <f t="shared" si="454"/>
        <v/>
      </c>
      <c r="CS745" s="78" t="str">
        <f t="shared" si="455"/>
        <v/>
      </c>
      <c r="CT745" s="78">
        <f t="shared" si="456"/>
        <v>0</v>
      </c>
      <c r="CU745" s="78">
        <f t="shared" si="457"/>
        <v>0</v>
      </c>
      <c r="CV745" s="78">
        <f t="shared" si="458"/>
        <v>0</v>
      </c>
      <c r="CW745" s="78">
        <f t="shared" si="459"/>
        <v>0</v>
      </c>
      <c r="CX745" s="78">
        <f t="shared" si="460"/>
        <v>0</v>
      </c>
      <c r="CY745" s="78">
        <f t="shared" si="461"/>
        <v>0</v>
      </c>
      <c r="CZ745" s="78">
        <f t="shared" si="462"/>
        <v>0</v>
      </c>
      <c r="DA745" s="78">
        <f>IF(COUNTIFS($A$2:$A$601,A745,$B$2:$B$601,B745,$F$2:F$601,F745)&gt;1,1,0)</f>
        <v>0</v>
      </c>
      <c r="DB745" s="78">
        <f t="shared" si="463"/>
        <v>0</v>
      </c>
      <c r="DC745" s="78">
        <f t="shared" si="464"/>
        <v>0</v>
      </c>
      <c r="DD745" s="78">
        <f t="shared" si="465"/>
        <v>0</v>
      </c>
      <c r="DE745" s="78" t="str">
        <f t="shared" si="466"/>
        <v>1</v>
      </c>
      <c r="DF745" s="78" t="str">
        <f t="shared" si="467"/>
        <v>1</v>
      </c>
      <c r="DG745" s="78" t="str">
        <f t="shared" si="468"/>
        <v>1</v>
      </c>
      <c r="DH745" s="78" t="str">
        <f t="shared" si="469"/>
        <v>1</v>
      </c>
      <c r="DI745" s="79" t="str">
        <f>IFERROR(IF(J745="","",VLOOKUP(J745,Lists!$D$3:$E$13,2,FALSE)),1)</f>
        <v/>
      </c>
      <c r="DJ745" s="79" t="str">
        <f>IFERROR(IF(K745="","",VLOOKUP(K745,Lists!$F$3:$G$14,2,FALSE)),1)</f>
        <v/>
      </c>
      <c r="DK745" s="79" t="str">
        <f>IFERROR(IF(M745="","",VLOOKUP(M745,Lists!$AA$3:$AB$18,2,FALSE)),1)</f>
        <v/>
      </c>
      <c r="DL745" s="79" t="str">
        <f>IFERROR(IF(N745="","",VLOOKUP(N745,Lists!$AC$3:$AD$13,2,FALSE)),1)</f>
        <v/>
      </c>
    </row>
    <row r="746" spans="1:116" ht="15" customHeight="1" x14ac:dyDescent="0.2">
      <c r="A746" s="20"/>
      <c r="B746" s="19"/>
      <c r="C746" s="19"/>
      <c r="D746" s="19"/>
      <c r="E746" s="136"/>
      <c r="F746" s="70"/>
      <c r="G746" s="19"/>
      <c r="H746" s="65"/>
      <c r="I746" s="20"/>
      <c r="J746" s="66"/>
      <c r="K746" s="18"/>
      <c r="L746" s="18"/>
      <c r="M746" s="20"/>
      <c r="N746" s="20"/>
      <c r="O746" s="18"/>
      <c r="P746" s="134"/>
      <c r="Q746" s="70"/>
      <c r="R746" s="134"/>
      <c r="S746" s="70"/>
      <c r="T746" s="134"/>
      <c r="U746" s="70"/>
      <c r="V746" s="134"/>
      <c r="W746" s="20"/>
      <c r="X746" s="135"/>
      <c r="Y746" s="20"/>
      <c r="Z746" s="135"/>
      <c r="AA746" s="19"/>
      <c r="AB746" s="19"/>
      <c r="AC746" s="19"/>
      <c r="AD746" s="19"/>
      <c r="AE746" s="71" t="str">
        <f t="shared" si="434"/>
        <v/>
      </c>
      <c r="AF746" s="71" t="str">
        <f t="shared" si="435"/>
        <v/>
      </c>
      <c r="AG746" s="71" t="str">
        <f t="shared" si="436"/>
        <v/>
      </c>
      <c r="AH746" s="71" t="str">
        <f t="shared" si="437"/>
        <v/>
      </c>
      <c r="AI746" s="71" t="str">
        <f t="shared" si="438"/>
        <v/>
      </c>
      <c r="AJ746" s="71" t="str">
        <f t="shared" si="439"/>
        <v/>
      </c>
      <c r="AK746" s="71" t="str">
        <f t="shared" si="440"/>
        <v/>
      </c>
      <c r="AL746" s="71" t="str">
        <f t="shared" si="441"/>
        <v/>
      </c>
      <c r="AM746" s="71" t="str">
        <f t="shared" si="442"/>
        <v/>
      </c>
      <c r="AN746" s="72" t="str">
        <f t="shared" si="443"/>
        <v/>
      </c>
      <c r="AO746" s="73" t="str">
        <f t="shared" si="444"/>
        <v/>
      </c>
      <c r="AP746" s="72" t="str">
        <f t="shared" si="445"/>
        <v/>
      </c>
      <c r="AQ746" s="72" t="str">
        <f t="shared" si="446"/>
        <v/>
      </c>
      <c r="AR746" s="72" t="str">
        <f t="shared" si="447"/>
        <v/>
      </c>
      <c r="AS746" s="72" t="str">
        <f t="shared" si="448"/>
        <v/>
      </c>
      <c r="AT746" s="72" t="str">
        <f t="shared" si="449"/>
        <v/>
      </c>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78" t="str">
        <f t="shared" si="450"/>
        <v/>
      </c>
      <c r="CO746" s="78" t="str">
        <f t="shared" si="451"/>
        <v/>
      </c>
      <c r="CP746" s="78" t="str">
        <f t="shared" si="452"/>
        <v/>
      </c>
      <c r="CQ746" s="78" t="str">
        <f t="shared" si="453"/>
        <v/>
      </c>
      <c r="CR746" s="78" t="str">
        <f t="shared" si="454"/>
        <v/>
      </c>
      <c r="CS746" s="78" t="str">
        <f t="shared" si="455"/>
        <v/>
      </c>
      <c r="CT746" s="78">
        <f t="shared" si="456"/>
        <v>0</v>
      </c>
      <c r="CU746" s="78">
        <f t="shared" si="457"/>
        <v>0</v>
      </c>
      <c r="CV746" s="78">
        <f t="shared" si="458"/>
        <v>0</v>
      </c>
      <c r="CW746" s="78">
        <f t="shared" si="459"/>
        <v>0</v>
      </c>
      <c r="CX746" s="78">
        <f t="shared" si="460"/>
        <v>0</v>
      </c>
      <c r="CY746" s="78">
        <f t="shared" si="461"/>
        <v>0</v>
      </c>
      <c r="CZ746" s="78">
        <f t="shared" si="462"/>
        <v>0</v>
      </c>
      <c r="DA746" s="78">
        <f>IF(COUNTIFS($A$2:$A$601,A746,$B$2:$B$601,B746,$F$2:F$601,F746)&gt;1,1,0)</f>
        <v>0</v>
      </c>
      <c r="DB746" s="78">
        <f t="shared" si="463"/>
        <v>0</v>
      </c>
      <c r="DC746" s="78">
        <f t="shared" si="464"/>
        <v>0</v>
      </c>
      <c r="DD746" s="78">
        <f t="shared" si="465"/>
        <v>0</v>
      </c>
      <c r="DE746" s="78" t="str">
        <f t="shared" si="466"/>
        <v>1</v>
      </c>
      <c r="DF746" s="78" t="str">
        <f t="shared" si="467"/>
        <v>1</v>
      </c>
      <c r="DG746" s="78" t="str">
        <f t="shared" si="468"/>
        <v>1</v>
      </c>
      <c r="DH746" s="78" t="str">
        <f t="shared" si="469"/>
        <v>1</v>
      </c>
      <c r="DI746" s="79" t="str">
        <f>IFERROR(IF(J746="","",VLOOKUP(J746,Lists!$D$3:$E$13,2,FALSE)),1)</f>
        <v/>
      </c>
      <c r="DJ746" s="79" t="str">
        <f>IFERROR(IF(K746="","",VLOOKUP(K746,Lists!$F$3:$G$14,2,FALSE)),1)</f>
        <v/>
      </c>
      <c r="DK746" s="79" t="str">
        <f>IFERROR(IF(M746="","",VLOOKUP(M746,Lists!$AA$3:$AB$18,2,FALSE)),1)</f>
        <v/>
      </c>
      <c r="DL746" s="79" t="str">
        <f>IFERROR(IF(N746="","",VLOOKUP(N746,Lists!$AC$3:$AD$13,2,FALSE)),1)</f>
        <v/>
      </c>
    </row>
    <row r="747" spans="1:116" ht="15" customHeight="1" x14ac:dyDescent="0.2">
      <c r="A747" s="20"/>
      <c r="B747" s="19"/>
      <c r="C747" s="19"/>
      <c r="D747" s="19"/>
      <c r="E747" s="136"/>
      <c r="F747" s="70"/>
      <c r="G747" s="19"/>
      <c r="H747" s="65"/>
      <c r="I747" s="20"/>
      <c r="J747" s="66"/>
      <c r="K747" s="18"/>
      <c r="L747" s="18"/>
      <c r="M747" s="20"/>
      <c r="N747" s="20"/>
      <c r="O747" s="18"/>
      <c r="P747" s="134"/>
      <c r="Q747" s="70"/>
      <c r="R747" s="134"/>
      <c r="S747" s="70"/>
      <c r="T747" s="134"/>
      <c r="U747" s="70"/>
      <c r="V747" s="134"/>
      <c r="W747" s="20"/>
      <c r="X747" s="135"/>
      <c r="Y747" s="20"/>
      <c r="Z747" s="135"/>
      <c r="AA747" s="19"/>
      <c r="AB747" s="19"/>
      <c r="AC747" s="19"/>
      <c r="AD747" s="19"/>
      <c r="AE747" s="71" t="str">
        <f t="shared" si="434"/>
        <v/>
      </c>
      <c r="AF747" s="71" t="str">
        <f t="shared" si="435"/>
        <v/>
      </c>
      <c r="AG747" s="71" t="str">
        <f t="shared" si="436"/>
        <v/>
      </c>
      <c r="AH747" s="71" t="str">
        <f t="shared" si="437"/>
        <v/>
      </c>
      <c r="AI747" s="71" t="str">
        <f t="shared" si="438"/>
        <v/>
      </c>
      <c r="AJ747" s="71" t="str">
        <f t="shared" si="439"/>
        <v/>
      </c>
      <c r="AK747" s="71" t="str">
        <f t="shared" si="440"/>
        <v/>
      </c>
      <c r="AL747" s="71" t="str">
        <f t="shared" si="441"/>
        <v/>
      </c>
      <c r="AM747" s="71" t="str">
        <f t="shared" si="442"/>
        <v/>
      </c>
      <c r="AN747" s="72" t="str">
        <f t="shared" si="443"/>
        <v/>
      </c>
      <c r="AO747" s="73" t="str">
        <f t="shared" si="444"/>
        <v/>
      </c>
      <c r="AP747" s="72" t="str">
        <f t="shared" si="445"/>
        <v/>
      </c>
      <c r="AQ747" s="72" t="str">
        <f t="shared" si="446"/>
        <v/>
      </c>
      <c r="AR747" s="72" t="str">
        <f t="shared" si="447"/>
        <v/>
      </c>
      <c r="AS747" s="72" t="str">
        <f t="shared" si="448"/>
        <v/>
      </c>
      <c r="AT747" s="72" t="str">
        <f t="shared" si="449"/>
        <v/>
      </c>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78" t="str">
        <f t="shared" si="450"/>
        <v/>
      </c>
      <c r="CO747" s="78" t="str">
        <f t="shared" si="451"/>
        <v/>
      </c>
      <c r="CP747" s="78" t="str">
        <f t="shared" si="452"/>
        <v/>
      </c>
      <c r="CQ747" s="78" t="str">
        <f t="shared" si="453"/>
        <v/>
      </c>
      <c r="CR747" s="78" t="str">
        <f t="shared" si="454"/>
        <v/>
      </c>
      <c r="CS747" s="78" t="str">
        <f t="shared" si="455"/>
        <v/>
      </c>
      <c r="CT747" s="78">
        <f t="shared" si="456"/>
        <v>0</v>
      </c>
      <c r="CU747" s="78">
        <f t="shared" si="457"/>
        <v>0</v>
      </c>
      <c r="CV747" s="78">
        <f t="shared" si="458"/>
        <v>0</v>
      </c>
      <c r="CW747" s="78">
        <f t="shared" si="459"/>
        <v>0</v>
      </c>
      <c r="CX747" s="78">
        <f t="shared" si="460"/>
        <v>0</v>
      </c>
      <c r="CY747" s="78">
        <f t="shared" si="461"/>
        <v>0</v>
      </c>
      <c r="CZ747" s="78">
        <f t="shared" si="462"/>
        <v>0</v>
      </c>
      <c r="DA747" s="78">
        <f>IF(COUNTIFS($A$2:$A$601,A747,$B$2:$B$601,B747,$F$2:F$601,F747)&gt;1,1,0)</f>
        <v>0</v>
      </c>
      <c r="DB747" s="78">
        <f t="shared" si="463"/>
        <v>0</v>
      </c>
      <c r="DC747" s="78">
        <f t="shared" si="464"/>
        <v>0</v>
      </c>
      <c r="DD747" s="78">
        <f t="shared" si="465"/>
        <v>0</v>
      </c>
      <c r="DE747" s="78" t="str">
        <f t="shared" si="466"/>
        <v>1</v>
      </c>
      <c r="DF747" s="78" t="str">
        <f t="shared" si="467"/>
        <v>1</v>
      </c>
      <c r="DG747" s="78" t="str">
        <f t="shared" si="468"/>
        <v>1</v>
      </c>
      <c r="DH747" s="78" t="str">
        <f t="shared" si="469"/>
        <v>1</v>
      </c>
      <c r="DI747" s="79" t="str">
        <f>IFERROR(IF(J747="","",VLOOKUP(J747,Lists!$D$3:$E$13,2,FALSE)),1)</f>
        <v/>
      </c>
      <c r="DJ747" s="79" t="str">
        <f>IFERROR(IF(K747="","",VLOOKUP(K747,Lists!$F$3:$G$14,2,FALSE)),1)</f>
        <v/>
      </c>
      <c r="DK747" s="79" t="str">
        <f>IFERROR(IF(M747="","",VLOOKUP(M747,Lists!$AA$3:$AB$18,2,FALSE)),1)</f>
        <v/>
      </c>
      <c r="DL747" s="79" t="str">
        <f>IFERROR(IF(N747="","",VLOOKUP(N747,Lists!$AC$3:$AD$13,2,FALSE)),1)</f>
        <v/>
      </c>
    </row>
    <row r="748" spans="1:116" ht="15" customHeight="1" x14ac:dyDescent="0.2">
      <c r="A748" s="20"/>
      <c r="B748" s="19"/>
      <c r="C748" s="19"/>
      <c r="D748" s="19"/>
      <c r="E748" s="136"/>
      <c r="F748" s="70"/>
      <c r="G748" s="19"/>
      <c r="H748" s="65"/>
      <c r="I748" s="20"/>
      <c r="J748" s="66"/>
      <c r="K748" s="18"/>
      <c r="L748" s="18"/>
      <c r="M748" s="20"/>
      <c r="N748" s="20"/>
      <c r="O748" s="18"/>
      <c r="P748" s="134"/>
      <c r="Q748" s="70"/>
      <c r="R748" s="134"/>
      <c r="S748" s="70"/>
      <c r="T748" s="134"/>
      <c r="U748" s="70"/>
      <c r="V748" s="134"/>
      <c r="W748" s="20"/>
      <c r="X748" s="135"/>
      <c r="Y748" s="20"/>
      <c r="Z748" s="135"/>
      <c r="AA748" s="19"/>
      <c r="AB748" s="19"/>
      <c r="AC748" s="19"/>
      <c r="AD748" s="19"/>
      <c r="AE748" s="71" t="str">
        <f t="shared" si="434"/>
        <v/>
      </c>
      <c r="AF748" s="71" t="str">
        <f t="shared" si="435"/>
        <v/>
      </c>
      <c r="AG748" s="71" t="str">
        <f t="shared" si="436"/>
        <v/>
      </c>
      <c r="AH748" s="71" t="str">
        <f t="shared" si="437"/>
        <v/>
      </c>
      <c r="AI748" s="71" t="str">
        <f t="shared" si="438"/>
        <v/>
      </c>
      <c r="AJ748" s="71" t="str">
        <f t="shared" si="439"/>
        <v/>
      </c>
      <c r="AK748" s="71" t="str">
        <f t="shared" si="440"/>
        <v/>
      </c>
      <c r="AL748" s="71" t="str">
        <f t="shared" si="441"/>
        <v/>
      </c>
      <c r="AM748" s="71" t="str">
        <f t="shared" si="442"/>
        <v/>
      </c>
      <c r="AN748" s="72" t="str">
        <f t="shared" si="443"/>
        <v/>
      </c>
      <c r="AO748" s="73" t="str">
        <f t="shared" si="444"/>
        <v/>
      </c>
      <c r="AP748" s="72" t="str">
        <f t="shared" si="445"/>
        <v/>
      </c>
      <c r="AQ748" s="72" t="str">
        <f t="shared" si="446"/>
        <v/>
      </c>
      <c r="AR748" s="72" t="str">
        <f t="shared" si="447"/>
        <v/>
      </c>
      <c r="AS748" s="72" t="str">
        <f t="shared" si="448"/>
        <v/>
      </c>
      <c r="AT748" s="72" t="str">
        <f t="shared" si="449"/>
        <v/>
      </c>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78" t="str">
        <f t="shared" si="450"/>
        <v/>
      </c>
      <c r="CO748" s="78" t="str">
        <f t="shared" si="451"/>
        <v/>
      </c>
      <c r="CP748" s="78" t="str">
        <f t="shared" si="452"/>
        <v/>
      </c>
      <c r="CQ748" s="78" t="str">
        <f t="shared" si="453"/>
        <v/>
      </c>
      <c r="CR748" s="78" t="str">
        <f t="shared" si="454"/>
        <v/>
      </c>
      <c r="CS748" s="78" t="str">
        <f t="shared" si="455"/>
        <v/>
      </c>
      <c r="CT748" s="78">
        <f t="shared" si="456"/>
        <v>0</v>
      </c>
      <c r="CU748" s="78">
        <f t="shared" si="457"/>
        <v>0</v>
      </c>
      <c r="CV748" s="78">
        <f t="shared" si="458"/>
        <v>0</v>
      </c>
      <c r="CW748" s="78">
        <f t="shared" si="459"/>
        <v>0</v>
      </c>
      <c r="CX748" s="78">
        <f t="shared" si="460"/>
        <v>0</v>
      </c>
      <c r="CY748" s="78">
        <f t="shared" si="461"/>
        <v>0</v>
      </c>
      <c r="CZ748" s="78">
        <f t="shared" si="462"/>
        <v>0</v>
      </c>
      <c r="DA748" s="78">
        <f>IF(COUNTIFS($A$2:$A$601,A748,$B$2:$B$601,B748,$F$2:F$601,F748)&gt;1,1,0)</f>
        <v>0</v>
      </c>
      <c r="DB748" s="78">
        <f t="shared" si="463"/>
        <v>0</v>
      </c>
      <c r="DC748" s="78">
        <f t="shared" si="464"/>
        <v>0</v>
      </c>
      <c r="DD748" s="78">
        <f t="shared" si="465"/>
        <v>0</v>
      </c>
      <c r="DE748" s="78" t="str">
        <f t="shared" si="466"/>
        <v>1</v>
      </c>
      <c r="DF748" s="78" t="str">
        <f t="shared" si="467"/>
        <v>1</v>
      </c>
      <c r="DG748" s="78" t="str">
        <f t="shared" si="468"/>
        <v>1</v>
      </c>
      <c r="DH748" s="78" t="str">
        <f t="shared" si="469"/>
        <v>1</v>
      </c>
      <c r="DI748" s="79" t="str">
        <f>IFERROR(IF(J748="","",VLOOKUP(J748,Lists!$D$3:$E$13,2,FALSE)),1)</f>
        <v/>
      </c>
      <c r="DJ748" s="79" t="str">
        <f>IFERROR(IF(K748="","",VLOOKUP(K748,Lists!$F$3:$G$14,2,FALSE)),1)</f>
        <v/>
      </c>
      <c r="DK748" s="79" t="str">
        <f>IFERROR(IF(M748="","",VLOOKUP(M748,Lists!$AA$3:$AB$18,2,FALSE)),1)</f>
        <v/>
      </c>
      <c r="DL748" s="79" t="str">
        <f>IFERROR(IF(N748="","",VLOOKUP(N748,Lists!$AC$3:$AD$13,2,FALSE)),1)</f>
        <v/>
      </c>
    </row>
    <row r="749" spans="1:116" ht="15" customHeight="1" x14ac:dyDescent="0.2">
      <c r="A749" s="20"/>
      <c r="B749" s="19"/>
      <c r="C749" s="19"/>
      <c r="D749" s="19"/>
      <c r="E749" s="136"/>
      <c r="F749" s="70"/>
      <c r="G749" s="19"/>
      <c r="H749" s="65"/>
      <c r="I749" s="20"/>
      <c r="J749" s="66"/>
      <c r="K749" s="18"/>
      <c r="L749" s="18"/>
      <c r="M749" s="20"/>
      <c r="N749" s="20"/>
      <c r="O749" s="18"/>
      <c r="P749" s="134"/>
      <c r="Q749" s="70"/>
      <c r="R749" s="134"/>
      <c r="S749" s="70"/>
      <c r="T749" s="134"/>
      <c r="U749" s="70"/>
      <c r="V749" s="134"/>
      <c r="W749" s="20"/>
      <c r="X749" s="135"/>
      <c r="Y749" s="20"/>
      <c r="Z749" s="135"/>
      <c r="AA749" s="19"/>
      <c r="AB749" s="19"/>
      <c r="AC749" s="19"/>
      <c r="AD749" s="19"/>
      <c r="AE749" s="71" t="str">
        <f t="shared" si="434"/>
        <v/>
      </c>
      <c r="AF749" s="71" t="str">
        <f t="shared" si="435"/>
        <v/>
      </c>
      <c r="AG749" s="71" t="str">
        <f t="shared" si="436"/>
        <v/>
      </c>
      <c r="AH749" s="71" t="str">
        <f t="shared" si="437"/>
        <v/>
      </c>
      <c r="AI749" s="71" t="str">
        <f t="shared" si="438"/>
        <v/>
      </c>
      <c r="AJ749" s="71" t="str">
        <f t="shared" si="439"/>
        <v/>
      </c>
      <c r="AK749" s="71" t="str">
        <f t="shared" si="440"/>
        <v/>
      </c>
      <c r="AL749" s="71" t="str">
        <f t="shared" si="441"/>
        <v/>
      </c>
      <c r="AM749" s="71" t="str">
        <f t="shared" si="442"/>
        <v/>
      </c>
      <c r="AN749" s="72" t="str">
        <f t="shared" si="443"/>
        <v/>
      </c>
      <c r="AO749" s="73" t="str">
        <f t="shared" si="444"/>
        <v/>
      </c>
      <c r="AP749" s="72" t="str">
        <f t="shared" si="445"/>
        <v/>
      </c>
      <c r="AQ749" s="72" t="str">
        <f t="shared" si="446"/>
        <v/>
      </c>
      <c r="AR749" s="72" t="str">
        <f t="shared" si="447"/>
        <v/>
      </c>
      <c r="AS749" s="72" t="str">
        <f t="shared" si="448"/>
        <v/>
      </c>
      <c r="AT749" s="72" t="str">
        <f t="shared" si="449"/>
        <v/>
      </c>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78" t="str">
        <f t="shared" si="450"/>
        <v/>
      </c>
      <c r="CO749" s="78" t="str">
        <f t="shared" si="451"/>
        <v/>
      </c>
      <c r="CP749" s="78" t="str">
        <f t="shared" si="452"/>
        <v/>
      </c>
      <c r="CQ749" s="78" t="str">
        <f t="shared" si="453"/>
        <v/>
      </c>
      <c r="CR749" s="78" t="str">
        <f t="shared" si="454"/>
        <v/>
      </c>
      <c r="CS749" s="78" t="str">
        <f t="shared" si="455"/>
        <v/>
      </c>
      <c r="CT749" s="78">
        <f t="shared" si="456"/>
        <v>0</v>
      </c>
      <c r="CU749" s="78">
        <f t="shared" si="457"/>
        <v>0</v>
      </c>
      <c r="CV749" s="78">
        <f t="shared" si="458"/>
        <v>0</v>
      </c>
      <c r="CW749" s="78">
        <f t="shared" si="459"/>
        <v>0</v>
      </c>
      <c r="CX749" s="78">
        <f t="shared" si="460"/>
        <v>0</v>
      </c>
      <c r="CY749" s="78">
        <f t="shared" si="461"/>
        <v>0</v>
      </c>
      <c r="CZ749" s="78">
        <f t="shared" si="462"/>
        <v>0</v>
      </c>
      <c r="DA749" s="78">
        <f>IF(COUNTIFS($A$2:$A$601,A749,$B$2:$B$601,B749,$F$2:F$601,F749)&gt;1,1,0)</f>
        <v>0</v>
      </c>
      <c r="DB749" s="78">
        <f t="shared" si="463"/>
        <v>0</v>
      </c>
      <c r="DC749" s="78">
        <f t="shared" si="464"/>
        <v>0</v>
      </c>
      <c r="DD749" s="78">
        <f t="shared" si="465"/>
        <v>0</v>
      </c>
      <c r="DE749" s="78" t="str">
        <f t="shared" si="466"/>
        <v>1</v>
      </c>
      <c r="DF749" s="78" t="str">
        <f t="shared" si="467"/>
        <v>1</v>
      </c>
      <c r="DG749" s="78" t="str">
        <f t="shared" si="468"/>
        <v>1</v>
      </c>
      <c r="DH749" s="78" t="str">
        <f t="shared" si="469"/>
        <v>1</v>
      </c>
      <c r="DI749" s="79" t="str">
        <f>IFERROR(IF(J749="","",VLOOKUP(J749,Lists!$D$3:$E$13,2,FALSE)),1)</f>
        <v/>
      </c>
      <c r="DJ749" s="79" t="str">
        <f>IFERROR(IF(K749="","",VLOOKUP(K749,Lists!$F$3:$G$14,2,FALSE)),1)</f>
        <v/>
      </c>
      <c r="DK749" s="79" t="str">
        <f>IFERROR(IF(M749="","",VLOOKUP(M749,Lists!$AA$3:$AB$18,2,FALSE)),1)</f>
        <v/>
      </c>
      <c r="DL749" s="79" t="str">
        <f>IFERROR(IF(N749="","",VLOOKUP(N749,Lists!$AC$3:$AD$13,2,FALSE)),1)</f>
        <v/>
      </c>
    </row>
    <row r="750" spans="1:116" ht="15" customHeight="1" x14ac:dyDescent="0.2">
      <c r="A750" s="20"/>
      <c r="B750" s="19"/>
      <c r="C750" s="19"/>
      <c r="D750" s="19"/>
      <c r="E750" s="136"/>
      <c r="F750" s="70"/>
      <c r="G750" s="19"/>
      <c r="H750" s="65"/>
      <c r="I750" s="20"/>
      <c r="J750" s="66"/>
      <c r="K750" s="18"/>
      <c r="L750" s="18"/>
      <c r="M750" s="20"/>
      <c r="N750" s="20"/>
      <c r="O750" s="18"/>
      <c r="P750" s="134"/>
      <c r="Q750" s="70"/>
      <c r="R750" s="134"/>
      <c r="S750" s="70"/>
      <c r="T750" s="134"/>
      <c r="U750" s="70"/>
      <c r="V750" s="134"/>
      <c r="W750" s="20"/>
      <c r="X750" s="135"/>
      <c r="Y750" s="20"/>
      <c r="Z750" s="135"/>
      <c r="AA750" s="19"/>
      <c r="AB750" s="19"/>
      <c r="AC750" s="19"/>
      <c r="AD750" s="19"/>
      <c r="AE750" s="71" t="str">
        <f t="shared" si="434"/>
        <v/>
      </c>
      <c r="AF750" s="71" t="str">
        <f t="shared" si="435"/>
        <v/>
      </c>
      <c r="AG750" s="71" t="str">
        <f t="shared" si="436"/>
        <v/>
      </c>
      <c r="AH750" s="71" t="str">
        <f t="shared" si="437"/>
        <v/>
      </c>
      <c r="AI750" s="71" t="str">
        <f t="shared" si="438"/>
        <v/>
      </c>
      <c r="AJ750" s="71" t="str">
        <f t="shared" si="439"/>
        <v/>
      </c>
      <c r="AK750" s="71" t="str">
        <f t="shared" si="440"/>
        <v/>
      </c>
      <c r="AL750" s="71" t="str">
        <f t="shared" si="441"/>
        <v/>
      </c>
      <c r="AM750" s="71" t="str">
        <f t="shared" si="442"/>
        <v/>
      </c>
      <c r="AN750" s="72" t="str">
        <f t="shared" si="443"/>
        <v/>
      </c>
      <c r="AO750" s="73" t="str">
        <f t="shared" si="444"/>
        <v/>
      </c>
      <c r="AP750" s="72" t="str">
        <f t="shared" si="445"/>
        <v/>
      </c>
      <c r="AQ750" s="72" t="str">
        <f t="shared" si="446"/>
        <v/>
      </c>
      <c r="AR750" s="72" t="str">
        <f t="shared" si="447"/>
        <v/>
      </c>
      <c r="AS750" s="72" t="str">
        <f t="shared" si="448"/>
        <v/>
      </c>
      <c r="AT750" s="72" t="str">
        <f t="shared" si="449"/>
        <v/>
      </c>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78" t="str">
        <f t="shared" si="450"/>
        <v/>
      </c>
      <c r="CO750" s="78" t="str">
        <f t="shared" si="451"/>
        <v/>
      </c>
      <c r="CP750" s="78" t="str">
        <f t="shared" si="452"/>
        <v/>
      </c>
      <c r="CQ750" s="78" t="str">
        <f t="shared" si="453"/>
        <v/>
      </c>
      <c r="CR750" s="78" t="str">
        <f t="shared" si="454"/>
        <v/>
      </c>
      <c r="CS750" s="78" t="str">
        <f t="shared" si="455"/>
        <v/>
      </c>
      <c r="CT750" s="78">
        <f t="shared" si="456"/>
        <v>0</v>
      </c>
      <c r="CU750" s="78">
        <f t="shared" si="457"/>
        <v>0</v>
      </c>
      <c r="CV750" s="78">
        <f t="shared" si="458"/>
        <v>0</v>
      </c>
      <c r="CW750" s="78">
        <f t="shared" si="459"/>
        <v>0</v>
      </c>
      <c r="CX750" s="78">
        <f t="shared" si="460"/>
        <v>0</v>
      </c>
      <c r="CY750" s="78">
        <f t="shared" si="461"/>
        <v>0</v>
      </c>
      <c r="CZ750" s="78">
        <f t="shared" si="462"/>
        <v>0</v>
      </c>
      <c r="DA750" s="78">
        <f>IF(COUNTIFS($A$2:$A$601,A750,$B$2:$B$601,B750,$F$2:F$601,F750)&gt;1,1,0)</f>
        <v>0</v>
      </c>
      <c r="DB750" s="78">
        <f t="shared" si="463"/>
        <v>0</v>
      </c>
      <c r="DC750" s="78">
        <f t="shared" si="464"/>
        <v>0</v>
      </c>
      <c r="DD750" s="78">
        <f t="shared" si="465"/>
        <v>0</v>
      </c>
      <c r="DE750" s="78" t="str">
        <f t="shared" si="466"/>
        <v>1</v>
      </c>
      <c r="DF750" s="78" t="str">
        <f t="shared" si="467"/>
        <v>1</v>
      </c>
      <c r="DG750" s="78" t="str">
        <f t="shared" si="468"/>
        <v>1</v>
      </c>
      <c r="DH750" s="78" t="str">
        <f t="shared" si="469"/>
        <v>1</v>
      </c>
      <c r="DI750" s="79" t="str">
        <f>IFERROR(IF(J750="","",VLOOKUP(J750,Lists!$D$3:$E$13,2,FALSE)),1)</f>
        <v/>
      </c>
      <c r="DJ750" s="79" t="str">
        <f>IFERROR(IF(K750="","",VLOOKUP(K750,Lists!$F$3:$G$14,2,FALSE)),1)</f>
        <v/>
      </c>
      <c r="DK750" s="79" t="str">
        <f>IFERROR(IF(M750="","",VLOOKUP(M750,Lists!$AA$3:$AB$18,2,FALSE)),1)</f>
        <v/>
      </c>
      <c r="DL750" s="79" t="str">
        <f>IFERROR(IF(N750="","",VLOOKUP(N750,Lists!$AC$3:$AD$13,2,FALSE)),1)</f>
        <v/>
      </c>
    </row>
    <row r="751" spans="1:116" ht="15" customHeight="1" x14ac:dyDescent="0.2">
      <c r="A751" s="20"/>
      <c r="B751" s="19"/>
      <c r="C751" s="19"/>
      <c r="D751" s="19"/>
      <c r="E751" s="136"/>
      <c r="F751" s="70"/>
      <c r="G751" s="19"/>
      <c r="H751" s="65"/>
      <c r="I751" s="20"/>
      <c r="J751" s="66"/>
      <c r="K751" s="18"/>
      <c r="L751" s="18"/>
      <c r="M751" s="20"/>
      <c r="N751" s="20"/>
      <c r="O751" s="18"/>
      <c r="P751" s="134"/>
      <c r="Q751" s="70"/>
      <c r="R751" s="134"/>
      <c r="S751" s="70"/>
      <c r="T751" s="134"/>
      <c r="U751" s="70"/>
      <c r="V751" s="134"/>
      <c r="W751" s="20"/>
      <c r="X751" s="135"/>
      <c r="Y751" s="20"/>
      <c r="Z751" s="135"/>
      <c r="AA751" s="19"/>
      <c r="AB751" s="19"/>
      <c r="AC751" s="19"/>
      <c r="AD751" s="19"/>
      <c r="AE751" s="71" t="str">
        <f t="shared" si="434"/>
        <v/>
      </c>
      <c r="AF751" s="71" t="str">
        <f t="shared" si="435"/>
        <v/>
      </c>
      <c r="AG751" s="71" t="str">
        <f t="shared" si="436"/>
        <v/>
      </c>
      <c r="AH751" s="71" t="str">
        <f t="shared" si="437"/>
        <v/>
      </c>
      <c r="AI751" s="71" t="str">
        <f t="shared" si="438"/>
        <v/>
      </c>
      <c r="AJ751" s="71" t="str">
        <f t="shared" si="439"/>
        <v/>
      </c>
      <c r="AK751" s="71" t="str">
        <f t="shared" si="440"/>
        <v/>
      </c>
      <c r="AL751" s="71" t="str">
        <f t="shared" si="441"/>
        <v/>
      </c>
      <c r="AM751" s="71" t="str">
        <f t="shared" si="442"/>
        <v/>
      </c>
      <c r="AN751" s="72" t="str">
        <f t="shared" si="443"/>
        <v/>
      </c>
      <c r="AO751" s="73" t="str">
        <f t="shared" si="444"/>
        <v/>
      </c>
      <c r="AP751" s="72" t="str">
        <f t="shared" si="445"/>
        <v/>
      </c>
      <c r="AQ751" s="72" t="str">
        <f t="shared" si="446"/>
        <v/>
      </c>
      <c r="AR751" s="72" t="str">
        <f t="shared" si="447"/>
        <v/>
      </c>
      <c r="AS751" s="72" t="str">
        <f t="shared" si="448"/>
        <v/>
      </c>
      <c r="AT751" s="72" t="str">
        <f t="shared" si="449"/>
        <v/>
      </c>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78" t="str">
        <f t="shared" si="450"/>
        <v/>
      </c>
      <c r="CO751" s="78" t="str">
        <f t="shared" si="451"/>
        <v/>
      </c>
      <c r="CP751" s="78" t="str">
        <f t="shared" si="452"/>
        <v/>
      </c>
      <c r="CQ751" s="78" t="str">
        <f t="shared" si="453"/>
        <v/>
      </c>
      <c r="CR751" s="78" t="str">
        <f t="shared" si="454"/>
        <v/>
      </c>
      <c r="CS751" s="78" t="str">
        <f t="shared" si="455"/>
        <v/>
      </c>
      <c r="CT751" s="78">
        <f t="shared" si="456"/>
        <v>0</v>
      </c>
      <c r="CU751" s="78">
        <f t="shared" si="457"/>
        <v>0</v>
      </c>
      <c r="CV751" s="78">
        <f t="shared" si="458"/>
        <v>0</v>
      </c>
      <c r="CW751" s="78">
        <f t="shared" si="459"/>
        <v>0</v>
      </c>
      <c r="CX751" s="78">
        <f t="shared" si="460"/>
        <v>0</v>
      </c>
      <c r="CY751" s="78">
        <f t="shared" si="461"/>
        <v>0</v>
      </c>
      <c r="CZ751" s="78">
        <f t="shared" si="462"/>
        <v>0</v>
      </c>
      <c r="DA751" s="78">
        <f>IF(COUNTIFS($A$2:$A$601,A751,$B$2:$B$601,B751,$F$2:F$601,F751)&gt;1,1,0)</f>
        <v>0</v>
      </c>
      <c r="DB751" s="78">
        <f t="shared" si="463"/>
        <v>0</v>
      </c>
      <c r="DC751" s="78">
        <f t="shared" si="464"/>
        <v>0</v>
      </c>
      <c r="DD751" s="78">
        <f t="shared" si="465"/>
        <v>0</v>
      </c>
      <c r="DE751" s="78" t="str">
        <f t="shared" si="466"/>
        <v>1</v>
      </c>
      <c r="DF751" s="78" t="str">
        <f t="shared" si="467"/>
        <v>1</v>
      </c>
      <c r="DG751" s="78" t="str">
        <f t="shared" si="468"/>
        <v>1</v>
      </c>
      <c r="DH751" s="78" t="str">
        <f t="shared" si="469"/>
        <v>1</v>
      </c>
      <c r="DI751" s="79" t="str">
        <f>IFERROR(IF(J751="","",VLOOKUP(J751,Lists!$D$3:$E$13,2,FALSE)),1)</f>
        <v/>
      </c>
      <c r="DJ751" s="79" t="str">
        <f>IFERROR(IF(K751="","",VLOOKUP(K751,Lists!$F$3:$G$14,2,FALSE)),1)</f>
        <v/>
      </c>
      <c r="DK751" s="79" t="str">
        <f>IFERROR(IF(M751="","",VLOOKUP(M751,Lists!$AA$3:$AB$18,2,FALSE)),1)</f>
        <v/>
      </c>
      <c r="DL751" s="79" t="str">
        <f>IFERROR(IF(N751="","",VLOOKUP(N751,Lists!$AC$3:$AD$13,2,FALSE)),1)</f>
        <v/>
      </c>
    </row>
    <row r="752" spans="1:116" ht="15" customHeight="1" x14ac:dyDescent="0.2">
      <c r="A752" s="20"/>
      <c r="B752" s="19"/>
      <c r="C752" s="19"/>
      <c r="D752" s="19"/>
      <c r="E752" s="136"/>
      <c r="F752" s="70"/>
      <c r="G752" s="19"/>
      <c r="H752" s="65"/>
      <c r="I752" s="20"/>
      <c r="J752" s="66"/>
      <c r="K752" s="18"/>
      <c r="L752" s="18"/>
      <c r="M752" s="20"/>
      <c r="N752" s="20"/>
      <c r="O752" s="18"/>
      <c r="P752" s="134"/>
      <c r="Q752" s="70"/>
      <c r="R752" s="134"/>
      <c r="S752" s="70"/>
      <c r="T752" s="134"/>
      <c r="U752" s="70"/>
      <c r="V752" s="134"/>
      <c r="W752" s="20"/>
      <c r="X752" s="135"/>
      <c r="Y752" s="20"/>
      <c r="Z752" s="135"/>
      <c r="AA752" s="19"/>
      <c r="AB752" s="19"/>
      <c r="AC752" s="19"/>
      <c r="AD752" s="19"/>
      <c r="AE752" s="71" t="str">
        <f t="shared" si="434"/>
        <v/>
      </c>
      <c r="AF752" s="71" t="str">
        <f t="shared" si="435"/>
        <v/>
      </c>
      <c r="AG752" s="71" t="str">
        <f t="shared" si="436"/>
        <v/>
      </c>
      <c r="AH752" s="71" t="str">
        <f t="shared" si="437"/>
        <v/>
      </c>
      <c r="AI752" s="71" t="str">
        <f t="shared" si="438"/>
        <v/>
      </c>
      <c r="AJ752" s="71" t="str">
        <f t="shared" si="439"/>
        <v/>
      </c>
      <c r="AK752" s="71" t="str">
        <f t="shared" si="440"/>
        <v/>
      </c>
      <c r="AL752" s="71" t="str">
        <f t="shared" si="441"/>
        <v/>
      </c>
      <c r="AM752" s="71" t="str">
        <f t="shared" si="442"/>
        <v/>
      </c>
      <c r="AN752" s="72" t="str">
        <f t="shared" si="443"/>
        <v/>
      </c>
      <c r="AO752" s="73" t="str">
        <f t="shared" si="444"/>
        <v/>
      </c>
      <c r="AP752" s="72" t="str">
        <f t="shared" si="445"/>
        <v/>
      </c>
      <c r="AQ752" s="72" t="str">
        <f t="shared" si="446"/>
        <v/>
      </c>
      <c r="AR752" s="72" t="str">
        <f t="shared" si="447"/>
        <v/>
      </c>
      <c r="AS752" s="72" t="str">
        <f t="shared" si="448"/>
        <v/>
      </c>
      <c r="AT752" s="72" t="str">
        <f t="shared" si="449"/>
        <v/>
      </c>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78" t="str">
        <f t="shared" si="450"/>
        <v/>
      </c>
      <c r="CO752" s="78" t="str">
        <f t="shared" si="451"/>
        <v/>
      </c>
      <c r="CP752" s="78" t="str">
        <f t="shared" si="452"/>
        <v/>
      </c>
      <c r="CQ752" s="78" t="str">
        <f t="shared" si="453"/>
        <v/>
      </c>
      <c r="CR752" s="78" t="str">
        <f t="shared" si="454"/>
        <v/>
      </c>
      <c r="CS752" s="78" t="str">
        <f t="shared" si="455"/>
        <v/>
      </c>
      <c r="CT752" s="78">
        <f t="shared" si="456"/>
        <v>0</v>
      </c>
      <c r="CU752" s="78">
        <f t="shared" si="457"/>
        <v>0</v>
      </c>
      <c r="CV752" s="78">
        <f t="shared" si="458"/>
        <v>0</v>
      </c>
      <c r="CW752" s="78">
        <f t="shared" si="459"/>
        <v>0</v>
      </c>
      <c r="CX752" s="78">
        <f t="shared" si="460"/>
        <v>0</v>
      </c>
      <c r="CY752" s="78">
        <f t="shared" si="461"/>
        <v>0</v>
      </c>
      <c r="CZ752" s="78">
        <f t="shared" si="462"/>
        <v>0</v>
      </c>
      <c r="DA752" s="78">
        <f>IF(COUNTIFS($A$2:$A$601,A752,$B$2:$B$601,B752,$F$2:F$601,F752)&gt;1,1,0)</f>
        <v>0</v>
      </c>
      <c r="DB752" s="78">
        <f t="shared" si="463"/>
        <v>0</v>
      </c>
      <c r="DC752" s="78">
        <f t="shared" si="464"/>
        <v>0</v>
      </c>
      <c r="DD752" s="78">
        <f t="shared" si="465"/>
        <v>0</v>
      </c>
      <c r="DE752" s="78" t="str">
        <f t="shared" si="466"/>
        <v>1</v>
      </c>
      <c r="DF752" s="78" t="str">
        <f t="shared" si="467"/>
        <v>1</v>
      </c>
      <c r="DG752" s="78" t="str">
        <f t="shared" si="468"/>
        <v>1</v>
      </c>
      <c r="DH752" s="78" t="str">
        <f t="shared" si="469"/>
        <v>1</v>
      </c>
      <c r="DI752" s="79" t="str">
        <f>IFERROR(IF(J752="","",VLOOKUP(J752,Lists!$D$3:$E$13,2,FALSE)),1)</f>
        <v/>
      </c>
      <c r="DJ752" s="79" t="str">
        <f>IFERROR(IF(K752="","",VLOOKUP(K752,Lists!$F$3:$G$14,2,FALSE)),1)</f>
        <v/>
      </c>
      <c r="DK752" s="79" t="str">
        <f>IFERROR(IF(M752="","",VLOOKUP(M752,Lists!$AA$3:$AB$18,2,FALSE)),1)</f>
        <v/>
      </c>
      <c r="DL752" s="79" t="str">
        <f>IFERROR(IF(N752="","",VLOOKUP(N752,Lists!$AC$3:$AD$13,2,FALSE)),1)</f>
        <v/>
      </c>
    </row>
    <row r="753" spans="1:116" ht="15" customHeight="1" x14ac:dyDescent="0.2">
      <c r="A753" s="20"/>
      <c r="B753" s="19"/>
      <c r="C753" s="19"/>
      <c r="D753" s="19"/>
      <c r="E753" s="136"/>
      <c r="F753" s="70"/>
      <c r="G753" s="19"/>
      <c r="H753" s="65"/>
      <c r="I753" s="20"/>
      <c r="J753" s="66"/>
      <c r="K753" s="18"/>
      <c r="L753" s="18"/>
      <c r="M753" s="20"/>
      <c r="N753" s="20"/>
      <c r="O753" s="18"/>
      <c r="P753" s="134"/>
      <c r="Q753" s="70"/>
      <c r="R753" s="134"/>
      <c r="S753" s="70"/>
      <c r="T753" s="134"/>
      <c r="U753" s="70"/>
      <c r="V753" s="134"/>
      <c r="W753" s="20"/>
      <c r="X753" s="135"/>
      <c r="Y753" s="20"/>
      <c r="Z753" s="135"/>
      <c r="AA753" s="19"/>
      <c r="AB753" s="19"/>
      <c r="AC753" s="19"/>
      <c r="AD753" s="19"/>
      <c r="AE753" s="71" t="str">
        <f t="shared" si="434"/>
        <v/>
      </c>
      <c r="AF753" s="71" t="str">
        <f t="shared" si="435"/>
        <v/>
      </c>
      <c r="AG753" s="71" t="str">
        <f t="shared" si="436"/>
        <v/>
      </c>
      <c r="AH753" s="71" t="str">
        <f t="shared" si="437"/>
        <v/>
      </c>
      <c r="AI753" s="71" t="str">
        <f t="shared" si="438"/>
        <v/>
      </c>
      <c r="AJ753" s="71" t="str">
        <f t="shared" si="439"/>
        <v/>
      </c>
      <c r="AK753" s="71" t="str">
        <f t="shared" si="440"/>
        <v/>
      </c>
      <c r="AL753" s="71" t="str">
        <f t="shared" si="441"/>
        <v/>
      </c>
      <c r="AM753" s="71" t="str">
        <f t="shared" si="442"/>
        <v/>
      </c>
      <c r="AN753" s="72" t="str">
        <f t="shared" si="443"/>
        <v/>
      </c>
      <c r="AO753" s="73" t="str">
        <f t="shared" si="444"/>
        <v/>
      </c>
      <c r="AP753" s="72" t="str">
        <f t="shared" si="445"/>
        <v/>
      </c>
      <c r="AQ753" s="72" t="str">
        <f t="shared" si="446"/>
        <v/>
      </c>
      <c r="AR753" s="72" t="str">
        <f t="shared" si="447"/>
        <v/>
      </c>
      <c r="AS753" s="72" t="str">
        <f t="shared" si="448"/>
        <v/>
      </c>
      <c r="AT753" s="72" t="str">
        <f t="shared" si="449"/>
        <v/>
      </c>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78" t="str">
        <f t="shared" si="450"/>
        <v/>
      </c>
      <c r="CO753" s="78" t="str">
        <f t="shared" si="451"/>
        <v/>
      </c>
      <c r="CP753" s="78" t="str">
        <f t="shared" si="452"/>
        <v/>
      </c>
      <c r="CQ753" s="78" t="str">
        <f t="shared" si="453"/>
        <v/>
      </c>
      <c r="CR753" s="78" t="str">
        <f t="shared" si="454"/>
        <v/>
      </c>
      <c r="CS753" s="78" t="str">
        <f t="shared" si="455"/>
        <v/>
      </c>
      <c r="CT753" s="78">
        <f t="shared" si="456"/>
        <v>0</v>
      </c>
      <c r="CU753" s="78">
        <f t="shared" si="457"/>
        <v>0</v>
      </c>
      <c r="CV753" s="78">
        <f t="shared" si="458"/>
        <v>0</v>
      </c>
      <c r="CW753" s="78">
        <f t="shared" si="459"/>
        <v>0</v>
      </c>
      <c r="CX753" s="78">
        <f t="shared" si="460"/>
        <v>0</v>
      </c>
      <c r="CY753" s="78">
        <f t="shared" si="461"/>
        <v>0</v>
      </c>
      <c r="CZ753" s="78">
        <f t="shared" si="462"/>
        <v>0</v>
      </c>
      <c r="DA753" s="78">
        <f>IF(COUNTIFS($A$2:$A$601,A753,$B$2:$B$601,B753,$F$2:F$601,F753)&gt;1,1,0)</f>
        <v>0</v>
      </c>
      <c r="DB753" s="78">
        <f t="shared" si="463"/>
        <v>0</v>
      </c>
      <c r="DC753" s="78">
        <f t="shared" si="464"/>
        <v>0</v>
      </c>
      <c r="DD753" s="78">
        <f t="shared" si="465"/>
        <v>0</v>
      </c>
      <c r="DE753" s="78" t="str">
        <f t="shared" si="466"/>
        <v>1</v>
      </c>
      <c r="DF753" s="78" t="str">
        <f t="shared" si="467"/>
        <v>1</v>
      </c>
      <c r="DG753" s="78" t="str">
        <f t="shared" si="468"/>
        <v>1</v>
      </c>
      <c r="DH753" s="78" t="str">
        <f t="shared" si="469"/>
        <v>1</v>
      </c>
      <c r="DI753" s="79" t="str">
        <f>IFERROR(IF(J753="","",VLOOKUP(J753,Lists!$D$3:$E$13,2,FALSE)),1)</f>
        <v/>
      </c>
      <c r="DJ753" s="79" t="str">
        <f>IFERROR(IF(K753="","",VLOOKUP(K753,Lists!$F$3:$G$14,2,FALSE)),1)</f>
        <v/>
      </c>
      <c r="DK753" s="79" t="str">
        <f>IFERROR(IF(M753="","",VLOOKUP(M753,Lists!$AA$3:$AB$18,2,FALSE)),1)</f>
        <v/>
      </c>
      <c r="DL753" s="79" t="str">
        <f>IFERROR(IF(N753="","",VLOOKUP(N753,Lists!$AC$3:$AD$13,2,FALSE)),1)</f>
        <v/>
      </c>
    </row>
    <row r="754" spans="1:116" ht="15" customHeight="1" x14ac:dyDescent="0.2">
      <c r="A754" s="20"/>
      <c r="B754" s="19"/>
      <c r="C754" s="19"/>
      <c r="D754" s="19"/>
      <c r="E754" s="136"/>
      <c r="F754" s="70"/>
      <c r="G754" s="19"/>
      <c r="H754" s="65"/>
      <c r="I754" s="20"/>
      <c r="J754" s="66"/>
      <c r="K754" s="18"/>
      <c r="L754" s="18"/>
      <c r="M754" s="20"/>
      <c r="N754" s="20"/>
      <c r="O754" s="18"/>
      <c r="P754" s="134"/>
      <c r="Q754" s="70"/>
      <c r="R754" s="134"/>
      <c r="S754" s="70"/>
      <c r="T754" s="134"/>
      <c r="U754" s="70"/>
      <c r="V754" s="134"/>
      <c r="W754" s="20"/>
      <c r="X754" s="135"/>
      <c r="Y754" s="20"/>
      <c r="Z754" s="135"/>
      <c r="AA754" s="19"/>
      <c r="AB754" s="19"/>
      <c r="AC754" s="19"/>
      <c r="AD754" s="19"/>
      <c r="AE754" s="71" t="str">
        <f t="shared" si="434"/>
        <v/>
      </c>
      <c r="AF754" s="71" t="str">
        <f t="shared" si="435"/>
        <v/>
      </c>
      <c r="AG754" s="71" t="str">
        <f t="shared" si="436"/>
        <v/>
      </c>
      <c r="AH754" s="71" t="str">
        <f t="shared" si="437"/>
        <v/>
      </c>
      <c r="AI754" s="71" t="str">
        <f t="shared" si="438"/>
        <v/>
      </c>
      <c r="AJ754" s="71" t="str">
        <f t="shared" si="439"/>
        <v/>
      </c>
      <c r="AK754" s="71" t="str">
        <f t="shared" si="440"/>
        <v/>
      </c>
      <c r="AL754" s="71" t="str">
        <f t="shared" si="441"/>
        <v/>
      </c>
      <c r="AM754" s="71" t="str">
        <f t="shared" si="442"/>
        <v/>
      </c>
      <c r="AN754" s="72" t="str">
        <f t="shared" si="443"/>
        <v/>
      </c>
      <c r="AO754" s="73" t="str">
        <f t="shared" si="444"/>
        <v/>
      </c>
      <c r="AP754" s="72" t="str">
        <f t="shared" si="445"/>
        <v/>
      </c>
      <c r="AQ754" s="72" t="str">
        <f t="shared" si="446"/>
        <v/>
      </c>
      <c r="AR754" s="72" t="str">
        <f t="shared" si="447"/>
        <v/>
      </c>
      <c r="AS754" s="72" t="str">
        <f t="shared" si="448"/>
        <v/>
      </c>
      <c r="AT754" s="72" t="str">
        <f t="shared" si="449"/>
        <v/>
      </c>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78" t="str">
        <f t="shared" si="450"/>
        <v/>
      </c>
      <c r="CO754" s="78" t="str">
        <f t="shared" si="451"/>
        <v/>
      </c>
      <c r="CP754" s="78" t="str">
        <f t="shared" si="452"/>
        <v/>
      </c>
      <c r="CQ754" s="78" t="str">
        <f t="shared" si="453"/>
        <v/>
      </c>
      <c r="CR754" s="78" t="str">
        <f t="shared" si="454"/>
        <v/>
      </c>
      <c r="CS754" s="78" t="str">
        <f t="shared" si="455"/>
        <v/>
      </c>
      <c r="CT754" s="78">
        <f t="shared" si="456"/>
        <v>0</v>
      </c>
      <c r="CU754" s="78">
        <f t="shared" si="457"/>
        <v>0</v>
      </c>
      <c r="CV754" s="78">
        <f t="shared" si="458"/>
        <v>0</v>
      </c>
      <c r="CW754" s="78">
        <f t="shared" si="459"/>
        <v>0</v>
      </c>
      <c r="CX754" s="78">
        <f t="shared" si="460"/>
        <v>0</v>
      </c>
      <c r="CY754" s="78">
        <f t="shared" si="461"/>
        <v>0</v>
      </c>
      <c r="CZ754" s="78">
        <f t="shared" si="462"/>
        <v>0</v>
      </c>
      <c r="DA754" s="78">
        <f>IF(COUNTIFS($A$2:$A$601,A754,$B$2:$B$601,B754,$F$2:F$601,F754)&gt;1,1,0)</f>
        <v>0</v>
      </c>
      <c r="DB754" s="78">
        <f t="shared" si="463"/>
        <v>0</v>
      </c>
      <c r="DC754" s="78">
        <f t="shared" si="464"/>
        <v>0</v>
      </c>
      <c r="DD754" s="78">
        <f t="shared" si="465"/>
        <v>0</v>
      </c>
      <c r="DE754" s="78" t="str">
        <f t="shared" si="466"/>
        <v>1</v>
      </c>
      <c r="DF754" s="78" t="str">
        <f t="shared" si="467"/>
        <v>1</v>
      </c>
      <c r="DG754" s="78" t="str">
        <f t="shared" si="468"/>
        <v>1</v>
      </c>
      <c r="DH754" s="78" t="str">
        <f t="shared" si="469"/>
        <v>1</v>
      </c>
      <c r="DI754" s="79" t="str">
        <f>IFERROR(IF(J754="","",VLOOKUP(J754,Lists!$D$3:$E$13,2,FALSE)),1)</f>
        <v/>
      </c>
      <c r="DJ754" s="79" t="str">
        <f>IFERROR(IF(K754="","",VLOOKUP(K754,Lists!$F$3:$G$14,2,FALSE)),1)</f>
        <v/>
      </c>
      <c r="DK754" s="79" t="str">
        <f>IFERROR(IF(M754="","",VLOOKUP(M754,Lists!$AA$3:$AB$18,2,FALSE)),1)</f>
        <v/>
      </c>
      <c r="DL754" s="79" t="str">
        <f>IFERROR(IF(N754="","",VLOOKUP(N754,Lists!$AC$3:$AD$13,2,FALSE)),1)</f>
        <v/>
      </c>
    </row>
    <row r="755" spans="1:116" ht="15" customHeight="1" x14ac:dyDescent="0.2">
      <c r="A755" s="20"/>
      <c r="B755" s="19"/>
      <c r="C755" s="19"/>
      <c r="D755" s="19"/>
      <c r="E755" s="136"/>
      <c r="F755" s="70"/>
      <c r="G755" s="19"/>
      <c r="H755" s="65"/>
      <c r="I755" s="20"/>
      <c r="J755" s="66"/>
      <c r="K755" s="18"/>
      <c r="L755" s="18"/>
      <c r="M755" s="20"/>
      <c r="N755" s="20"/>
      <c r="O755" s="18"/>
      <c r="P755" s="134"/>
      <c r="Q755" s="70"/>
      <c r="R755" s="134"/>
      <c r="S755" s="70"/>
      <c r="T755" s="134"/>
      <c r="U755" s="70"/>
      <c r="V755" s="134"/>
      <c r="W755" s="20"/>
      <c r="X755" s="135"/>
      <c r="Y755" s="20"/>
      <c r="Z755" s="135"/>
      <c r="AA755" s="19"/>
      <c r="AB755" s="19"/>
      <c r="AC755" s="19"/>
      <c r="AD755" s="19"/>
      <c r="AE755" s="71" t="str">
        <f t="shared" si="434"/>
        <v/>
      </c>
      <c r="AF755" s="71" t="str">
        <f t="shared" si="435"/>
        <v/>
      </c>
      <c r="AG755" s="71" t="str">
        <f t="shared" si="436"/>
        <v/>
      </c>
      <c r="AH755" s="71" t="str">
        <f t="shared" si="437"/>
        <v/>
      </c>
      <c r="AI755" s="71" t="str">
        <f t="shared" si="438"/>
        <v/>
      </c>
      <c r="AJ755" s="71" t="str">
        <f t="shared" si="439"/>
        <v/>
      </c>
      <c r="AK755" s="71" t="str">
        <f t="shared" si="440"/>
        <v/>
      </c>
      <c r="AL755" s="71" t="str">
        <f t="shared" si="441"/>
        <v/>
      </c>
      <c r="AM755" s="71" t="str">
        <f t="shared" si="442"/>
        <v/>
      </c>
      <c r="AN755" s="72" t="str">
        <f t="shared" si="443"/>
        <v/>
      </c>
      <c r="AO755" s="73" t="str">
        <f t="shared" si="444"/>
        <v/>
      </c>
      <c r="AP755" s="72" t="str">
        <f t="shared" si="445"/>
        <v/>
      </c>
      <c r="AQ755" s="72" t="str">
        <f t="shared" si="446"/>
        <v/>
      </c>
      <c r="AR755" s="72" t="str">
        <f t="shared" si="447"/>
        <v/>
      </c>
      <c r="AS755" s="72" t="str">
        <f t="shared" si="448"/>
        <v/>
      </c>
      <c r="AT755" s="72" t="str">
        <f t="shared" si="449"/>
        <v/>
      </c>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78" t="str">
        <f t="shared" si="450"/>
        <v/>
      </c>
      <c r="CO755" s="78" t="str">
        <f t="shared" si="451"/>
        <v/>
      </c>
      <c r="CP755" s="78" t="str">
        <f t="shared" si="452"/>
        <v/>
      </c>
      <c r="CQ755" s="78" t="str">
        <f t="shared" si="453"/>
        <v/>
      </c>
      <c r="CR755" s="78" t="str">
        <f t="shared" si="454"/>
        <v/>
      </c>
      <c r="CS755" s="78" t="str">
        <f t="shared" si="455"/>
        <v/>
      </c>
      <c r="CT755" s="78">
        <f t="shared" si="456"/>
        <v>0</v>
      </c>
      <c r="CU755" s="78">
        <f t="shared" si="457"/>
        <v>0</v>
      </c>
      <c r="CV755" s="78">
        <f t="shared" si="458"/>
        <v>0</v>
      </c>
      <c r="CW755" s="78">
        <f t="shared" si="459"/>
        <v>0</v>
      </c>
      <c r="CX755" s="78">
        <f t="shared" si="460"/>
        <v>0</v>
      </c>
      <c r="CY755" s="78">
        <f t="shared" si="461"/>
        <v>0</v>
      </c>
      <c r="CZ755" s="78">
        <f t="shared" si="462"/>
        <v>0</v>
      </c>
      <c r="DA755" s="78">
        <f>IF(COUNTIFS($A$2:$A$601,A755,$B$2:$B$601,B755,$F$2:F$601,F755)&gt;1,1,0)</f>
        <v>0</v>
      </c>
      <c r="DB755" s="78">
        <f t="shared" si="463"/>
        <v>0</v>
      </c>
      <c r="DC755" s="78">
        <f t="shared" si="464"/>
        <v>0</v>
      </c>
      <c r="DD755" s="78">
        <f t="shared" si="465"/>
        <v>0</v>
      </c>
      <c r="DE755" s="78" t="str">
        <f t="shared" si="466"/>
        <v>1</v>
      </c>
      <c r="DF755" s="78" t="str">
        <f t="shared" si="467"/>
        <v>1</v>
      </c>
      <c r="DG755" s="78" t="str">
        <f t="shared" si="468"/>
        <v>1</v>
      </c>
      <c r="DH755" s="78" t="str">
        <f t="shared" si="469"/>
        <v>1</v>
      </c>
      <c r="DI755" s="79" t="str">
        <f>IFERROR(IF(J755="","",VLOOKUP(J755,Lists!$D$3:$E$13,2,FALSE)),1)</f>
        <v/>
      </c>
      <c r="DJ755" s="79" t="str">
        <f>IFERROR(IF(K755="","",VLOOKUP(K755,Lists!$F$3:$G$14,2,FALSE)),1)</f>
        <v/>
      </c>
      <c r="DK755" s="79" t="str">
        <f>IFERROR(IF(M755="","",VLOOKUP(M755,Lists!$AA$3:$AB$18,2,FALSE)),1)</f>
        <v/>
      </c>
      <c r="DL755" s="79" t="str">
        <f>IFERROR(IF(N755="","",VLOOKUP(N755,Lists!$AC$3:$AD$13,2,FALSE)),1)</f>
        <v/>
      </c>
    </row>
    <row r="756" spans="1:116" ht="15" customHeight="1" x14ac:dyDescent="0.2">
      <c r="A756" s="20"/>
      <c r="B756" s="19"/>
      <c r="C756" s="19"/>
      <c r="D756" s="19"/>
      <c r="E756" s="136"/>
      <c r="F756" s="70"/>
      <c r="G756" s="19"/>
      <c r="H756" s="65"/>
      <c r="I756" s="20"/>
      <c r="J756" s="66"/>
      <c r="K756" s="18"/>
      <c r="L756" s="18"/>
      <c r="M756" s="20"/>
      <c r="N756" s="20"/>
      <c r="O756" s="18"/>
      <c r="P756" s="134"/>
      <c r="Q756" s="70"/>
      <c r="R756" s="134"/>
      <c r="S756" s="70"/>
      <c r="T756" s="134"/>
      <c r="U756" s="70"/>
      <c r="V756" s="134"/>
      <c r="W756" s="20"/>
      <c r="X756" s="135"/>
      <c r="Y756" s="20"/>
      <c r="Z756" s="135"/>
      <c r="AA756" s="19"/>
      <c r="AB756" s="19"/>
      <c r="AC756" s="19"/>
      <c r="AD756" s="19"/>
      <c r="AE756" s="71" t="str">
        <f t="shared" si="434"/>
        <v/>
      </c>
      <c r="AF756" s="71" t="str">
        <f t="shared" si="435"/>
        <v/>
      </c>
      <c r="AG756" s="71" t="str">
        <f t="shared" si="436"/>
        <v/>
      </c>
      <c r="AH756" s="71" t="str">
        <f t="shared" si="437"/>
        <v/>
      </c>
      <c r="AI756" s="71" t="str">
        <f t="shared" si="438"/>
        <v/>
      </c>
      <c r="AJ756" s="71" t="str">
        <f t="shared" si="439"/>
        <v/>
      </c>
      <c r="AK756" s="71" t="str">
        <f t="shared" si="440"/>
        <v/>
      </c>
      <c r="AL756" s="71" t="str">
        <f t="shared" si="441"/>
        <v/>
      </c>
      <c r="AM756" s="71" t="str">
        <f t="shared" si="442"/>
        <v/>
      </c>
      <c r="AN756" s="72" t="str">
        <f t="shared" si="443"/>
        <v/>
      </c>
      <c r="AO756" s="73" t="str">
        <f t="shared" si="444"/>
        <v/>
      </c>
      <c r="AP756" s="72" t="str">
        <f t="shared" si="445"/>
        <v/>
      </c>
      <c r="AQ756" s="72" t="str">
        <f t="shared" si="446"/>
        <v/>
      </c>
      <c r="AR756" s="72" t="str">
        <f t="shared" si="447"/>
        <v/>
      </c>
      <c r="AS756" s="72" t="str">
        <f t="shared" si="448"/>
        <v/>
      </c>
      <c r="AT756" s="72" t="str">
        <f t="shared" si="449"/>
        <v/>
      </c>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78" t="str">
        <f t="shared" si="450"/>
        <v/>
      </c>
      <c r="CO756" s="78" t="str">
        <f t="shared" si="451"/>
        <v/>
      </c>
      <c r="CP756" s="78" t="str">
        <f t="shared" si="452"/>
        <v/>
      </c>
      <c r="CQ756" s="78" t="str">
        <f t="shared" si="453"/>
        <v/>
      </c>
      <c r="CR756" s="78" t="str">
        <f t="shared" si="454"/>
        <v/>
      </c>
      <c r="CS756" s="78" t="str">
        <f t="shared" si="455"/>
        <v/>
      </c>
      <c r="CT756" s="78">
        <f t="shared" si="456"/>
        <v>0</v>
      </c>
      <c r="CU756" s="78">
        <f t="shared" si="457"/>
        <v>0</v>
      </c>
      <c r="CV756" s="78">
        <f t="shared" si="458"/>
        <v>0</v>
      </c>
      <c r="CW756" s="78">
        <f t="shared" si="459"/>
        <v>0</v>
      </c>
      <c r="CX756" s="78">
        <f t="shared" si="460"/>
        <v>0</v>
      </c>
      <c r="CY756" s="78">
        <f t="shared" si="461"/>
        <v>0</v>
      </c>
      <c r="CZ756" s="78">
        <f t="shared" si="462"/>
        <v>0</v>
      </c>
      <c r="DA756" s="78">
        <f>IF(COUNTIFS($A$2:$A$601,A756,$B$2:$B$601,B756,$F$2:F$601,F756)&gt;1,1,0)</f>
        <v>0</v>
      </c>
      <c r="DB756" s="78">
        <f t="shared" si="463"/>
        <v>0</v>
      </c>
      <c r="DC756" s="78">
        <f t="shared" si="464"/>
        <v>0</v>
      </c>
      <c r="DD756" s="78">
        <f t="shared" si="465"/>
        <v>0</v>
      </c>
      <c r="DE756" s="78" t="str">
        <f t="shared" si="466"/>
        <v>1</v>
      </c>
      <c r="DF756" s="78" t="str">
        <f t="shared" si="467"/>
        <v>1</v>
      </c>
      <c r="DG756" s="78" t="str">
        <f t="shared" si="468"/>
        <v>1</v>
      </c>
      <c r="DH756" s="78" t="str">
        <f t="shared" si="469"/>
        <v>1</v>
      </c>
      <c r="DI756" s="79" t="str">
        <f>IFERROR(IF(J756="","",VLOOKUP(J756,Lists!$D$3:$E$13,2,FALSE)),1)</f>
        <v/>
      </c>
      <c r="DJ756" s="79" t="str">
        <f>IFERROR(IF(K756="","",VLOOKUP(K756,Lists!$F$3:$G$14,2,FALSE)),1)</f>
        <v/>
      </c>
      <c r="DK756" s="79" t="str">
        <f>IFERROR(IF(M756="","",VLOOKUP(M756,Lists!$AA$3:$AB$18,2,FALSE)),1)</f>
        <v/>
      </c>
      <c r="DL756" s="79" t="str">
        <f>IFERROR(IF(N756="","",VLOOKUP(N756,Lists!$AC$3:$AD$13,2,FALSE)),1)</f>
        <v/>
      </c>
    </row>
    <row r="757" spans="1:116" ht="15" customHeight="1" x14ac:dyDescent="0.2">
      <c r="A757" s="20"/>
      <c r="B757" s="19"/>
      <c r="C757" s="19"/>
      <c r="D757" s="19"/>
      <c r="E757" s="136"/>
      <c r="F757" s="70"/>
      <c r="G757" s="19"/>
      <c r="H757" s="65"/>
      <c r="I757" s="20"/>
      <c r="J757" s="66"/>
      <c r="K757" s="18"/>
      <c r="L757" s="18"/>
      <c r="M757" s="20"/>
      <c r="N757" s="20"/>
      <c r="O757" s="18"/>
      <c r="P757" s="134"/>
      <c r="Q757" s="70"/>
      <c r="R757" s="134"/>
      <c r="S757" s="70"/>
      <c r="T757" s="134"/>
      <c r="U757" s="70"/>
      <c r="V757" s="134"/>
      <c r="W757" s="20"/>
      <c r="X757" s="135"/>
      <c r="Y757" s="20"/>
      <c r="Z757" s="135"/>
      <c r="AA757" s="19"/>
      <c r="AB757" s="19"/>
      <c r="AC757" s="19"/>
      <c r="AD757" s="19"/>
      <c r="AE757" s="71" t="str">
        <f t="shared" si="434"/>
        <v/>
      </c>
      <c r="AF757" s="71" t="str">
        <f t="shared" si="435"/>
        <v/>
      </c>
      <c r="AG757" s="71" t="str">
        <f t="shared" si="436"/>
        <v/>
      </c>
      <c r="AH757" s="71" t="str">
        <f t="shared" si="437"/>
        <v/>
      </c>
      <c r="AI757" s="71" t="str">
        <f t="shared" si="438"/>
        <v/>
      </c>
      <c r="AJ757" s="71" t="str">
        <f t="shared" si="439"/>
        <v/>
      </c>
      <c r="AK757" s="71" t="str">
        <f t="shared" si="440"/>
        <v/>
      </c>
      <c r="AL757" s="71" t="str">
        <f t="shared" si="441"/>
        <v/>
      </c>
      <c r="AM757" s="71" t="str">
        <f t="shared" si="442"/>
        <v/>
      </c>
      <c r="AN757" s="72" t="str">
        <f t="shared" si="443"/>
        <v/>
      </c>
      <c r="AO757" s="73" t="str">
        <f t="shared" si="444"/>
        <v/>
      </c>
      <c r="AP757" s="72" t="str">
        <f t="shared" si="445"/>
        <v/>
      </c>
      <c r="AQ757" s="72" t="str">
        <f t="shared" si="446"/>
        <v/>
      </c>
      <c r="AR757" s="72" t="str">
        <f t="shared" si="447"/>
        <v/>
      </c>
      <c r="AS757" s="72" t="str">
        <f t="shared" si="448"/>
        <v/>
      </c>
      <c r="AT757" s="72" t="str">
        <f t="shared" si="449"/>
        <v/>
      </c>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78" t="str">
        <f t="shared" si="450"/>
        <v/>
      </c>
      <c r="CO757" s="78" t="str">
        <f t="shared" si="451"/>
        <v/>
      </c>
      <c r="CP757" s="78" t="str">
        <f t="shared" si="452"/>
        <v/>
      </c>
      <c r="CQ757" s="78" t="str">
        <f t="shared" si="453"/>
        <v/>
      </c>
      <c r="CR757" s="78" t="str">
        <f t="shared" si="454"/>
        <v/>
      </c>
      <c r="CS757" s="78" t="str">
        <f t="shared" si="455"/>
        <v/>
      </c>
      <c r="CT757" s="78">
        <f t="shared" si="456"/>
        <v>0</v>
      </c>
      <c r="CU757" s="78">
        <f t="shared" si="457"/>
        <v>0</v>
      </c>
      <c r="CV757" s="78">
        <f t="shared" si="458"/>
        <v>0</v>
      </c>
      <c r="CW757" s="78">
        <f t="shared" si="459"/>
        <v>0</v>
      </c>
      <c r="CX757" s="78">
        <f t="shared" si="460"/>
        <v>0</v>
      </c>
      <c r="CY757" s="78">
        <f t="shared" si="461"/>
        <v>0</v>
      </c>
      <c r="CZ757" s="78">
        <f t="shared" si="462"/>
        <v>0</v>
      </c>
      <c r="DA757" s="78">
        <f>IF(COUNTIFS($A$2:$A$601,A757,$B$2:$B$601,B757,$F$2:F$601,F757)&gt;1,1,0)</f>
        <v>0</v>
      </c>
      <c r="DB757" s="78">
        <f t="shared" si="463"/>
        <v>0</v>
      </c>
      <c r="DC757" s="78">
        <f t="shared" si="464"/>
        <v>0</v>
      </c>
      <c r="DD757" s="78">
        <f t="shared" si="465"/>
        <v>0</v>
      </c>
      <c r="DE757" s="78" t="str">
        <f t="shared" si="466"/>
        <v>1</v>
      </c>
      <c r="DF757" s="78" t="str">
        <f t="shared" si="467"/>
        <v>1</v>
      </c>
      <c r="DG757" s="78" t="str">
        <f t="shared" si="468"/>
        <v>1</v>
      </c>
      <c r="DH757" s="78" t="str">
        <f t="shared" si="469"/>
        <v>1</v>
      </c>
      <c r="DI757" s="79" t="str">
        <f>IFERROR(IF(J757="","",VLOOKUP(J757,Lists!$D$3:$E$13,2,FALSE)),1)</f>
        <v/>
      </c>
      <c r="DJ757" s="79" t="str">
        <f>IFERROR(IF(K757="","",VLOOKUP(K757,Lists!$F$3:$G$14,2,FALSE)),1)</f>
        <v/>
      </c>
      <c r="DK757" s="79" t="str">
        <f>IFERROR(IF(M757="","",VLOOKUP(M757,Lists!$AA$3:$AB$18,2,FALSE)),1)</f>
        <v/>
      </c>
      <c r="DL757" s="79" t="str">
        <f>IFERROR(IF(N757="","",VLOOKUP(N757,Lists!$AC$3:$AD$13,2,FALSE)),1)</f>
        <v/>
      </c>
    </row>
    <row r="758" spans="1:116" ht="15" customHeight="1" x14ac:dyDescent="0.2">
      <c r="A758" s="20"/>
      <c r="B758" s="19"/>
      <c r="C758" s="19"/>
      <c r="D758" s="19"/>
      <c r="E758" s="136"/>
      <c r="F758" s="70"/>
      <c r="G758" s="19"/>
      <c r="H758" s="65"/>
      <c r="I758" s="20"/>
      <c r="J758" s="66"/>
      <c r="K758" s="18"/>
      <c r="L758" s="18"/>
      <c r="M758" s="20"/>
      <c r="N758" s="20"/>
      <c r="O758" s="18"/>
      <c r="P758" s="134"/>
      <c r="Q758" s="70"/>
      <c r="R758" s="134"/>
      <c r="S758" s="70"/>
      <c r="T758" s="134"/>
      <c r="U758" s="70"/>
      <c r="V758" s="134"/>
      <c r="W758" s="20"/>
      <c r="X758" s="135"/>
      <c r="Y758" s="20"/>
      <c r="Z758" s="135"/>
      <c r="AA758" s="19"/>
      <c r="AB758" s="19"/>
      <c r="AC758" s="19"/>
      <c r="AD758" s="19"/>
      <c r="AE758" s="71" t="str">
        <f t="shared" si="434"/>
        <v/>
      </c>
      <c r="AF758" s="71" t="str">
        <f t="shared" si="435"/>
        <v/>
      </c>
      <c r="AG758" s="71" t="str">
        <f t="shared" si="436"/>
        <v/>
      </c>
      <c r="AH758" s="71" t="str">
        <f t="shared" si="437"/>
        <v/>
      </c>
      <c r="AI758" s="71" t="str">
        <f t="shared" si="438"/>
        <v/>
      </c>
      <c r="AJ758" s="71" t="str">
        <f t="shared" si="439"/>
        <v/>
      </c>
      <c r="AK758" s="71" t="str">
        <f t="shared" si="440"/>
        <v/>
      </c>
      <c r="AL758" s="71" t="str">
        <f t="shared" si="441"/>
        <v/>
      </c>
      <c r="AM758" s="71" t="str">
        <f t="shared" si="442"/>
        <v/>
      </c>
      <c r="AN758" s="72" t="str">
        <f t="shared" si="443"/>
        <v/>
      </c>
      <c r="AO758" s="73" t="str">
        <f t="shared" si="444"/>
        <v/>
      </c>
      <c r="AP758" s="72" t="str">
        <f t="shared" si="445"/>
        <v/>
      </c>
      <c r="AQ758" s="72" t="str">
        <f t="shared" si="446"/>
        <v/>
      </c>
      <c r="AR758" s="72" t="str">
        <f t="shared" si="447"/>
        <v/>
      </c>
      <c r="AS758" s="72" t="str">
        <f t="shared" si="448"/>
        <v/>
      </c>
      <c r="AT758" s="72" t="str">
        <f t="shared" si="449"/>
        <v/>
      </c>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78" t="str">
        <f t="shared" si="450"/>
        <v/>
      </c>
      <c r="CO758" s="78" t="str">
        <f t="shared" si="451"/>
        <v/>
      </c>
      <c r="CP758" s="78" t="str">
        <f t="shared" si="452"/>
        <v/>
      </c>
      <c r="CQ758" s="78" t="str">
        <f t="shared" si="453"/>
        <v/>
      </c>
      <c r="CR758" s="78" t="str">
        <f t="shared" si="454"/>
        <v/>
      </c>
      <c r="CS758" s="78" t="str">
        <f t="shared" si="455"/>
        <v/>
      </c>
      <c r="CT758" s="78">
        <f t="shared" si="456"/>
        <v>0</v>
      </c>
      <c r="CU758" s="78">
        <f t="shared" si="457"/>
        <v>0</v>
      </c>
      <c r="CV758" s="78">
        <f t="shared" si="458"/>
        <v>0</v>
      </c>
      <c r="CW758" s="78">
        <f t="shared" si="459"/>
        <v>0</v>
      </c>
      <c r="CX758" s="78">
        <f t="shared" si="460"/>
        <v>0</v>
      </c>
      <c r="CY758" s="78">
        <f t="shared" si="461"/>
        <v>0</v>
      </c>
      <c r="CZ758" s="78">
        <f t="shared" si="462"/>
        <v>0</v>
      </c>
      <c r="DA758" s="78">
        <f>IF(COUNTIFS($A$2:$A$601,A758,$B$2:$B$601,B758,$F$2:F$601,F758)&gt;1,1,0)</f>
        <v>0</v>
      </c>
      <c r="DB758" s="78">
        <f t="shared" si="463"/>
        <v>0</v>
      </c>
      <c r="DC758" s="78">
        <f t="shared" si="464"/>
        <v>0</v>
      </c>
      <c r="DD758" s="78">
        <f t="shared" si="465"/>
        <v>0</v>
      </c>
      <c r="DE758" s="78" t="str">
        <f t="shared" si="466"/>
        <v>1</v>
      </c>
      <c r="DF758" s="78" t="str">
        <f t="shared" si="467"/>
        <v>1</v>
      </c>
      <c r="DG758" s="78" t="str">
        <f t="shared" si="468"/>
        <v>1</v>
      </c>
      <c r="DH758" s="78" t="str">
        <f t="shared" si="469"/>
        <v>1</v>
      </c>
      <c r="DI758" s="79" t="str">
        <f>IFERROR(IF(J758="","",VLOOKUP(J758,Lists!$D$3:$E$13,2,FALSE)),1)</f>
        <v/>
      </c>
      <c r="DJ758" s="79" t="str">
        <f>IFERROR(IF(K758="","",VLOOKUP(K758,Lists!$F$3:$G$14,2,FALSE)),1)</f>
        <v/>
      </c>
      <c r="DK758" s="79" t="str">
        <f>IFERROR(IF(M758="","",VLOOKUP(M758,Lists!$AA$3:$AB$18,2,FALSE)),1)</f>
        <v/>
      </c>
      <c r="DL758" s="79" t="str">
        <f>IFERROR(IF(N758="","",VLOOKUP(N758,Lists!$AC$3:$AD$13,2,FALSE)),1)</f>
        <v/>
      </c>
    </row>
    <row r="759" spans="1:116" ht="15" customHeight="1" x14ac:dyDescent="0.2">
      <c r="A759" s="20"/>
      <c r="B759" s="19"/>
      <c r="C759" s="19"/>
      <c r="D759" s="19"/>
      <c r="E759" s="136"/>
      <c r="F759" s="70"/>
      <c r="G759" s="19"/>
      <c r="H759" s="65"/>
      <c r="I759" s="20"/>
      <c r="J759" s="66"/>
      <c r="K759" s="18"/>
      <c r="L759" s="18"/>
      <c r="M759" s="20"/>
      <c r="N759" s="20"/>
      <c r="O759" s="18"/>
      <c r="P759" s="134"/>
      <c r="Q759" s="70"/>
      <c r="R759" s="134"/>
      <c r="S759" s="70"/>
      <c r="T759" s="134"/>
      <c r="U759" s="70"/>
      <c r="V759" s="134"/>
      <c r="W759" s="20"/>
      <c r="X759" s="135"/>
      <c r="Y759" s="20"/>
      <c r="Z759" s="135"/>
      <c r="AA759" s="19"/>
      <c r="AB759" s="19"/>
      <c r="AC759" s="19"/>
      <c r="AD759" s="19"/>
      <c r="AE759" s="71" t="str">
        <f t="shared" si="434"/>
        <v/>
      </c>
      <c r="AF759" s="71" t="str">
        <f t="shared" si="435"/>
        <v/>
      </c>
      <c r="AG759" s="71" t="str">
        <f t="shared" si="436"/>
        <v/>
      </c>
      <c r="AH759" s="71" t="str">
        <f t="shared" si="437"/>
        <v/>
      </c>
      <c r="AI759" s="71" t="str">
        <f t="shared" si="438"/>
        <v/>
      </c>
      <c r="AJ759" s="71" t="str">
        <f t="shared" si="439"/>
        <v/>
      </c>
      <c r="AK759" s="71" t="str">
        <f t="shared" si="440"/>
        <v/>
      </c>
      <c r="AL759" s="71" t="str">
        <f t="shared" si="441"/>
        <v/>
      </c>
      <c r="AM759" s="71" t="str">
        <f t="shared" si="442"/>
        <v/>
      </c>
      <c r="AN759" s="72" t="str">
        <f t="shared" si="443"/>
        <v/>
      </c>
      <c r="AO759" s="73" t="str">
        <f t="shared" si="444"/>
        <v/>
      </c>
      <c r="AP759" s="72" t="str">
        <f t="shared" si="445"/>
        <v/>
      </c>
      <c r="AQ759" s="72" t="str">
        <f t="shared" si="446"/>
        <v/>
      </c>
      <c r="AR759" s="72" t="str">
        <f t="shared" si="447"/>
        <v/>
      </c>
      <c r="AS759" s="72" t="str">
        <f t="shared" si="448"/>
        <v/>
      </c>
      <c r="AT759" s="72" t="str">
        <f t="shared" si="449"/>
        <v/>
      </c>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78" t="str">
        <f t="shared" si="450"/>
        <v/>
      </c>
      <c r="CO759" s="78" t="str">
        <f t="shared" si="451"/>
        <v/>
      </c>
      <c r="CP759" s="78" t="str">
        <f t="shared" si="452"/>
        <v/>
      </c>
      <c r="CQ759" s="78" t="str">
        <f t="shared" si="453"/>
        <v/>
      </c>
      <c r="CR759" s="78" t="str">
        <f t="shared" si="454"/>
        <v/>
      </c>
      <c r="CS759" s="78" t="str">
        <f t="shared" si="455"/>
        <v/>
      </c>
      <c r="CT759" s="78">
        <f t="shared" si="456"/>
        <v>0</v>
      </c>
      <c r="CU759" s="78">
        <f t="shared" si="457"/>
        <v>0</v>
      </c>
      <c r="CV759" s="78">
        <f t="shared" si="458"/>
        <v>0</v>
      </c>
      <c r="CW759" s="78">
        <f t="shared" si="459"/>
        <v>0</v>
      </c>
      <c r="CX759" s="78">
        <f t="shared" si="460"/>
        <v>0</v>
      </c>
      <c r="CY759" s="78">
        <f t="shared" si="461"/>
        <v>0</v>
      </c>
      <c r="CZ759" s="78">
        <f t="shared" si="462"/>
        <v>0</v>
      </c>
      <c r="DA759" s="78">
        <f>IF(COUNTIFS($A$2:$A$601,A759,$B$2:$B$601,B759,$F$2:F$601,F759)&gt;1,1,0)</f>
        <v>0</v>
      </c>
      <c r="DB759" s="78">
        <f t="shared" si="463"/>
        <v>0</v>
      </c>
      <c r="DC759" s="78">
        <f t="shared" si="464"/>
        <v>0</v>
      </c>
      <c r="DD759" s="78">
        <f t="shared" si="465"/>
        <v>0</v>
      </c>
      <c r="DE759" s="78" t="str">
        <f t="shared" si="466"/>
        <v>1</v>
      </c>
      <c r="DF759" s="78" t="str">
        <f t="shared" si="467"/>
        <v>1</v>
      </c>
      <c r="DG759" s="78" t="str">
        <f t="shared" si="468"/>
        <v>1</v>
      </c>
      <c r="DH759" s="78" t="str">
        <f t="shared" si="469"/>
        <v>1</v>
      </c>
      <c r="DI759" s="79" t="str">
        <f>IFERROR(IF(J759="","",VLOOKUP(J759,Lists!$D$3:$E$13,2,FALSE)),1)</f>
        <v/>
      </c>
      <c r="DJ759" s="79" t="str">
        <f>IFERROR(IF(K759="","",VLOOKUP(K759,Lists!$F$3:$G$14,2,FALSE)),1)</f>
        <v/>
      </c>
      <c r="DK759" s="79" t="str">
        <f>IFERROR(IF(M759="","",VLOOKUP(M759,Lists!$AA$3:$AB$18,2,FALSE)),1)</f>
        <v/>
      </c>
      <c r="DL759" s="79" t="str">
        <f>IFERROR(IF(N759="","",VLOOKUP(N759,Lists!$AC$3:$AD$13,2,FALSE)),1)</f>
        <v/>
      </c>
    </row>
    <row r="760" spans="1:116" ht="15" customHeight="1" x14ac:dyDescent="0.2">
      <c r="A760" s="20"/>
      <c r="B760" s="19"/>
      <c r="C760" s="19"/>
      <c r="D760" s="19"/>
      <c r="E760" s="136"/>
      <c r="F760" s="70"/>
      <c r="G760" s="19"/>
      <c r="H760" s="65"/>
      <c r="I760" s="20"/>
      <c r="J760" s="66"/>
      <c r="K760" s="18"/>
      <c r="L760" s="18"/>
      <c r="M760" s="20"/>
      <c r="N760" s="20"/>
      <c r="O760" s="18"/>
      <c r="P760" s="134"/>
      <c r="Q760" s="70"/>
      <c r="R760" s="134"/>
      <c r="S760" s="70"/>
      <c r="T760" s="134"/>
      <c r="U760" s="70"/>
      <c r="V760" s="134"/>
      <c r="W760" s="20"/>
      <c r="X760" s="135"/>
      <c r="Y760" s="20"/>
      <c r="Z760" s="135"/>
      <c r="AA760" s="19"/>
      <c r="AB760" s="19"/>
      <c r="AC760" s="19"/>
      <c r="AD760" s="19"/>
      <c r="AE760" s="71" t="str">
        <f t="shared" si="434"/>
        <v/>
      </c>
      <c r="AF760" s="71" t="str">
        <f t="shared" si="435"/>
        <v/>
      </c>
      <c r="AG760" s="71" t="str">
        <f t="shared" si="436"/>
        <v/>
      </c>
      <c r="AH760" s="71" t="str">
        <f t="shared" si="437"/>
        <v/>
      </c>
      <c r="AI760" s="71" t="str">
        <f t="shared" si="438"/>
        <v/>
      </c>
      <c r="AJ760" s="71" t="str">
        <f t="shared" si="439"/>
        <v/>
      </c>
      <c r="AK760" s="71" t="str">
        <f t="shared" si="440"/>
        <v/>
      </c>
      <c r="AL760" s="71" t="str">
        <f t="shared" si="441"/>
        <v/>
      </c>
      <c r="AM760" s="71" t="str">
        <f t="shared" si="442"/>
        <v/>
      </c>
      <c r="AN760" s="72" t="str">
        <f t="shared" si="443"/>
        <v/>
      </c>
      <c r="AO760" s="73" t="str">
        <f t="shared" si="444"/>
        <v/>
      </c>
      <c r="AP760" s="72" t="str">
        <f t="shared" si="445"/>
        <v/>
      </c>
      <c r="AQ760" s="72" t="str">
        <f t="shared" si="446"/>
        <v/>
      </c>
      <c r="AR760" s="72" t="str">
        <f t="shared" si="447"/>
        <v/>
      </c>
      <c r="AS760" s="72" t="str">
        <f t="shared" si="448"/>
        <v/>
      </c>
      <c r="AT760" s="72" t="str">
        <f t="shared" si="449"/>
        <v/>
      </c>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78" t="str">
        <f t="shared" si="450"/>
        <v/>
      </c>
      <c r="CO760" s="78" t="str">
        <f t="shared" si="451"/>
        <v/>
      </c>
      <c r="CP760" s="78" t="str">
        <f t="shared" si="452"/>
        <v/>
      </c>
      <c r="CQ760" s="78" t="str">
        <f t="shared" si="453"/>
        <v/>
      </c>
      <c r="CR760" s="78" t="str">
        <f t="shared" si="454"/>
        <v/>
      </c>
      <c r="CS760" s="78" t="str">
        <f t="shared" si="455"/>
        <v/>
      </c>
      <c r="CT760" s="78">
        <f t="shared" si="456"/>
        <v>0</v>
      </c>
      <c r="CU760" s="78">
        <f t="shared" si="457"/>
        <v>0</v>
      </c>
      <c r="CV760" s="78">
        <f t="shared" si="458"/>
        <v>0</v>
      </c>
      <c r="CW760" s="78">
        <f t="shared" si="459"/>
        <v>0</v>
      </c>
      <c r="CX760" s="78">
        <f t="shared" si="460"/>
        <v>0</v>
      </c>
      <c r="CY760" s="78">
        <f t="shared" si="461"/>
        <v>0</v>
      </c>
      <c r="CZ760" s="78">
        <f t="shared" si="462"/>
        <v>0</v>
      </c>
      <c r="DA760" s="78">
        <f>IF(COUNTIFS($A$2:$A$601,A760,$B$2:$B$601,B760,$F$2:F$601,F760)&gt;1,1,0)</f>
        <v>0</v>
      </c>
      <c r="DB760" s="78">
        <f t="shared" si="463"/>
        <v>0</v>
      </c>
      <c r="DC760" s="78">
        <f t="shared" si="464"/>
        <v>0</v>
      </c>
      <c r="DD760" s="78">
        <f t="shared" si="465"/>
        <v>0</v>
      </c>
      <c r="DE760" s="78" t="str">
        <f t="shared" si="466"/>
        <v>1</v>
      </c>
      <c r="DF760" s="78" t="str">
        <f t="shared" si="467"/>
        <v>1</v>
      </c>
      <c r="DG760" s="78" t="str">
        <f t="shared" si="468"/>
        <v>1</v>
      </c>
      <c r="DH760" s="78" t="str">
        <f t="shared" si="469"/>
        <v>1</v>
      </c>
      <c r="DI760" s="79" t="str">
        <f>IFERROR(IF(J760="","",VLOOKUP(J760,Lists!$D$3:$E$13,2,FALSE)),1)</f>
        <v/>
      </c>
      <c r="DJ760" s="79" t="str">
        <f>IFERROR(IF(K760="","",VLOOKUP(K760,Lists!$F$3:$G$14,2,FALSE)),1)</f>
        <v/>
      </c>
      <c r="DK760" s="79" t="str">
        <f>IFERROR(IF(M760="","",VLOOKUP(M760,Lists!$AA$3:$AB$18,2,FALSE)),1)</f>
        <v/>
      </c>
      <c r="DL760" s="79" t="str">
        <f>IFERROR(IF(N760="","",VLOOKUP(N760,Lists!$AC$3:$AD$13,2,FALSE)),1)</f>
        <v/>
      </c>
    </row>
    <row r="761" spans="1:116" ht="15" customHeight="1" x14ac:dyDescent="0.2">
      <c r="A761" s="20"/>
      <c r="B761" s="19"/>
      <c r="C761" s="19"/>
      <c r="D761" s="19"/>
      <c r="E761" s="136"/>
      <c r="F761" s="70"/>
      <c r="G761" s="19"/>
      <c r="H761" s="65"/>
      <c r="I761" s="20"/>
      <c r="J761" s="66"/>
      <c r="K761" s="18"/>
      <c r="L761" s="18"/>
      <c r="M761" s="20"/>
      <c r="N761" s="20"/>
      <c r="O761" s="18"/>
      <c r="P761" s="134"/>
      <c r="Q761" s="70"/>
      <c r="R761" s="134"/>
      <c r="S761" s="70"/>
      <c r="T761" s="134"/>
      <c r="U761" s="70"/>
      <c r="V761" s="134"/>
      <c r="W761" s="20"/>
      <c r="X761" s="135"/>
      <c r="Y761" s="20"/>
      <c r="Z761" s="135"/>
      <c r="AA761" s="19"/>
      <c r="AB761" s="19"/>
      <c r="AC761" s="19"/>
      <c r="AD761" s="19"/>
      <c r="AE761" s="71" t="str">
        <f t="shared" si="434"/>
        <v/>
      </c>
      <c r="AF761" s="71" t="str">
        <f t="shared" si="435"/>
        <v/>
      </c>
      <c r="AG761" s="71" t="str">
        <f t="shared" si="436"/>
        <v/>
      </c>
      <c r="AH761" s="71" t="str">
        <f t="shared" si="437"/>
        <v/>
      </c>
      <c r="AI761" s="71" t="str">
        <f t="shared" si="438"/>
        <v/>
      </c>
      <c r="AJ761" s="71" t="str">
        <f t="shared" si="439"/>
        <v/>
      </c>
      <c r="AK761" s="71" t="str">
        <f t="shared" si="440"/>
        <v/>
      </c>
      <c r="AL761" s="71" t="str">
        <f t="shared" si="441"/>
        <v/>
      </c>
      <c r="AM761" s="71" t="str">
        <f t="shared" si="442"/>
        <v/>
      </c>
      <c r="AN761" s="72" t="str">
        <f t="shared" si="443"/>
        <v/>
      </c>
      <c r="AO761" s="73" t="str">
        <f t="shared" si="444"/>
        <v/>
      </c>
      <c r="AP761" s="72" t="str">
        <f t="shared" si="445"/>
        <v/>
      </c>
      <c r="AQ761" s="72" t="str">
        <f t="shared" si="446"/>
        <v/>
      </c>
      <c r="AR761" s="72" t="str">
        <f t="shared" si="447"/>
        <v/>
      </c>
      <c r="AS761" s="72" t="str">
        <f t="shared" si="448"/>
        <v/>
      </c>
      <c r="AT761" s="72" t="str">
        <f t="shared" si="449"/>
        <v/>
      </c>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78" t="str">
        <f t="shared" si="450"/>
        <v/>
      </c>
      <c r="CO761" s="78" t="str">
        <f t="shared" si="451"/>
        <v/>
      </c>
      <c r="CP761" s="78" t="str">
        <f t="shared" si="452"/>
        <v/>
      </c>
      <c r="CQ761" s="78" t="str">
        <f t="shared" si="453"/>
        <v/>
      </c>
      <c r="CR761" s="78" t="str">
        <f t="shared" si="454"/>
        <v/>
      </c>
      <c r="CS761" s="78" t="str">
        <f t="shared" si="455"/>
        <v/>
      </c>
      <c r="CT761" s="78">
        <f t="shared" si="456"/>
        <v>0</v>
      </c>
      <c r="CU761" s="78">
        <f t="shared" si="457"/>
        <v>0</v>
      </c>
      <c r="CV761" s="78">
        <f t="shared" si="458"/>
        <v>0</v>
      </c>
      <c r="CW761" s="78">
        <f t="shared" si="459"/>
        <v>0</v>
      </c>
      <c r="CX761" s="78">
        <f t="shared" si="460"/>
        <v>0</v>
      </c>
      <c r="CY761" s="78">
        <f t="shared" si="461"/>
        <v>0</v>
      </c>
      <c r="CZ761" s="78">
        <f t="shared" si="462"/>
        <v>0</v>
      </c>
      <c r="DA761" s="78">
        <f>IF(COUNTIFS($A$2:$A$601,A761,$B$2:$B$601,B761,$F$2:F$601,F761)&gt;1,1,0)</f>
        <v>0</v>
      </c>
      <c r="DB761" s="78">
        <f t="shared" si="463"/>
        <v>0</v>
      </c>
      <c r="DC761" s="78">
        <f t="shared" si="464"/>
        <v>0</v>
      </c>
      <c r="DD761" s="78">
        <f t="shared" si="465"/>
        <v>0</v>
      </c>
      <c r="DE761" s="78" t="str">
        <f t="shared" si="466"/>
        <v>1</v>
      </c>
      <c r="DF761" s="78" t="str">
        <f t="shared" si="467"/>
        <v>1</v>
      </c>
      <c r="DG761" s="78" t="str">
        <f t="shared" si="468"/>
        <v>1</v>
      </c>
      <c r="DH761" s="78" t="str">
        <f t="shared" si="469"/>
        <v>1</v>
      </c>
      <c r="DI761" s="79" t="str">
        <f>IFERROR(IF(J761="","",VLOOKUP(J761,Lists!$D$3:$E$13,2,FALSE)),1)</f>
        <v/>
      </c>
      <c r="DJ761" s="79" t="str">
        <f>IFERROR(IF(K761="","",VLOOKUP(K761,Lists!$F$3:$G$14,2,FALSE)),1)</f>
        <v/>
      </c>
      <c r="DK761" s="79" t="str">
        <f>IFERROR(IF(M761="","",VLOOKUP(M761,Lists!$AA$3:$AB$18,2,FALSE)),1)</f>
        <v/>
      </c>
      <c r="DL761" s="79" t="str">
        <f>IFERROR(IF(N761="","",VLOOKUP(N761,Lists!$AC$3:$AD$13,2,FALSE)),1)</f>
        <v/>
      </c>
    </row>
    <row r="762" spans="1:116" ht="15" customHeight="1" x14ac:dyDescent="0.2">
      <c r="A762" s="20"/>
      <c r="B762" s="19"/>
      <c r="C762" s="19"/>
      <c r="D762" s="19"/>
      <c r="E762" s="136"/>
      <c r="F762" s="70"/>
      <c r="G762" s="19"/>
      <c r="H762" s="65"/>
      <c r="I762" s="20"/>
      <c r="J762" s="66"/>
      <c r="K762" s="18"/>
      <c r="L762" s="18"/>
      <c r="M762" s="20"/>
      <c r="N762" s="20"/>
      <c r="O762" s="18"/>
      <c r="P762" s="134"/>
      <c r="Q762" s="70"/>
      <c r="R762" s="134"/>
      <c r="S762" s="70"/>
      <c r="T762" s="134"/>
      <c r="U762" s="70"/>
      <c r="V762" s="134"/>
      <c r="W762" s="20"/>
      <c r="X762" s="135"/>
      <c r="Y762" s="20"/>
      <c r="Z762" s="135"/>
      <c r="AA762" s="19"/>
      <c r="AB762" s="19"/>
      <c r="AC762" s="19"/>
      <c r="AD762" s="19"/>
      <c r="AE762" s="71" t="str">
        <f t="shared" si="434"/>
        <v/>
      </c>
      <c r="AF762" s="71" t="str">
        <f t="shared" si="435"/>
        <v/>
      </c>
      <c r="AG762" s="71" t="str">
        <f t="shared" si="436"/>
        <v/>
      </c>
      <c r="AH762" s="71" t="str">
        <f t="shared" si="437"/>
        <v/>
      </c>
      <c r="AI762" s="71" t="str">
        <f t="shared" si="438"/>
        <v/>
      </c>
      <c r="AJ762" s="71" t="str">
        <f t="shared" si="439"/>
        <v/>
      </c>
      <c r="AK762" s="71" t="str">
        <f t="shared" si="440"/>
        <v/>
      </c>
      <c r="AL762" s="71" t="str">
        <f t="shared" si="441"/>
        <v/>
      </c>
      <c r="AM762" s="71" t="str">
        <f t="shared" si="442"/>
        <v/>
      </c>
      <c r="AN762" s="72" t="str">
        <f t="shared" si="443"/>
        <v/>
      </c>
      <c r="AO762" s="73" t="str">
        <f t="shared" si="444"/>
        <v/>
      </c>
      <c r="AP762" s="72" t="str">
        <f t="shared" si="445"/>
        <v/>
      </c>
      <c r="AQ762" s="72" t="str">
        <f t="shared" si="446"/>
        <v/>
      </c>
      <c r="AR762" s="72" t="str">
        <f t="shared" si="447"/>
        <v/>
      </c>
      <c r="AS762" s="72" t="str">
        <f t="shared" si="448"/>
        <v/>
      </c>
      <c r="AT762" s="72" t="str">
        <f t="shared" si="449"/>
        <v/>
      </c>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78" t="str">
        <f t="shared" si="450"/>
        <v/>
      </c>
      <c r="CO762" s="78" t="str">
        <f t="shared" si="451"/>
        <v/>
      </c>
      <c r="CP762" s="78" t="str">
        <f t="shared" si="452"/>
        <v/>
      </c>
      <c r="CQ762" s="78" t="str">
        <f t="shared" si="453"/>
        <v/>
      </c>
      <c r="CR762" s="78" t="str">
        <f t="shared" si="454"/>
        <v/>
      </c>
      <c r="CS762" s="78" t="str">
        <f t="shared" si="455"/>
        <v/>
      </c>
      <c r="CT762" s="78">
        <f t="shared" si="456"/>
        <v>0</v>
      </c>
      <c r="CU762" s="78">
        <f t="shared" si="457"/>
        <v>0</v>
      </c>
      <c r="CV762" s="78">
        <f t="shared" si="458"/>
        <v>0</v>
      </c>
      <c r="CW762" s="78">
        <f t="shared" si="459"/>
        <v>0</v>
      </c>
      <c r="CX762" s="78">
        <f t="shared" si="460"/>
        <v>0</v>
      </c>
      <c r="CY762" s="78">
        <f t="shared" si="461"/>
        <v>0</v>
      </c>
      <c r="CZ762" s="78">
        <f t="shared" si="462"/>
        <v>0</v>
      </c>
      <c r="DA762" s="78">
        <f>IF(COUNTIFS($A$2:$A$601,A762,$B$2:$B$601,B762,$F$2:F$601,F762)&gt;1,1,0)</f>
        <v>0</v>
      </c>
      <c r="DB762" s="78">
        <f t="shared" si="463"/>
        <v>0</v>
      </c>
      <c r="DC762" s="78">
        <f t="shared" si="464"/>
        <v>0</v>
      </c>
      <c r="DD762" s="78">
        <f t="shared" si="465"/>
        <v>0</v>
      </c>
      <c r="DE762" s="78" t="str">
        <f t="shared" si="466"/>
        <v>1</v>
      </c>
      <c r="DF762" s="78" t="str">
        <f t="shared" si="467"/>
        <v>1</v>
      </c>
      <c r="DG762" s="78" t="str">
        <f t="shared" si="468"/>
        <v>1</v>
      </c>
      <c r="DH762" s="78" t="str">
        <f t="shared" si="469"/>
        <v>1</v>
      </c>
      <c r="DI762" s="79" t="str">
        <f>IFERROR(IF(J762="","",VLOOKUP(J762,Lists!$D$3:$E$13,2,FALSE)),1)</f>
        <v/>
      </c>
      <c r="DJ762" s="79" t="str">
        <f>IFERROR(IF(K762="","",VLOOKUP(K762,Lists!$F$3:$G$14,2,FALSE)),1)</f>
        <v/>
      </c>
      <c r="DK762" s="79" t="str">
        <f>IFERROR(IF(M762="","",VLOOKUP(M762,Lists!$AA$3:$AB$18,2,FALSE)),1)</f>
        <v/>
      </c>
      <c r="DL762" s="79" t="str">
        <f>IFERROR(IF(N762="","",VLOOKUP(N762,Lists!$AC$3:$AD$13,2,FALSE)),1)</f>
        <v/>
      </c>
    </row>
    <row r="763" spans="1:116" ht="15" customHeight="1" x14ac:dyDescent="0.2">
      <c r="A763" s="20"/>
      <c r="B763" s="19"/>
      <c r="C763" s="19"/>
      <c r="D763" s="19"/>
      <c r="E763" s="136"/>
      <c r="F763" s="70"/>
      <c r="G763" s="19"/>
      <c r="H763" s="65"/>
      <c r="I763" s="20"/>
      <c r="J763" s="66"/>
      <c r="K763" s="18"/>
      <c r="L763" s="18"/>
      <c r="M763" s="20"/>
      <c r="N763" s="20"/>
      <c r="O763" s="18"/>
      <c r="P763" s="134"/>
      <c r="Q763" s="70"/>
      <c r="R763" s="134"/>
      <c r="S763" s="70"/>
      <c r="T763" s="134"/>
      <c r="U763" s="70"/>
      <c r="V763" s="134"/>
      <c r="W763" s="20"/>
      <c r="X763" s="135"/>
      <c r="Y763" s="20"/>
      <c r="Z763" s="135"/>
      <c r="AA763" s="19"/>
      <c r="AB763" s="19"/>
      <c r="AC763" s="19"/>
      <c r="AD763" s="19"/>
      <c r="AE763" s="71" t="str">
        <f t="shared" si="434"/>
        <v/>
      </c>
      <c r="AF763" s="71" t="str">
        <f t="shared" si="435"/>
        <v/>
      </c>
      <c r="AG763" s="71" t="str">
        <f t="shared" si="436"/>
        <v/>
      </c>
      <c r="AH763" s="71" t="str">
        <f t="shared" si="437"/>
        <v/>
      </c>
      <c r="AI763" s="71" t="str">
        <f t="shared" si="438"/>
        <v/>
      </c>
      <c r="AJ763" s="71" t="str">
        <f t="shared" si="439"/>
        <v/>
      </c>
      <c r="AK763" s="71" t="str">
        <f t="shared" si="440"/>
        <v/>
      </c>
      <c r="AL763" s="71" t="str">
        <f t="shared" si="441"/>
        <v/>
      </c>
      <c r="AM763" s="71" t="str">
        <f t="shared" si="442"/>
        <v/>
      </c>
      <c r="AN763" s="72" t="str">
        <f t="shared" si="443"/>
        <v/>
      </c>
      <c r="AO763" s="73" t="str">
        <f t="shared" si="444"/>
        <v/>
      </c>
      <c r="AP763" s="72" t="str">
        <f t="shared" si="445"/>
        <v/>
      </c>
      <c r="AQ763" s="72" t="str">
        <f t="shared" si="446"/>
        <v/>
      </c>
      <c r="AR763" s="72" t="str">
        <f t="shared" si="447"/>
        <v/>
      </c>
      <c r="AS763" s="72" t="str">
        <f t="shared" si="448"/>
        <v/>
      </c>
      <c r="AT763" s="72" t="str">
        <f t="shared" si="449"/>
        <v/>
      </c>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78" t="str">
        <f t="shared" si="450"/>
        <v/>
      </c>
      <c r="CO763" s="78" t="str">
        <f t="shared" si="451"/>
        <v/>
      </c>
      <c r="CP763" s="78" t="str">
        <f t="shared" si="452"/>
        <v/>
      </c>
      <c r="CQ763" s="78" t="str">
        <f t="shared" si="453"/>
        <v/>
      </c>
      <c r="CR763" s="78" t="str">
        <f t="shared" si="454"/>
        <v/>
      </c>
      <c r="CS763" s="78" t="str">
        <f t="shared" si="455"/>
        <v/>
      </c>
      <c r="CT763" s="78">
        <f t="shared" si="456"/>
        <v>0</v>
      </c>
      <c r="CU763" s="78">
        <f t="shared" si="457"/>
        <v>0</v>
      </c>
      <c r="CV763" s="78">
        <f t="shared" si="458"/>
        <v>0</v>
      </c>
      <c r="CW763" s="78">
        <f t="shared" si="459"/>
        <v>0</v>
      </c>
      <c r="CX763" s="78">
        <f t="shared" si="460"/>
        <v>0</v>
      </c>
      <c r="CY763" s="78">
        <f t="shared" si="461"/>
        <v>0</v>
      </c>
      <c r="CZ763" s="78">
        <f t="shared" si="462"/>
        <v>0</v>
      </c>
      <c r="DA763" s="78">
        <f>IF(COUNTIFS($A$2:$A$601,A763,$B$2:$B$601,B763,$F$2:F$601,F763)&gt;1,1,0)</f>
        <v>0</v>
      </c>
      <c r="DB763" s="78">
        <f t="shared" si="463"/>
        <v>0</v>
      </c>
      <c r="DC763" s="78">
        <f t="shared" si="464"/>
        <v>0</v>
      </c>
      <c r="DD763" s="78">
        <f t="shared" si="465"/>
        <v>0</v>
      </c>
      <c r="DE763" s="78" t="str">
        <f t="shared" si="466"/>
        <v>1</v>
      </c>
      <c r="DF763" s="78" t="str">
        <f t="shared" si="467"/>
        <v>1</v>
      </c>
      <c r="DG763" s="78" t="str">
        <f t="shared" si="468"/>
        <v>1</v>
      </c>
      <c r="DH763" s="78" t="str">
        <f t="shared" si="469"/>
        <v>1</v>
      </c>
      <c r="DI763" s="79" t="str">
        <f>IFERROR(IF(J763="","",VLOOKUP(J763,Lists!$D$3:$E$13,2,FALSE)),1)</f>
        <v/>
      </c>
      <c r="DJ763" s="79" t="str">
        <f>IFERROR(IF(K763="","",VLOOKUP(K763,Lists!$F$3:$G$14,2,FALSE)),1)</f>
        <v/>
      </c>
      <c r="DK763" s="79" t="str">
        <f>IFERROR(IF(M763="","",VLOOKUP(M763,Lists!$AA$3:$AB$18,2,FALSE)),1)</f>
        <v/>
      </c>
      <c r="DL763" s="79" t="str">
        <f>IFERROR(IF(N763="","",VLOOKUP(N763,Lists!$AC$3:$AD$13,2,FALSE)),1)</f>
        <v/>
      </c>
    </row>
    <row r="764" spans="1:116" ht="15" customHeight="1" x14ac:dyDescent="0.2">
      <c r="A764" s="20"/>
      <c r="B764" s="19"/>
      <c r="C764" s="19"/>
      <c r="D764" s="19"/>
      <c r="E764" s="136"/>
      <c r="F764" s="70"/>
      <c r="G764" s="19"/>
      <c r="H764" s="65"/>
      <c r="I764" s="20"/>
      <c r="J764" s="66"/>
      <c r="K764" s="18"/>
      <c r="L764" s="18"/>
      <c r="M764" s="20"/>
      <c r="N764" s="20"/>
      <c r="O764" s="18"/>
      <c r="P764" s="134"/>
      <c r="Q764" s="70"/>
      <c r="R764" s="134"/>
      <c r="S764" s="70"/>
      <c r="T764" s="134"/>
      <c r="U764" s="70"/>
      <c r="V764" s="134"/>
      <c r="W764" s="20"/>
      <c r="X764" s="135"/>
      <c r="Y764" s="20"/>
      <c r="Z764" s="135"/>
      <c r="AA764" s="19"/>
      <c r="AB764" s="19"/>
      <c r="AC764" s="19"/>
      <c r="AD764" s="19"/>
      <c r="AE764" s="71" t="str">
        <f t="shared" si="434"/>
        <v/>
      </c>
      <c r="AF764" s="71" t="str">
        <f t="shared" si="435"/>
        <v/>
      </c>
      <c r="AG764" s="71" t="str">
        <f t="shared" si="436"/>
        <v/>
      </c>
      <c r="AH764" s="71" t="str">
        <f t="shared" si="437"/>
        <v/>
      </c>
      <c r="AI764" s="71" t="str">
        <f t="shared" si="438"/>
        <v/>
      </c>
      <c r="AJ764" s="71" t="str">
        <f t="shared" si="439"/>
        <v/>
      </c>
      <c r="AK764" s="71" t="str">
        <f t="shared" si="440"/>
        <v/>
      </c>
      <c r="AL764" s="71" t="str">
        <f t="shared" si="441"/>
        <v/>
      </c>
      <c r="AM764" s="71" t="str">
        <f t="shared" si="442"/>
        <v/>
      </c>
      <c r="AN764" s="72" t="str">
        <f t="shared" si="443"/>
        <v/>
      </c>
      <c r="AO764" s="73" t="str">
        <f t="shared" si="444"/>
        <v/>
      </c>
      <c r="AP764" s="72" t="str">
        <f t="shared" si="445"/>
        <v/>
      </c>
      <c r="AQ764" s="72" t="str">
        <f t="shared" si="446"/>
        <v/>
      </c>
      <c r="AR764" s="72" t="str">
        <f t="shared" si="447"/>
        <v/>
      </c>
      <c r="AS764" s="72" t="str">
        <f t="shared" si="448"/>
        <v/>
      </c>
      <c r="AT764" s="72" t="str">
        <f t="shared" si="449"/>
        <v/>
      </c>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78" t="str">
        <f t="shared" si="450"/>
        <v/>
      </c>
      <c r="CO764" s="78" t="str">
        <f t="shared" si="451"/>
        <v/>
      </c>
      <c r="CP764" s="78" t="str">
        <f t="shared" si="452"/>
        <v/>
      </c>
      <c r="CQ764" s="78" t="str">
        <f t="shared" si="453"/>
        <v/>
      </c>
      <c r="CR764" s="78" t="str">
        <f t="shared" si="454"/>
        <v/>
      </c>
      <c r="CS764" s="78" t="str">
        <f t="shared" si="455"/>
        <v/>
      </c>
      <c r="CT764" s="78">
        <f t="shared" si="456"/>
        <v>0</v>
      </c>
      <c r="CU764" s="78">
        <f t="shared" si="457"/>
        <v>0</v>
      </c>
      <c r="CV764" s="78">
        <f t="shared" si="458"/>
        <v>0</v>
      </c>
      <c r="CW764" s="78">
        <f t="shared" si="459"/>
        <v>0</v>
      </c>
      <c r="CX764" s="78">
        <f t="shared" si="460"/>
        <v>0</v>
      </c>
      <c r="CY764" s="78">
        <f t="shared" si="461"/>
        <v>0</v>
      </c>
      <c r="CZ764" s="78">
        <f t="shared" si="462"/>
        <v>0</v>
      </c>
      <c r="DA764" s="78">
        <f>IF(COUNTIFS($A$2:$A$601,A764,$B$2:$B$601,B764,$F$2:F$601,F764)&gt;1,1,0)</f>
        <v>0</v>
      </c>
      <c r="DB764" s="78">
        <f t="shared" si="463"/>
        <v>0</v>
      </c>
      <c r="DC764" s="78">
        <f t="shared" si="464"/>
        <v>0</v>
      </c>
      <c r="DD764" s="78">
        <f t="shared" si="465"/>
        <v>0</v>
      </c>
      <c r="DE764" s="78" t="str">
        <f t="shared" si="466"/>
        <v>1</v>
      </c>
      <c r="DF764" s="78" t="str">
        <f t="shared" si="467"/>
        <v>1</v>
      </c>
      <c r="DG764" s="78" t="str">
        <f t="shared" si="468"/>
        <v>1</v>
      </c>
      <c r="DH764" s="78" t="str">
        <f t="shared" si="469"/>
        <v>1</v>
      </c>
      <c r="DI764" s="79" t="str">
        <f>IFERROR(IF(J764="","",VLOOKUP(J764,Lists!$D$3:$E$13,2,FALSE)),1)</f>
        <v/>
      </c>
      <c r="DJ764" s="79" t="str">
        <f>IFERROR(IF(K764="","",VLOOKUP(K764,Lists!$F$3:$G$14,2,FALSE)),1)</f>
        <v/>
      </c>
      <c r="DK764" s="79" t="str">
        <f>IFERROR(IF(M764="","",VLOOKUP(M764,Lists!$AA$3:$AB$18,2,FALSE)),1)</f>
        <v/>
      </c>
      <c r="DL764" s="79" t="str">
        <f>IFERROR(IF(N764="","",VLOOKUP(N764,Lists!$AC$3:$AD$13,2,FALSE)),1)</f>
        <v/>
      </c>
    </row>
    <row r="765" spans="1:116" ht="15" customHeight="1" x14ac:dyDescent="0.2">
      <c r="A765" s="20"/>
      <c r="B765" s="19"/>
      <c r="C765" s="19"/>
      <c r="D765" s="19"/>
      <c r="E765" s="136"/>
      <c r="F765" s="70"/>
      <c r="G765" s="19"/>
      <c r="H765" s="65"/>
      <c r="I765" s="20"/>
      <c r="J765" s="66"/>
      <c r="K765" s="18"/>
      <c r="L765" s="18"/>
      <c r="M765" s="20"/>
      <c r="N765" s="20"/>
      <c r="O765" s="18"/>
      <c r="P765" s="134"/>
      <c r="Q765" s="70"/>
      <c r="R765" s="134"/>
      <c r="S765" s="70"/>
      <c r="T765" s="134"/>
      <c r="U765" s="70"/>
      <c r="V765" s="134"/>
      <c r="W765" s="20"/>
      <c r="X765" s="135"/>
      <c r="Y765" s="20"/>
      <c r="Z765" s="135"/>
      <c r="AA765" s="19"/>
      <c r="AB765" s="19"/>
      <c r="AC765" s="19"/>
      <c r="AD765" s="19"/>
      <c r="AE765" s="71" t="str">
        <f t="shared" si="434"/>
        <v/>
      </c>
      <c r="AF765" s="71" t="str">
        <f t="shared" si="435"/>
        <v/>
      </c>
      <c r="AG765" s="71" t="str">
        <f t="shared" si="436"/>
        <v/>
      </c>
      <c r="AH765" s="71" t="str">
        <f t="shared" si="437"/>
        <v/>
      </c>
      <c r="AI765" s="71" t="str">
        <f t="shared" si="438"/>
        <v/>
      </c>
      <c r="AJ765" s="71" t="str">
        <f t="shared" si="439"/>
        <v/>
      </c>
      <c r="AK765" s="71" t="str">
        <f t="shared" si="440"/>
        <v/>
      </c>
      <c r="AL765" s="71" t="str">
        <f t="shared" si="441"/>
        <v/>
      </c>
      <c r="AM765" s="71" t="str">
        <f t="shared" si="442"/>
        <v/>
      </c>
      <c r="AN765" s="72" t="str">
        <f t="shared" si="443"/>
        <v/>
      </c>
      <c r="AO765" s="73" t="str">
        <f t="shared" si="444"/>
        <v/>
      </c>
      <c r="AP765" s="72" t="str">
        <f t="shared" si="445"/>
        <v/>
      </c>
      <c r="AQ765" s="72" t="str">
        <f t="shared" si="446"/>
        <v/>
      </c>
      <c r="AR765" s="72" t="str">
        <f t="shared" si="447"/>
        <v/>
      </c>
      <c r="AS765" s="72" t="str">
        <f t="shared" si="448"/>
        <v/>
      </c>
      <c r="AT765" s="72" t="str">
        <f t="shared" si="449"/>
        <v/>
      </c>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78" t="str">
        <f t="shared" si="450"/>
        <v/>
      </c>
      <c r="CO765" s="78" t="str">
        <f t="shared" si="451"/>
        <v/>
      </c>
      <c r="CP765" s="78" t="str">
        <f t="shared" si="452"/>
        <v/>
      </c>
      <c r="CQ765" s="78" t="str">
        <f t="shared" si="453"/>
        <v/>
      </c>
      <c r="CR765" s="78" t="str">
        <f t="shared" si="454"/>
        <v/>
      </c>
      <c r="CS765" s="78" t="str">
        <f t="shared" si="455"/>
        <v/>
      </c>
      <c r="CT765" s="78">
        <f t="shared" si="456"/>
        <v>0</v>
      </c>
      <c r="CU765" s="78">
        <f t="shared" si="457"/>
        <v>0</v>
      </c>
      <c r="CV765" s="78">
        <f t="shared" si="458"/>
        <v>0</v>
      </c>
      <c r="CW765" s="78">
        <f t="shared" si="459"/>
        <v>0</v>
      </c>
      <c r="CX765" s="78">
        <f t="shared" si="460"/>
        <v>0</v>
      </c>
      <c r="CY765" s="78">
        <f t="shared" si="461"/>
        <v>0</v>
      </c>
      <c r="CZ765" s="78">
        <f t="shared" si="462"/>
        <v>0</v>
      </c>
      <c r="DA765" s="78">
        <f>IF(COUNTIFS($A$2:$A$601,A765,$B$2:$B$601,B765,$F$2:F$601,F765)&gt;1,1,0)</f>
        <v>0</v>
      </c>
      <c r="DB765" s="78">
        <f t="shared" si="463"/>
        <v>0</v>
      </c>
      <c r="DC765" s="78">
        <f t="shared" si="464"/>
        <v>0</v>
      </c>
      <c r="DD765" s="78">
        <f t="shared" si="465"/>
        <v>0</v>
      </c>
      <c r="DE765" s="78" t="str">
        <f t="shared" si="466"/>
        <v>1</v>
      </c>
      <c r="DF765" s="78" t="str">
        <f t="shared" si="467"/>
        <v>1</v>
      </c>
      <c r="DG765" s="78" t="str">
        <f t="shared" si="468"/>
        <v>1</v>
      </c>
      <c r="DH765" s="78" t="str">
        <f t="shared" si="469"/>
        <v>1</v>
      </c>
      <c r="DI765" s="79" t="str">
        <f>IFERROR(IF(J765="","",VLOOKUP(J765,Lists!$D$3:$E$13,2,FALSE)),1)</f>
        <v/>
      </c>
      <c r="DJ765" s="79" t="str">
        <f>IFERROR(IF(K765="","",VLOOKUP(K765,Lists!$F$3:$G$14,2,FALSE)),1)</f>
        <v/>
      </c>
      <c r="DK765" s="79" t="str">
        <f>IFERROR(IF(M765="","",VLOOKUP(M765,Lists!$AA$3:$AB$18,2,FALSE)),1)</f>
        <v/>
      </c>
      <c r="DL765" s="79" t="str">
        <f>IFERROR(IF(N765="","",VLOOKUP(N765,Lists!$AC$3:$AD$13,2,FALSE)),1)</f>
        <v/>
      </c>
    </row>
    <row r="766" spans="1:116" ht="15" customHeight="1" x14ac:dyDescent="0.2">
      <c r="A766" s="20"/>
      <c r="B766" s="19"/>
      <c r="C766" s="19"/>
      <c r="D766" s="19"/>
      <c r="E766" s="136"/>
      <c r="F766" s="70"/>
      <c r="G766" s="19"/>
      <c r="H766" s="65"/>
      <c r="I766" s="20"/>
      <c r="J766" s="66"/>
      <c r="K766" s="18"/>
      <c r="L766" s="18"/>
      <c r="M766" s="20"/>
      <c r="N766" s="20"/>
      <c r="O766" s="18"/>
      <c r="P766" s="134"/>
      <c r="Q766" s="70"/>
      <c r="R766" s="134"/>
      <c r="S766" s="70"/>
      <c r="T766" s="134"/>
      <c r="U766" s="70"/>
      <c r="V766" s="134"/>
      <c r="W766" s="20"/>
      <c r="X766" s="135"/>
      <c r="Y766" s="20"/>
      <c r="Z766" s="135"/>
      <c r="AA766" s="19"/>
      <c r="AB766" s="19"/>
      <c r="AC766" s="19"/>
      <c r="AD766" s="19"/>
      <c r="AE766" s="71" t="str">
        <f t="shared" si="434"/>
        <v/>
      </c>
      <c r="AF766" s="71" t="str">
        <f t="shared" si="435"/>
        <v/>
      </c>
      <c r="AG766" s="71" t="str">
        <f t="shared" si="436"/>
        <v/>
      </c>
      <c r="AH766" s="71" t="str">
        <f t="shared" si="437"/>
        <v/>
      </c>
      <c r="AI766" s="71" t="str">
        <f t="shared" si="438"/>
        <v/>
      </c>
      <c r="AJ766" s="71" t="str">
        <f t="shared" si="439"/>
        <v/>
      </c>
      <c r="AK766" s="71" t="str">
        <f t="shared" si="440"/>
        <v/>
      </c>
      <c r="AL766" s="71" t="str">
        <f t="shared" si="441"/>
        <v/>
      </c>
      <c r="AM766" s="71" t="str">
        <f t="shared" si="442"/>
        <v/>
      </c>
      <c r="AN766" s="72" t="str">
        <f t="shared" si="443"/>
        <v/>
      </c>
      <c r="AO766" s="73" t="str">
        <f t="shared" si="444"/>
        <v/>
      </c>
      <c r="AP766" s="72" t="str">
        <f t="shared" si="445"/>
        <v/>
      </c>
      <c r="AQ766" s="72" t="str">
        <f t="shared" si="446"/>
        <v/>
      </c>
      <c r="AR766" s="72" t="str">
        <f t="shared" si="447"/>
        <v/>
      </c>
      <c r="AS766" s="72" t="str">
        <f t="shared" si="448"/>
        <v/>
      </c>
      <c r="AT766" s="72" t="str">
        <f t="shared" si="449"/>
        <v/>
      </c>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78" t="str">
        <f t="shared" si="450"/>
        <v/>
      </c>
      <c r="CO766" s="78" t="str">
        <f t="shared" si="451"/>
        <v/>
      </c>
      <c r="CP766" s="78" t="str">
        <f t="shared" si="452"/>
        <v/>
      </c>
      <c r="CQ766" s="78" t="str">
        <f t="shared" si="453"/>
        <v/>
      </c>
      <c r="CR766" s="78" t="str">
        <f t="shared" si="454"/>
        <v/>
      </c>
      <c r="CS766" s="78" t="str">
        <f t="shared" si="455"/>
        <v/>
      </c>
      <c r="CT766" s="78">
        <f t="shared" si="456"/>
        <v>0</v>
      </c>
      <c r="CU766" s="78">
        <f t="shared" si="457"/>
        <v>0</v>
      </c>
      <c r="CV766" s="78">
        <f t="shared" si="458"/>
        <v>0</v>
      </c>
      <c r="CW766" s="78">
        <f t="shared" si="459"/>
        <v>0</v>
      </c>
      <c r="CX766" s="78">
        <f t="shared" si="460"/>
        <v>0</v>
      </c>
      <c r="CY766" s="78">
        <f t="shared" si="461"/>
        <v>0</v>
      </c>
      <c r="CZ766" s="78">
        <f t="shared" si="462"/>
        <v>0</v>
      </c>
      <c r="DA766" s="78">
        <f>IF(COUNTIFS($A$2:$A$601,A766,$B$2:$B$601,B766,$F$2:F$601,F766)&gt;1,1,0)</f>
        <v>0</v>
      </c>
      <c r="DB766" s="78">
        <f t="shared" si="463"/>
        <v>0</v>
      </c>
      <c r="DC766" s="78">
        <f t="shared" si="464"/>
        <v>0</v>
      </c>
      <c r="DD766" s="78">
        <f t="shared" si="465"/>
        <v>0</v>
      </c>
      <c r="DE766" s="78" t="str">
        <f t="shared" si="466"/>
        <v>1</v>
      </c>
      <c r="DF766" s="78" t="str">
        <f t="shared" si="467"/>
        <v>1</v>
      </c>
      <c r="DG766" s="78" t="str">
        <f t="shared" si="468"/>
        <v>1</v>
      </c>
      <c r="DH766" s="78" t="str">
        <f t="shared" si="469"/>
        <v>1</v>
      </c>
      <c r="DI766" s="79" t="str">
        <f>IFERROR(IF(J766="","",VLOOKUP(J766,Lists!$D$3:$E$13,2,FALSE)),1)</f>
        <v/>
      </c>
      <c r="DJ766" s="79" t="str">
        <f>IFERROR(IF(K766="","",VLOOKUP(K766,Lists!$F$3:$G$14,2,FALSE)),1)</f>
        <v/>
      </c>
      <c r="DK766" s="79" t="str">
        <f>IFERROR(IF(M766="","",VLOOKUP(M766,Lists!$AA$3:$AB$18,2,FALSE)),1)</f>
        <v/>
      </c>
      <c r="DL766" s="79" t="str">
        <f>IFERROR(IF(N766="","",VLOOKUP(N766,Lists!$AC$3:$AD$13,2,FALSE)),1)</f>
        <v/>
      </c>
    </row>
    <row r="767" spans="1:116" ht="15" customHeight="1" x14ac:dyDescent="0.2">
      <c r="A767" s="20"/>
      <c r="B767" s="19"/>
      <c r="C767" s="19"/>
      <c r="D767" s="19"/>
      <c r="E767" s="136"/>
      <c r="F767" s="70"/>
      <c r="G767" s="19"/>
      <c r="H767" s="65"/>
      <c r="I767" s="20"/>
      <c r="J767" s="66"/>
      <c r="K767" s="18"/>
      <c r="L767" s="18"/>
      <c r="M767" s="20"/>
      <c r="N767" s="20"/>
      <c r="O767" s="18"/>
      <c r="P767" s="134"/>
      <c r="Q767" s="70"/>
      <c r="R767" s="134"/>
      <c r="S767" s="70"/>
      <c r="T767" s="134"/>
      <c r="U767" s="70"/>
      <c r="V767" s="134"/>
      <c r="W767" s="20"/>
      <c r="X767" s="135"/>
      <c r="Y767" s="20"/>
      <c r="Z767" s="135"/>
      <c r="AA767" s="19"/>
      <c r="AB767" s="19"/>
      <c r="AC767" s="19"/>
      <c r="AD767" s="19"/>
      <c r="AE767" s="71" t="str">
        <f t="shared" si="434"/>
        <v/>
      </c>
      <c r="AF767" s="71" t="str">
        <f t="shared" si="435"/>
        <v/>
      </c>
      <c r="AG767" s="71" t="str">
        <f t="shared" si="436"/>
        <v/>
      </c>
      <c r="AH767" s="71" t="str">
        <f t="shared" si="437"/>
        <v/>
      </c>
      <c r="AI767" s="71" t="str">
        <f t="shared" si="438"/>
        <v/>
      </c>
      <c r="AJ767" s="71" t="str">
        <f t="shared" si="439"/>
        <v/>
      </c>
      <c r="AK767" s="71" t="str">
        <f t="shared" si="440"/>
        <v/>
      </c>
      <c r="AL767" s="71" t="str">
        <f t="shared" si="441"/>
        <v/>
      </c>
      <c r="AM767" s="71" t="str">
        <f t="shared" si="442"/>
        <v/>
      </c>
      <c r="AN767" s="72" t="str">
        <f t="shared" si="443"/>
        <v/>
      </c>
      <c r="AO767" s="73" t="str">
        <f t="shared" si="444"/>
        <v/>
      </c>
      <c r="AP767" s="72" t="str">
        <f t="shared" si="445"/>
        <v/>
      </c>
      <c r="AQ767" s="72" t="str">
        <f t="shared" si="446"/>
        <v/>
      </c>
      <c r="AR767" s="72" t="str">
        <f t="shared" si="447"/>
        <v/>
      </c>
      <c r="AS767" s="72" t="str">
        <f t="shared" si="448"/>
        <v/>
      </c>
      <c r="AT767" s="72" t="str">
        <f t="shared" si="449"/>
        <v/>
      </c>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78" t="str">
        <f t="shared" si="450"/>
        <v/>
      </c>
      <c r="CO767" s="78" t="str">
        <f t="shared" si="451"/>
        <v/>
      </c>
      <c r="CP767" s="78" t="str">
        <f t="shared" si="452"/>
        <v/>
      </c>
      <c r="CQ767" s="78" t="str">
        <f t="shared" si="453"/>
        <v/>
      </c>
      <c r="CR767" s="78" t="str">
        <f t="shared" si="454"/>
        <v/>
      </c>
      <c r="CS767" s="78" t="str">
        <f t="shared" si="455"/>
        <v/>
      </c>
      <c r="CT767" s="78">
        <f t="shared" si="456"/>
        <v>0</v>
      </c>
      <c r="CU767" s="78">
        <f t="shared" si="457"/>
        <v>0</v>
      </c>
      <c r="CV767" s="78">
        <f t="shared" si="458"/>
        <v>0</v>
      </c>
      <c r="CW767" s="78">
        <f t="shared" si="459"/>
        <v>0</v>
      </c>
      <c r="CX767" s="78">
        <f t="shared" si="460"/>
        <v>0</v>
      </c>
      <c r="CY767" s="78">
        <f t="shared" si="461"/>
        <v>0</v>
      </c>
      <c r="CZ767" s="78">
        <f t="shared" si="462"/>
        <v>0</v>
      </c>
      <c r="DA767" s="78">
        <f>IF(COUNTIFS($A$2:$A$601,A767,$B$2:$B$601,B767,$F$2:F$601,F767)&gt;1,1,0)</f>
        <v>0</v>
      </c>
      <c r="DB767" s="78">
        <f t="shared" si="463"/>
        <v>0</v>
      </c>
      <c r="DC767" s="78">
        <f t="shared" si="464"/>
        <v>0</v>
      </c>
      <c r="DD767" s="78">
        <f t="shared" si="465"/>
        <v>0</v>
      </c>
      <c r="DE767" s="78" t="str">
        <f t="shared" si="466"/>
        <v>1</v>
      </c>
      <c r="DF767" s="78" t="str">
        <f t="shared" si="467"/>
        <v>1</v>
      </c>
      <c r="DG767" s="78" t="str">
        <f t="shared" si="468"/>
        <v>1</v>
      </c>
      <c r="DH767" s="78" t="str">
        <f t="shared" si="469"/>
        <v>1</v>
      </c>
      <c r="DI767" s="79" t="str">
        <f>IFERROR(IF(J767="","",VLOOKUP(J767,Lists!$D$3:$E$13,2,FALSE)),1)</f>
        <v/>
      </c>
      <c r="DJ767" s="79" t="str">
        <f>IFERROR(IF(K767="","",VLOOKUP(K767,Lists!$F$3:$G$14,2,FALSE)),1)</f>
        <v/>
      </c>
      <c r="DK767" s="79" t="str">
        <f>IFERROR(IF(M767="","",VLOOKUP(M767,Lists!$AA$3:$AB$18,2,FALSE)),1)</f>
        <v/>
      </c>
      <c r="DL767" s="79" t="str">
        <f>IFERROR(IF(N767="","",VLOOKUP(N767,Lists!$AC$3:$AD$13,2,FALSE)),1)</f>
        <v/>
      </c>
    </row>
    <row r="768" spans="1:116" ht="15" customHeight="1" x14ac:dyDescent="0.2">
      <c r="A768" s="20"/>
      <c r="B768" s="19"/>
      <c r="C768" s="19"/>
      <c r="D768" s="19"/>
      <c r="E768" s="136"/>
      <c r="F768" s="70"/>
      <c r="G768" s="19"/>
      <c r="H768" s="65"/>
      <c r="I768" s="20"/>
      <c r="J768" s="66"/>
      <c r="K768" s="18"/>
      <c r="L768" s="18"/>
      <c r="M768" s="20"/>
      <c r="N768" s="20"/>
      <c r="O768" s="18"/>
      <c r="P768" s="134"/>
      <c r="Q768" s="70"/>
      <c r="R768" s="134"/>
      <c r="S768" s="70"/>
      <c r="T768" s="134"/>
      <c r="U768" s="70"/>
      <c r="V768" s="134"/>
      <c r="W768" s="20"/>
      <c r="X768" s="135"/>
      <c r="Y768" s="20"/>
      <c r="Z768" s="135"/>
      <c r="AA768" s="19"/>
      <c r="AB768" s="19"/>
      <c r="AC768" s="19"/>
      <c r="AD768" s="19"/>
      <c r="AE768" s="71" t="str">
        <f t="shared" si="434"/>
        <v/>
      </c>
      <c r="AF768" s="71" t="str">
        <f t="shared" si="435"/>
        <v/>
      </c>
      <c r="AG768" s="71" t="str">
        <f t="shared" si="436"/>
        <v/>
      </c>
      <c r="AH768" s="71" t="str">
        <f t="shared" si="437"/>
        <v/>
      </c>
      <c r="AI768" s="71" t="str">
        <f t="shared" si="438"/>
        <v/>
      </c>
      <c r="AJ768" s="71" t="str">
        <f t="shared" si="439"/>
        <v/>
      </c>
      <c r="AK768" s="71" t="str">
        <f t="shared" si="440"/>
        <v/>
      </c>
      <c r="AL768" s="71" t="str">
        <f t="shared" si="441"/>
        <v/>
      </c>
      <c r="AM768" s="71" t="str">
        <f t="shared" si="442"/>
        <v/>
      </c>
      <c r="AN768" s="72" t="str">
        <f t="shared" si="443"/>
        <v/>
      </c>
      <c r="AO768" s="73" t="str">
        <f t="shared" si="444"/>
        <v/>
      </c>
      <c r="AP768" s="72" t="str">
        <f t="shared" si="445"/>
        <v/>
      </c>
      <c r="AQ768" s="72" t="str">
        <f t="shared" si="446"/>
        <v/>
      </c>
      <c r="AR768" s="72" t="str">
        <f t="shared" si="447"/>
        <v/>
      </c>
      <c r="AS768" s="72" t="str">
        <f t="shared" si="448"/>
        <v/>
      </c>
      <c r="AT768" s="72" t="str">
        <f t="shared" si="449"/>
        <v/>
      </c>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78" t="str">
        <f t="shared" si="450"/>
        <v/>
      </c>
      <c r="CO768" s="78" t="str">
        <f t="shared" si="451"/>
        <v/>
      </c>
      <c r="CP768" s="78" t="str">
        <f t="shared" si="452"/>
        <v/>
      </c>
      <c r="CQ768" s="78" t="str">
        <f t="shared" si="453"/>
        <v/>
      </c>
      <c r="CR768" s="78" t="str">
        <f t="shared" si="454"/>
        <v/>
      </c>
      <c r="CS768" s="78" t="str">
        <f t="shared" si="455"/>
        <v/>
      </c>
      <c r="CT768" s="78">
        <f t="shared" si="456"/>
        <v>0</v>
      </c>
      <c r="CU768" s="78">
        <f t="shared" si="457"/>
        <v>0</v>
      </c>
      <c r="CV768" s="78">
        <f t="shared" si="458"/>
        <v>0</v>
      </c>
      <c r="CW768" s="78">
        <f t="shared" si="459"/>
        <v>0</v>
      </c>
      <c r="CX768" s="78">
        <f t="shared" si="460"/>
        <v>0</v>
      </c>
      <c r="CY768" s="78">
        <f t="shared" si="461"/>
        <v>0</v>
      </c>
      <c r="CZ768" s="78">
        <f t="shared" si="462"/>
        <v>0</v>
      </c>
      <c r="DA768" s="78">
        <f>IF(COUNTIFS($A$2:$A$601,A768,$B$2:$B$601,B768,$F$2:F$601,F768)&gt;1,1,0)</f>
        <v>0</v>
      </c>
      <c r="DB768" s="78">
        <f t="shared" si="463"/>
        <v>0</v>
      </c>
      <c r="DC768" s="78">
        <f t="shared" si="464"/>
        <v>0</v>
      </c>
      <c r="DD768" s="78">
        <f t="shared" si="465"/>
        <v>0</v>
      </c>
      <c r="DE768" s="78" t="str">
        <f t="shared" si="466"/>
        <v>1</v>
      </c>
      <c r="DF768" s="78" t="str">
        <f t="shared" si="467"/>
        <v>1</v>
      </c>
      <c r="DG768" s="78" t="str">
        <f t="shared" si="468"/>
        <v>1</v>
      </c>
      <c r="DH768" s="78" t="str">
        <f t="shared" si="469"/>
        <v>1</v>
      </c>
      <c r="DI768" s="79" t="str">
        <f>IFERROR(IF(J768="","",VLOOKUP(J768,Lists!$D$3:$E$13,2,FALSE)),1)</f>
        <v/>
      </c>
      <c r="DJ768" s="79" t="str">
        <f>IFERROR(IF(K768="","",VLOOKUP(K768,Lists!$F$3:$G$14,2,FALSE)),1)</f>
        <v/>
      </c>
      <c r="DK768" s="79" t="str">
        <f>IFERROR(IF(M768="","",VLOOKUP(M768,Lists!$AA$3:$AB$18,2,FALSE)),1)</f>
        <v/>
      </c>
      <c r="DL768" s="79" t="str">
        <f>IFERROR(IF(N768="","",VLOOKUP(N768,Lists!$AC$3:$AD$13,2,FALSE)),1)</f>
        <v/>
      </c>
    </row>
    <row r="769" spans="1:116" ht="15" customHeight="1" x14ac:dyDescent="0.2">
      <c r="A769" s="20"/>
      <c r="B769" s="19"/>
      <c r="C769" s="19"/>
      <c r="D769" s="19"/>
      <c r="E769" s="136"/>
      <c r="F769" s="70"/>
      <c r="G769" s="19"/>
      <c r="H769" s="65"/>
      <c r="I769" s="20"/>
      <c r="J769" s="66"/>
      <c r="K769" s="18"/>
      <c r="L769" s="18"/>
      <c r="M769" s="20"/>
      <c r="N769" s="20"/>
      <c r="O769" s="18"/>
      <c r="P769" s="134"/>
      <c r="Q769" s="70"/>
      <c r="R769" s="134"/>
      <c r="S769" s="70"/>
      <c r="T769" s="134"/>
      <c r="U769" s="70"/>
      <c r="V769" s="134"/>
      <c r="W769" s="20"/>
      <c r="X769" s="135"/>
      <c r="Y769" s="20"/>
      <c r="Z769" s="135"/>
      <c r="AA769" s="19"/>
      <c r="AB769" s="19"/>
      <c r="AC769" s="19"/>
      <c r="AD769" s="19"/>
      <c r="AE769" s="71" t="str">
        <f t="shared" si="434"/>
        <v/>
      </c>
      <c r="AF769" s="71" t="str">
        <f t="shared" si="435"/>
        <v/>
      </c>
      <c r="AG769" s="71" t="str">
        <f t="shared" si="436"/>
        <v/>
      </c>
      <c r="AH769" s="71" t="str">
        <f t="shared" si="437"/>
        <v/>
      </c>
      <c r="AI769" s="71" t="str">
        <f t="shared" si="438"/>
        <v/>
      </c>
      <c r="AJ769" s="71" t="str">
        <f t="shared" si="439"/>
        <v/>
      </c>
      <c r="AK769" s="71" t="str">
        <f t="shared" si="440"/>
        <v/>
      </c>
      <c r="AL769" s="71" t="str">
        <f t="shared" si="441"/>
        <v/>
      </c>
      <c r="AM769" s="71" t="str">
        <f t="shared" si="442"/>
        <v/>
      </c>
      <c r="AN769" s="72" t="str">
        <f t="shared" si="443"/>
        <v/>
      </c>
      <c r="AO769" s="73" t="str">
        <f t="shared" si="444"/>
        <v/>
      </c>
      <c r="AP769" s="72" t="str">
        <f t="shared" si="445"/>
        <v/>
      </c>
      <c r="AQ769" s="72" t="str">
        <f t="shared" si="446"/>
        <v/>
      </c>
      <c r="AR769" s="72" t="str">
        <f t="shared" si="447"/>
        <v/>
      </c>
      <c r="AS769" s="72" t="str">
        <f t="shared" si="448"/>
        <v/>
      </c>
      <c r="AT769" s="72" t="str">
        <f t="shared" si="449"/>
        <v/>
      </c>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78" t="str">
        <f t="shared" si="450"/>
        <v/>
      </c>
      <c r="CO769" s="78" t="str">
        <f t="shared" si="451"/>
        <v/>
      </c>
      <c r="CP769" s="78" t="str">
        <f t="shared" si="452"/>
        <v/>
      </c>
      <c r="CQ769" s="78" t="str">
        <f t="shared" si="453"/>
        <v/>
      </c>
      <c r="CR769" s="78" t="str">
        <f t="shared" si="454"/>
        <v/>
      </c>
      <c r="CS769" s="78" t="str">
        <f t="shared" si="455"/>
        <v/>
      </c>
      <c r="CT769" s="78">
        <f t="shared" si="456"/>
        <v>0</v>
      </c>
      <c r="CU769" s="78">
        <f t="shared" si="457"/>
        <v>0</v>
      </c>
      <c r="CV769" s="78">
        <f t="shared" si="458"/>
        <v>0</v>
      </c>
      <c r="CW769" s="78">
        <f t="shared" si="459"/>
        <v>0</v>
      </c>
      <c r="CX769" s="78">
        <f t="shared" si="460"/>
        <v>0</v>
      </c>
      <c r="CY769" s="78">
        <f t="shared" si="461"/>
        <v>0</v>
      </c>
      <c r="CZ769" s="78">
        <f t="shared" si="462"/>
        <v>0</v>
      </c>
      <c r="DA769" s="78">
        <f>IF(COUNTIFS($A$2:$A$601,A769,$B$2:$B$601,B769,$F$2:F$601,F769)&gt;1,1,0)</f>
        <v>0</v>
      </c>
      <c r="DB769" s="78">
        <f t="shared" si="463"/>
        <v>0</v>
      </c>
      <c r="DC769" s="78">
        <f t="shared" si="464"/>
        <v>0</v>
      </c>
      <c r="DD769" s="78">
        <f t="shared" si="465"/>
        <v>0</v>
      </c>
      <c r="DE769" s="78" t="str">
        <f t="shared" si="466"/>
        <v>1</v>
      </c>
      <c r="DF769" s="78" t="str">
        <f t="shared" si="467"/>
        <v>1</v>
      </c>
      <c r="DG769" s="78" t="str">
        <f t="shared" si="468"/>
        <v>1</v>
      </c>
      <c r="DH769" s="78" t="str">
        <f t="shared" si="469"/>
        <v>1</v>
      </c>
      <c r="DI769" s="79" t="str">
        <f>IFERROR(IF(J769="","",VLOOKUP(J769,Lists!$D$3:$E$13,2,FALSE)),1)</f>
        <v/>
      </c>
      <c r="DJ769" s="79" t="str">
        <f>IFERROR(IF(K769="","",VLOOKUP(K769,Lists!$F$3:$G$14,2,FALSE)),1)</f>
        <v/>
      </c>
      <c r="DK769" s="79" t="str">
        <f>IFERROR(IF(M769="","",VLOOKUP(M769,Lists!$AA$3:$AB$18,2,FALSE)),1)</f>
        <v/>
      </c>
      <c r="DL769" s="79" t="str">
        <f>IFERROR(IF(N769="","",VLOOKUP(N769,Lists!$AC$3:$AD$13,2,FALSE)),1)</f>
        <v/>
      </c>
    </row>
    <row r="770" spans="1:116" ht="15" customHeight="1" x14ac:dyDescent="0.2">
      <c r="A770" s="20"/>
      <c r="B770" s="19"/>
      <c r="C770" s="19"/>
      <c r="D770" s="19"/>
      <c r="E770" s="136"/>
      <c r="F770" s="70"/>
      <c r="G770" s="19"/>
      <c r="H770" s="65"/>
      <c r="I770" s="20"/>
      <c r="J770" s="66"/>
      <c r="K770" s="18"/>
      <c r="L770" s="18"/>
      <c r="M770" s="20"/>
      <c r="N770" s="20"/>
      <c r="O770" s="18"/>
      <c r="P770" s="134"/>
      <c r="Q770" s="70"/>
      <c r="R770" s="134"/>
      <c r="S770" s="70"/>
      <c r="T770" s="134"/>
      <c r="U770" s="70"/>
      <c r="V770" s="134"/>
      <c r="W770" s="20"/>
      <c r="X770" s="135"/>
      <c r="Y770" s="20"/>
      <c r="Z770" s="135"/>
      <c r="AA770" s="19"/>
      <c r="AB770" s="19"/>
      <c r="AC770" s="19"/>
      <c r="AD770" s="19"/>
      <c r="AE770" s="71" t="str">
        <f t="shared" si="434"/>
        <v/>
      </c>
      <c r="AF770" s="71" t="str">
        <f t="shared" si="435"/>
        <v/>
      </c>
      <c r="AG770" s="71" t="str">
        <f t="shared" si="436"/>
        <v/>
      </c>
      <c r="AH770" s="71" t="str">
        <f t="shared" si="437"/>
        <v/>
      </c>
      <c r="AI770" s="71" t="str">
        <f t="shared" si="438"/>
        <v/>
      </c>
      <c r="AJ770" s="71" t="str">
        <f t="shared" si="439"/>
        <v/>
      </c>
      <c r="AK770" s="71" t="str">
        <f t="shared" si="440"/>
        <v/>
      </c>
      <c r="AL770" s="71" t="str">
        <f t="shared" si="441"/>
        <v/>
      </c>
      <c r="AM770" s="71" t="str">
        <f t="shared" si="442"/>
        <v/>
      </c>
      <c r="AN770" s="72" t="str">
        <f t="shared" si="443"/>
        <v/>
      </c>
      <c r="AO770" s="73" t="str">
        <f t="shared" si="444"/>
        <v/>
      </c>
      <c r="AP770" s="72" t="str">
        <f t="shared" si="445"/>
        <v/>
      </c>
      <c r="AQ770" s="72" t="str">
        <f t="shared" si="446"/>
        <v/>
      </c>
      <c r="AR770" s="72" t="str">
        <f t="shared" si="447"/>
        <v/>
      </c>
      <c r="AS770" s="72" t="str">
        <f t="shared" si="448"/>
        <v/>
      </c>
      <c r="AT770" s="72" t="str">
        <f t="shared" si="449"/>
        <v/>
      </c>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78" t="str">
        <f t="shared" si="450"/>
        <v/>
      </c>
      <c r="CO770" s="78" t="str">
        <f t="shared" si="451"/>
        <v/>
      </c>
      <c r="CP770" s="78" t="str">
        <f t="shared" si="452"/>
        <v/>
      </c>
      <c r="CQ770" s="78" t="str">
        <f t="shared" si="453"/>
        <v/>
      </c>
      <c r="CR770" s="78" t="str">
        <f t="shared" si="454"/>
        <v/>
      </c>
      <c r="CS770" s="78" t="str">
        <f t="shared" si="455"/>
        <v/>
      </c>
      <c r="CT770" s="78">
        <f t="shared" si="456"/>
        <v>0</v>
      </c>
      <c r="CU770" s="78">
        <f t="shared" si="457"/>
        <v>0</v>
      </c>
      <c r="CV770" s="78">
        <f t="shared" si="458"/>
        <v>0</v>
      </c>
      <c r="CW770" s="78">
        <f t="shared" si="459"/>
        <v>0</v>
      </c>
      <c r="CX770" s="78">
        <f t="shared" si="460"/>
        <v>0</v>
      </c>
      <c r="CY770" s="78">
        <f t="shared" si="461"/>
        <v>0</v>
      </c>
      <c r="CZ770" s="78">
        <f t="shared" si="462"/>
        <v>0</v>
      </c>
      <c r="DA770" s="78">
        <f>IF(COUNTIFS($A$2:$A$601,A770,$B$2:$B$601,B770,$F$2:F$601,F770)&gt;1,1,0)</f>
        <v>0</v>
      </c>
      <c r="DB770" s="78">
        <f t="shared" si="463"/>
        <v>0</v>
      </c>
      <c r="DC770" s="78">
        <f t="shared" si="464"/>
        <v>0</v>
      </c>
      <c r="DD770" s="78">
        <f t="shared" si="465"/>
        <v>0</v>
      </c>
      <c r="DE770" s="78" t="str">
        <f t="shared" si="466"/>
        <v>1</v>
      </c>
      <c r="DF770" s="78" t="str">
        <f t="shared" si="467"/>
        <v>1</v>
      </c>
      <c r="DG770" s="78" t="str">
        <f t="shared" si="468"/>
        <v>1</v>
      </c>
      <c r="DH770" s="78" t="str">
        <f t="shared" si="469"/>
        <v>1</v>
      </c>
      <c r="DI770" s="79" t="str">
        <f>IFERROR(IF(J770="","",VLOOKUP(J770,Lists!$D$3:$E$13,2,FALSE)),1)</f>
        <v/>
      </c>
      <c r="DJ770" s="79" t="str">
        <f>IFERROR(IF(K770="","",VLOOKUP(K770,Lists!$F$3:$G$14,2,FALSE)),1)</f>
        <v/>
      </c>
      <c r="DK770" s="79" t="str">
        <f>IFERROR(IF(M770="","",VLOOKUP(M770,Lists!$AA$3:$AB$18,2,FALSE)),1)</f>
        <v/>
      </c>
      <c r="DL770" s="79" t="str">
        <f>IFERROR(IF(N770="","",VLOOKUP(N770,Lists!$AC$3:$AD$13,2,FALSE)),1)</f>
        <v/>
      </c>
    </row>
    <row r="771" spans="1:116" ht="15" customHeight="1" x14ac:dyDescent="0.2">
      <c r="A771" s="20"/>
      <c r="B771" s="19"/>
      <c r="C771" s="19"/>
      <c r="D771" s="19"/>
      <c r="E771" s="136"/>
      <c r="F771" s="70"/>
      <c r="G771" s="19"/>
      <c r="H771" s="65"/>
      <c r="I771" s="20"/>
      <c r="J771" s="66"/>
      <c r="K771" s="18"/>
      <c r="L771" s="18"/>
      <c r="M771" s="20"/>
      <c r="N771" s="20"/>
      <c r="O771" s="18"/>
      <c r="P771" s="134"/>
      <c r="Q771" s="70"/>
      <c r="R771" s="134"/>
      <c r="S771" s="70"/>
      <c r="T771" s="134"/>
      <c r="U771" s="70"/>
      <c r="V771" s="134"/>
      <c r="W771" s="20"/>
      <c r="X771" s="135"/>
      <c r="Y771" s="20"/>
      <c r="Z771" s="135"/>
      <c r="AA771" s="19"/>
      <c r="AB771" s="19"/>
      <c r="AC771" s="19"/>
      <c r="AD771" s="19"/>
      <c r="AE771" s="71" t="str">
        <f t="shared" ref="AE771:AE834" si="470">IF(P771&lt;&gt;"",HOUR(P771)*60+MINUTE(P771),"")</f>
        <v/>
      </c>
      <c r="AF771" s="71" t="str">
        <f t="shared" ref="AF771:AF834" si="471">IF(V771&lt;&gt;"",HOUR(V771)*60+MINUTE(V771),"")</f>
        <v/>
      </c>
      <c r="AG771" s="71" t="str">
        <f t="shared" ref="AG771:AG834" si="472">IF(OR(AE771="",AF771=""),"",IF(AE771=AF771,0,IF(AF771&gt;AE771,AF771-AE771,1440-AE771+AF771)))</f>
        <v/>
      </c>
      <c r="AH771" s="71" t="str">
        <f t="shared" ref="AH771:AH834" si="473">IF(OR(AE771="",AF771="",AG771=""),"",IF(AE771&gt;=$BK$4,IF(AF771&gt;$BK$4,IF(AF771&lt;=$BK$5,IF(AE771&gt;=$BK$4,AG771,""),""),""),0))</f>
        <v/>
      </c>
      <c r="AI771" s="71" t="str">
        <f t="shared" ref="AI771:AI834" si="474">IF(OR(AE771="",AF771="",$BK$4="",$BK$5=""),"",IF(AE771&lt;$BK$4,IF(AF771&gt;$BK$4,IF(AF771&lt;$BK$5,AF771-$BK$4,($BK$5-$BK$4)),""),""))</f>
        <v/>
      </c>
      <c r="AJ771" s="71" t="str">
        <f t="shared" ref="AJ771:AJ834" si="475">IF(OR(AE771="",AF771="",$BK$4="",$BK$5=""),"",IF(AE771&gt;$BK$4,IF(AE771&lt;$BK$5,IF(OR(AF771&gt;$BK$5,AF771&lt;$BK$4),$BK$5-AE771,""),""),""))</f>
        <v/>
      </c>
      <c r="AK771" s="71" t="str">
        <f t="shared" ref="AK771:AK834" si="476">IF(OR(AE771="",AF771="",$BK$4="",$BK$5=""),"",IF(AND(AE771&lt;$BK$4,AF771&lt;$BK$4),((AF771-AE771)),""))</f>
        <v/>
      </c>
      <c r="AL771" s="71" t="str">
        <f t="shared" ref="AL771:AL834" si="477">IF(AND(AH771="",AI771="",AJ771="",AK771=""),"",SUM(AH771:AK771))</f>
        <v/>
      </c>
      <c r="AM771" s="71" t="str">
        <f t="shared" ref="AM771:AM834" si="478">IF(OR(AG771="",AL771=""),IF(AL771="",AG771,""),AG771-AL771)</f>
        <v/>
      </c>
      <c r="AN771" s="72" t="str">
        <f t="shared" ref="AN771:AN834" si="479">IF(AL771="","",IF(OR(C771="",R771=""),"",IF(((R771+Q771)-C771)&lt;0,0,((R771+Q771)-C771))))</f>
        <v/>
      </c>
      <c r="AO771" s="73" t="str">
        <f t="shared" ref="AO771:AO834" si="480">IF(AL771="","",IF(OR(E771="",B771="",G771="yes"),"",B771-E771))</f>
        <v/>
      </c>
      <c r="AP771" s="72" t="str">
        <f t="shared" ref="AP771:AP834" si="481">IF(AN771="","",IF(AN771&gt;$AY$6,"No","Yes"))</f>
        <v/>
      </c>
      <c r="AQ771" s="72" t="str">
        <f t="shared" ref="AQ771:AQ834" si="482">IF(AL771="","",IF(OR(X771="",Z771=""),"",Z771+Y771-X771))</f>
        <v/>
      </c>
      <c r="AR771" s="72" t="str">
        <f t="shared" ref="AR771:AR834" si="483">IF(AL771="","",IF(OR(I771="",I771="No",,G771="yes"),"",IF(AB771=E771,"Yes","No")))</f>
        <v/>
      </c>
      <c r="AS771" s="72" t="str">
        <f t="shared" ref="AS771:AS834" si="484">IF(G771="YES","",(IF(OR(A771="",AB771="",E771=""),"",(IF(OR(I771="",I771="No",,G771="Yes"),"",IF(OR(B771&lt;&gt;AB771,B771&lt;&gt;E771),IF(AB771&lt;E771,"Validate","Yes"),"No"))))))</f>
        <v/>
      </c>
      <c r="AT771" s="72" t="str">
        <f t="shared" ref="AT771:AT834" si="485">IF(OR(AL771="",AB771="",I771="No"),"",IF(OR(AD771=AB771,AD771=AB771+1),"Yes","No"))</f>
        <v/>
      </c>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78" t="str">
        <f t="shared" ref="CN771:CN834" si="486">IF(OR(P771="",R771=""),"",IF(P771+Q771=R771,1,0))</f>
        <v/>
      </c>
      <c r="CO771" s="78" t="str">
        <f t="shared" ref="CO771:CO834" si="487">IF(OR(R771="",T771=""),"",IF(R771+S771=T771,1,0))</f>
        <v/>
      </c>
      <c r="CP771" s="78" t="str">
        <f t="shared" ref="CP771:CP834" si="488">IF(OR(T771="",V771=""),"",IF(T771+U771=V771,1,0))</f>
        <v/>
      </c>
      <c r="CQ771" s="78" t="str">
        <f t="shared" ref="CQ771:CQ834" si="489">IF(OR(V771="",X771=""),"",IF(V771+W771=X771,1,0))</f>
        <v/>
      </c>
      <c r="CR771" s="78" t="str">
        <f t="shared" ref="CR771:CR834" si="490">IF(OR(X771="",Z771=""),"",IF(X771+Y771=Z771,1,0))</f>
        <v/>
      </c>
      <c r="CS771" s="78" t="str">
        <f t="shared" ref="CS771:CS834" si="491">IF(OR(P771="",R771="",T771="",X771="",Z771="",V771=""),"",IF(P771=R771,1,IF(P771=T771,1,IF(P771=V771,1,IF(P771=X771,1,IF(P771=Z771,1,IF(R771=T771,1,IF(R771=V771,1,IF(R771=X771,1,IF(R771=Z771,1,IF(T771=V771,1,IF(T771=X771,1,IF(T771=Z771,1,IF(V771=X771,1,IF(V771=Z771,1,IF(X771=Z771,1,0))))))))))))))))</f>
        <v/>
      </c>
      <c r="CT771" s="78">
        <f t="shared" ref="CT771:CT834" si="492">IF(R771+Q771&lt;P771,1,0)</f>
        <v>0</v>
      </c>
      <c r="CU771" s="78">
        <f t="shared" ref="CU771:CU834" si="493">IF(T771+S771&lt;R771,1,0)</f>
        <v>0</v>
      </c>
      <c r="CV771" s="78">
        <f t="shared" ref="CV771:CV834" si="494">IF(V771+U771&lt;T771,1,0)</f>
        <v>0</v>
      </c>
      <c r="CW771" s="78">
        <f t="shared" ref="CW771:CW834" si="495">IF(X771+W771&lt;V771,1,0)</f>
        <v>0</v>
      </c>
      <c r="CX771" s="78">
        <f t="shared" ref="CX771:CX834" si="496">IF(Z771+Y771&lt;X771,1,0)</f>
        <v>0</v>
      </c>
      <c r="CY771" s="78">
        <f t="shared" ref="CY771:CY834" si="497">IF(P771&gt;R771,1,IF(P771&gt;T771,1,IF(P771&gt;V771,1,IF(P771&gt;X771,1,IF(P771&gt;Z771,1,IF(R771&gt;T771,1,IF(R771&gt;V771,1,IF(R771&gt;X771,1,IF(R771&gt;Z771,1,IF(T771&gt;V771,1,IF(T771&gt;X771,1,IF(T771&gt;Z771,1,IF(V771&gt;X771,1,IF(V771&gt;Z771,1,IF(X771&gt;Z771,1,0)))))))))))))))</f>
        <v>0</v>
      </c>
      <c r="CZ771" s="78">
        <f t="shared" ref="CZ771:CZ834" si="498">IF(COUNTIFS($A$2:$A$1288,A771,$B$2:$B$1288,B771,$K$2:$K$1288,K771,$N$2:$N$1288,N771)&gt;1,1,0)</f>
        <v>0</v>
      </c>
      <c r="DA771" s="78">
        <f>IF(COUNTIFS($A$2:$A$601,A771,$B$2:$B$601,B771,$F$2:F$601,F771)&gt;1,1,0)</f>
        <v>0</v>
      </c>
      <c r="DB771" s="78">
        <f t="shared" ref="DB771:DB834" si="499">IF(COUNTIFS($P$2:$P$601,P771,$R$2:$R$601,R771)&gt;1,1,0)</f>
        <v>0</v>
      </c>
      <c r="DC771" s="78">
        <f t="shared" ref="DC771:DC834" si="500">IF(COUNTIFS($P$2:$P$1288,P771,$T$2:$T$1288,T771,$R$2:$R$1288,R771,$V$2:$V$1288,V771)&gt;1,1,0)</f>
        <v>0</v>
      </c>
      <c r="DD771" s="78">
        <f t="shared" ref="DD771:DD834" si="501">IF(COUNTIFS($T$2:$T$601,T771,$V$2:$V$601,V771,$P$2:$P$601,P771,$X$2:$X$601,X771)&gt;1,1,0)</f>
        <v>0</v>
      </c>
      <c r="DE771" s="78" t="str">
        <f t="shared" ref="DE771:DE834" si="502">IF(ISERROR(DATEVALUE(TEXT(B771,"mm/dd/yyyy"))),"1",IF(B771 &gt;=DATEVALUE(TEXT("06/01/2000","mm/dd/yyyy")),1,"0"))</f>
        <v>1</v>
      </c>
      <c r="DF771" s="78" t="str">
        <f t="shared" ref="DF771:DF834" si="503">IF(ISERROR(DATEVALUE(TEXT(E771,"mm/dd/yyyy"))),"1",IF(E771 &gt;=DATEVALUE(TEXT("06/01/2000","mm/dd/yyyy")),1,"0"))</f>
        <v>1</v>
      </c>
      <c r="DG771" s="78" t="str">
        <f t="shared" ref="DG771:DG834" si="504">IF(ISERROR(DATEVALUE(TEXT(AB771,"mm/dd/yyyy"))),"1",IF(AB771 &gt;=DATEVALUE(TEXT("06/01/2000","mm/dd/yyyy")),1,"0"))</f>
        <v>1</v>
      </c>
      <c r="DH771" s="78" t="str">
        <f t="shared" ref="DH771:DH834" si="505">IF(ISERROR(DATEVALUE(TEXT(AD771,"mm/dd/yyyy"))),"1",IF(AD771 &gt;=DATEVALUE(TEXT("06/01/2000","mm/dd/yyyy")),1,"0"))</f>
        <v>1</v>
      </c>
      <c r="DI771" s="79" t="str">
        <f>IFERROR(IF(J771="","",VLOOKUP(J771,Lists!$D$3:$E$13,2,FALSE)),1)</f>
        <v/>
      </c>
      <c r="DJ771" s="79" t="str">
        <f>IFERROR(IF(K771="","",VLOOKUP(K771,Lists!$F$3:$G$14,2,FALSE)),1)</f>
        <v/>
      </c>
      <c r="DK771" s="79" t="str">
        <f>IFERROR(IF(M771="","",VLOOKUP(M771,Lists!$AA$3:$AB$18,2,FALSE)),1)</f>
        <v/>
      </c>
      <c r="DL771" s="79" t="str">
        <f>IFERROR(IF(N771="","",VLOOKUP(N771,Lists!$AC$3:$AD$13,2,FALSE)),1)</f>
        <v/>
      </c>
    </row>
    <row r="772" spans="1:116" ht="15" customHeight="1" x14ac:dyDescent="0.2">
      <c r="A772" s="20"/>
      <c r="B772" s="19"/>
      <c r="C772" s="19"/>
      <c r="D772" s="19"/>
      <c r="E772" s="136"/>
      <c r="F772" s="70"/>
      <c r="G772" s="19"/>
      <c r="H772" s="65"/>
      <c r="I772" s="20"/>
      <c r="J772" s="66"/>
      <c r="K772" s="18"/>
      <c r="L772" s="18"/>
      <c r="M772" s="20"/>
      <c r="N772" s="20"/>
      <c r="O772" s="18"/>
      <c r="P772" s="134"/>
      <c r="Q772" s="70"/>
      <c r="R772" s="134"/>
      <c r="S772" s="70"/>
      <c r="T772" s="134"/>
      <c r="U772" s="70"/>
      <c r="V772" s="134"/>
      <c r="W772" s="20"/>
      <c r="X772" s="135"/>
      <c r="Y772" s="20"/>
      <c r="Z772" s="135"/>
      <c r="AA772" s="19"/>
      <c r="AB772" s="19"/>
      <c r="AC772" s="19"/>
      <c r="AD772" s="19"/>
      <c r="AE772" s="71" t="str">
        <f t="shared" si="470"/>
        <v/>
      </c>
      <c r="AF772" s="71" t="str">
        <f t="shared" si="471"/>
        <v/>
      </c>
      <c r="AG772" s="71" t="str">
        <f t="shared" si="472"/>
        <v/>
      </c>
      <c r="AH772" s="71" t="str">
        <f t="shared" si="473"/>
        <v/>
      </c>
      <c r="AI772" s="71" t="str">
        <f t="shared" si="474"/>
        <v/>
      </c>
      <c r="AJ772" s="71" t="str">
        <f t="shared" si="475"/>
        <v/>
      </c>
      <c r="AK772" s="71" t="str">
        <f t="shared" si="476"/>
        <v/>
      </c>
      <c r="AL772" s="71" t="str">
        <f t="shared" si="477"/>
        <v/>
      </c>
      <c r="AM772" s="71" t="str">
        <f t="shared" si="478"/>
        <v/>
      </c>
      <c r="AN772" s="72" t="str">
        <f t="shared" si="479"/>
        <v/>
      </c>
      <c r="AO772" s="73" t="str">
        <f t="shared" si="480"/>
        <v/>
      </c>
      <c r="AP772" s="72" t="str">
        <f t="shared" si="481"/>
        <v/>
      </c>
      <c r="AQ772" s="72" t="str">
        <f t="shared" si="482"/>
        <v/>
      </c>
      <c r="AR772" s="72" t="str">
        <f t="shared" si="483"/>
        <v/>
      </c>
      <c r="AS772" s="72" t="str">
        <f t="shared" si="484"/>
        <v/>
      </c>
      <c r="AT772" s="72" t="str">
        <f t="shared" si="485"/>
        <v/>
      </c>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78" t="str">
        <f t="shared" si="486"/>
        <v/>
      </c>
      <c r="CO772" s="78" t="str">
        <f t="shared" si="487"/>
        <v/>
      </c>
      <c r="CP772" s="78" t="str">
        <f t="shared" si="488"/>
        <v/>
      </c>
      <c r="CQ772" s="78" t="str">
        <f t="shared" si="489"/>
        <v/>
      </c>
      <c r="CR772" s="78" t="str">
        <f t="shared" si="490"/>
        <v/>
      </c>
      <c r="CS772" s="78" t="str">
        <f t="shared" si="491"/>
        <v/>
      </c>
      <c r="CT772" s="78">
        <f t="shared" si="492"/>
        <v>0</v>
      </c>
      <c r="CU772" s="78">
        <f t="shared" si="493"/>
        <v>0</v>
      </c>
      <c r="CV772" s="78">
        <f t="shared" si="494"/>
        <v>0</v>
      </c>
      <c r="CW772" s="78">
        <f t="shared" si="495"/>
        <v>0</v>
      </c>
      <c r="CX772" s="78">
        <f t="shared" si="496"/>
        <v>0</v>
      </c>
      <c r="CY772" s="78">
        <f t="shared" si="497"/>
        <v>0</v>
      </c>
      <c r="CZ772" s="78">
        <f t="shared" si="498"/>
        <v>0</v>
      </c>
      <c r="DA772" s="78">
        <f>IF(COUNTIFS($A$2:$A$601,A772,$B$2:$B$601,B772,$F$2:F$601,F772)&gt;1,1,0)</f>
        <v>0</v>
      </c>
      <c r="DB772" s="78">
        <f t="shared" si="499"/>
        <v>0</v>
      </c>
      <c r="DC772" s="78">
        <f t="shared" si="500"/>
        <v>0</v>
      </c>
      <c r="DD772" s="78">
        <f t="shared" si="501"/>
        <v>0</v>
      </c>
      <c r="DE772" s="78" t="str">
        <f t="shared" si="502"/>
        <v>1</v>
      </c>
      <c r="DF772" s="78" t="str">
        <f t="shared" si="503"/>
        <v>1</v>
      </c>
      <c r="DG772" s="78" t="str">
        <f t="shared" si="504"/>
        <v>1</v>
      </c>
      <c r="DH772" s="78" t="str">
        <f t="shared" si="505"/>
        <v>1</v>
      </c>
      <c r="DI772" s="79" t="str">
        <f>IFERROR(IF(J772="","",VLOOKUP(J772,Lists!$D$3:$E$13,2,FALSE)),1)</f>
        <v/>
      </c>
      <c r="DJ772" s="79" t="str">
        <f>IFERROR(IF(K772="","",VLOOKUP(K772,Lists!$F$3:$G$14,2,FALSE)),1)</f>
        <v/>
      </c>
      <c r="DK772" s="79" t="str">
        <f>IFERROR(IF(M772="","",VLOOKUP(M772,Lists!$AA$3:$AB$18,2,FALSE)),1)</f>
        <v/>
      </c>
      <c r="DL772" s="79" t="str">
        <f>IFERROR(IF(N772="","",VLOOKUP(N772,Lists!$AC$3:$AD$13,2,FALSE)),1)</f>
        <v/>
      </c>
    </row>
    <row r="773" spans="1:116" ht="15" customHeight="1" x14ac:dyDescent="0.2">
      <c r="A773" s="20"/>
      <c r="B773" s="19"/>
      <c r="C773" s="19"/>
      <c r="D773" s="19"/>
      <c r="E773" s="136"/>
      <c r="F773" s="70"/>
      <c r="G773" s="19"/>
      <c r="H773" s="65"/>
      <c r="I773" s="20"/>
      <c r="J773" s="66"/>
      <c r="K773" s="18"/>
      <c r="L773" s="18"/>
      <c r="M773" s="20"/>
      <c r="N773" s="20"/>
      <c r="O773" s="18"/>
      <c r="P773" s="134"/>
      <c r="Q773" s="70"/>
      <c r="R773" s="134"/>
      <c r="S773" s="70"/>
      <c r="T773" s="134"/>
      <c r="U773" s="70"/>
      <c r="V773" s="134"/>
      <c r="W773" s="20"/>
      <c r="X773" s="135"/>
      <c r="Y773" s="20"/>
      <c r="Z773" s="135"/>
      <c r="AA773" s="19"/>
      <c r="AB773" s="19"/>
      <c r="AC773" s="19"/>
      <c r="AD773" s="19"/>
      <c r="AE773" s="71" t="str">
        <f t="shared" si="470"/>
        <v/>
      </c>
      <c r="AF773" s="71" t="str">
        <f t="shared" si="471"/>
        <v/>
      </c>
      <c r="AG773" s="71" t="str">
        <f t="shared" si="472"/>
        <v/>
      </c>
      <c r="AH773" s="71" t="str">
        <f t="shared" si="473"/>
        <v/>
      </c>
      <c r="AI773" s="71" t="str">
        <f t="shared" si="474"/>
        <v/>
      </c>
      <c r="AJ773" s="71" t="str">
        <f t="shared" si="475"/>
        <v/>
      </c>
      <c r="AK773" s="71" t="str">
        <f t="shared" si="476"/>
        <v/>
      </c>
      <c r="AL773" s="71" t="str">
        <f t="shared" si="477"/>
        <v/>
      </c>
      <c r="AM773" s="71" t="str">
        <f t="shared" si="478"/>
        <v/>
      </c>
      <c r="AN773" s="72" t="str">
        <f t="shared" si="479"/>
        <v/>
      </c>
      <c r="AO773" s="73" t="str">
        <f t="shared" si="480"/>
        <v/>
      </c>
      <c r="AP773" s="72" t="str">
        <f t="shared" si="481"/>
        <v/>
      </c>
      <c r="AQ773" s="72" t="str">
        <f t="shared" si="482"/>
        <v/>
      </c>
      <c r="AR773" s="72" t="str">
        <f t="shared" si="483"/>
        <v/>
      </c>
      <c r="AS773" s="72" t="str">
        <f t="shared" si="484"/>
        <v/>
      </c>
      <c r="AT773" s="72" t="str">
        <f t="shared" si="485"/>
        <v/>
      </c>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78" t="str">
        <f t="shared" si="486"/>
        <v/>
      </c>
      <c r="CO773" s="78" t="str">
        <f t="shared" si="487"/>
        <v/>
      </c>
      <c r="CP773" s="78" t="str">
        <f t="shared" si="488"/>
        <v/>
      </c>
      <c r="CQ773" s="78" t="str">
        <f t="shared" si="489"/>
        <v/>
      </c>
      <c r="CR773" s="78" t="str">
        <f t="shared" si="490"/>
        <v/>
      </c>
      <c r="CS773" s="78" t="str">
        <f t="shared" si="491"/>
        <v/>
      </c>
      <c r="CT773" s="78">
        <f t="shared" si="492"/>
        <v>0</v>
      </c>
      <c r="CU773" s="78">
        <f t="shared" si="493"/>
        <v>0</v>
      </c>
      <c r="CV773" s="78">
        <f t="shared" si="494"/>
        <v>0</v>
      </c>
      <c r="CW773" s="78">
        <f t="shared" si="495"/>
        <v>0</v>
      </c>
      <c r="CX773" s="78">
        <f t="shared" si="496"/>
        <v>0</v>
      </c>
      <c r="CY773" s="78">
        <f t="shared" si="497"/>
        <v>0</v>
      </c>
      <c r="CZ773" s="78">
        <f t="shared" si="498"/>
        <v>0</v>
      </c>
      <c r="DA773" s="78">
        <f>IF(COUNTIFS($A$2:$A$601,A773,$B$2:$B$601,B773,$F$2:F$601,F773)&gt;1,1,0)</f>
        <v>0</v>
      </c>
      <c r="DB773" s="78">
        <f t="shared" si="499"/>
        <v>0</v>
      </c>
      <c r="DC773" s="78">
        <f t="shared" si="500"/>
        <v>0</v>
      </c>
      <c r="DD773" s="78">
        <f t="shared" si="501"/>
        <v>0</v>
      </c>
      <c r="DE773" s="78" t="str">
        <f t="shared" si="502"/>
        <v>1</v>
      </c>
      <c r="DF773" s="78" t="str">
        <f t="shared" si="503"/>
        <v>1</v>
      </c>
      <c r="DG773" s="78" t="str">
        <f t="shared" si="504"/>
        <v>1</v>
      </c>
      <c r="DH773" s="78" t="str">
        <f t="shared" si="505"/>
        <v>1</v>
      </c>
      <c r="DI773" s="79" t="str">
        <f>IFERROR(IF(J773="","",VLOOKUP(J773,Lists!$D$3:$E$13,2,FALSE)),1)</f>
        <v/>
      </c>
      <c r="DJ773" s="79" t="str">
        <f>IFERROR(IF(K773="","",VLOOKUP(K773,Lists!$F$3:$G$14,2,FALSE)),1)</f>
        <v/>
      </c>
      <c r="DK773" s="79" t="str">
        <f>IFERROR(IF(M773="","",VLOOKUP(M773,Lists!$AA$3:$AB$18,2,FALSE)),1)</f>
        <v/>
      </c>
      <c r="DL773" s="79" t="str">
        <f>IFERROR(IF(N773="","",VLOOKUP(N773,Lists!$AC$3:$AD$13,2,FALSE)),1)</f>
        <v/>
      </c>
    </row>
    <row r="774" spans="1:116" ht="15" customHeight="1" x14ac:dyDescent="0.2">
      <c r="A774" s="20"/>
      <c r="B774" s="19"/>
      <c r="C774" s="19"/>
      <c r="D774" s="19"/>
      <c r="E774" s="136"/>
      <c r="F774" s="70"/>
      <c r="G774" s="19"/>
      <c r="H774" s="65"/>
      <c r="I774" s="20"/>
      <c r="J774" s="66"/>
      <c r="K774" s="18"/>
      <c r="L774" s="18"/>
      <c r="M774" s="20"/>
      <c r="N774" s="20"/>
      <c r="O774" s="18"/>
      <c r="P774" s="134"/>
      <c r="Q774" s="70"/>
      <c r="R774" s="134"/>
      <c r="S774" s="70"/>
      <c r="T774" s="134"/>
      <c r="U774" s="70"/>
      <c r="V774" s="134"/>
      <c r="W774" s="20"/>
      <c r="X774" s="135"/>
      <c r="Y774" s="20"/>
      <c r="Z774" s="135"/>
      <c r="AA774" s="19"/>
      <c r="AB774" s="19"/>
      <c r="AC774" s="19"/>
      <c r="AD774" s="19"/>
      <c r="AE774" s="71" t="str">
        <f t="shared" si="470"/>
        <v/>
      </c>
      <c r="AF774" s="71" t="str">
        <f t="shared" si="471"/>
        <v/>
      </c>
      <c r="AG774" s="71" t="str">
        <f t="shared" si="472"/>
        <v/>
      </c>
      <c r="AH774" s="71" t="str">
        <f t="shared" si="473"/>
        <v/>
      </c>
      <c r="AI774" s="71" t="str">
        <f t="shared" si="474"/>
        <v/>
      </c>
      <c r="AJ774" s="71" t="str">
        <f t="shared" si="475"/>
        <v/>
      </c>
      <c r="AK774" s="71" t="str">
        <f t="shared" si="476"/>
        <v/>
      </c>
      <c r="AL774" s="71" t="str">
        <f t="shared" si="477"/>
        <v/>
      </c>
      <c r="AM774" s="71" t="str">
        <f t="shared" si="478"/>
        <v/>
      </c>
      <c r="AN774" s="72" t="str">
        <f t="shared" si="479"/>
        <v/>
      </c>
      <c r="AO774" s="73" t="str">
        <f t="shared" si="480"/>
        <v/>
      </c>
      <c r="AP774" s="72" t="str">
        <f t="shared" si="481"/>
        <v/>
      </c>
      <c r="AQ774" s="72" t="str">
        <f t="shared" si="482"/>
        <v/>
      </c>
      <c r="AR774" s="72" t="str">
        <f t="shared" si="483"/>
        <v/>
      </c>
      <c r="AS774" s="72" t="str">
        <f t="shared" si="484"/>
        <v/>
      </c>
      <c r="AT774" s="72" t="str">
        <f t="shared" si="485"/>
        <v/>
      </c>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78" t="str">
        <f t="shared" si="486"/>
        <v/>
      </c>
      <c r="CO774" s="78" t="str">
        <f t="shared" si="487"/>
        <v/>
      </c>
      <c r="CP774" s="78" t="str">
        <f t="shared" si="488"/>
        <v/>
      </c>
      <c r="CQ774" s="78" t="str">
        <f t="shared" si="489"/>
        <v/>
      </c>
      <c r="CR774" s="78" t="str">
        <f t="shared" si="490"/>
        <v/>
      </c>
      <c r="CS774" s="78" t="str">
        <f t="shared" si="491"/>
        <v/>
      </c>
      <c r="CT774" s="78">
        <f t="shared" si="492"/>
        <v>0</v>
      </c>
      <c r="CU774" s="78">
        <f t="shared" si="493"/>
        <v>0</v>
      </c>
      <c r="CV774" s="78">
        <f t="shared" si="494"/>
        <v>0</v>
      </c>
      <c r="CW774" s="78">
        <f t="shared" si="495"/>
        <v>0</v>
      </c>
      <c r="CX774" s="78">
        <f t="shared" si="496"/>
        <v>0</v>
      </c>
      <c r="CY774" s="78">
        <f t="shared" si="497"/>
        <v>0</v>
      </c>
      <c r="CZ774" s="78">
        <f t="shared" si="498"/>
        <v>0</v>
      </c>
      <c r="DA774" s="78">
        <f>IF(COUNTIFS($A$2:$A$601,A774,$B$2:$B$601,B774,$F$2:F$601,F774)&gt;1,1,0)</f>
        <v>0</v>
      </c>
      <c r="DB774" s="78">
        <f t="shared" si="499"/>
        <v>0</v>
      </c>
      <c r="DC774" s="78">
        <f t="shared" si="500"/>
        <v>0</v>
      </c>
      <c r="DD774" s="78">
        <f t="shared" si="501"/>
        <v>0</v>
      </c>
      <c r="DE774" s="78" t="str">
        <f t="shared" si="502"/>
        <v>1</v>
      </c>
      <c r="DF774" s="78" t="str">
        <f t="shared" si="503"/>
        <v>1</v>
      </c>
      <c r="DG774" s="78" t="str">
        <f t="shared" si="504"/>
        <v>1</v>
      </c>
      <c r="DH774" s="78" t="str">
        <f t="shared" si="505"/>
        <v>1</v>
      </c>
      <c r="DI774" s="79" t="str">
        <f>IFERROR(IF(J774="","",VLOOKUP(J774,Lists!$D$3:$E$13,2,FALSE)),1)</f>
        <v/>
      </c>
      <c r="DJ774" s="79" t="str">
        <f>IFERROR(IF(K774="","",VLOOKUP(K774,Lists!$F$3:$G$14,2,FALSE)),1)</f>
        <v/>
      </c>
      <c r="DK774" s="79" t="str">
        <f>IFERROR(IF(M774="","",VLOOKUP(M774,Lists!$AA$3:$AB$18,2,FALSE)),1)</f>
        <v/>
      </c>
      <c r="DL774" s="79" t="str">
        <f>IFERROR(IF(N774="","",VLOOKUP(N774,Lists!$AC$3:$AD$13,2,FALSE)),1)</f>
        <v/>
      </c>
    </row>
    <row r="775" spans="1:116" ht="15" customHeight="1" x14ac:dyDescent="0.2">
      <c r="A775" s="20"/>
      <c r="B775" s="19"/>
      <c r="C775" s="19"/>
      <c r="D775" s="19"/>
      <c r="E775" s="136"/>
      <c r="F775" s="70"/>
      <c r="G775" s="19"/>
      <c r="H775" s="65"/>
      <c r="I775" s="20"/>
      <c r="J775" s="66"/>
      <c r="K775" s="18"/>
      <c r="L775" s="18"/>
      <c r="M775" s="20"/>
      <c r="N775" s="20"/>
      <c r="O775" s="18"/>
      <c r="P775" s="134"/>
      <c r="Q775" s="70"/>
      <c r="R775" s="134"/>
      <c r="S775" s="70"/>
      <c r="T775" s="134"/>
      <c r="U775" s="70"/>
      <c r="V775" s="134"/>
      <c r="W775" s="20"/>
      <c r="X775" s="135"/>
      <c r="Y775" s="20"/>
      <c r="Z775" s="135"/>
      <c r="AA775" s="19"/>
      <c r="AB775" s="19"/>
      <c r="AC775" s="19"/>
      <c r="AD775" s="19"/>
      <c r="AE775" s="71" t="str">
        <f t="shared" si="470"/>
        <v/>
      </c>
      <c r="AF775" s="71" t="str">
        <f t="shared" si="471"/>
        <v/>
      </c>
      <c r="AG775" s="71" t="str">
        <f t="shared" si="472"/>
        <v/>
      </c>
      <c r="AH775" s="71" t="str">
        <f t="shared" si="473"/>
        <v/>
      </c>
      <c r="AI775" s="71" t="str">
        <f t="shared" si="474"/>
        <v/>
      </c>
      <c r="AJ775" s="71" t="str">
        <f t="shared" si="475"/>
        <v/>
      </c>
      <c r="AK775" s="71" t="str">
        <f t="shared" si="476"/>
        <v/>
      </c>
      <c r="AL775" s="71" t="str">
        <f t="shared" si="477"/>
        <v/>
      </c>
      <c r="AM775" s="71" t="str">
        <f t="shared" si="478"/>
        <v/>
      </c>
      <c r="AN775" s="72" t="str">
        <f t="shared" si="479"/>
        <v/>
      </c>
      <c r="AO775" s="73" t="str">
        <f t="shared" si="480"/>
        <v/>
      </c>
      <c r="AP775" s="72" t="str">
        <f t="shared" si="481"/>
        <v/>
      </c>
      <c r="AQ775" s="72" t="str">
        <f t="shared" si="482"/>
        <v/>
      </c>
      <c r="AR775" s="72" t="str">
        <f t="shared" si="483"/>
        <v/>
      </c>
      <c r="AS775" s="72" t="str">
        <f t="shared" si="484"/>
        <v/>
      </c>
      <c r="AT775" s="72" t="str">
        <f t="shared" si="485"/>
        <v/>
      </c>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78" t="str">
        <f t="shared" si="486"/>
        <v/>
      </c>
      <c r="CO775" s="78" t="str">
        <f t="shared" si="487"/>
        <v/>
      </c>
      <c r="CP775" s="78" t="str">
        <f t="shared" si="488"/>
        <v/>
      </c>
      <c r="CQ775" s="78" t="str">
        <f t="shared" si="489"/>
        <v/>
      </c>
      <c r="CR775" s="78" t="str">
        <f t="shared" si="490"/>
        <v/>
      </c>
      <c r="CS775" s="78" t="str">
        <f t="shared" si="491"/>
        <v/>
      </c>
      <c r="CT775" s="78">
        <f t="shared" si="492"/>
        <v>0</v>
      </c>
      <c r="CU775" s="78">
        <f t="shared" si="493"/>
        <v>0</v>
      </c>
      <c r="CV775" s="78">
        <f t="shared" si="494"/>
        <v>0</v>
      </c>
      <c r="CW775" s="78">
        <f t="shared" si="495"/>
        <v>0</v>
      </c>
      <c r="CX775" s="78">
        <f t="shared" si="496"/>
        <v>0</v>
      </c>
      <c r="CY775" s="78">
        <f t="shared" si="497"/>
        <v>0</v>
      </c>
      <c r="CZ775" s="78">
        <f t="shared" si="498"/>
        <v>0</v>
      </c>
      <c r="DA775" s="78">
        <f>IF(COUNTIFS($A$2:$A$601,A775,$B$2:$B$601,B775,$F$2:F$601,F775)&gt;1,1,0)</f>
        <v>0</v>
      </c>
      <c r="DB775" s="78">
        <f t="shared" si="499"/>
        <v>0</v>
      </c>
      <c r="DC775" s="78">
        <f t="shared" si="500"/>
        <v>0</v>
      </c>
      <c r="DD775" s="78">
        <f t="shared" si="501"/>
        <v>0</v>
      </c>
      <c r="DE775" s="78" t="str">
        <f t="shared" si="502"/>
        <v>1</v>
      </c>
      <c r="DF775" s="78" t="str">
        <f t="shared" si="503"/>
        <v>1</v>
      </c>
      <c r="DG775" s="78" t="str">
        <f t="shared" si="504"/>
        <v>1</v>
      </c>
      <c r="DH775" s="78" t="str">
        <f t="shared" si="505"/>
        <v>1</v>
      </c>
      <c r="DI775" s="79" t="str">
        <f>IFERROR(IF(J775="","",VLOOKUP(J775,Lists!$D$3:$E$13,2,FALSE)),1)</f>
        <v/>
      </c>
      <c r="DJ775" s="79" t="str">
        <f>IFERROR(IF(K775="","",VLOOKUP(K775,Lists!$F$3:$G$14,2,FALSE)),1)</f>
        <v/>
      </c>
      <c r="DK775" s="79" t="str">
        <f>IFERROR(IF(M775="","",VLOOKUP(M775,Lists!$AA$3:$AB$18,2,FALSE)),1)</f>
        <v/>
      </c>
      <c r="DL775" s="79" t="str">
        <f>IFERROR(IF(N775="","",VLOOKUP(N775,Lists!$AC$3:$AD$13,2,FALSE)),1)</f>
        <v/>
      </c>
    </row>
    <row r="776" spans="1:116" ht="15" customHeight="1" x14ac:dyDescent="0.2">
      <c r="A776" s="20"/>
      <c r="B776" s="19"/>
      <c r="C776" s="19"/>
      <c r="D776" s="19"/>
      <c r="E776" s="136"/>
      <c r="F776" s="70"/>
      <c r="G776" s="19"/>
      <c r="H776" s="65"/>
      <c r="I776" s="20"/>
      <c r="J776" s="66"/>
      <c r="K776" s="18"/>
      <c r="L776" s="18"/>
      <c r="M776" s="20"/>
      <c r="N776" s="20"/>
      <c r="O776" s="18"/>
      <c r="P776" s="134"/>
      <c r="Q776" s="70"/>
      <c r="R776" s="134"/>
      <c r="S776" s="70"/>
      <c r="T776" s="134"/>
      <c r="U776" s="70"/>
      <c r="V776" s="134"/>
      <c r="W776" s="20"/>
      <c r="X776" s="135"/>
      <c r="Y776" s="20"/>
      <c r="Z776" s="135"/>
      <c r="AA776" s="19"/>
      <c r="AB776" s="19"/>
      <c r="AC776" s="19"/>
      <c r="AD776" s="19"/>
      <c r="AE776" s="71" t="str">
        <f t="shared" si="470"/>
        <v/>
      </c>
      <c r="AF776" s="71" t="str">
        <f t="shared" si="471"/>
        <v/>
      </c>
      <c r="AG776" s="71" t="str">
        <f t="shared" si="472"/>
        <v/>
      </c>
      <c r="AH776" s="71" t="str">
        <f t="shared" si="473"/>
        <v/>
      </c>
      <c r="AI776" s="71" t="str">
        <f t="shared" si="474"/>
        <v/>
      </c>
      <c r="AJ776" s="71" t="str">
        <f t="shared" si="475"/>
        <v/>
      </c>
      <c r="AK776" s="71" t="str">
        <f t="shared" si="476"/>
        <v/>
      </c>
      <c r="AL776" s="71" t="str">
        <f t="shared" si="477"/>
        <v/>
      </c>
      <c r="AM776" s="71" t="str">
        <f t="shared" si="478"/>
        <v/>
      </c>
      <c r="AN776" s="72" t="str">
        <f t="shared" si="479"/>
        <v/>
      </c>
      <c r="AO776" s="73" t="str">
        <f t="shared" si="480"/>
        <v/>
      </c>
      <c r="AP776" s="72" t="str">
        <f t="shared" si="481"/>
        <v/>
      </c>
      <c r="AQ776" s="72" t="str">
        <f t="shared" si="482"/>
        <v/>
      </c>
      <c r="AR776" s="72" t="str">
        <f t="shared" si="483"/>
        <v/>
      </c>
      <c r="AS776" s="72" t="str">
        <f t="shared" si="484"/>
        <v/>
      </c>
      <c r="AT776" s="72" t="str">
        <f t="shared" si="485"/>
        <v/>
      </c>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78" t="str">
        <f t="shared" si="486"/>
        <v/>
      </c>
      <c r="CO776" s="78" t="str">
        <f t="shared" si="487"/>
        <v/>
      </c>
      <c r="CP776" s="78" t="str">
        <f t="shared" si="488"/>
        <v/>
      </c>
      <c r="CQ776" s="78" t="str">
        <f t="shared" si="489"/>
        <v/>
      </c>
      <c r="CR776" s="78" t="str">
        <f t="shared" si="490"/>
        <v/>
      </c>
      <c r="CS776" s="78" t="str">
        <f t="shared" si="491"/>
        <v/>
      </c>
      <c r="CT776" s="78">
        <f t="shared" si="492"/>
        <v>0</v>
      </c>
      <c r="CU776" s="78">
        <f t="shared" si="493"/>
        <v>0</v>
      </c>
      <c r="CV776" s="78">
        <f t="shared" si="494"/>
        <v>0</v>
      </c>
      <c r="CW776" s="78">
        <f t="shared" si="495"/>
        <v>0</v>
      </c>
      <c r="CX776" s="78">
        <f t="shared" si="496"/>
        <v>0</v>
      </c>
      <c r="CY776" s="78">
        <f t="shared" si="497"/>
        <v>0</v>
      </c>
      <c r="CZ776" s="78">
        <f t="shared" si="498"/>
        <v>0</v>
      </c>
      <c r="DA776" s="78">
        <f>IF(COUNTIFS($A$2:$A$601,A776,$B$2:$B$601,B776,$F$2:F$601,F776)&gt;1,1,0)</f>
        <v>0</v>
      </c>
      <c r="DB776" s="78">
        <f t="shared" si="499"/>
        <v>0</v>
      </c>
      <c r="DC776" s="78">
        <f t="shared" si="500"/>
        <v>0</v>
      </c>
      <c r="DD776" s="78">
        <f t="shared" si="501"/>
        <v>0</v>
      </c>
      <c r="DE776" s="78" t="str">
        <f t="shared" si="502"/>
        <v>1</v>
      </c>
      <c r="DF776" s="78" t="str">
        <f t="shared" si="503"/>
        <v>1</v>
      </c>
      <c r="DG776" s="78" t="str">
        <f t="shared" si="504"/>
        <v>1</v>
      </c>
      <c r="DH776" s="78" t="str">
        <f t="shared" si="505"/>
        <v>1</v>
      </c>
      <c r="DI776" s="79" t="str">
        <f>IFERROR(IF(J776="","",VLOOKUP(J776,Lists!$D$3:$E$13,2,FALSE)),1)</f>
        <v/>
      </c>
      <c r="DJ776" s="79" t="str">
        <f>IFERROR(IF(K776="","",VLOOKUP(K776,Lists!$F$3:$G$14,2,FALSE)),1)</f>
        <v/>
      </c>
      <c r="DK776" s="79" t="str">
        <f>IFERROR(IF(M776="","",VLOOKUP(M776,Lists!$AA$3:$AB$18,2,FALSE)),1)</f>
        <v/>
      </c>
      <c r="DL776" s="79" t="str">
        <f>IFERROR(IF(N776="","",VLOOKUP(N776,Lists!$AC$3:$AD$13,2,FALSE)),1)</f>
        <v/>
      </c>
    </row>
    <row r="777" spans="1:116" ht="15" customHeight="1" x14ac:dyDescent="0.2">
      <c r="A777" s="20"/>
      <c r="B777" s="19"/>
      <c r="C777" s="19"/>
      <c r="D777" s="19"/>
      <c r="E777" s="136"/>
      <c r="F777" s="70"/>
      <c r="G777" s="19"/>
      <c r="H777" s="65"/>
      <c r="I777" s="20"/>
      <c r="J777" s="66"/>
      <c r="K777" s="18"/>
      <c r="L777" s="18"/>
      <c r="M777" s="20"/>
      <c r="N777" s="20"/>
      <c r="O777" s="18"/>
      <c r="P777" s="134"/>
      <c r="Q777" s="70"/>
      <c r="R777" s="134"/>
      <c r="S777" s="70"/>
      <c r="T777" s="134"/>
      <c r="U777" s="70"/>
      <c r="V777" s="134"/>
      <c r="W777" s="20"/>
      <c r="X777" s="135"/>
      <c r="Y777" s="20"/>
      <c r="Z777" s="135"/>
      <c r="AA777" s="19"/>
      <c r="AB777" s="19"/>
      <c r="AC777" s="19"/>
      <c r="AD777" s="19"/>
      <c r="AE777" s="71" t="str">
        <f t="shared" si="470"/>
        <v/>
      </c>
      <c r="AF777" s="71" t="str">
        <f t="shared" si="471"/>
        <v/>
      </c>
      <c r="AG777" s="71" t="str">
        <f t="shared" si="472"/>
        <v/>
      </c>
      <c r="AH777" s="71" t="str">
        <f t="shared" si="473"/>
        <v/>
      </c>
      <c r="AI777" s="71" t="str">
        <f t="shared" si="474"/>
        <v/>
      </c>
      <c r="AJ777" s="71" t="str">
        <f t="shared" si="475"/>
        <v/>
      </c>
      <c r="AK777" s="71" t="str">
        <f t="shared" si="476"/>
        <v/>
      </c>
      <c r="AL777" s="71" t="str">
        <f t="shared" si="477"/>
        <v/>
      </c>
      <c r="AM777" s="71" t="str">
        <f t="shared" si="478"/>
        <v/>
      </c>
      <c r="AN777" s="72" t="str">
        <f t="shared" si="479"/>
        <v/>
      </c>
      <c r="AO777" s="73" t="str">
        <f t="shared" si="480"/>
        <v/>
      </c>
      <c r="AP777" s="72" t="str">
        <f t="shared" si="481"/>
        <v/>
      </c>
      <c r="AQ777" s="72" t="str">
        <f t="shared" si="482"/>
        <v/>
      </c>
      <c r="AR777" s="72" t="str">
        <f t="shared" si="483"/>
        <v/>
      </c>
      <c r="AS777" s="72" t="str">
        <f t="shared" si="484"/>
        <v/>
      </c>
      <c r="AT777" s="72" t="str">
        <f t="shared" si="485"/>
        <v/>
      </c>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78" t="str">
        <f t="shared" si="486"/>
        <v/>
      </c>
      <c r="CO777" s="78" t="str">
        <f t="shared" si="487"/>
        <v/>
      </c>
      <c r="CP777" s="78" t="str">
        <f t="shared" si="488"/>
        <v/>
      </c>
      <c r="CQ777" s="78" t="str">
        <f t="shared" si="489"/>
        <v/>
      </c>
      <c r="CR777" s="78" t="str">
        <f t="shared" si="490"/>
        <v/>
      </c>
      <c r="CS777" s="78" t="str">
        <f t="shared" si="491"/>
        <v/>
      </c>
      <c r="CT777" s="78">
        <f t="shared" si="492"/>
        <v>0</v>
      </c>
      <c r="CU777" s="78">
        <f t="shared" si="493"/>
        <v>0</v>
      </c>
      <c r="CV777" s="78">
        <f t="shared" si="494"/>
        <v>0</v>
      </c>
      <c r="CW777" s="78">
        <f t="shared" si="495"/>
        <v>0</v>
      </c>
      <c r="CX777" s="78">
        <f t="shared" si="496"/>
        <v>0</v>
      </c>
      <c r="CY777" s="78">
        <f t="shared" si="497"/>
        <v>0</v>
      </c>
      <c r="CZ777" s="78">
        <f t="shared" si="498"/>
        <v>0</v>
      </c>
      <c r="DA777" s="78">
        <f>IF(COUNTIFS($A$2:$A$601,A777,$B$2:$B$601,B777,$F$2:F$601,F777)&gt;1,1,0)</f>
        <v>0</v>
      </c>
      <c r="DB777" s="78">
        <f t="shared" si="499"/>
        <v>0</v>
      </c>
      <c r="DC777" s="78">
        <f t="shared" si="500"/>
        <v>0</v>
      </c>
      <c r="DD777" s="78">
        <f t="shared" si="501"/>
        <v>0</v>
      </c>
      <c r="DE777" s="78" t="str">
        <f t="shared" si="502"/>
        <v>1</v>
      </c>
      <c r="DF777" s="78" t="str">
        <f t="shared" si="503"/>
        <v>1</v>
      </c>
      <c r="DG777" s="78" t="str">
        <f t="shared" si="504"/>
        <v>1</v>
      </c>
      <c r="DH777" s="78" t="str">
        <f t="shared" si="505"/>
        <v>1</v>
      </c>
      <c r="DI777" s="79" t="str">
        <f>IFERROR(IF(J777="","",VLOOKUP(J777,Lists!$D$3:$E$13,2,FALSE)),1)</f>
        <v/>
      </c>
      <c r="DJ777" s="79" t="str">
        <f>IFERROR(IF(K777="","",VLOOKUP(K777,Lists!$F$3:$G$14,2,FALSE)),1)</f>
        <v/>
      </c>
      <c r="DK777" s="79" t="str">
        <f>IFERROR(IF(M777="","",VLOOKUP(M777,Lists!$AA$3:$AB$18,2,FALSE)),1)</f>
        <v/>
      </c>
      <c r="DL777" s="79" t="str">
        <f>IFERROR(IF(N777="","",VLOOKUP(N777,Lists!$AC$3:$AD$13,2,FALSE)),1)</f>
        <v/>
      </c>
    </row>
    <row r="778" spans="1:116" ht="15" customHeight="1" x14ac:dyDescent="0.2">
      <c r="A778" s="20"/>
      <c r="B778" s="19"/>
      <c r="C778" s="19"/>
      <c r="D778" s="19"/>
      <c r="E778" s="136"/>
      <c r="F778" s="70"/>
      <c r="G778" s="19"/>
      <c r="H778" s="65"/>
      <c r="I778" s="20"/>
      <c r="J778" s="66"/>
      <c r="K778" s="18"/>
      <c r="L778" s="18"/>
      <c r="M778" s="20"/>
      <c r="N778" s="20"/>
      <c r="O778" s="18"/>
      <c r="P778" s="134"/>
      <c r="Q778" s="70"/>
      <c r="R778" s="134"/>
      <c r="S778" s="70"/>
      <c r="T778" s="134"/>
      <c r="U778" s="70"/>
      <c r="V778" s="134"/>
      <c r="W778" s="20"/>
      <c r="X778" s="135"/>
      <c r="Y778" s="20"/>
      <c r="Z778" s="135"/>
      <c r="AA778" s="19"/>
      <c r="AB778" s="19"/>
      <c r="AC778" s="19"/>
      <c r="AD778" s="19"/>
      <c r="AE778" s="71" t="str">
        <f t="shared" si="470"/>
        <v/>
      </c>
      <c r="AF778" s="71" t="str">
        <f t="shared" si="471"/>
        <v/>
      </c>
      <c r="AG778" s="71" t="str">
        <f t="shared" si="472"/>
        <v/>
      </c>
      <c r="AH778" s="71" t="str">
        <f t="shared" si="473"/>
        <v/>
      </c>
      <c r="AI778" s="71" t="str">
        <f t="shared" si="474"/>
        <v/>
      </c>
      <c r="AJ778" s="71" t="str">
        <f t="shared" si="475"/>
        <v/>
      </c>
      <c r="AK778" s="71" t="str">
        <f t="shared" si="476"/>
        <v/>
      </c>
      <c r="AL778" s="71" t="str">
        <f t="shared" si="477"/>
        <v/>
      </c>
      <c r="AM778" s="71" t="str">
        <f t="shared" si="478"/>
        <v/>
      </c>
      <c r="AN778" s="72" t="str">
        <f t="shared" si="479"/>
        <v/>
      </c>
      <c r="AO778" s="73" t="str">
        <f t="shared" si="480"/>
        <v/>
      </c>
      <c r="AP778" s="72" t="str">
        <f t="shared" si="481"/>
        <v/>
      </c>
      <c r="AQ778" s="72" t="str">
        <f t="shared" si="482"/>
        <v/>
      </c>
      <c r="AR778" s="72" t="str">
        <f t="shared" si="483"/>
        <v/>
      </c>
      <c r="AS778" s="72" t="str">
        <f t="shared" si="484"/>
        <v/>
      </c>
      <c r="AT778" s="72" t="str">
        <f t="shared" si="485"/>
        <v/>
      </c>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78" t="str">
        <f t="shared" si="486"/>
        <v/>
      </c>
      <c r="CO778" s="78" t="str">
        <f t="shared" si="487"/>
        <v/>
      </c>
      <c r="CP778" s="78" t="str">
        <f t="shared" si="488"/>
        <v/>
      </c>
      <c r="CQ778" s="78" t="str">
        <f t="shared" si="489"/>
        <v/>
      </c>
      <c r="CR778" s="78" t="str">
        <f t="shared" si="490"/>
        <v/>
      </c>
      <c r="CS778" s="78" t="str">
        <f t="shared" si="491"/>
        <v/>
      </c>
      <c r="CT778" s="78">
        <f t="shared" si="492"/>
        <v>0</v>
      </c>
      <c r="CU778" s="78">
        <f t="shared" si="493"/>
        <v>0</v>
      </c>
      <c r="CV778" s="78">
        <f t="shared" si="494"/>
        <v>0</v>
      </c>
      <c r="CW778" s="78">
        <f t="shared" si="495"/>
        <v>0</v>
      </c>
      <c r="CX778" s="78">
        <f t="shared" si="496"/>
        <v>0</v>
      </c>
      <c r="CY778" s="78">
        <f t="shared" si="497"/>
        <v>0</v>
      </c>
      <c r="CZ778" s="78">
        <f t="shared" si="498"/>
        <v>0</v>
      </c>
      <c r="DA778" s="78">
        <f>IF(COUNTIFS($A$2:$A$601,A778,$B$2:$B$601,B778,$F$2:F$601,F778)&gt;1,1,0)</f>
        <v>0</v>
      </c>
      <c r="DB778" s="78">
        <f t="shared" si="499"/>
        <v>0</v>
      </c>
      <c r="DC778" s="78">
        <f t="shared" si="500"/>
        <v>0</v>
      </c>
      <c r="DD778" s="78">
        <f t="shared" si="501"/>
        <v>0</v>
      </c>
      <c r="DE778" s="78" t="str">
        <f t="shared" si="502"/>
        <v>1</v>
      </c>
      <c r="DF778" s="78" t="str">
        <f t="shared" si="503"/>
        <v>1</v>
      </c>
      <c r="DG778" s="78" t="str">
        <f t="shared" si="504"/>
        <v>1</v>
      </c>
      <c r="DH778" s="78" t="str">
        <f t="shared" si="505"/>
        <v>1</v>
      </c>
      <c r="DI778" s="79" t="str">
        <f>IFERROR(IF(J778="","",VLOOKUP(J778,Lists!$D$3:$E$13,2,FALSE)),1)</f>
        <v/>
      </c>
      <c r="DJ778" s="79" t="str">
        <f>IFERROR(IF(K778="","",VLOOKUP(K778,Lists!$F$3:$G$14,2,FALSE)),1)</f>
        <v/>
      </c>
      <c r="DK778" s="79" t="str">
        <f>IFERROR(IF(M778="","",VLOOKUP(M778,Lists!$AA$3:$AB$18,2,FALSE)),1)</f>
        <v/>
      </c>
      <c r="DL778" s="79" t="str">
        <f>IFERROR(IF(N778="","",VLOOKUP(N778,Lists!$AC$3:$AD$13,2,FALSE)),1)</f>
        <v/>
      </c>
    </row>
    <row r="779" spans="1:116" ht="15" customHeight="1" x14ac:dyDescent="0.2">
      <c r="A779" s="20"/>
      <c r="B779" s="19"/>
      <c r="C779" s="19"/>
      <c r="D779" s="19"/>
      <c r="E779" s="136"/>
      <c r="F779" s="70"/>
      <c r="G779" s="19"/>
      <c r="H779" s="65"/>
      <c r="I779" s="20"/>
      <c r="J779" s="66"/>
      <c r="K779" s="18"/>
      <c r="L779" s="18"/>
      <c r="M779" s="20"/>
      <c r="N779" s="20"/>
      <c r="O779" s="18"/>
      <c r="P779" s="134"/>
      <c r="Q779" s="70"/>
      <c r="R779" s="134"/>
      <c r="S779" s="70"/>
      <c r="T779" s="134"/>
      <c r="U779" s="70"/>
      <c r="V779" s="134"/>
      <c r="W779" s="20"/>
      <c r="X779" s="135"/>
      <c r="Y779" s="20"/>
      <c r="Z779" s="135"/>
      <c r="AA779" s="19"/>
      <c r="AB779" s="19"/>
      <c r="AC779" s="19"/>
      <c r="AD779" s="19"/>
      <c r="AE779" s="71" t="str">
        <f t="shared" si="470"/>
        <v/>
      </c>
      <c r="AF779" s="71" t="str">
        <f t="shared" si="471"/>
        <v/>
      </c>
      <c r="AG779" s="71" t="str">
        <f t="shared" si="472"/>
        <v/>
      </c>
      <c r="AH779" s="71" t="str">
        <f t="shared" si="473"/>
        <v/>
      </c>
      <c r="AI779" s="71" t="str">
        <f t="shared" si="474"/>
        <v/>
      </c>
      <c r="AJ779" s="71" t="str">
        <f t="shared" si="475"/>
        <v/>
      </c>
      <c r="AK779" s="71" t="str">
        <f t="shared" si="476"/>
        <v/>
      </c>
      <c r="AL779" s="71" t="str">
        <f t="shared" si="477"/>
        <v/>
      </c>
      <c r="AM779" s="71" t="str">
        <f t="shared" si="478"/>
        <v/>
      </c>
      <c r="AN779" s="72" t="str">
        <f t="shared" si="479"/>
        <v/>
      </c>
      <c r="AO779" s="73" t="str">
        <f t="shared" si="480"/>
        <v/>
      </c>
      <c r="AP779" s="72" t="str">
        <f t="shared" si="481"/>
        <v/>
      </c>
      <c r="AQ779" s="72" t="str">
        <f t="shared" si="482"/>
        <v/>
      </c>
      <c r="AR779" s="72" t="str">
        <f t="shared" si="483"/>
        <v/>
      </c>
      <c r="AS779" s="72" t="str">
        <f t="shared" si="484"/>
        <v/>
      </c>
      <c r="AT779" s="72" t="str">
        <f t="shared" si="485"/>
        <v/>
      </c>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78" t="str">
        <f t="shared" si="486"/>
        <v/>
      </c>
      <c r="CO779" s="78" t="str">
        <f t="shared" si="487"/>
        <v/>
      </c>
      <c r="CP779" s="78" t="str">
        <f t="shared" si="488"/>
        <v/>
      </c>
      <c r="CQ779" s="78" t="str">
        <f t="shared" si="489"/>
        <v/>
      </c>
      <c r="CR779" s="78" t="str">
        <f t="shared" si="490"/>
        <v/>
      </c>
      <c r="CS779" s="78" t="str">
        <f t="shared" si="491"/>
        <v/>
      </c>
      <c r="CT779" s="78">
        <f t="shared" si="492"/>
        <v>0</v>
      </c>
      <c r="CU779" s="78">
        <f t="shared" si="493"/>
        <v>0</v>
      </c>
      <c r="CV779" s="78">
        <f t="shared" si="494"/>
        <v>0</v>
      </c>
      <c r="CW779" s="78">
        <f t="shared" si="495"/>
        <v>0</v>
      </c>
      <c r="CX779" s="78">
        <f t="shared" si="496"/>
        <v>0</v>
      </c>
      <c r="CY779" s="78">
        <f t="shared" si="497"/>
        <v>0</v>
      </c>
      <c r="CZ779" s="78">
        <f t="shared" si="498"/>
        <v>0</v>
      </c>
      <c r="DA779" s="78">
        <f>IF(COUNTIFS($A$2:$A$601,A779,$B$2:$B$601,B779,$F$2:F$601,F779)&gt;1,1,0)</f>
        <v>0</v>
      </c>
      <c r="DB779" s="78">
        <f t="shared" si="499"/>
        <v>0</v>
      </c>
      <c r="DC779" s="78">
        <f t="shared" si="500"/>
        <v>0</v>
      </c>
      <c r="DD779" s="78">
        <f t="shared" si="501"/>
        <v>0</v>
      </c>
      <c r="DE779" s="78" t="str">
        <f t="shared" si="502"/>
        <v>1</v>
      </c>
      <c r="DF779" s="78" t="str">
        <f t="shared" si="503"/>
        <v>1</v>
      </c>
      <c r="DG779" s="78" t="str">
        <f t="shared" si="504"/>
        <v>1</v>
      </c>
      <c r="DH779" s="78" t="str">
        <f t="shared" si="505"/>
        <v>1</v>
      </c>
      <c r="DI779" s="79" t="str">
        <f>IFERROR(IF(J779="","",VLOOKUP(J779,Lists!$D$3:$E$13,2,FALSE)),1)</f>
        <v/>
      </c>
      <c r="DJ779" s="79" t="str">
        <f>IFERROR(IF(K779="","",VLOOKUP(K779,Lists!$F$3:$G$14,2,FALSE)),1)</f>
        <v/>
      </c>
      <c r="DK779" s="79" t="str">
        <f>IFERROR(IF(M779="","",VLOOKUP(M779,Lists!$AA$3:$AB$18,2,FALSE)),1)</f>
        <v/>
      </c>
      <c r="DL779" s="79" t="str">
        <f>IFERROR(IF(N779="","",VLOOKUP(N779,Lists!$AC$3:$AD$13,2,FALSE)),1)</f>
        <v/>
      </c>
    </row>
    <row r="780" spans="1:116" ht="15" customHeight="1" x14ac:dyDescent="0.2">
      <c r="A780" s="20"/>
      <c r="B780" s="19"/>
      <c r="C780" s="19"/>
      <c r="D780" s="19"/>
      <c r="E780" s="136"/>
      <c r="F780" s="70"/>
      <c r="G780" s="19"/>
      <c r="H780" s="65"/>
      <c r="I780" s="20"/>
      <c r="J780" s="66"/>
      <c r="K780" s="18"/>
      <c r="L780" s="18"/>
      <c r="M780" s="20"/>
      <c r="N780" s="20"/>
      <c r="O780" s="18"/>
      <c r="P780" s="134"/>
      <c r="Q780" s="70"/>
      <c r="R780" s="134"/>
      <c r="S780" s="70"/>
      <c r="T780" s="134"/>
      <c r="U780" s="70"/>
      <c r="V780" s="134"/>
      <c r="W780" s="20"/>
      <c r="X780" s="135"/>
      <c r="Y780" s="20"/>
      <c r="Z780" s="135"/>
      <c r="AA780" s="19"/>
      <c r="AB780" s="19"/>
      <c r="AC780" s="19"/>
      <c r="AD780" s="19"/>
      <c r="AE780" s="71" t="str">
        <f t="shared" si="470"/>
        <v/>
      </c>
      <c r="AF780" s="71" t="str">
        <f t="shared" si="471"/>
        <v/>
      </c>
      <c r="AG780" s="71" t="str">
        <f t="shared" si="472"/>
        <v/>
      </c>
      <c r="AH780" s="71" t="str">
        <f t="shared" si="473"/>
        <v/>
      </c>
      <c r="AI780" s="71" t="str">
        <f t="shared" si="474"/>
        <v/>
      </c>
      <c r="AJ780" s="71" t="str">
        <f t="shared" si="475"/>
        <v/>
      </c>
      <c r="AK780" s="71" t="str">
        <f t="shared" si="476"/>
        <v/>
      </c>
      <c r="AL780" s="71" t="str">
        <f t="shared" si="477"/>
        <v/>
      </c>
      <c r="AM780" s="71" t="str">
        <f t="shared" si="478"/>
        <v/>
      </c>
      <c r="AN780" s="72" t="str">
        <f t="shared" si="479"/>
        <v/>
      </c>
      <c r="AO780" s="73" t="str">
        <f t="shared" si="480"/>
        <v/>
      </c>
      <c r="AP780" s="72" t="str">
        <f t="shared" si="481"/>
        <v/>
      </c>
      <c r="AQ780" s="72" t="str">
        <f t="shared" si="482"/>
        <v/>
      </c>
      <c r="AR780" s="72" t="str">
        <f t="shared" si="483"/>
        <v/>
      </c>
      <c r="AS780" s="72" t="str">
        <f t="shared" si="484"/>
        <v/>
      </c>
      <c r="AT780" s="72" t="str">
        <f t="shared" si="485"/>
        <v/>
      </c>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78" t="str">
        <f t="shared" si="486"/>
        <v/>
      </c>
      <c r="CO780" s="78" t="str">
        <f t="shared" si="487"/>
        <v/>
      </c>
      <c r="CP780" s="78" t="str">
        <f t="shared" si="488"/>
        <v/>
      </c>
      <c r="CQ780" s="78" t="str">
        <f t="shared" si="489"/>
        <v/>
      </c>
      <c r="CR780" s="78" t="str">
        <f t="shared" si="490"/>
        <v/>
      </c>
      <c r="CS780" s="78" t="str">
        <f t="shared" si="491"/>
        <v/>
      </c>
      <c r="CT780" s="78">
        <f t="shared" si="492"/>
        <v>0</v>
      </c>
      <c r="CU780" s="78">
        <f t="shared" si="493"/>
        <v>0</v>
      </c>
      <c r="CV780" s="78">
        <f t="shared" si="494"/>
        <v>0</v>
      </c>
      <c r="CW780" s="78">
        <f t="shared" si="495"/>
        <v>0</v>
      </c>
      <c r="CX780" s="78">
        <f t="shared" si="496"/>
        <v>0</v>
      </c>
      <c r="CY780" s="78">
        <f t="shared" si="497"/>
        <v>0</v>
      </c>
      <c r="CZ780" s="78">
        <f t="shared" si="498"/>
        <v>0</v>
      </c>
      <c r="DA780" s="78">
        <f>IF(COUNTIFS($A$2:$A$601,A780,$B$2:$B$601,B780,$F$2:F$601,F780)&gt;1,1,0)</f>
        <v>0</v>
      </c>
      <c r="DB780" s="78">
        <f t="shared" si="499"/>
        <v>0</v>
      </c>
      <c r="DC780" s="78">
        <f t="shared" si="500"/>
        <v>0</v>
      </c>
      <c r="DD780" s="78">
        <f t="shared" si="501"/>
        <v>0</v>
      </c>
      <c r="DE780" s="78" t="str">
        <f t="shared" si="502"/>
        <v>1</v>
      </c>
      <c r="DF780" s="78" t="str">
        <f t="shared" si="503"/>
        <v>1</v>
      </c>
      <c r="DG780" s="78" t="str">
        <f t="shared" si="504"/>
        <v>1</v>
      </c>
      <c r="DH780" s="78" t="str">
        <f t="shared" si="505"/>
        <v>1</v>
      </c>
      <c r="DI780" s="79" t="str">
        <f>IFERROR(IF(J780="","",VLOOKUP(J780,Lists!$D$3:$E$13,2,FALSE)),1)</f>
        <v/>
      </c>
      <c r="DJ780" s="79" t="str">
        <f>IFERROR(IF(K780="","",VLOOKUP(K780,Lists!$F$3:$G$14,2,FALSE)),1)</f>
        <v/>
      </c>
      <c r="DK780" s="79" t="str">
        <f>IFERROR(IF(M780="","",VLOOKUP(M780,Lists!$AA$3:$AB$18,2,FALSE)),1)</f>
        <v/>
      </c>
      <c r="DL780" s="79" t="str">
        <f>IFERROR(IF(N780="","",VLOOKUP(N780,Lists!$AC$3:$AD$13,2,FALSE)),1)</f>
        <v/>
      </c>
    </row>
    <row r="781" spans="1:116" ht="15" customHeight="1" x14ac:dyDescent="0.2">
      <c r="A781" s="20"/>
      <c r="B781" s="19"/>
      <c r="C781" s="19"/>
      <c r="D781" s="19"/>
      <c r="E781" s="136"/>
      <c r="F781" s="70"/>
      <c r="G781" s="19"/>
      <c r="H781" s="65"/>
      <c r="I781" s="20"/>
      <c r="J781" s="66"/>
      <c r="K781" s="18"/>
      <c r="L781" s="18"/>
      <c r="M781" s="20"/>
      <c r="N781" s="20"/>
      <c r="O781" s="18"/>
      <c r="P781" s="134"/>
      <c r="Q781" s="70"/>
      <c r="R781" s="134"/>
      <c r="S781" s="70"/>
      <c r="T781" s="134"/>
      <c r="U781" s="70"/>
      <c r="V781" s="134"/>
      <c r="W781" s="20"/>
      <c r="X781" s="135"/>
      <c r="Y781" s="20"/>
      <c r="Z781" s="135"/>
      <c r="AA781" s="19"/>
      <c r="AB781" s="19"/>
      <c r="AC781" s="19"/>
      <c r="AD781" s="19"/>
      <c r="AE781" s="71" t="str">
        <f t="shared" si="470"/>
        <v/>
      </c>
      <c r="AF781" s="71" t="str">
        <f t="shared" si="471"/>
        <v/>
      </c>
      <c r="AG781" s="71" t="str">
        <f t="shared" si="472"/>
        <v/>
      </c>
      <c r="AH781" s="71" t="str">
        <f t="shared" si="473"/>
        <v/>
      </c>
      <c r="AI781" s="71" t="str">
        <f t="shared" si="474"/>
        <v/>
      </c>
      <c r="AJ781" s="71" t="str">
        <f t="shared" si="475"/>
        <v/>
      </c>
      <c r="AK781" s="71" t="str">
        <f t="shared" si="476"/>
        <v/>
      </c>
      <c r="AL781" s="71" t="str">
        <f t="shared" si="477"/>
        <v/>
      </c>
      <c r="AM781" s="71" t="str">
        <f t="shared" si="478"/>
        <v/>
      </c>
      <c r="AN781" s="72" t="str">
        <f t="shared" si="479"/>
        <v/>
      </c>
      <c r="AO781" s="73" t="str">
        <f t="shared" si="480"/>
        <v/>
      </c>
      <c r="AP781" s="72" t="str">
        <f t="shared" si="481"/>
        <v/>
      </c>
      <c r="AQ781" s="72" t="str">
        <f t="shared" si="482"/>
        <v/>
      </c>
      <c r="AR781" s="72" t="str">
        <f t="shared" si="483"/>
        <v/>
      </c>
      <c r="AS781" s="72" t="str">
        <f t="shared" si="484"/>
        <v/>
      </c>
      <c r="AT781" s="72" t="str">
        <f t="shared" si="485"/>
        <v/>
      </c>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78" t="str">
        <f t="shared" si="486"/>
        <v/>
      </c>
      <c r="CO781" s="78" t="str">
        <f t="shared" si="487"/>
        <v/>
      </c>
      <c r="CP781" s="78" t="str">
        <f t="shared" si="488"/>
        <v/>
      </c>
      <c r="CQ781" s="78" t="str">
        <f t="shared" si="489"/>
        <v/>
      </c>
      <c r="CR781" s="78" t="str">
        <f t="shared" si="490"/>
        <v/>
      </c>
      <c r="CS781" s="78" t="str">
        <f t="shared" si="491"/>
        <v/>
      </c>
      <c r="CT781" s="78">
        <f t="shared" si="492"/>
        <v>0</v>
      </c>
      <c r="CU781" s="78">
        <f t="shared" si="493"/>
        <v>0</v>
      </c>
      <c r="CV781" s="78">
        <f t="shared" si="494"/>
        <v>0</v>
      </c>
      <c r="CW781" s="78">
        <f t="shared" si="495"/>
        <v>0</v>
      </c>
      <c r="CX781" s="78">
        <f t="shared" si="496"/>
        <v>0</v>
      </c>
      <c r="CY781" s="78">
        <f t="shared" si="497"/>
        <v>0</v>
      </c>
      <c r="CZ781" s="78">
        <f t="shared" si="498"/>
        <v>0</v>
      </c>
      <c r="DA781" s="78">
        <f>IF(COUNTIFS($A$2:$A$601,A781,$B$2:$B$601,B781,$F$2:F$601,F781)&gt;1,1,0)</f>
        <v>0</v>
      </c>
      <c r="DB781" s="78">
        <f t="shared" si="499"/>
        <v>0</v>
      </c>
      <c r="DC781" s="78">
        <f t="shared" si="500"/>
        <v>0</v>
      </c>
      <c r="DD781" s="78">
        <f t="shared" si="501"/>
        <v>0</v>
      </c>
      <c r="DE781" s="78" t="str">
        <f t="shared" si="502"/>
        <v>1</v>
      </c>
      <c r="DF781" s="78" t="str">
        <f t="shared" si="503"/>
        <v>1</v>
      </c>
      <c r="DG781" s="78" t="str">
        <f t="shared" si="504"/>
        <v>1</v>
      </c>
      <c r="DH781" s="78" t="str">
        <f t="shared" si="505"/>
        <v>1</v>
      </c>
      <c r="DI781" s="79" t="str">
        <f>IFERROR(IF(J781="","",VLOOKUP(J781,Lists!$D$3:$E$13,2,FALSE)),1)</f>
        <v/>
      </c>
      <c r="DJ781" s="79" t="str">
        <f>IFERROR(IF(K781="","",VLOOKUP(K781,Lists!$F$3:$G$14,2,FALSE)),1)</f>
        <v/>
      </c>
      <c r="DK781" s="79" t="str">
        <f>IFERROR(IF(M781="","",VLOOKUP(M781,Lists!$AA$3:$AB$18,2,FALSE)),1)</f>
        <v/>
      </c>
      <c r="DL781" s="79" t="str">
        <f>IFERROR(IF(N781="","",VLOOKUP(N781,Lists!$AC$3:$AD$13,2,FALSE)),1)</f>
        <v/>
      </c>
    </row>
    <row r="782" spans="1:116" ht="15" customHeight="1" x14ac:dyDescent="0.2">
      <c r="A782" s="20"/>
      <c r="B782" s="19"/>
      <c r="C782" s="19"/>
      <c r="D782" s="19"/>
      <c r="E782" s="136"/>
      <c r="F782" s="70"/>
      <c r="G782" s="19"/>
      <c r="H782" s="65"/>
      <c r="I782" s="20"/>
      <c r="J782" s="66"/>
      <c r="K782" s="18"/>
      <c r="L782" s="18"/>
      <c r="M782" s="20"/>
      <c r="N782" s="20"/>
      <c r="O782" s="18"/>
      <c r="P782" s="134"/>
      <c r="Q782" s="70"/>
      <c r="R782" s="134"/>
      <c r="S782" s="70"/>
      <c r="T782" s="134"/>
      <c r="U782" s="70"/>
      <c r="V782" s="134"/>
      <c r="W782" s="20"/>
      <c r="X782" s="135"/>
      <c r="Y782" s="20"/>
      <c r="Z782" s="135"/>
      <c r="AA782" s="19"/>
      <c r="AB782" s="19"/>
      <c r="AC782" s="19"/>
      <c r="AD782" s="19"/>
      <c r="AE782" s="71" t="str">
        <f t="shared" si="470"/>
        <v/>
      </c>
      <c r="AF782" s="71" t="str">
        <f t="shared" si="471"/>
        <v/>
      </c>
      <c r="AG782" s="71" t="str">
        <f t="shared" si="472"/>
        <v/>
      </c>
      <c r="AH782" s="71" t="str">
        <f t="shared" si="473"/>
        <v/>
      </c>
      <c r="AI782" s="71" t="str">
        <f t="shared" si="474"/>
        <v/>
      </c>
      <c r="AJ782" s="71" t="str">
        <f t="shared" si="475"/>
        <v/>
      </c>
      <c r="AK782" s="71" t="str">
        <f t="shared" si="476"/>
        <v/>
      </c>
      <c r="AL782" s="71" t="str">
        <f t="shared" si="477"/>
        <v/>
      </c>
      <c r="AM782" s="71" t="str">
        <f t="shared" si="478"/>
        <v/>
      </c>
      <c r="AN782" s="72" t="str">
        <f t="shared" si="479"/>
        <v/>
      </c>
      <c r="AO782" s="73" t="str">
        <f t="shared" si="480"/>
        <v/>
      </c>
      <c r="AP782" s="72" t="str">
        <f t="shared" si="481"/>
        <v/>
      </c>
      <c r="AQ782" s="72" t="str">
        <f t="shared" si="482"/>
        <v/>
      </c>
      <c r="AR782" s="72" t="str">
        <f t="shared" si="483"/>
        <v/>
      </c>
      <c r="AS782" s="72" t="str">
        <f t="shared" si="484"/>
        <v/>
      </c>
      <c r="AT782" s="72" t="str">
        <f t="shared" si="485"/>
        <v/>
      </c>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78" t="str">
        <f t="shared" si="486"/>
        <v/>
      </c>
      <c r="CO782" s="78" t="str">
        <f t="shared" si="487"/>
        <v/>
      </c>
      <c r="CP782" s="78" t="str">
        <f t="shared" si="488"/>
        <v/>
      </c>
      <c r="CQ782" s="78" t="str">
        <f t="shared" si="489"/>
        <v/>
      </c>
      <c r="CR782" s="78" t="str">
        <f t="shared" si="490"/>
        <v/>
      </c>
      <c r="CS782" s="78" t="str">
        <f t="shared" si="491"/>
        <v/>
      </c>
      <c r="CT782" s="78">
        <f t="shared" si="492"/>
        <v>0</v>
      </c>
      <c r="CU782" s="78">
        <f t="shared" si="493"/>
        <v>0</v>
      </c>
      <c r="CV782" s="78">
        <f t="shared" si="494"/>
        <v>0</v>
      </c>
      <c r="CW782" s="78">
        <f t="shared" si="495"/>
        <v>0</v>
      </c>
      <c r="CX782" s="78">
        <f t="shared" si="496"/>
        <v>0</v>
      </c>
      <c r="CY782" s="78">
        <f t="shared" si="497"/>
        <v>0</v>
      </c>
      <c r="CZ782" s="78">
        <f t="shared" si="498"/>
        <v>0</v>
      </c>
      <c r="DA782" s="78">
        <f>IF(COUNTIFS($A$2:$A$601,A782,$B$2:$B$601,B782,$F$2:F$601,F782)&gt;1,1,0)</f>
        <v>0</v>
      </c>
      <c r="DB782" s="78">
        <f t="shared" si="499"/>
        <v>0</v>
      </c>
      <c r="DC782" s="78">
        <f t="shared" si="500"/>
        <v>0</v>
      </c>
      <c r="DD782" s="78">
        <f t="shared" si="501"/>
        <v>0</v>
      </c>
      <c r="DE782" s="78" t="str">
        <f t="shared" si="502"/>
        <v>1</v>
      </c>
      <c r="DF782" s="78" t="str">
        <f t="shared" si="503"/>
        <v>1</v>
      </c>
      <c r="DG782" s="78" t="str">
        <f t="shared" si="504"/>
        <v>1</v>
      </c>
      <c r="DH782" s="78" t="str">
        <f t="shared" si="505"/>
        <v>1</v>
      </c>
      <c r="DI782" s="79" t="str">
        <f>IFERROR(IF(J782="","",VLOOKUP(J782,Lists!$D$3:$E$13,2,FALSE)),1)</f>
        <v/>
      </c>
      <c r="DJ782" s="79" t="str">
        <f>IFERROR(IF(K782="","",VLOOKUP(K782,Lists!$F$3:$G$14,2,FALSE)),1)</f>
        <v/>
      </c>
      <c r="DK782" s="79" t="str">
        <f>IFERROR(IF(M782="","",VLOOKUP(M782,Lists!$AA$3:$AB$18,2,FALSE)),1)</f>
        <v/>
      </c>
      <c r="DL782" s="79" t="str">
        <f>IFERROR(IF(N782="","",VLOOKUP(N782,Lists!$AC$3:$AD$13,2,FALSE)),1)</f>
        <v/>
      </c>
    </row>
    <row r="783" spans="1:116" ht="15" customHeight="1" x14ac:dyDescent="0.2">
      <c r="A783" s="20"/>
      <c r="B783" s="19"/>
      <c r="C783" s="19"/>
      <c r="D783" s="19"/>
      <c r="E783" s="136"/>
      <c r="F783" s="70"/>
      <c r="G783" s="19"/>
      <c r="H783" s="65"/>
      <c r="I783" s="20"/>
      <c r="J783" s="66"/>
      <c r="K783" s="18"/>
      <c r="L783" s="18"/>
      <c r="M783" s="20"/>
      <c r="N783" s="20"/>
      <c r="O783" s="18"/>
      <c r="P783" s="134"/>
      <c r="Q783" s="70"/>
      <c r="R783" s="134"/>
      <c r="S783" s="70"/>
      <c r="T783" s="134"/>
      <c r="U783" s="70"/>
      <c r="V783" s="134"/>
      <c r="W783" s="20"/>
      <c r="X783" s="135"/>
      <c r="Y783" s="20"/>
      <c r="Z783" s="135"/>
      <c r="AA783" s="19"/>
      <c r="AB783" s="19"/>
      <c r="AC783" s="19"/>
      <c r="AD783" s="19"/>
      <c r="AE783" s="71" t="str">
        <f t="shared" si="470"/>
        <v/>
      </c>
      <c r="AF783" s="71" t="str">
        <f t="shared" si="471"/>
        <v/>
      </c>
      <c r="AG783" s="71" t="str">
        <f t="shared" si="472"/>
        <v/>
      </c>
      <c r="AH783" s="71" t="str">
        <f t="shared" si="473"/>
        <v/>
      </c>
      <c r="AI783" s="71" t="str">
        <f t="shared" si="474"/>
        <v/>
      </c>
      <c r="AJ783" s="71" t="str">
        <f t="shared" si="475"/>
        <v/>
      </c>
      <c r="AK783" s="71" t="str">
        <f t="shared" si="476"/>
        <v/>
      </c>
      <c r="AL783" s="71" t="str">
        <f t="shared" si="477"/>
        <v/>
      </c>
      <c r="AM783" s="71" t="str">
        <f t="shared" si="478"/>
        <v/>
      </c>
      <c r="AN783" s="72" t="str">
        <f t="shared" si="479"/>
        <v/>
      </c>
      <c r="AO783" s="73" t="str">
        <f t="shared" si="480"/>
        <v/>
      </c>
      <c r="AP783" s="72" t="str">
        <f t="shared" si="481"/>
        <v/>
      </c>
      <c r="AQ783" s="72" t="str">
        <f t="shared" si="482"/>
        <v/>
      </c>
      <c r="AR783" s="72" t="str">
        <f t="shared" si="483"/>
        <v/>
      </c>
      <c r="AS783" s="72" t="str">
        <f t="shared" si="484"/>
        <v/>
      </c>
      <c r="AT783" s="72" t="str">
        <f t="shared" si="485"/>
        <v/>
      </c>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78" t="str">
        <f t="shared" si="486"/>
        <v/>
      </c>
      <c r="CO783" s="78" t="str">
        <f t="shared" si="487"/>
        <v/>
      </c>
      <c r="CP783" s="78" t="str">
        <f t="shared" si="488"/>
        <v/>
      </c>
      <c r="CQ783" s="78" t="str">
        <f t="shared" si="489"/>
        <v/>
      </c>
      <c r="CR783" s="78" t="str">
        <f t="shared" si="490"/>
        <v/>
      </c>
      <c r="CS783" s="78" t="str">
        <f t="shared" si="491"/>
        <v/>
      </c>
      <c r="CT783" s="78">
        <f t="shared" si="492"/>
        <v>0</v>
      </c>
      <c r="CU783" s="78">
        <f t="shared" si="493"/>
        <v>0</v>
      </c>
      <c r="CV783" s="78">
        <f t="shared" si="494"/>
        <v>0</v>
      </c>
      <c r="CW783" s="78">
        <f t="shared" si="495"/>
        <v>0</v>
      </c>
      <c r="CX783" s="78">
        <f t="shared" si="496"/>
        <v>0</v>
      </c>
      <c r="CY783" s="78">
        <f t="shared" si="497"/>
        <v>0</v>
      </c>
      <c r="CZ783" s="78">
        <f t="shared" si="498"/>
        <v>0</v>
      </c>
      <c r="DA783" s="78">
        <f>IF(COUNTIFS($A$2:$A$601,A783,$B$2:$B$601,B783,$F$2:F$601,F783)&gt;1,1,0)</f>
        <v>0</v>
      </c>
      <c r="DB783" s="78">
        <f t="shared" si="499"/>
        <v>0</v>
      </c>
      <c r="DC783" s="78">
        <f t="shared" si="500"/>
        <v>0</v>
      </c>
      <c r="DD783" s="78">
        <f t="shared" si="501"/>
        <v>0</v>
      </c>
      <c r="DE783" s="78" t="str">
        <f t="shared" si="502"/>
        <v>1</v>
      </c>
      <c r="DF783" s="78" t="str">
        <f t="shared" si="503"/>
        <v>1</v>
      </c>
      <c r="DG783" s="78" t="str">
        <f t="shared" si="504"/>
        <v>1</v>
      </c>
      <c r="DH783" s="78" t="str">
        <f t="shared" si="505"/>
        <v>1</v>
      </c>
      <c r="DI783" s="79" t="str">
        <f>IFERROR(IF(J783="","",VLOOKUP(J783,Lists!$D$3:$E$13,2,FALSE)),1)</f>
        <v/>
      </c>
      <c r="DJ783" s="79" t="str">
        <f>IFERROR(IF(K783="","",VLOOKUP(K783,Lists!$F$3:$G$14,2,FALSE)),1)</f>
        <v/>
      </c>
      <c r="DK783" s="79" t="str">
        <f>IFERROR(IF(M783="","",VLOOKUP(M783,Lists!$AA$3:$AB$18,2,FALSE)),1)</f>
        <v/>
      </c>
      <c r="DL783" s="79" t="str">
        <f>IFERROR(IF(N783="","",VLOOKUP(N783,Lists!$AC$3:$AD$13,2,FALSE)),1)</f>
        <v/>
      </c>
    </row>
    <row r="784" spans="1:116" ht="15" customHeight="1" x14ac:dyDescent="0.2">
      <c r="A784" s="20"/>
      <c r="B784" s="19"/>
      <c r="C784" s="19"/>
      <c r="D784" s="19"/>
      <c r="E784" s="136"/>
      <c r="F784" s="70"/>
      <c r="G784" s="19"/>
      <c r="H784" s="65"/>
      <c r="I784" s="20"/>
      <c r="J784" s="66"/>
      <c r="K784" s="18"/>
      <c r="L784" s="18"/>
      <c r="M784" s="20"/>
      <c r="N784" s="20"/>
      <c r="O784" s="18"/>
      <c r="P784" s="134"/>
      <c r="Q784" s="70"/>
      <c r="R784" s="134"/>
      <c r="S784" s="70"/>
      <c r="T784" s="134"/>
      <c r="U784" s="70"/>
      <c r="V784" s="134"/>
      <c r="W784" s="20"/>
      <c r="X784" s="135"/>
      <c r="Y784" s="20"/>
      <c r="Z784" s="135"/>
      <c r="AA784" s="19"/>
      <c r="AB784" s="19"/>
      <c r="AC784" s="19"/>
      <c r="AD784" s="19"/>
      <c r="AE784" s="71" t="str">
        <f t="shared" si="470"/>
        <v/>
      </c>
      <c r="AF784" s="71" t="str">
        <f t="shared" si="471"/>
        <v/>
      </c>
      <c r="AG784" s="71" t="str">
        <f t="shared" si="472"/>
        <v/>
      </c>
      <c r="AH784" s="71" t="str">
        <f t="shared" si="473"/>
        <v/>
      </c>
      <c r="AI784" s="71" t="str">
        <f t="shared" si="474"/>
        <v/>
      </c>
      <c r="AJ784" s="71" t="str">
        <f t="shared" si="475"/>
        <v/>
      </c>
      <c r="AK784" s="71" t="str">
        <f t="shared" si="476"/>
        <v/>
      </c>
      <c r="AL784" s="71" t="str">
        <f t="shared" si="477"/>
        <v/>
      </c>
      <c r="AM784" s="71" t="str">
        <f t="shared" si="478"/>
        <v/>
      </c>
      <c r="AN784" s="72" t="str">
        <f t="shared" si="479"/>
        <v/>
      </c>
      <c r="AO784" s="73" t="str">
        <f t="shared" si="480"/>
        <v/>
      </c>
      <c r="AP784" s="72" t="str">
        <f t="shared" si="481"/>
        <v/>
      </c>
      <c r="AQ784" s="72" t="str">
        <f t="shared" si="482"/>
        <v/>
      </c>
      <c r="AR784" s="72" t="str">
        <f t="shared" si="483"/>
        <v/>
      </c>
      <c r="AS784" s="72" t="str">
        <f t="shared" si="484"/>
        <v/>
      </c>
      <c r="AT784" s="72" t="str">
        <f t="shared" si="485"/>
        <v/>
      </c>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78" t="str">
        <f t="shared" si="486"/>
        <v/>
      </c>
      <c r="CO784" s="78" t="str">
        <f t="shared" si="487"/>
        <v/>
      </c>
      <c r="CP784" s="78" t="str">
        <f t="shared" si="488"/>
        <v/>
      </c>
      <c r="CQ784" s="78" t="str">
        <f t="shared" si="489"/>
        <v/>
      </c>
      <c r="CR784" s="78" t="str">
        <f t="shared" si="490"/>
        <v/>
      </c>
      <c r="CS784" s="78" t="str">
        <f t="shared" si="491"/>
        <v/>
      </c>
      <c r="CT784" s="78">
        <f t="shared" si="492"/>
        <v>0</v>
      </c>
      <c r="CU784" s="78">
        <f t="shared" si="493"/>
        <v>0</v>
      </c>
      <c r="CV784" s="78">
        <f t="shared" si="494"/>
        <v>0</v>
      </c>
      <c r="CW784" s="78">
        <f t="shared" si="495"/>
        <v>0</v>
      </c>
      <c r="CX784" s="78">
        <f t="shared" si="496"/>
        <v>0</v>
      </c>
      <c r="CY784" s="78">
        <f t="shared" si="497"/>
        <v>0</v>
      </c>
      <c r="CZ784" s="78">
        <f t="shared" si="498"/>
        <v>0</v>
      </c>
      <c r="DA784" s="78">
        <f>IF(COUNTIFS($A$2:$A$601,A784,$B$2:$B$601,B784,$F$2:F$601,F784)&gt;1,1,0)</f>
        <v>0</v>
      </c>
      <c r="DB784" s="78">
        <f t="shared" si="499"/>
        <v>0</v>
      </c>
      <c r="DC784" s="78">
        <f t="shared" si="500"/>
        <v>0</v>
      </c>
      <c r="DD784" s="78">
        <f t="shared" si="501"/>
        <v>0</v>
      </c>
      <c r="DE784" s="78" t="str">
        <f t="shared" si="502"/>
        <v>1</v>
      </c>
      <c r="DF784" s="78" t="str">
        <f t="shared" si="503"/>
        <v>1</v>
      </c>
      <c r="DG784" s="78" t="str">
        <f t="shared" si="504"/>
        <v>1</v>
      </c>
      <c r="DH784" s="78" t="str">
        <f t="shared" si="505"/>
        <v>1</v>
      </c>
      <c r="DI784" s="79" t="str">
        <f>IFERROR(IF(J784="","",VLOOKUP(J784,Lists!$D$3:$E$13,2,FALSE)),1)</f>
        <v/>
      </c>
      <c r="DJ784" s="79" t="str">
        <f>IFERROR(IF(K784="","",VLOOKUP(K784,Lists!$F$3:$G$14,2,FALSE)),1)</f>
        <v/>
      </c>
      <c r="DK784" s="79" t="str">
        <f>IFERROR(IF(M784="","",VLOOKUP(M784,Lists!$AA$3:$AB$18,2,FALSE)),1)</f>
        <v/>
      </c>
      <c r="DL784" s="79" t="str">
        <f>IFERROR(IF(N784="","",VLOOKUP(N784,Lists!$AC$3:$AD$13,2,FALSE)),1)</f>
        <v/>
      </c>
    </row>
    <row r="785" spans="1:116" ht="15" customHeight="1" x14ac:dyDescent="0.2">
      <c r="A785" s="20"/>
      <c r="B785" s="19"/>
      <c r="C785" s="19"/>
      <c r="D785" s="19"/>
      <c r="E785" s="136"/>
      <c r="F785" s="70"/>
      <c r="G785" s="19"/>
      <c r="H785" s="65"/>
      <c r="I785" s="20"/>
      <c r="J785" s="66"/>
      <c r="K785" s="18"/>
      <c r="L785" s="18"/>
      <c r="M785" s="20"/>
      <c r="N785" s="20"/>
      <c r="O785" s="18"/>
      <c r="P785" s="134"/>
      <c r="Q785" s="70"/>
      <c r="R785" s="134"/>
      <c r="S785" s="70"/>
      <c r="T785" s="134"/>
      <c r="U785" s="70"/>
      <c r="V785" s="134"/>
      <c r="W785" s="20"/>
      <c r="X785" s="135"/>
      <c r="Y785" s="20"/>
      <c r="Z785" s="135"/>
      <c r="AA785" s="19"/>
      <c r="AB785" s="19"/>
      <c r="AC785" s="19"/>
      <c r="AD785" s="19"/>
      <c r="AE785" s="71" t="str">
        <f t="shared" si="470"/>
        <v/>
      </c>
      <c r="AF785" s="71" t="str">
        <f t="shared" si="471"/>
        <v/>
      </c>
      <c r="AG785" s="71" t="str">
        <f t="shared" si="472"/>
        <v/>
      </c>
      <c r="AH785" s="71" t="str">
        <f t="shared" si="473"/>
        <v/>
      </c>
      <c r="AI785" s="71" t="str">
        <f t="shared" si="474"/>
        <v/>
      </c>
      <c r="AJ785" s="71" t="str">
        <f t="shared" si="475"/>
        <v/>
      </c>
      <c r="AK785" s="71" t="str">
        <f t="shared" si="476"/>
        <v/>
      </c>
      <c r="AL785" s="71" t="str">
        <f t="shared" si="477"/>
        <v/>
      </c>
      <c r="AM785" s="71" t="str">
        <f t="shared" si="478"/>
        <v/>
      </c>
      <c r="AN785" s="72" t="str">
        <f t="shared" si="479"/>
        <v/>
      </c>
      <c r="AO785" s="73" t="str">
        <f t="shared" si="480"/>
        <v/>
      </c>
      <c r="AP785" s="72" t="str">
        <f t="shared" si="481"/>
        <v/>
      </c>
      <c r="AQ785" s="72" t="str">
        <f t="shared" si="482"/>
        <v/>
      </c>
      <c r="AR785" s="72" t="str">
        <f t="shared" si="483"/>
        <v/>
      </c>
      <c r="AS785" s="72" t="str">
        <f t="shared" si="484"/>
        <v/>
      </c>
      <c r="AT785" s="72" t="str">
        <f t="shared" si="485"/>
        <v/>
      </c>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78" t="str">
        <f t="shared" si="486"/>
        <v/>
      </c>
      <c r="CO785" s="78" t="str">
        <f t="shared" si="487"/>
        <v/>
      </c>
      <c r="CP785" s="78" t="str">
        <f t="shared" si="488"/>
        <v/>
      </c>
      <c r="CQ785" s="78" t="str">
        <f t="shared" si="489"/>
        <v/>
      </c>
      <c r="CR785" s="78" t="str">
        <f t="shared" si="490"/>
        <v/>
      </c>
      <c r="CS785" s="78" t="str">
        <f t="shared" si="491"/>
        <v/>
      </c>
      <c r="CT785" s="78">
        <f t="shared" si="492"/>
        <v>0</v>
      </c>
      <c r="CU785" s="78">
        <f t="shared" si="493"/>
        <v>0</v>
      </c>
      <c r="CV785" s="78">
        <f t="shared" si="494"/>
        <v>0</v>
      </c>
      <c r="CW785" s="78">
        <f t="shared" si="495"/>
        <v>0</v>
      </c>
      <c r="CX785" s="78">
        <f t="shared" si="496"/>
        <v>0</v>
      </c>
      <c r="CY785" s="78">
        <f t="shared" si="497"/>
        <v>0</v>
      </c>
      <c r="CZ785" s="78">
        <f t="shared" si="498"/>
        <v>0</v>
      </c>
      <c r="DA785" s="78">
        <f>IF(COUNTIFS($A$2:$A$601,A785,$B$2:$B$601,B785,$F$2:F$601,F785)&gt;1,1,0)</f>
        <v>0</v>
      </c>
      <c r="DB785" s="78">
        <f t="shared" si="499"/>
        <v>0</v>
      </c>
      <c r="DC785" s="78">
        <f t="shared" si="500"/>
        <v>0</v>
      </c>
      <c r="DD785" s="78">
        <f t="shared" si="501"/>
        <v>0</v>
      </c>
      <c r="DE785" s="78" t="str">
        <f t="shared" si="502"/>
        <v>1</v>
      </c>
      <c r="DF785" s="78" t="str">
        <f t="shared" si="503"/>
        <v>1</v>
      </c>
      <c r="DG785" s="78" t="str">
        <f t="shared" si="504"/>
        <v>1</v>
      </c>
      <c r="DH785" s="78" t="str">
        <f t="shared" si="505"/>
        <v>1</v>
      </c>
      <c r="DI785" s="79" t="str">
        <f>IFERROR(IF(J785="","",VLOOKUP(J785,Lists!$D$3:$E$13,2,FALSE)),1)</f>
        <v/>
      </c>
      <c r="DJ785" s="79" t="str">
        <f>IFERROR(IF(K785="","",VLOOKUP(K785,Lists!$F$3:$G$14,2,FALSE)),1)</f>
        <v/>
      </c>
      <c r="DK785" s="79" t="str">
        <f>IFERROR(IF(M785="","",VLOOKUP(M785,Lists!$AA$3:$AB$18,2,FALSE)),1)</f>
        <v/>
      </c>
      <c r="DL785" s="79" t="str">
        <f>IFERROR(IF(N785="","",VLOOKUP(N785,Lists!$AC$3:$AD$13,2,FALSE)),1)</f>
        <v/>
      </c>
    </row>
    <row r="786" spans="1:116" ht="15" customHeight="1" x14ac:dyDescent="0.2">
      <c r="A786" s="20"/>
      <c r="B786" s="19"/>
      <c r="C786" s="19"/>
      <c r="D786" s="19"/>
      <c r="E786" s="136"/>
      <c r="F786" s="70"/>
      <c r="G786" s="19"/>
      <c r="H786" s="65"/>
      <c r="I786" s="20"/>
      <c r="J786" s="66"/>
      <c r="K786" s="18"/>
      <c r="L786" s="18"/>
      <c r="M786" s="20"/>
      <c r="N786" s="20"/>
      <c r="O786" s="18"/>
      <c r="P786" s="134"/>
      <c r="Q786" s="70"/>
      <c r="R786" s="134"/>
      <c r="S786" s="70"/>
      <c r="T786" s="134"/>
      <c r="U786" s="70"/>
      <c r="V786" s="134"/>
      <c r="W786" s="20"/>
      <c r="X786" s="135"/>
      <c r="Y786" s="20"/>
      <c r="Z786" s="135"/>
      <c r="AA786" s="19"/>
      <c r="AB786" s="19"/>
      <c r="AC786" s="19"/>
      <c r="AD786" s="19"/>
      <c r="AE786" s="71" t="str">
        <f t="shared" si="470"/>
        <v/>
      </c>
      <c r="AF786" s="71" t="str">
        <f t="shared" si="471"/>
        <v/>
      </c>
      <c r="AG786" s="71" t="str">
        <f t="shared" si="472"/>
        <v/>
      </c>
      <c r="AH786" s="71" t="str">
        <f t="shared" si="473"/>
        <v/>
      </c>
      <c r="AI786" s="71" t="str">
        <f t="shared" si="474"/>
        <v/>
      </c>
      <c r="AJ786" s="71" t="str">
        <f t="shared" si="475"/>
        <v/>
      </c>
      <c r="AK786" s="71" t="str">
        <f t="shared" si="476"/>
        <v/>
      </c>
      <c r="AL786" s="71" t="str">
        <f t="shared" si="477"/>
        <v/>
      </c>
      <c r="AM786" s="71" t="str">
        <f t="shared" si="478"/>
        <v/>
      </c>
      <c r="AN786" s="72" t="str">
        <f t="shared" si="479"/>
        <v/>
      </c>
      <c r="AO786" s="73" t="str">
        <f t="shared" si="480"/>
        <v/>
      </c>
      <c r="AP786" s="72" t="str">
        <f t="shared" si="481"/>
        <v/>
      </c>
      <c r="AQ786" s="72" t="str">
        <f t="shared" si="482"/>
        <v/>
      </c>
      <c r="AR786" s="72" t="str">
        <f t="shared" si="483"/>
        <v/>
      </c>
      <c r="AS786" s="72" t="str">
        <f t="shared" si="484"/>
        <v/>
      </c>
      <c r="AT786" s="72" t="str">
        <f t="shared" si="485"/>
        <v/>
      </c>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78" t="str">
        <f t="shared" si="486"/>
        <v/>
      </c>
      <c r="CO786" s="78" t="str">
        <f t="shared" si="487"/>
        <v/>
      </c>
      <c r="CP786" s="78" t="str">
        <f t="shared" si="488"/>
        <v/>
      </c>
      <c r="CQ786" s="78" t="str">
        <f t="shared" si="489"/>
        <v/>
      </c>
      <c r="CR786" s="78" t="str">
        <f t="shared" si="490"/>
        <v/>
      </c>
      <c r="CS786" s="78" t="str">
        <f t="shared" si="491"/>
        <v/>
      </c>
      <c r="CT786" s="78">
        <f t="shared" si="492"/>
        <v>0</v>
      </c>
      <c r="CU786" s="78">
        <f t="shared" si="493"/>
        <v>0</v>
      </c>
      <c r="CV786" s="78">
        <f t="shared" si="494"/>
        <v>0</v>
      </c>
      <c r="CW786" s="78">
        <f t="shared" si="495"/>
        <v>0</v>
      </c>
      <c r="CX786" s="78">
        <f t="shared" si="496"/>
        <v>0</v>
      </c>
      <c r="CY786" s="78">
        <f t="shared" si="497"/>
        <v>0</v>
      </c>
      <c r="CZ786" s="78">
        <f t="shared" si="498"/>
        <v>0</v>
      </c>
      <c r="DA786" s="78">
        <f>IF(COUNTIFS($A$2:$A$601,A786,$B$2:$B$601,B786,$F$2:F$601,F786)&gt;1,1,0)</f>
        <v>0</v>
      </c>
      <c r="DB786" s="78">
        <f t="shared" si="499"/>
        <v>0</v>
      </c>
      <c r="DC786" s="78">
        <f t="shared" si="500"/>
        <v>0</v>
      </c>
      <c r="DD786" s="78">
        <f t="shared" si="501"/>
        <v>0</v>
      </c>
      <c r="DE786" s="78" t="str">
        <f t="shared" si="502"/>
        <v>1</v>
      </c>
      <c r="DF786" s="78" t="str">
        <f t="shared" si="503"/>
        <v>1</v>
      </c>
      <c r="DG786" s="78" t="str">
        <f t="shared" si="504"/>
        <v>1</v>
      </c>
      <c r="DH786" s="78" t="str">
        <f t="shared" si="505"/>
        <v>1</v>
      </c>
      <c r="DI786" s="79" t="str">
        <f>IFERROR(IF(J786="","",VLOOKUP(J786,Lists!$D$3:$E$13,2,FALSE)),1)</f>
        <v/>
      </c>
      <c r="DJ786" s="79" t="str">
        <f>IFERROR(IF(K786="","",VLOOKUP(K786,Lists!$F$3:$G$14,2,FALSE)),1)</f>
        <v/>
      </c>
      <c r="DK786" s="79" t="str">
        <f>IFERROR(IF(M786="","",VLOOKUP(M786,Lists!$AA$3:$AB$18,2,FALSE)),1)</f>
        <v/>
      </c>
      <c r="DL786" s="79" t="str">
        <f>IFERROR(IF(N786="","",VLOOKUP(N786,Lists!$AC$3:$AD$13,2,FALSE)),1)</f>
        <v/>
      </c>
    </row>
    <row r="787" spans="1:116" ht="15" customHeight="1" x14ac:dyDescent="0.2">
      <c r="A787" s="20"/>
      <c r="B787" s="19"/>
      <c r="C787" s="19"/>
      <c r="D787" s="19"/>
      <c r="E787" s="136"/>
      <c r="F787" s="70"/>
      <c r="G787" s="19"/>
      <c r="H787" s="65"/>
      <c r="I787" s="20"/>
      <c r="J787" s="66"/>
      <c r="K787" s="18"/>
      <c r="L787" s="18"/>
      <c r="M787" s="20"/>
      <c r="N787" s="20"/>
      <c r="O787" s="18"/>
      <c r="P787" s="134"/>
      <c r="Q787" s="70"/>
      <c r="R787" s="134"/>
      <c r="S787" s="70"/>
      <c r="T787" s="134"/>
      <c r="U787" s="70"/>
      <c r="V787" s="134"/>
      <c r="W787" s="20"/>
      <c r="X787" s="135"/>
      <c r="Y787" s="20"/>
      <c r="Z787" s="135"/>
      <c r="AA787" s="19"/>
      <c r="AB787" s="19"/>
      <c r="AC787" s="19"/>
      <c r="AD787" s="19"/>
      <c r="AE787" s="71" t="str">
        <f t="shared" si="470"/>
        <v/>
      </c>
      <c r="AF787" s="71" t="str">
        <f t="shared" si="471"/>
        <v/>
      </c>
      <c r="AG787" s="71" t="str">
        <f t="shared" si="472"/>
        <v/>
      </c>
      <c r="AH787" s="71" t="str">
        <f t="shared" si="473"/>
        <v/>
      </c>
      <c r="AI787" s="71" t="str">
        <f t="shared" si="474"/>
        <v/>
      </c>
      <c r="AJ787" s="71" t="str">
        <f t="shared" si="475"/>
        <v/>
      </c>
      <c r="AK787" s="71" t="str">
        <f t="shared" si="476"/>
        <v/>
      </c>
      <c r="AL787" s="71" t="str">
        <f t="shared" si="477"/>
        <v/>
      </c>
      <c r="AM787" s="71" t="str">
        <f t="shared" si="478"/>
        <v/>
      </c>
      <c r="AN787" s="72" t="str">
        <f t="shared" si="479"/>
        <v/>
      </c>
      <c r="AO787" s="73" t="str">
        <f t="shared" si="480"/>
        <v/>
      </c>
      <c r="AP787" s="72" t="str">
        <f t="shared" si="481"/>
        <v/>
      </c>
      <c r="AQ787" s="72" t="str">
        <f t="shared" si="482"/>
        <v/>
      </c>
      <c r="AR787" s="72" t="str">
        <f t="shared" si="483"/>
        <v/>
      </c>
      <c r="AS787" s="72" t="str">
        <f t="shared" si="484"/>
        <v/>
      </c>
      <c r="AT787" s="72" t="str">
        <f t="shared" si="485"/>
        <v/>
      </c>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78" t="str">
        <f t="shared" si="486"/>
        <v/>
      </c>
      <c r="CO787" s="78" t="str">
        <f t="shared" si="487"/>
        <v/>
      </c>
      <c r="CP787" s="78" t="str">
        <f t="shared" si="488"/>
        <v/>
      </c>
      <c r="CQ787" s="78" t="str">
        <f t="shared" si="489"/>
        <v/>
      </c>
      <c r="CR787" s="78" t="str">
        <f t="shared" si="490"/>
        <v/>
      </c>
      <c r="CS787" s="78" t="str">
        <f t="shared" si="491"/>
        <v/>
      </c>
      <c r="CT787" s="78">
        <f t="shared" si="492"/>
        <v>0</v>
      </c>
      <c r="CU787" s="78">
        <f t="shared" si="493"/>
        <v>0</v>
      </c>
      <c r="CV787" s="78">
        <f t="shared" si="494"/>
        <v>0</v>
      </c>
      <c r="CW787" s="78">
        <f t="shared" si="495"/>
        <v>0</v>
      </c>
      <c r="CX787" s="78">
        <f t="shared" si="496"/>
        <v>0</v>
      </c>
      <c r="CY787" s="78">
        <f t="shared" si="497"/>
        <v>0</v>
      </c>
      <c r="CZ787" s="78">
        <f t="shared" si="498"/>
        <v>0</v>
      </c>
      <c r="DA787" s="78">
        <f>IF(COUNTIFS($A$2:$A$601,A787,$B$2:$B$601,B787,$F$2:F$601,F787)&gt;1,1,0)</f>
        <v>0</v>
      </c>
      <c r="DB787" s="78">
        <f t="shared" si="499"/>
        <v>0</v>
      </c>
      <c r="DC787" s="78">
        <f t="shared" si="500"/>
        <v>0</v>
      </c>
      <c r="DD787" s="78">
        <f t="shared" si="501"/>
        <v>0</v>
      </c>
      <c r="DE787" s="78" t="str">
        <f t="shared" si="502"/>
        <v>1</v>
      </c>
      <c r="DF787" s="78" t="str">
        <f t="shared" si="503"/>
        <v>1</v>
      </c>
      <c r="DG787" s="78" t="str">
        <f t="shared" si="504"/>
        <v>1</v>
      </c>
      <c r="DH787" s="78" t="str">
        <f t="shared" si="505"/>
        <v>1</v>
      </c>
      <c r="DI787" s="79" t="str">
        <f>IFERROR(IF(J787="","",VLOOKUP(J787,Lists!$D$3:$E$13,2,FALSE)),1)</f>
        <v/>
      </c>
      <c r="DJ787" s="79" t="str">
        <f>IFERROR(IF(K787="","",VLOOKUP(K787,Lists!$F$3:$G$14,2,FALSE)),1)</f>
        <v/>
      </c>
      <c r="DK787" s="79" t="str">
        <f>IFERROR(IF(M787="","",VLOOKUP(M787,Lists!$AA$3:$AB$18,2,FALSE)),1)</f>
        <v/>
      </c>
      <c r="DL787" s="79" t="str">
        <f>IFERROR(IF(N787="","",VLOOKUP(N787,Lists!$AC$3:$AD$13,2,FALSE)),1)</f>
        <v/>
      </c>
    </row>
    <row r="788" spans="1:116" ht="15" customHeight="1" x14ac:dyDescent="0.2">
      <c r="A788" s="20"/>
      <c r="B788" s="19"/>
      <c r="C788" s="19"/>
      <c r="D788" s="19"/>
      <c r="E788" s="136"/>
      <c r="F788" s="70"/>
      <c r="G788" s="19"/>
      <c r="H788" s="65"/>
      <c r="I788" s="20"/>
      <c r="J788" s="66"/>
      <c r="K788" s="18"/>
      <c r="L788" s="18"/>
      <c r="M788" s="20"/>
      <c r="N788" s="20"/>
      <c r="O788" s="18"/>
      <c r="P788" s="134"/>
      <c r="Q788" s="70"/>
      <c r="R788" s="134"/>
      <c r="S788" s="70"/>
      <c r="T788" s="134"/>
      <c r="U788" s="70"/>
      <c r="V788" s="134"/>
      <c r="W788" s="20"/>
      <c r="X788" s="135"/>
      <c r="Y788" s="20"/>
      <c r="Z788" s="135"/>
      <c r="AA788" s="19"/>
      <c r="AB788" s="19"/>
      <c r="AC788" s="19"/>
      <c r="AD788" s="19"/>
      <c r="AE788" s="71" t="str">
        <f t="shared" si="470"/>
        <v/>
      </c>
      <c r="AF788" s="71" t="str">
        <f t="shared" si="471"/>
        <v/>
      </c>
      <c r="AG788" s="71" t="str">
        <f t="shared" si="472"/>
        <v/>
      </c>
      <c r="AH788" s="71" t="str">
        <f t="shared" si="473"/>
        <v/>
      </c>
      <c r="AI788" s="71" t="str">
        <f t="shared" si="474"/>
        <v/>
      </c>
      <c r="AJ788" s="71" t="str">
        <f t="shared" si="475"/>
        <v/>
      </c>
      <c r="AK788" s="71" t="str">
        <f t="shared" si="476"/>
        <v/>
      </c>
      <c r="AL788" s="71" t="str">
        <f t="shared" si="477"/>
        <v/>
      </c>
      <c r="AM788" s="71" t="str">
        <f t="shared" si="478"/>
        <v/>
      </c>
      <c r="AN788" s="72" t="str">
        <f t="shared" si="479"/>
        <v/>
      </c>
      <c r="AO788" s="73" t="str">
        <f t="shared" si="480"/>
        <v/>
      </c>
      <c r="AP788" s="72" t="str">
        <f t="shared" si="481"/>
        <v/>
      </c>
      <c r="AQ788" s="72" t="str">
        <f t="shared" si="482"/>
        <v/>
      </c>
      <c r="AR788" s="72" t="str">
        <f t="shared" si="483"/>
        <v/>
      </c>
      <c r="AS788" s="72" t="str">
        <f t="shared" si="484"/>
        <v/>
      </c>
      <c r="AT788" s="72" t="str">
        <f t="shared" si="485"/>
        <v/>
      </c>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78" t="str">
        <f t="shared" si="486"/>
        <v/>
      </c>
      <c r="CO788" s="78" t="str">
        <f t="shared" si="487"/>
        <v/>
      </c>
      <c r="CP788" s="78" t="str">
        <f t="shared" si="488"/>
        <v/>
      </c>
      <c r="CQ788" s="78" t="str">
        <f t="shared" si="489"/>
        <v/>
      </c>
      <c r="CR788" s="78" t="str">
        <f t="shared" si="490"/>
        <v/>
      </c>
      <c r="CS788" s="78" t="str">
        <f t="shared" si="491"/>
        <v/>
      </c>
      <c r="CT788" s="78">
        <f t="shared" si="492"/>
        <v>0</v>
      </c>
      <c r="CU788" s="78">
        <f t="shared" si="493"/>
        <v>0</v>
      </c>
      <c r="CV788" s="78">
        <f t="shared" si="494"/>
        <v>0</v>
      </c>
      <c r="CW788" s="78">
        <f t="shared" si="495"/>
        <v>0</v>
      </c>
      <c r="CX788" s="78">
        <f t="shared" si="496"/>
        <v>0</v>
      </c>
      <c r="CY788" s="78">
        <f t="shared" si="497"/>
        <v>0</v>
      </c>
      <c r="CZ788" s="78">
        <f t="shared" si="498"/>
        <v>0</v>
      </c>
      <c r="DA788" s="78">
        <f>IF(COUNTIFS($A$2:$A$601,A788,$B$2:$B$601,B788,$F$2:F$601,F788)&gt;1,1,0)</f>
        <v>0</v>
      </c>
      <c r="DB788" s="78">
        <f t="shared" si="499"/>
        <v>0</v>
      </c>
      <c r="DC788" s="78">
        <f t="shared" si="500"/>
        <v>0</v>
      </c>
      <c r="DD788" s="78">
        <f t="shared" si="501"/>
        <v>0</v>
      </c>
      <c r="DE788" s="78" t="str">
        <f t="shared" si="502"/>
        <v>1</v>
      </c>
      <c r="DF788" s="78" t="str">
        <f t="shared" si="503"/>
        <v>1</v>
      </c>
      <c r="DG788" s="78" t="str">
        <f t="shared" si="504"/>
        <v>1</v>
      </c>
      <c r="DH788" s="78" t="str">
        <f t="shared" si="505"/>
        <v>1</v>
      </c>
      <c r="DI788" s="79" t="str">
        <f>IFERROR(IF(J788="","",VLOOKUP(J788,Lists!$D$3:$E$13,2,FALSE)),1)</f>
        <v/>
      </c>
      <c r="DJ788" s="79" t="str">
        <f>IFERROR(IF(K788="","",VLOOKUP(K788,Lists!$F$3:$G$14,2,FALSE)),1)</f>
        <v/>
      </c>
      <c r="DK788" s="79" t="str">
        <f>IFERROR(IF(M788="","",VLOOKUP(M788,Lists!$AA$3:$AB$18,2,FALSE)),1)</f>
        <v/>
      </c>
      <c r="DL788" s="79" t="str">
        <f>IFERROR(IF(N788="","",VLOOKUP(N788,Lists!$AC$3:$AD$13,2,FALSE)),1)</f>
        <v/>
      </c>
    </row>
    <row r="789" spans="1:116" ht="15" customHeight="1" x14ac:dyDescent="0.2">
      <c r="A789" s="20"/>
      <c r="B789" s="19"/>
      <c r="C789" s="19"/>
      <c r="D789" s="19"/>
      <c r="E789" s="136"/>
      <c r="F789" s="70"/>
      <c r="G789" s="19"/>
      <c r="H789" s="65"/>
      <c r="I789" s="20"/>
      <c r="J789" s="66"/>
      <c r="K789" s="18"/>
      <c r="L789" s="18"/>
      <c r="M789" s="20"/>
      <c r="N789" s="20"/>
      <c r="O789" s="18"/>
      <c r="P789" s="134"/>
      <c r="Q789" s="70"/>
      <c r="R789" s="134"/>
      <c r="S789" s="70"/>
      <c r="T789" s="134"/>
      <c r="U789" s="70"/>
      <c r="V789" s="134"/>
      <c r="W789" s="20"/>
      <c r="X789" s="135"/>
      <c r="Y789" s="20"/>
      <c r="Z789" s="135"/>
      <c r="AA789" s="19"/>
      <c r="AB789" s="19"/>
      <c r="AC789" s="19"/>
      <c r="AD789" s="19"/>
      <c r="AE789" s="71" t="str">
        <f t="shared" si="470"/>
        <v/>
      </c>
      <c r="AF789" s="71" t="str">
        <f t="shared" si="471"/>
        <v/>
      </c>
      <c r="AG789" s="71" t="str">
        <f t="shared" si="472"/>
        <v/>
      </c>
      <c r="AH789" s="71" t="str">
        <f t="shared" si="473"/>
        <v/>
      </c>
      <c r="AI789" s="71" t="str">
        <f t="shared" si="474"/>
        <v/>
      </c>
      <c r="AJ789" s="71" t="str">
        <f t="shared" si="475"/>
        <v/>
      </c>
      <c r="AK789" s="71" t="str">
        <f t="shared" si="476"/>
        <v/>
      </c>
      <c r="AL789" s="71" t="str">
        <f t="shared" si="477"/>
        <v/>
      </c>
      <c r="AM789" s="71" t="str">
        <f t="shared" si="478"/>
        <v/>
      </c>
      <c r="AN789" s="72" t="str">
        <f t="shared" si="479"/>
        <v/>
      </c>
      <c r="AO789" s="73" t="str">
        <f t="shared" si="480"/>
        <v/>
      </c>
      <c r="AP789" s="72" t="str">
        <f t="shared" si="481"/>
        <v/>
      </c>
      <c r="AQ789" s="72" t="str">
        <f t="shared" si="482"/>
        <v/>
      </c>
      <c r="AR789" s="72" t="str">
        <f t="shared" si="483"/>
        <v/>
      </c>
      <c r="AS789" s="72" t="str">
        <f t="shared" si="484"/>
        <v/>
      </c>
      <c r="AT789" s="72" t="str">
        <f t="shared" si="485"/>
        <v/>
      </c>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78" t="str">
        <f t="shared" si="486"/>
        <v/>
      </c>
      <c r="CO789" s="78" t="str">
        <f t="shared" si="487"/>
        <v/>
      </c>
      <c r="CP789" s="78" t="str">
        <f t="shared" si="488"/>
        <v/>
      </c>
      <c r="CQ789" s="78" t="str">
        <f t="shared" si="489"/>
        <v/>
      </c>
      <c r="CR789" s="78" t="str">
        <f t="shared" si="490"/>
        <v/>
      </c>
      <c r="CS789" s="78" t="str">
        <f t="shared" si="491"/>
        <v/>
      </c>
      <c r="CT789" s="78">
        <f t="shared" si="492"/>
        <v>0</v>
      </c>
      <c r="CU789" s="78">
        <f t="shared" si="493"/>
        <v>0</v>
      </c>
      <c r="CV789" s="78">
        <f t="shared" si="494"/>
        <v>0</v>
      </c>
      <c r="CW789" s="78">
        <f t="shared" si="495"/>
        <v>0</v>
      </c>
      <c r="CX789" s="78">
        <f t="shared" si="496"/>
        <v>0</v>
      </c>
      <c r="CY789" s="78">
        <f t="shared" si="497"/>
        <v>0</v>
      </c>
      <c r="CZ789" s="78">
        <f t="shared" si="498"/>
        <v>0</v>
      </c>
      <c r="DA789" s="78">
        <f>IF(COUNTIFS($A$2:$A$601,A789,$B$2:$B$601,B789,$F$2:F$601,F789)&gt;1,1,0)</f>
        <v>0</v>
      </c>
      <c r="DB789" s="78">
        <f t="shared" si="499"/>
        <v>0</v>
      </c>
      <c r="DC789" s="78">
        <f t="shared" si="500"/>
        <v>0</v>
      </c>
      <c r="DD789" s="78">
        <f t="shared" si="501"/>
        <v>0</v>
      </c>
      <c r="DE789" s="78" t="str">
        <f t="shared" si="502"/>
        <v>1</v>
      </c>
      <c r="DF789" s="78" t="str">
        <f t="shared" si="503"/>
        <v>1</v>
      </c>
      <c r="DG789" s="78" t="str">
        <f t="shared" si="504"/>
        <v>1</v>
      </c>
      <c r="DH789" s="78" t="str">
        <f t="shared" si="505"/>
        <v>1</v>
      </c>
      <c r="DI789" s="79" t="str">
        <f>IFERROR(IF(J789="","",VLOOKUP(J789,Lists!$D$3:$E$13,2,FALSE)),1)</f>
        <v/>
      </c>
      <c r="DJ789" s="79" t="str">
        <f>IFERROR(IF(K789="","",VLOOKUP(K789,Lists!$F$3:$G$14,2,FALSE)),1)</f>
        <v/>
      </c>
      <c r="DK789" s="79" t="str">
        <f>IFERROR(IF(M789="","",VLOOKUP(M789,Lists!$AA$3:$AB$18,2,FALSE)),1)</f>
        <v/>
      </c>
      <c r="DL789" s="79" t="str">
        <f>IFERROR(IF(N789="","",VLOOKUP(N789,Lists!$AC$3:$AD$13,2,FALSE)),1)</f>
        <v/>
      </c>
    </row>
    <row r="790" spans="1:116" ht="15" customHeight="1" x14ac:dyDescent="0.2">
      <c r="A790" s="20"/>
      <c r="B790" s="19"/>
      <c r="C790" s="19"/>
      <c r="D790" s="19"/>
      <c r="E790" s="136"/>
      <c r="F790" s="70"/>
      <c r="G790" s="19"/>
      <c r="H790" s="65"/>
      <c r="I790" s="20"/>
      <c r="J790" s="66"/>
      <c r="K790" s="18"/>
      <c r="L790" s="18"/>
      <c r="M790" s="20"/>
      <c r="N790" s="20"/>
      <c r="O790" s="18"/>
      <c r="P790" s="134"/>
      <c r="Q790" s="70"/>
      <c r="R790" s="134"/>
      <c r="S790" s="70"/>
      <c r="T790" s="134"/>
      <c r="U790" s="70"/>
      <c r="V790" s="134"/>
      <c r="W790" s="20"/>
      <c r="X790" s="135"/>
      <c r="Y790" s="20"/>
      <c r="Z790" s="135"/>
      <c r="AA790" s="19"/>
      <c r="AB790" s="19"/>
      <c r="AC790" s="19"/>
      <c r="AD790" s="19"/>
      <c r="AE790" s="71" t="str">
        <f t="shared" si="470"/>
        <v/>
      </c>
      <c r="AF790" s="71" t="str">
        <f t="shared" si="471"/>
        <v/>
      </c>
      <c r="AG790" s="71" t="str">
        <f t="shared" si="472"/>
        <v/>
      </c>
      <c r="AH790" s="71" t="str">
        <f t="shared" si="473"/>
        <v/>
      </c>
      <c r="AI790" s="71" t="str">
        <f t="shared" si="474"/>
        <v/>
      </c>
      <c r="AJ790" s="71" t="str">
        <f t="shared" si="475"/>
        <v/>
      </c>
      <c r="AK790" s="71" t="str">
        <f t="shared" si="476"/>
        <v/>
      </c>
      <c r="AL790" s="71" t="str">
        <f t="shared" si="477"/>
        <v/>
      </c>
      <c r="AM790" s="71" t="str">
        <f t="shared" si="478"/>
        <v/>
      </c>
      <c r="AN790" s="72" t="str">
        <f t="shared" si="479"/>
        <v/>
      </c>
      <c r="AO790" s="73" t="str">
        <f t="shared" si="480"/>
        <v/>
      </c>
      <c r="AP790" s="72" t="str">
        <f t="shared" si="481"/>
        <v/>
      </c>
      <c r="AQ790" s="72" t="str">
        <f t="shared" si="482"/>
        <v/>
      </c>
      <c r="AR790" s="72" t="str">
        <f t="shared" si="483"/>
        <v/>
      </c>
      <c r="AS790" s="72" t="str">
        <f t="shared" si="484"/>
        <v/>
      </c>
      <c r="AT790" s="72" t="str">
        <f t="shared" si="485"/>
        <v/>
      </c>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78" t="str">
        <f t="shared" si="486"/>
        <v/>
      </c>
      <c r="CO790" s="78" t="str">
        <f t="shared" si="487"/>
        <v/>
      </c>
      <c r="CP790" s="78" t="str">
        <f t="shared" si="488"/>
        <v/>
      </c>
      <c r="CQ790" s="78" t="str">
        <f t="shared" si="489"/>
        <v/>
      </c>
      <c r="CR790" s="78" t="str">
        <f t="shared" si="490"/>
        <v/>
      </c>
      <c r="CS790" s="78" t="str">
        <f t="shared" si="491"/>
        <v/>
      </c>
      <c r="CT790" s="78">
        <f t="shared" si="492"/>
        <v>0</v>
      </c>
      <c r="CU790" s="78">
        <f t="shared" si="493"/>
        <v>0</v>
      </c>
      <c r="CV790" s="78">
        <f t="shared" si="494"/>
        <v>0</v>
      </c>
      <c r="CW790" s="78">
        <f t="shared" si="495"/>
        <v>0</v>
      </c>
      <c r="CX790" s="78">
        <f t="shared" si="496"/>
        <v>0</v>
      </c>
      <c r="CY790" s="78">
        <f t="shared" si="497"/>
        <v>0</v>
      </c>
      <c r="CZ790" s="78">
        <f t="shared" si="498"/>
        <v>0</v>
      </c>
      <c r="DA790" s="78">
        <f>IF(COUNTIFS($A$2:$A$601,A790,$B$2:$B$601,B790,$F$2:F$601,F790)&gt;1,1,0)</f>
        <v>0</v>
      </c>
      <c r="DB790" s="78">
        <f t="shared" si="499"/>
        <v>0</v>
      </c>
      <c r="DC790" s="78">
        <f t="shared" si="500"/>
        <v>0</v>
      </c>
      <c r="DD790" s="78">
        <f t="shared" si="501"/>
        <v>0</v>
      </c>
      <c r="DE790" s="78" t="str">
        <f t="shared" si="502"/>
        <v>1</v>
      </c>
      <c r="DF790" s="78" t="str">
        <f t="shared" si="503"/>
        <v>1</v>
      </c>
      <c r="DG790" s="78" t="str">
        <f t="shared" si="504"/>
        <v>1</v>
      </c>
      <c r="DH790" s="78" t="str">
        <f t="shared" si="505"/>
        <v>1</v>
      </c>
      <c r="DI790" s="79" t="str">
        <f>IFERROR(IF(J790="","",VLOOKUP(J790,Lists!$D$3:$E$13,2,FALSE)),1)</f>
        <v/>
      </c>
      <c r="DJ790" s="79" t="str">
        <f>IFERROR(IF(K790="","",VLOOKUP(K790,Lists!$F$3:$G$14,2,FALSE)),1)</f>
        <v/>
      </c>
      <c r="DK790" s="79" t="str">
        <f>IFERROR(IF(M790="","",VLOOKUP(M790,Lists!$AA$3:$AB$18,2,FALSE)),1)</f>
        <v/>
      </c>
      <c r="DL790" s="79" t="str">
        <f>IFERROR(IF(N790="","",VLOOKUP(N790,Lists!$AC$3:$AD$13,2,FALSE)),1)</f>
        <v/>
      </c>
    </row>
    <row r="791" spans="1:116" ht="15" customHeight="1" x14ac:dyDescent="0.2">
      <c r="A791" s="20"/>
      <c r="B791" s="19"/>
      <c r="C791" s="19"/>
      <c r="D791" s="19"/>
      <c r="E791" s="136"/>
      <c r="F791" s="70"/>
      <c r="G791" s="19"/>
      <c r="H791" s="65"/>
      <c r="I791" s="20"/>
      <c r="J791" s="66"/>
      <c r="K791" s="18"/>
      <c r="L791" s="18"/>
      <c r="M791" s="20"/>
      <c r="N791" s="20"/>
      <c r="O791" s="18"/>
      <c r="P791" s="134"/>
      <c r="Q791" s="70"/>
      <c r="R791" s="134"/>
      <c r="S791" s="70"/>
      <c r="T791" s="134"/>
      <c r="U791" s="70"/>
      <c r="V791" s="134"/>
      <c r="W791" s="20"/>
      <c r="X791" s="135"/>
      <c r="Y791" s="20"/>
      <c r="Z791" s="135"/>
      <c r="AA791" s="19"/>
      <c r="AB791" s="19"/>
      <c r="AC791" s="19"/>
      <c r="AD791" s="19"/>
      <c r="AE791" s="71" t="str">
        <f t="shared" si="470"/>
        <v/>
      </c>
      <c r="AF791" s="71" t="str">
        <f t="shared" si="471"/>
        <v/>
      </c>
      <c r="AG791" s="71" t="str">
        <f t="shared" si="472"/>
        <v/>
      </c>
      <c r="AH791" s="71" t="str">
        <f t="shared" si="473"/>
        <v/>
      </c>
      <c r="AI791" s="71" t="str">
        <f t="shared" si="474"/>
        <v/>
      </c>
      <c r="AJ791" s="71" t="str">
        <f t="shared" si="475"/>
        <v/>
      </c>
      <c r="AK791" s="71" t="str">
        <f t="shared" si="476"/>
        <v/>
      </c>
      <c r="AL791" s="71" t="str">
        <f t="shared" si="477"/>
        <v/>
      </c>
      <c r="AM791" s="71" t="str">
        <f t="shared" si="478"/>
        <v/>
      </c>
      <c r="AN791" s="72" t="str">
        <f t="shared" si="479"/>
        <v/>
      </c>
      <c r="AO791" s="73" t="str">
        <f t="shared" si="480"/>
        <v/>
      </c>
      <c r="AP791" s="72" t="str">
        <f t="shared" si="481"/>
        <v/>
      </c>
      <c r="AQ791" s="72" t="str">
        <f t="shared" si="482"/>
        <v/>
      </c>
      <c r="AR791" s="72" t="str">
        <f t="shared" si="483"/>
        <v/>
      </c>
      <c r="AS791" s="72" t="str">
        <f t="shared" si="484"/>
        <v/>
      </c>
      <c r="AT791" s="72" t="str">
        <f t="shared" si="485"/>
        <v/>
      </c>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78" t="str">
        <f t="shared" si="486"/>
        <v/>
      </c>
      <c r="CO791" s="78" t="str">
        <f t="shared" si="487"/>
        <v/>
      </c>
      <c r="CP791" s="78" t="str">
        <f t="shared" si="488"/>
        <v/>
      </c>
      <c r="CQ791" s="78" t="str">
        <f t="shared" si="489"/>
        <v/>
      </c>
      <c r="CR791" s="78" t="str">
        <f t="shared" si="490"/>
        <v/>
      </c>
      <c r="CS791" s="78" t="str">
        <f t="shared" si="491"/>
        <v/>
      </c>
      <c r="CT791" s="78">
        <f t="shared" si="492"/>
        <v>0</v>
      </c>
      <c r="CU791" s="78">
        <f t="shared" si="493"/>
        <v>0</v>
      </c>
      <c r="CV791" s="78">
        <f t="shared" si="494"/>
        <v>0</v>
      </c>
      <c r="CW791" s="78">
        <f t="shared" si="495"/>
        <v>0</v>
      </c>
      <c r="CX791" s="78">
        <f t="shared" si="496"/>
        <v>0</v>
      </c>
      <c r="CY791" s="78">
        <f t="shared" si="497"/>
        <v>0</v>
      </c>
      <c r="CZ791" s="78">
        <f t="shared" si="498"/>
        <v>0</v>
      </c>
      <c r="DA791" s="78">
        <f>IF(COUNTIFS($A$2:$A$601,A791,$B$2:$B$601,B791,$F$2:F$601,F791)&gt;1,1,0)</f>
        <v>0</v>
      </c>
      <c r="DB791" s="78">
        <f t="shared" si="499"/>
        <v>0</v>
      </c>
      <c r="DC791" s="78">
        <f t="shared" si="500"/>
        <v>0</v>
      </c>
      <c r="DD791" s="78">
        <f t="shared" si="501"/>
        <v>0</v>
      </c>
      <c r="DE791" s="78" t="str">
        <f t="shared" si="502"/>
        <v>1</v>
      </c>
      <c r="DF791" s="78" t="str">
        <f t="shared" si="503"/>
        <v>1</v>
      </c>
      <c r="DG791" s="78" t="str">
        <f t="shared" si="504"/>
        <v>1</v>
      </c>
      <c r="DH791" s="78" t="str">
        <f t="shared" si="505"/>
        <v>1</v>
      </c>
      <c r="DI791" s="79" t="str">
        <f>IFERROR(IF(J791="","",VLOOKUP(J791,Lists!$D$3:$E$13,2,FALSE)),1)</f>
        <v/>
      </c>
      <c r="DJ791" s="79" t="str">
        <f>IFERROR(IF(K791="","",VLOOKUP(K791,Lists!$F$3:$G$14,2,FALSE)),1)</f>
        <v/>
      </c>
      <c r="DK791" s="79" t="str">
        <f>IFERROR(IF(M791="","",VLOOKUP(M791,Lists!$AA$3:$AB$18,2,FALSE)),1)</f>
        <v/>
      </c>
      <c r="DL791" s="79" t="str">
        <f>IFERROR(IF(N791="","",VLOOKUP(N791,Lists!$AC$3:$AD$13,2,FALSE)),1)</f>
        <v/>
      </c>
    </row>
    <row r="792" spans="1:116" ht="15" customHeight="1" x14ac:dyDescent="0.2">
      <c r="A792" s="20"/>
      <c r="B792" s="19"/>
      <c r="C792" s="19"/>
      <c r="D792" s="19"/>
      <c r="E792" s="136"/>
      <c r="F792" s="70"/>
      <c r="G792" s="19"/>
      <c r="H792" s="65"/>
      <c r="I792" s="20"/>
      <c r="J792" s="66"/>
      <c r="K792" s="18"/>
      <c r="L792" s="18"/>
      <c r="M792" s="20"/>
      <c r="N792" s="20"/>
      <c r="O792" s="18"/>
      <c r="P792" s="134"/>
      <c r="Q792" s="70"/>
      <c r="R792" s="134"/>
      <c r="S792" s="70"/>
      <c r="T792" s="134"/>
      <c r="U792" s="70"/>
      <c r="V792" s="134"/>
      <c r="W792" s="20"/>
      <c r="X792" s="135"/>
      <c r="Y792" s="20"/>
      <c r="Z792" s="135"/>
      <c r="AA792" s="19"/>
      <c r="AB792" s="19"/>
      <c r="AC792" s="19"/>
      <c r="AD792" s="19"/>
      <c r="AE792" s="71" t="str">
        <f t="shared" si="470"/>
        <v/>
      </c>
      <c r="AF792" s="71" t="str">
        <f t="shared" si="471"/>
        <v/>
      </c>
      <c r="AG792" s="71" t="str">
        <f t="shared" si="472"/>
        <v/>
      </c>
      <c r="AH792" s="71" t="str">
        <f t="shared" si="473"/>
        <v/>
      </c>
      <c r="AI792" s="71" t="str">
        <f t="shared" si="474"/>
        <v/>
      </c>
      <c r="AJ792" s="71" t="str">
        <f t="shared" si="475"/>
        <v/>
      </c>
      <c r="AK792" s="71" t="str">
        <f t="shared" si="476"/>
        <v/>
      </c>
      <c r="AL792" s="71" t="str">
        <f t="shared" si="477"/>
        <v/>
      </c>
      <c r="AM792" s="71" t="str">
        <f t="shared" si="478"/>
        <v/>
      </c>
      <c r="AN792" s="72" t="str">
        <f t="shared" si="479"/>
        <v/>
      </c>
      <c r="AO792" s="73" t="str">
        <f t="shared" si="480"/>
        <v/>
      </c>
      <c r="AP792" s="72" t="str">
        <f t="shared" si="481"/>
        <v/>
      </c>
      <c r="AQ792" s="72" t="str">
        <f t="shared" si="482"/>
        <v/>
      </c>
      <c r="AR792" s="72" t="str">
        <f t="shared" si="483"/>
        <v/>
      </c>
      <c r="AS792" s="72" t="str">
        <f t="shared" si="484"/>
        <v/>
      </c>
      <c r="AT792" s="72" t="str">
        <f t="shared" si="485"/>
        <v/>
      </c>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78" t="str">
        <f t="shared" si="486"/>
        <v/>
      </c>
      <c r="CO792" s="78" t="str">
        <f t="shared" si="487"/>
        <v/>
      </c>
      <c r="CP792" s="78" t="str">
        <f t="shared" si="488"/>
        <v/>
      </c>
      <c r="CQ792" s="78" t="str">
        <f t="shared" si="489"/>
        <v/>
      </c>
      <c r="CR792" s="78" t="str">
        <f t="shared" si="490"/>
        <v/>
      </c>
      <c r="CS792" s="78" t="str">
        <f t="shared" si="491"/>
        <v/>
      </c>
      <c r="CT792" s="78">
        <f t="shared" si="492"/>
        <v>0</v>
      </c>
      <c r="CU792" s="78">
        <f t="shared" si="493"/>
        <v>0</v>
      </c>
      <c r="CV792" s="78">
        <f t="shared" si="494"/>
        <v>0</v>
      </c>
      <c r="CW792" s="78">
        <f t="shared" si="495"/>
        <v>0</v>
      </c>
      <c r="CX792" s="78">
        <f t="shared" si="496"/>
        <v>0</v>
      </c>
      <c r="CY792" s="78">
        <f t="shared" si="497"/>
        <v>0</v>
      </c>
      <c r="CZ792" s="78">
        <f t="shared" si="498"/>
        <v>0</v>
      </c>
      <c r="DA792" s="78">
        <f>IF(COUNTIFS($A$2:$A$601,A792,$B$2:$B$601,B792,$F$2:F$601,F792)&gt;1,1,0)</f>
        <v>0</v>
      </c>
      <c r="DB792" s="78">
        <f t="shared" si="499"/>
        <v>0</v>
      </c>
      <c r="DC792" s="78">
        <f t="shared" si="500"/>
        <v>0</v>
      </c>
      <c r="DD792" s="78">
        <f t="shared" si="501"/>
        <v>0</v>
      </c>
      <c r="DE792" s="78" t="str">
        <f t="shared" si="502"/>
        <v>1</v>
      </c>
      <c r="DF792" s="78" t="str">
        <f t="shared" si="503"/>
        <v>1</v>
      </c>
      <c r="DG792" s="78" t="str">
        <f t="shared" si="504"/>
        <v>1</v>
      </c>
      <c r="DH792" s="78" t="str">
        <f t="shared" si="505"/>
        <v>1</v>
      </c>
      <c r="DI792" s="79" t="str">
        <f>IFERROR(IF(J792="","",VLOOKUP(J792,Lists!$D$3:$E$13,2,FALSE)),1)</f>
        <v/>
      </c>
      <c r="DJ792" s="79" t="str">
        <f>IFERROR(IF(K792="","",VLOOKUP(K792,Lists!$F$3:$G$14,2,FALSE)),1)</f>
        <v/>
      </c>
      <c r="DK792" s="79" t="str">
        <f>IFERROR(IF(M792="","",VLOOKUP(M792,Lists!$AA$3:$AB$18,2,FALSE)),1)</f>
        <v/>
      </c>
      <c r="DL792" s="79" t="str">
        <f>IFERROR(IF(N792="","",VLOOKUP(N792,Lists!$AC$3:$AD$13,2,FALSE)),1)</f>
        <v/>
      </c>
    </row>
    <row r="793" spans="1:116" ht="15" customHeight="1" x14ac:dyDescent="0.2">
      <c r="A793" s="20"/>
      <c r="B793" s="19"/>
      <c r="C793" s="19"/>
      <c r="D793" s="19"/>
      <c r="E793" s="136"/>
      <c r="F793" s="70"/>
      <c r="G793" s="19"/>
      <c r="H793" s="65"/>
      <c r="I793" s="20"/>
      <c r="J793" s="66"/>
      <c r="K793" s="18"/>
      <c r="L793" s="18"/>
      <c r="M793" s="20"/>
      <c r="N793" s="20"/>
      <c r="O793" s="18"/>
      <c r="P793" s="134"/>
      <c r="Q793" s="70"/>
      <c r="R793" s="134"/>
      <c r="S793" s="70"/>
      <c r="T793" s="134"/>
      <c r="U793" s="70"/>
      <c r="V793" s="134"/>
      <c r="W793" s="20"/>
      <c r="X793" s="135"/>
      <c r="Y793" s="20"/>
      <c r="Z793" s="135"/>
      <c r="AA793" s="19"/>
      <c r="AB793" s="19"/>
      <c r="AC793" s="19"/>
      <c r="AD793" s="19"/>
      <c r="AE793" s="71" t="str">
        <f t="shared" si="470"/>
        <v/>
      </c>
      <c r="AF793" s="71" t="str">
        <f t="shared" si="471"/>
        <v/>
      </c>
      <c r="AG793" s="71" t="str">
        <f t="shared" si="472"/>
        <v/>
      </c>
      <c r="AH793" s="71" t="str">
        <f t="shared" si="473"/>
        <v/>
      </c>
      <c r="AI793" s="71" t="str">
        <f t="shared" si="474"/>
        <v/>
      </c>
      <c r="AJ793" s="71" t="str">
        <f t="shared" si="475"/>
        <v/>
      </c>
      <c r="AK793" s="71" t="str">
        <f t="shared" si="476"/>
        <v/>
      </c>
      <c r="AL793" s="71" t="str">
        <f t="shared" si="477"/>
        <v/>
      </c>
      <c r="AM793" s="71" t="str">
        <f t="shared" si="478"/>
        <v/>
      </c>
      <c r="AN793" s="72" t="str">
        <f t="shared" si="479"/>
        <v/>
      </c>
      <c r="AO793" s="73" t="str">
        <f t="shared" si="480"/>
        <v/>
      </c>
      <c r="AP793" s="72" t="str">
        <f t="shared" si="481"/>
        <v/>
      </c>
      <c r="AQ793" s="72" t="str">
        <f t="shared" si="482"/>
        <v/>
      </c>
      <c r="AR793" s="72" t="str">
        <f t="shared" si="483"/>
        <v/>
      </c>
      <c r="AS793" s="72" t="str">
        <f t="shared" si="484"/>
        <v/>
      </c>
      <c r="AT793" s="72" t="str">
        <f t="shared" si="485"/>
        <v/>
      </c>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78" t="str">
        <f t="shared" si="486"/>
        <v/>
      </c>
      <c r="CO793" s="78" t="str">
        <f t="shared" si="487"/>
        <v/>
      </c>
      <c r="CP793" s="78" t="str">
        <f t="shared" si="488"/>
        <v/>
      </c>
      <c r="CQ793" s="78" t="str">
        <f t="shared" si="489"/>
        <v/>
      </c>
      <c r="CR793" s="78" t="str">
        <f t="shared" si="490"/>
        <v/>
      </c>
      <c r="CS793" s="78" t="str">
        <f t="shared" si="491"/>
        <v/>
      </c>
      <c r="CT793" s="78">
        <f t="shared" si="492"/>
        <v>0</v>
      </c>
      <c r="CU793" s="78">
        <f t="shared" si="493"/>
        <v>0</v>
      </c>
      <c r="CV793" s="78">
        <f t="shared" si="494"/>
        <v>0</v>
      </c>
      <c r="CW793" s="78">
        <f t="shared" si="495"/>
        <v>0</v>
      </c>
      <c r="CX793" s="78">
        <f t="shared" si="496"/>
        <v>0</v>
      </c>
      <c r="CY793" s="78">
        <f t="shared" si="497"/>
        <v>0</v>
      </c>
      <c r="CZ793" s="78">
        <f t="shared" si="498"/>
        <v>0</v>
      </c>
      <c r="DA793" s="78">
        <f>IF(COUNTIFS($A$2:$A$601,A793,$B$2:$B$601,B793,$F$2:F$601,F793)&gt;1,1,0)</f>
        <v>0</v>
      </c>
      <c r="DB793" s="78">
        <f t="shared" si="499"/>
        <v>0</v>
      </c>
      <c r="DC793" s="78">
        <f t="shared" si="500"/>
        <v>0</v>
      </c>
      <c r="DD793" s="78">
        <f t="shared" si="501"/>
        <v>0</v>
      </c>
      <c r="DE793" s="78" t="str">
        <f t="shared" si="502"/>
        <v>1</v>
      </c>
      <c r="DF793" s="78" t="str">
        <f t="shared" si="503"/>
        <v>1</v>
      </c>
      <c r="DG793" s="78" t="str">
        <f t="shared" si="504"/>
        <v>1</v>
      </c>
      <c r="DH793" s="78" t="str">
        <f t="shared" si="505"/>
        <v>1</v>
      </c>
      <c r="DI793" s="79" t="str">
        <f>IFERROR(IF(J793="","",VLOOKUP(J793,Lists!$D$3:$E$13,2,FALSE)),1)</f>
        <v/>
      </c>
      <c r="DJ793" s="79" t="str">
        <f>IFERROR(IF(K793="","",VLOOKUP(K793,Lists!$F$3:$G$14,2,FALSE)),1)</f>
        <v/>
      </c>
      <c r="DK793" s="79" t="str">
        <f>IFERROR(IF(M793="","",VLOOKUP(M793,Lists!$AA$3:$AB$18,2,FALSE)),1)</f>
        <v/>
      </c>
      <c r="DL793" s="79" t="str">
        <f>IFERROR(IF(N793="","",VLOOKUP(N793,Lists!$AC$3:$AD$13,2,FALSE)),1)</f>
        <v/>
      </c>
    </row>
    <row r="794" spans="1:116" ht="15" customHeight="1" x14ac:dyDescent="0.2">
      <c r="A794" s="20"/>
      <c r="B794" s="19"/>
      <c r="C794" s="19"/>
      <c r="D794" s="19"/>
      <c r="E794" s="136"/>
      <c r="F794" s="70"/>
      <c r="G794" s="19"/>
      <c r="H794" s="65"/>
      <c r="I794" s="20"/>
      <c r="J794" s="66"/>
      <c r="K794" s="18"/>
      <c r="L794" s="18"/>
      <c r="M794" s="20"/>
      <c r="N794" s="20"/>
      <c r="O794" s="18"/>
      <c r="P794" s="134"/>
      <c r="Q794" s="70"/>
      <c r="R794" s="134"/>
      <c r="S794" s="70"/>
      <c r="T794" s="134"/>
      <c r="U794" s="70"/>
      <c r="V794" s="134"/>
      <c r="W794" s="20"/>
      <c r="X794" s="135"/>
      <c r="Y794" s="20"/>
      <c r="Z794" s="135"/>
      <c r="AA794" s="19"/>
      <c r="AB794" s="19"/>
      <c r="AC794" s="19"/>
      <c r="AD794" s="19"/>
      <c r="AE794" s="71" t="str">
        <f t="shared" si="470"/>
        <v/>
      </c>
      <c r="AF794" s="71" t="str">
        <f t="shared" si="471"/>
        <v/>
      </c>
      <c r="AG794" s="71" t="str">
        <f t="shared" si="472"/>
        <v/>
      </c>
      <c r="AH794" s="71" t="str">
        <f t="shared" si="473"/>
        <v/>
      </c>
      <c r="AI794" s="71" t="str">
        <f t="shared" si="474"/>
        <v/>
      </c>
      <c r="AJ794" s="71" t="str">
        <f t="shared" si="475"/>
        <v/>
      </c>
      <c r="AK794" s="71" t="str">
        <f t="shared" si="476"/>
        <v/>
      </c>
      <c r="AL794" s="71" t="str">
        <f t="shared" si="477"/>
        <v/>
      </c>
      <c r="AM794" s="71" t="str">
        <f t="shared" si="478"/>
        <v/>
      </c>
      <c r="AN794" s="72" t="str">
        <f t="shared" si="479"/>
        <v/>
      </c>
      <c r="AO794" s="73" t="str">
        <f t="shared" si="480"/>
        <v/>
      </c>
      <c r="AP794" s="72" t="str">
        <f t="shared" si="481"/>
        <v/>
      </c>
      <c r="AQ794" s="72" t="str">
        <f t="shared" si="482"/>
        <v/>
      </c>
      <c r="AR794" s="72" t="str">
        <f t="shared" si="483"/>
        <v/>
      </c>
      <c r="AS794" s="72" t="str">
        <f t="shared" si="484"/>
        <v/>
      </c>
      <c r="AT794" s="72" t="str">
        <f t="shared" si="485"/>
        <v/>
      </c>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78" t="str">
        <f t="shared" si="486"/>
        <v/>
      </c>
      <c r="CO794" s="78" t="str">
        <f t="shared" si="487"/>
        <v/>
      </c>
      <c r="CP794" s="78" t="str">
        <f t="shared" si="488"/>
        <v/>
      </c>
      <c r="CQ794" s="78" t="str">
        <f t="shared" si="489"/>
        <v/>
      </c>
      <c r="CR794" s="78" t="str">
        <f t="shared" si="490"/>
        <v/>
      </c>
      <c r="CS794" s="78" t="str">
        <f t="shared" si="491"/>
        <v/>
      </c>
      <c r="CT794" s="78">
        <f t="shared" si="492"/>
        <v>0</v>
      </c>
      <c r="CU794" s="78">
        <f t="shared" si="493"/>
        <v>0</v>
      </c>
      <c r="CV794" s="78">
        <f t="shared" si="494"/>
        <v>0</v>
      </c>
      <c r="CW794" s="78">
        <f t="shared" si="495"/>
        <v>0</v>
      </c>
      <c r="CX794" s="78">
        <f t="shared" si="496"/>
        <v>0</v>
      </c>
      <c r="CY794" s="78">
        <f t="shared" si="497"/>
        <v>0</v>
      </c>
      <c r="CZ794" s="78">
        <f t="shared" si="498"/>
        <v>0</v>
      </c>
      <c r="DA794" s="78">
        <f>IF(COUNTIFS($A$2:$A$601,A794,$B$2:$B$601,B794,$F$2:F$601,F794)&gt;1,1,0)</f>
        <v>0</v>
      </c>
      <c r="DB794" s="78">
        <f t="shared" si="499"/>
        <v>0</v>
      </c>
      <c r="DC794" s="78">
        <f t="shared" si="500"/>
        <v>0</v>
      </c>
      <c r="DD794" s="78">
        <f t="shared" si="501"/>
        <v>0</v>
      </c>
      <c r="DE794" s="78" t="str">
        <f t="shared" si="502"/>
        <v>1</v>
      </c>
      <c r="DF794" s="78" t="str">
        <f t="shared" si="503"/>
        <v>1</v>
      </c>
      <c r="DG794" s="78" t="str">
        <f t="shared" si="504"/>
        <v>1</v>
      </c>
      <c r="DH794" s="78" t="str">
        <f t="shared" si="505"/>
        <v>1</v>
      </c>
      <c r="DI794" s="79" t="str">
        <f>IFERROR(IF(J794="","",VLOOKUP(J794,Lists!$D$3:$E$13,2,FALSE)),1)</f>
        <v/>
      </c>
      <c r="DJ794" s="79" t="str">
        <f>IFERROR(IF(K794="","",VLOOKUP(K794,Lists!$F$3:$G$14,2,FALSE)),1)</f>
        <v/>
      </c>
      <c r="DK794" s="79" t="str">
        <f>IFERROR(IF(M794="","",VLOOKUP(M794,Lists!$AA$3:$AB$18,2,FALSE)),1)</f>
        <v/>
      </c>
      <c r="DL794" s="79" t="str">
        <f>IFERROR(IF(N794="","",VLOOKUP(N794,Lists!$AC$3:$AD$13,2,FALSE)),1)</f>
        <v/>
      </c>
    </row>
    <row r="795" spans="1:116" ht="15" customHeight="1" x14ac:dyDescent="0.2">
      <c r="A795" s="20"/>
      <c r="B795" s="19"/>
      <c r="C795" s="19"/>
      <c r="D795" s="19"/>
      <c r="E795" s="136"/>
      <c r="F795" s="70"/>
      <c r="G795" s="19"/>
      <c r="H795" s="65"/>
      <c r="I795" s="20"/>
      <c r="J795" s="66"/>
      <c r="K795" s="18"/>
      <c r="L795" s="18"/>
      <c r="M795" s="20"/>
      <c r="N795" s="20"/>
      <c r="O795" s="18"/>
      <c r="P795" s="134"/>
      <c r="Q795" s="70"/>
      <c r="R795" s="134"/>
      <c r="S795" s="70"/>
      <c r="T795" s="134"/>
      <c r="U795" s="70"/>
      <c r="V795" s="134"/>
      <c r="W795" s="20"/>
      <c r="X795" s="135"/>
      <c r="Y795" s="20"/>
      <c r="Z795" s="135"/>
      <c r="AA795" s="19"/>
      <c r="AB795" s="19"/>
      <c r="AC795" s="19"/>
      <c r="AD795" s="19"/>
      <c r="AE795" s="71" t="str">
        <f t="shared" si="470"/>
        <v/>
      </c>
      <c r="AF795" s="71" t="str">
        <f t="shared" si="471"/>
        <v/>
      </c>
      <c r="AG795" s="71" t="str">
        <f t="shared" si="472"/>
        <v/>
      </c>
      <c r="AH795" s="71" t="str">
        <f t="shared" si="473"/>
        <v/>
      </c>
      <c r="AI795" s="71" t="str">
        <f t="shared" si="474"/>
        <v/>
      </c>
      <c r="AJ795" s="71" t="str">
        <f t="shared" si="475"/>
        <v/>
      </c>
      <c r="AK795" s="71" t="str">
        <f t="shared" si="476"/>
        <v/>
      </c>
      <c r="AL795" s="71" t="str">
        <f t="shared" si="477"/>
        <v/>
      </c>
      <c r="AM795" s="71" t="str">
        <f t="shared" si="478"/>
        <v/>
      </c>
      <c r="AN795" s="72" t="str">
        <f t="shared" si="479"/>
        <v/>
      </c>
      <c r="AO795" s="73" t="str">
        <f t="shared" si="480"/>
        <v/>
      </c>
      <c r="AP795" s="72" t="str">
        <f t="shared" si="481"/>
        <v/>
      </c>
      <c r="AQ795" s="72" t="str">
        <f t="shared" si="482"/>
        <v/>
      </c>
      <c r="AR795" s="72" t="str">
        <f t="shared" si="483"/>
        <v/>
      </c>
      <c r="AS795" s="72" t="str">
        <f t="shared" si="484"/>
        <v/>
      </c>
      <c r="AT795" s="72" t="str">
        <f t="shared" si="485"/>
        <v/>
      </c>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78" t="str">
        <f t="shared" si="486"/>
        <v/>
      </c>
      <c r="CO795" s="78" t="str">
        <f t="shared" si="487"/>
        <v/>
      </c>
      <c r="CP795" s="78" t="str">
        <f t="shared" si="488"/>
        <v/>
      </c>
      <c r="CQ795" s="78" t="str">
        <f t="shared" si="489"/>
        <v/>
      </c>
      <c r="CR795" s="78" t="str">
        <f t="shared" si="490"/>
        <v/>
      </c>
      <c r="CS795" s="78" t="str">
        <f t="shared" si="491"/>
        <v/>
      </c>
      <c r="CT795" s="78">
        <f t="shared" si="492"/>
        <v>0</v>
      </c>
      <c r="CU795" s="78">
        <f t="shared" si="493"/>
        <v>0</v>
      </c>
      <c r="CV795" s="78">
        <f t="shared" si="494"/>
        <v>0</v>
      </c>
      <c r="CW795" s="78">
        <f t="shared" si="495"/>
        <v>0</v>
      </c>
      <c r="CX795" s="78">
        <f t="shared" si="496"/>
        <v>0</v>
      </c>
      <c r="CY795" s="78">
        <f t="shared" si="497"/>
        <v>0</v>
      </c>
      <c r="CZ795" s="78">
        <f t="shared" si="498"/>
        <v>0</v>
      </c>
      <c r="DA795" s="78">
        <f>IF(COUNTIFS($A$2:$A$601,A795,$B$2:$B$601,B795,$F$2:F$601,F795)&gt;1,1,0)</f>
        <v>0</v>
      </c>
      <c r="DB795" s="78">
        <f t="shared" si="499"/>
        <v>0</v>
      </c>
      <c r="DC795" s="78">
        <f t="shared" si="500"/>
        <v>0</v>
      </c>
      <c r="DD795" s="78">
        <f t="shared" si="501"/>
        <v>0</v>
      </c>
      <c r="DE795" s="78" t="str">
        <f t="shared" si="502"/>
        <v>1</v>
      </c>
      <c r="DF795" s="78" t="str">
        <f t="shared" si="503"/>
        <v>1</v>
      </c>
      <c r="DG795" s="78" t="str">
        <f t="shared" si="504"/>
        <v>1</v>
      </c>
      <c r="DH795" s="78" t="str">
        <f t="shared" si="505"/>
        <v>1</v>
      </c>
      <c r="DI795" s="79" t="str">
        <f>IFERROR(IF(J795="","",VLOOKUP(J795,Lists!$D$3:$E$13,2,FALSE)),1)</f>
        <v/>
      </c>
      <c r="DJ795" s="79" t="str">
        <f>IFERROR(IF(K795="","",VLOOKUP(K795,Lists!$F$3:$G$14,2,FALSE)),1)</f>
        <v/>
      </c>
      <c r="DK795" s="79" t="str">
        <f>IFERROR(IF(M795="","",VLOOKUP(M795,Lists!$AA$3:$AB$18,2,FALSE)),1)</f>
        <v/>
      </c>
      <c r="DL795" s="79" t="str">
        <f>IFERROR(IF(N795="","",VLOOKUP(N795,Lists!$AC$3:$AD$13,2,FALSE)),1)</f>
        <v/>
      </c>
    </row>
    <row r="796" spans="1:116" ht="15" customHeight="1" x14ac:dyDescent="0.2">
      <c r="A796" s="20"/>
      <c r="B796" s="19"/>
      <c r="C796" s="19"/>
      <c r="D796" s="19"/>
      <c r="E796" s="136"/>
      <c r="F796" s="70"/>
      <c r="G796" s="19"/>
      <c r="H796" s="65"/>
      <c r="I796" s="20"/>
      <c r="J796" s="66"/>
      <c r="K796" s="18"/>
      <c r="L796" s="18"/>
      <c r="M796" s="20"/>
      <c r="N796" s="20"/>
      <c r="O796" s="18"/>
      <c r="P796" s="134"/>
      <c r="Q796" s="70"/>
      <c r="R796" s="134"/>
      <c r="S796" s="70"/>
      <c r="T796" s="134"/>
      <c r="U796" s="70"/>
      <c r="V796" s="134"/>
      <c r="W796" s="20"/>
      <c r="X796" s="135"/>
      <c r="Y796" s="20"/>
      <c r="Z796" s="135"/>
      <c r="AA796" s="19"/>
      <c r="AB796" s="19"/>
      <c r="AC796" s="19"/>
      <c r="AD796" s="19"/>
      <c r="AE796" s="71" t="str">
        <f t="shared" si="470"/>
        <v/>
      </c>
      <c r="AF796" s="71" t="str">
        <f t="shared" si="471"/>
        <v/>
      </c>
      <c r="AG796" s="71" t="str">
        <f t="shared" si="472"/>
        <v/>
      </c>
      <c r="AH796" s="71" t="str">
        <f t="shared" si="473"/>
        <v/>
      </c>
      <c r="AI796" s="71" t="str">
        <f t="shared" si="474"/>
        <v/>
      </c>
      <c r="AJ796" s="71" t="str">
        <f t="shared" si="475"/>
        <v/>
      </c>
      <c r="AK796" s="71" t="str">
        <f t="shared" si="476"/>
        <v/>
      </c>
      <c r="AL796" s="71" t="str">
        <f t="shared" si="477"/>
        <v/>
      </c>
      <c r="AM796" s="71" t="str">
        <f t="shared" si="478"/>
        <v/>
      </c>
      <c r="AN796" s="72" t="str">
        <f t="shared" si="479"/>
        <v/>
      </c>
      <c r="AO796" s="73" t="str">
        <f t="shared" si="480"/>
        <v/>
      </c>
      <c r="AP796" s="72" t="str">
        <f t="shared" si="481"/>
        <v/>
      </c>
      <c r="AQ796" s="72" t="str">
        <f t="shared" si="482"/>
        <v/>
      </c>
      <c r="AR796" s="72" t="str">
        <f t="shared" si="483"/>
        <v/>
      </c>
      <c r="AS796" s="72" t="str">
        <f t="shared" si="484"/>
        <v/>
      </c>
      <c r="AT796" s="72" t="str">
        <f t="shared" si="485"/>
        <v/>
      </c>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78" t="str">
        <f t="shared" si="486"/>
        <v/>
      </c>
      <c r="CO796" s="78" t="str">
        <f t="shared" si="487"/>
        <v/>
      </c>
      <c r="CP796" s="78" t="str">
        <f t="shared" si="488"/>
        <v/>
      </c>
      <c r="CQ796" s="78" t="str">
        <f t="shared" si="489"/>
        <v/>
      </c>
      <c r="CR796" s="78" t="str">
        <f t="shared" si="490"/>
        <v/>
      </c>
      <c r="CS796" s="78" t="str">
        <f t="shared" si="491"/>
        <v/>
      </c>
      <c r="CT796" s="78">
        <f t="shared" si="492"/>
        <v>0</v>
      </c>
      <c r="CU796" s="78">
        <f t="shared" si="493"/>
        <v>0</v>
      </c>
      <c r="CV796" s="78">
        <f t="shared" si="494"/>
        <v>0</v>
      </c>
      <c r="CW796" s="78">
        <f t="shared" si="495"/>
        <v>0</v>
      </c>
      <c r="CX796" s="78">
        <f t="shared" si="496"/>
        <v>0</v>
      </c>
      <c r="CY796" s="78">
        <f t="shared" si="497"/>
        <v>0</v>
      </c>
      <c r="CZ796" s="78">
        <f t="shared" si="498"/>
        <v>0</v>
      </c>
      <c r="DA796" s="78">
        <f>IF(COUNTIFS($A$2:$A$601,A796,$B$2:$B$601,B796,$F$2:F$601,F796)&gt;1,1,0)</f>
        <v>0</v>
      </c>
      <c r="DB796" s="78">
        <f t="shared" si="499"/>
        <v>0</v>
      </c>
      <c r="DC796" s="78">
        <f t="shared" si="500"/>
        <v>0</v>
      </c>
      <c r="DD796" s="78">
        <f t="shared" si="501"/>
        <v>0</v>
      </c>
      <c r="DE796" s="78" t="str">
        <f t="shared" si="502"/>
        <v>1</v>
      </c>
      <c r="DF796" s="78" t="str">
        <f t="shared" si="503"/>
        <v>1</v>
      </c>
      <c r="DG796" s="78" t="str">
        <f t="shared" si="504"/>
        <v>1</v>
      </c>
      <c r="DH796" s="78" t="str">
        <f t="shared" si="505"/>
        <v>1</v>
      </c>
      <c r="DI796" s="79" t="str">
        <f>IFERROR(IF(J796="","",VLOOKUP(J796,Lists!$D$3:$E$13,2,FALSE)),1)</f>
        <v/>
      </c>
      <c r="DJ796" s="79" t="str">
        <f>IFERROR(IF(K796="","",VLOOKUP(K796,Lists!$F$3:$G$14,2,FALSE)),1)</f>
        <v/>
      </c>
      <c r="DK796" s="79" t="str">
        <f>IFERROR(IF(M796="","",VLOOKUP(M796,Lists!$AA$3:$AB$18,2,FALSE)),1)</f>
        <v/>
      </c>
      <c r="DL796" s="79" t="str">
        <f>IFERROR(IF(N796="","",VLOOKUP(N796,Lists!$AC$3:$AD$13,2,FALSE)),1)</f>
        <v/>
      </c>
    </row>
    <row r="797" spans="1:116" ht="15" customHeight="1" x14ac:dyDescent="0.2">
      <c r="A797" s="20"/>
      <c r="B797" s="19"/>
      <c r="C797" s="19"/>
      <c r="D797" s="19"/>
      <c r="E797" s="136"/>
      <c r="F797" s="70"/>
      <c r="G797" s="19"/>
      <c r="H797" s="65"/>
      <c r="I797" s="20"/>
      <c r="J797" s="66"/>
      <c r="K797" s="18"/>
      <c r="L797" s="18"/>
      <c r="M797" s="20"/>
      <c r="N797" s="20"/>
      <c r="O797" s="18"/>
      <c r="P797" s="134"/>
      <c r="Q797" s="70"/>
      <c r="R797" s="134"/>
      <c r="S797" s="70"/>
      <c r="T797" s="134"/>
      <c r="U797" s="70"/>
      <c r="V797" s="134"/>
      <c r="W797" s="20"/>
      <c r="X797" s="135"/>
      <c r="Y797" s="20"/>
      <c r="Z797" s="135"/>
      <c r="AA797" s="19"/>
      <c r="AB797" s="19"/>
      <c r="AC797" s="19"/>
      <c r="AD797" s="19"/>
      <c r="AE797" s="71" t="str">
        <f t="shared" si="470"/>
        <v/>
      </c>
      <c r="AF797" s="71" t="str">
        <f t="shared" si="471"/>
        <v/>
      </c>
      <c r="AG797" s="71" t="str">
        <f t="shared" si="472"/>
        <v/>
      </c>
      <c r="AH797" s="71" t="str">
        <f t="shared" si="473"/>
        <v/>
      </c>
      <c r="AI797" s="71" t="str">
        <f t="shared" si="474"/>
        <v/>
      </c>
      <c r="AJ797" s="71" t="str">
        <f t="shared" si="475"/>
        <v/>
      </c>
      <c r="AK797" s="71" t="str">
        <f t="shared" si="476"/>
        <v/>
      </c>
      <c r="AL797" s="71" t="str">
        <f t="shared" si="477"/>
        <v/>
      </c>
      <c r="AM797" s="71" t="str">
        <f t="shared" si="478"/>
        <v/>
      </c>
      <c r="AN797" s="72" t="str">
        <f t="shared" si="479"/>
        <v/>
      </c>
      <c r="AO797" s="73" t="str">
        <f t="shared" si="480"/>
        <v/>
      </c>
      <c r="AP797" s="72" t="str">
        <f t="shared" si="481"/>
        <v/>
      </c>
      <c r="AQ797" s="72" t="str">
        <f t="shared" si="482"/>
        <v/>
      </c>
      <c r="AR797" s="72" t="str">
        <f t="shared" si="483"/>
        <v/>
      </c>
      <c r="AS797" s="72" t="str">
        <f t="shared" si="484"/>
        <v/>
      </c>
      <c r="AT797" s="72" t="str">
        <f t="shared" si="485"/>
        <v/>
      </c>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78" t="str">
        <f t="shared" si="486"/>
        <v/>
      </c>
      <c r="CO797" s="78" t="str">
        <f t="shared" si="487"/>
        <v/>
      </c>
      <c r="CP797" s="78" t="str">
        <f t="shared" si="488"/>
        <v/>
      </c>
      <c r="CQ797" s="78" t="str">
        <f t="shared" si="489"/>
        <v/>
      </c>
      <c r="CR797" s="78" t="str">
        <f t="shared" si="490"/>
        <v/>
      </c>
      <c r="CS797" s="78" t="str">
        <f t="shared" si="491"/>
        <v/>
      </c>
      <c r="CT797" s="78">
        <f t="shared" si="492"/>
        <v>0</v>
      </c>
      <c r="CU797" s="78">
        <f t="shared" si="493"/>
        <v>0</v>
      </c>
      <c r="CV797" s="78">
        <f t="shared" si="494"/>
        <v>0</v>
      </c>
      <c r="CW797" s="78">
        <f t="shared" si="495"/>
        <v>0</v>
      </c>
      <c r="CX797" s="78">
        <f t="shared" si="496"/>
        <v>0</v>
      </c>
      <c r="CY797" s="78">
        <f t="shared" si="497"/>
        <v>0</v>
      </c>
      <c r="CZ797" s="78">
        <f t="shared" si="498"/>
        <v>0</v>
      </c>
      <c r="DA797" s="78">
        <f>IF(COUNTIFS($A$2:$A$601,A797,$B$2:$B$601,B797,$F$2:F$601,F797)&gt;1,1,0)</f>
        <v>0</v>
      </c>
      <c r="DB797" s="78">
        <f t="shared" si="499"/>
        <v>0</v>
      </c>
      <c r="DC797" s="78">
        <f t="shared" si="500"/>
        <v>0</v>
      </c>
      <c r="DD797" s="78">
        <f t="shared" si="501"/>
        <v>0</v>
      </c>
      <c r="DE797" s="78" t="str">
        <f t="shared" si="502"/>
        <v>1</v>
      </c>
      <c r="DF797" s="78" t="str">
        <f t="shared" si="503"/>
        <v>1</v>
      </c>
      <c r="DG797" s="78" t="str">
        <f t="shared" si="504"/>
        <v>1</v>
      </c>
      <c r="DH797" s="78" t="str">
        <f t="shared" si="505"/>
        <v>1</v>
      </c>
      <c r="DI797" s="79" t="str">
        <f>IFERROR(IF(J797="","",VLOOKUP(J797,Lists!$D$3:$E$13,2,FALSE)),1)</f>
        <v/>
      </c>
      <c r="DJ797" s="79" t="str">
        <f>IFERROR(IF(K797="","",VLOOKUP(K797,Lists!$F$3:$G$14,2,FALSE)),1)</f>
        <v/>
      </c>
      <c r="DK797" s="79" t="str">
        <f>IFERROR(IF(M797="","",VLOOKUP(M797,Lists!$AA$3:$AB$18,2,FALSE)),1)</f>
        <v/>
      </c>
      <c r="DL797" s="79" t="str">
        <f>IFERROR(IF(N797="","",VLOOKUP(N797,Lists!$AC$3:$AD$13,2,FALSE)),1)</f>
        <v/>
      </c>
    </row>
    <row r="798" spans="1:116" ht="15" customHeight="1" x14ac:dyDescent="0.2">
      <c r="A798" s="20"/>
      <c r="B798" s="19"/>
      <c r="C798" s="19"/>
      <c r="D798" s="19"/>
      <c r="E798" s="136"/>
      <c r="F798" s="70"/>
      <c r="G798" s="19"/>
      <c r="H798" s="65"/>
      <c r="I798" s="20"/>
      <c r="J798" s="66"/>
      <c r="K798" s="18"/>
      <c r="L798" s="18"/>
      <c r="M798" s="20"/>
      <c r="N798" s="20"/>
      <c r="O798" s="18"/>
      <c r="P798" s="134"/>
      <c r="Q798" s="70"/>
      <c r="R798" s="134"/>
      <c r="S798" s="70"/>
      <c r="T798" s="134"/>
      <c r="U798" s="70"/>
      <c r="V798" s="134"/>
      <c r="W798" s="20"/>
      <c r="X798" s="135"/>
      <c r="Y798" s="20"/>
      <c r="Z798" s="135"/>
      <c r="AA798" s="19"/>
      <c r="AB798" s="19"/>
      <c r="AC798" s="19"/>
      <c r="AD798" s="19"/>
      <c r="AE798" s="71" t="str">
        <f t="shared" si="470"/>
        <v/>
      </c>
      <c r="AF798" s="71" t="str">
        <f t="shared" si="471"/>
        <v/>
      </c>
      <c r="AG798" s="71" t="str">
        <f t="shared" si="472"/>
        <v/>
      </c>
      <c r="AH798" s="71" t="str">
        <f t="shared" si="473"/>
        <v/>
      </c>
      <c r="AI798" s="71" t="str">
        <f t="shared" si="474"/>
        <v/>
      </c>
      <c r="AJ798" s="71" t="str">
        <f t="shared" si="475"/>
        <v/>
      </c>
      <c r="AK798" s="71" t="str">
        <f t="shared" si="476"/>
        <v/>
      </c>
      <c r="AL798" s="71" t="str">
        <f t="shared" si="477"/>
        <v/>
      </c>
      <c r="AM798" s="71" t="str">
        <f t="shared" si="478"/>
        <v/>
      </c>
      <c r="AN798" s="72" t="str">
        <f t="shared" si="479"/>
        <v/>
      </c>
      <c r="AO798" s="73" t="str">
        <f t="shared" si="480"/>
        <v/>
      </c>
      <c r="AP798" s="72" t="str">
        <f t="shared" si="481"/>
        <v/>
      </c>
      <c r="AQ798" s="72" t="str">
        <f t="shared" si="482"/>
        <v/>
      </c>
      <c r="AR798" s="72" t="str">
        <f t="shared" si="483"/>
        <v/>
      </c>
      <c r="AS798" s="72" t="str">
        <f t="shared" si="484"/>
        <v/>
      </c>
      <c r="AT798" s="72" t="str">
        <f t="shared" si="485"/>
        <v/>
      </c>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78" t="str">
        <f t="shared" si="486"/>
        <v/>
      </c>
      <c r="CO798" s="78" t="str">
        <f t="shared" si="487"/>
        <v/>
      </c>
      <c r="CP798" s="78" t="str">
        <f t="shared" si="488"/>
        <v/>
      </c>
      <c r="CQ798" s="78" t="str">
        <f t="shared" si="489"/>
        <v/>
      </c>
      <c r="CR798" s="78" t="str">
        <f t="shared" si="490"/>
        <v/>
      </c>
      <c r="CS798" s="78" t="str">
        <f t="shared" si="491"/>
        <v/>
      </c>
      <c r="CT798" s="78">
        <f t="shared" si="492"/>
        <v>0</v>
      </c>
      <c r="CU798" s="78">
        <f t="shared" si="493"/>
        <v>0</v>
      </c>
      <c r="CV798" s="78">
        <f t="shared" si="494"/>
        <v>0</v>
      </c>
      <c r="CW798" s="78">
        <f t="shared" si="495"/>
        <v>0</v>
      </c>
      <c r="CX798" s="78">
        <f t="shared" si="496"/>
        <v>0</v>
      </c>
      <c r="CY798" s="78">
        <f t="shared" si="497"/>
        <v>0</v>
      </c>
      <c r="CZ798" s="78">
        <f t="shared" si="498"/>
        <v>0</v>
      </c>
      <c r="DA798" s="78">
        <f>IF(COUNTIFS($A$2:$A$601,A798,$B$2:$B$601,B798,$F$2:F$601,F798)&gt;1,1,0)</f>
        <v>0</v>
      </c>
      <c r="DB798" s="78">
        <f t="shared" si="499"/>
        <v>0</v>
      </c>
      <c r="DC798" s="78">
        <f t="shared" si="500"/>
        <v>0</v>
      </c>
      <c r="DD798" s="78">
        <f t="shared" si="501"/>
        <v>0</v>
      </c>
      <c r="DE798" s="78" t="str">
        <f t="shared" si="502"/>
        <v>1</v>
      </c>
      <c r="DF798" s="78" t="str">
        <f t="shared" si="503"/>
        <v>1</v>
      </c>
      <c r="DG798" s="78" t="str">
        <f t="shared" si="504"/>
        <v>1</v>
      </c>
      <c r="DH798" s="78" t="str">
        <f t="shared" si="505"/>
        <v>1</v>
      </c>
      <c r="DI798" s="79" t="str">
        <f>IFERROR(IF(J798="","",VLOOKUP(J798,Lists!$D$3:$E$13,2,FALSE)),1)</f>
        <v/>
      </c>
      <c r="DJ798" s="79" t="str">
        <f>IFERROR(IF(K798="","",VLOOKUP(K798,Lists!$F$3:$G$14,2,FALSE)),1)</f>
        <v/>
      </c>
      <c r="DK798" s="79" t="str">
        <f>IFERROR(IF(M798="","",VLOOKUP(M798,Lists!$AA$3:$AB$18,2,FALSE)),1)</f>
        <v/>
      </c>
      <c r="DL798" s="79" t="str">
        <f>IFERROR(IF(N798="","",VLOOKUP(N798,Lists!$AC$3:$AD$13,2,FALSE)),1)</f>
        <v/>
      </c>
    </row>
    <row r="799" spans="1:116" ht="15" customHeight="1" x14ac:dyDescent="0.2">
      <c r="A799" s="20"/>
      <c r="B799" s="19"/>
      <c r="C799" s="19"/>
      <c r="D799" s="19"/>
      <c r="E799" s="136"/>
      <c r="F799" s="70"/>
      <c r="G799" s="19"/>
      <c r="H799" s="65"/>
      <c r="I799" s="20"/>
      <c r="J799" s="66"/>
      <c r="K799" s="18"/>
      <c r="L799" s="18"/>
      <c r="M799" s="20"/>
      <c r="N799" s="20"/>
      <c r="O799" s="18"/>
      <c r="P799" s="134"/>
      <c r="Q799" s="70"/>
      <c r="R799" s="134"/>
      <c r="S799" s="70"/>
      <c r="T799" s="134"/>
      <c r="U799" s="70"/>
      <c r="V799" s="134"/>
      <c r="W799" s="20"/>
      <c r="X799" s="135"/>
      <c r="Y799" s="20"/>
      <c r="Z799" s="135"/>
      <c r="AA799" s="19"/>
      <c r="AB799" s="19"/>
      <c r="AC799" s="19"/>
      <c r="AD799" s="19"/>
      <c r="AE799" s="71" t="str">
        <f t="shared" si="470"/>
        <v/>
      </c>
      <c r="AF799" s="71" t="str">
        <f t="shared" si="471"/>
        <v/>
      </c>
      <c r="AG799" s="71" t="str">
        <f t="shared" si="472"/>
        <v/>
      </c>
      <c r="AH799" s="71" t="str">
        <f t="shared" si="473"/>
        <v/>
      </c>
      <c r="AI799" s="71" t="str">
        <f t="shared" si="474"/>
        <v/>
      </c>
      <c r="AJ799" s="71" t="str">
        <f t="shared" si="475"/>
        <v/>
      </c>
      <c r="AK799" s="71" t="str">
        <f t="shared" si="476"/>
        <v/>
      </c>
      <c r="AL799" s="71" t="str">
        <f t="shared" si="477"/>
        <v/>
      </c>
      <c r="AM799" s="71" t="str">
        <f t="shared" si="478"/>
        <v/>
      </c>
      <c r="AN799" s="72" t="str">
        <f t="shared" si="479"/>
        <v/>
      </c>
      <c r="AO799" s="73" t="str">
        <f t="shared" si="480"/>
        <v/>
      </c>
      <c r="AP799" s="72" t="str">
        <f t="shared" si="481"/>
        <v/>
      </c>
      <c r="AQ799" s="72" t="str">
        <f t="shared" si="482"/>
        <v/>
      </c>
      <c r="AR799" s="72" t="str">
        <f t="shared" si="483"/>
        <v/>
      </c>
      <c r="AS799" s="72" t="str">
        <f t="shared" si="484"/>
        <v/>
      </c>
      <c r="AT799" s="72" t="str">
        <f t="shared" si="485"/>
        <v/>
      </c>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78" t="str">
        <f t="shared" si="486"/>
        <v/>
      </c>
      <c r="CO799" s="78" t="str">
        <f t="shared" si="487"/>
        <v/>
      </c>
      <c r="CP799" s="78" t="str">
        <f t="shared" si="488"/>
        <v/>
      </c>
      <c r="CQ799" s="78" t="str">
        <f t="shared" si="489"/>
        <v/>
      </c>
      <c r="CR799" s="78" t="str">
        <f t="shared" si="490"/>
        <v/>
      </c>
      <c r="CS799" s="78" t="str">
        <f t="shared" si="491"/>
        <v/>
      </c>
      <c r="CT799" s="78">
        <f t="shared" si="492"/>
        <v>0</v>
      </c>
      <c r="CU799" s="78">
        <f t="shared" si="493"/>
        <v>0</v>
      </c>
      <c r="CV799" s="78">
        <f t="shared" si="494"/>
        <v>0</v>
      </c>
      <c r="CW799" s="78">
        <f t="shared" si="495"/>
        <v>0</v>
      </c>
      <c r="CX799" s="78">
        <f t="shared" si="496"/>
        <v>0</v>
      </c>
      <c r="CY799" s="78">
        <f t="shared" si="497"/>
        <v>0</v>
      </c>
      <c r="CZ799" s="78">
        <f t="shared" si="498"/>
        <v>0</v>
      </c>
      <c r="DA799" s="78">
        <f>IF(COUNTIFS($A$2:$A$601,A799,$B$2:$B$601,B799,$F$2:F$601,F799)&gt;1,1,0)</f>
        <v>0</v>
      </c>
      <c r="DB799" s="78">
        <f t="shared" si="499"/>
        <v>0</v>
      </c>
      <c r="DC799" s="78">
        <f t="shared" si="500"/>
        <v>0</v>
      </c>
      <c r="DD799" s="78">
        <f t="shared" si="501"/>
        <v>0</v>
      </c>
      <c r="DE799" s="78" t="str">
        <f t="shared" si="502"/>
        <v>1</v>
      </c>
      <c r="DF799" s="78" t="str">
        <f t="shared" si="503"/>
        <v>1</v>
      </c>
      <c r="DG799" s="78" t="str">
        <f t="shared" si="504"/>
        <v>1</v>
      </c>
      <c r="DH799" s="78" t="str">
        <f t="shared" si="505"/>
        <v>1</v>
      </c>
      <c r="DI799" s="79" t="str">
        <f>IFERROR(IF(J799="","",VLOOKUP(J799,Lists!$D$3:$E$13,2,FALSE)),1)</f>
        <v/>
      </c>
      <c r="DJ799" s="79" t="str">
        <f>IFERROR(IF(K799="","",VLOOKUP(K799,Lists!$F$3:$G$14,2,FALSE)),1)</f>
        <v/>
      </c>
      <c r="DK799" s="79" t="str">
        <f>IFERROR(IF(M799="","",VLOOKUP(M799,Lists!$AA$3:$AB$18,2,FALSE)),1)</f>
        <v/>
      </c>
      <c r="DL799" s="79" t="str">
        <f>IFERROR(IF(N799="","",VLOOKUP(N799,Lists!$AC$3:$AD$13,2,FALSE)),1)</f>
        <v/>
      </c>
    </row>
    <row r="800" spans="1:116" ht="15" customHeight="1" x14ac:dyDescent="0.2">
      <c r="A800" s="20"/>
      <c r="B800" s="19"/>
      <c r="C800" s="19"/>
      <c r="D800" s="19"/>
      <c r="E800" s="136"/>
      <c r="F800" s="70"/>
      <c r="G800" s="19"/>
      <c r="H800" s="65"/>
      <c r="I800" s="20"/>
      <c r="J800" s="66"/>
      <c r="K800" s="18"/>
      <c r="L800" s="18"/>
      <c r="M800" s="20"/>
      <c r="N800" s="20"/>
      <c r="O800" s="18"/>
      <c r="P800" s="134"/>
      <c r="Q800" s="70"/>
      <c r="R800" s="134"/>
      <c r="S800" s="70"/>
      <c r="T800" s="134"/>
      <c r="U800" s="70"/>
      <c r="V800" s="134"/>
      <c r="W800" s="20"/>
      <c r="X800" s="135"/>
      <c r="Y800" s="20"/>
      <c r="Z800" s="135"/>
      <c r="AA800" s="19"/>
      <c r="AB800" s="19"/>
      <c r="AC800" s="19"/>
      <c r="AD800" s="19"/>
      <c r="AE800" s="71" t="str">
        <f t="shared" si="470"/>
        <v/>
      </c>
      <c r="AF800" s="71" t="str">
        <f t="shared" si="471"/>
        <v/>
      </c>
      <c r="AG800" s="71" t="str">
        <f t="shared" si="472"/>
        <v/>
      </c>
      <c r="AH800" s="71" t="str">
        <f t="shared" si="473"/>
        <v/>
      </c>
      <c r="AI800" s="71" t="str">
        <f t="shared" si="474"/>
        <v/>
      </c>
      <c r="AJ800" s="71" t="str">
        <f t="shared" si="475"/>
        <v/>
      </c>
      <c r="AK800" s="71" t="str">
        <f t="shared" si="476"/>
        <v/>
      </c>
      <c r="AL800" s="71" t="str">
        <f t="shared" si="477"/>
        <v/>
      </c>
      <c r="AM800" s="71" t="str">
        <f t="shared" si="478"/>
        <v/>
      </c>
      <c r="AN800" s="72" t="str">
        <f t="shared" si="479"/>
        <v/>
      </c>
      <c r="AO800" s="73" t="str">
        <f t="shared" si="480"/>
        <v/>
      </c>
      <c r="AP800" s="72" t="str">
        <f t="shared" si="481"/>
        <v/>
      </c>
      <c r="AQ800" s="72" t="str">
        <f t="shared" si="482"/>
        <v/>
      </c>
      <c r="AR800" s="72" t="str">
        <f t="shared" si="483"/>
        <v/>
      </c>
      <c r="AS800" s="72" t="str">
        <f t="shared" si="484"/>
        <v/>
      </c>
      <c r="AT800" s="72" t="str">
        <f t="shared" si="485"/>
        <v/>
      </c>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78" t="str">
        <f t="shared" si="486"/>
        <v/>
      </c>
      <c r="CO800" s="78" t="str">
        <f t="shared" si="487"/>
        <v/>
      </c>
      <c r="CP800" s="78" t="str">
        <f t="shared" si="488"/>
        <v/>
      </c>
      <c r="CQ800" s="78" t="str">
        <f t="shared" si="489"/>
        <v/>
      </c>
      <c r="CR800" s="78" t="str">
        <f t="shared" si="490"/>
        <v/>
      </c>
      <c r="CS800" s="78" t="str">
        <f t="shared" si="491"/>
        <v/>
      </c>
      <c r="CT800" s="78">
        <f t="shared" si="492"/>
        <v>0</v>
      </c>
      <c r="CU800" s="78">
        <f t="shared" si="493"/>
        <v>0</v>
      </c>
      <c r="CV800" s="78">
        <f t="shared" si="494"/>
        <v>0</v>
      </c>
      <c r="CW800" s="78">
        <f t="shared" si="495"/>
        <v>0</v>
      </c>
      <c r="CX800" s="78">
        <f t="shared" si="496"/>
        <v>0</v>
      </c>
      <c r="CY800" s="78">
        <f t="shared" si="497"/>
        <v>0</v>
      </c>
      <c r="CZ800" s="78">
        <f t="shared" si="498"/>
        <v>0</v>
      </c>
      <c r="DA800" s="78">
        <f>IF(COUNTIFS($A$2:$A$601,A800,$B$2:$B$601,B800,$F$2:F$601,F800)&gt;1,1,0)</f>
        <v>0</v>
      </c>
      <c r="DB800" s="78">
        <f t="shared" si="499"/>
        <v>0</v>
      </c>
      <c r="DC800" s="78">
        <f t="shared" si="500"/>
        <v>0</v>
      </c>
      <c r="DD800" s="78">
        <f t="shared" si="501"/>
        <v>0</v>
      </c>
      <c r="DE800" s="78" t="str">
        <f t="shared" si="502"/>
        <v>1</v>
      </c>
      <c r="DF800" s="78" t="str">
        <f t="shared" si="503"/>
        <v>1</v>
      </c>
      <c r="DG800" s="78" t="str">
        <f t="shared" si="504"/>
        <v>1</v>
      </c>
      <c r="DH800" s="78" t="str">
        <f t="shared" si="505"/>
        <v>1</v>
      </c>
      <c r="DI800" s="79" t="str">
        <f>IFERROR(IF(J800="","",VLOOKUP(J800,Lists!$D$3:$E$13,2,FALSE)),1)</f>
        <v/>
      </c>
      <c r="DJ800" s="79" t="str">
        <f>IFERROR(IF(K800="","",VLOOKUP(K800,Lists!$F$3:$G$14,2,FALSE)),1)</f>
        <v/>
      </c>
      <c r="DK800" s="79" t="str">
        <f>IFERROR(IF(M800="","",VLOOKUP(M800,Lists!$AA$3:$AB$18,2,FALSE)),1)</f>
        <v/>
      </c>
      <c r="DL800" s="79" t="str">
        <f>IFERROR(IF(N800="","",VLOOKUP(N800,Lists!$AC$3:$AD$13,2,FALSE)),1)</f>
        <v/>
      </c>
    </row>
    <row r="801" spans="1:116" ht="15" customHeight="1" x14ac:dyDescent="0.2">
      <c r="A801" s="20"/>
      <c r="B801" s="19"/>
      <c r="C801" s="19"/>
      <c r="D801" s="19"/>
      <c r="E801" s="136"/>
      <c r="F801" s="70"/>
      <c r="G801" s="19"/>
      <c r="H801" s="65"/>
      <c r="I801" s="20"/>
      <c r="J801" s="66"/>
      <c r="K801" s="18"/>
      <c r="L801" s="18"/>
      <c r="M801" s="20"/>
      <c r="N801" s="20"/>
      <c r="O801" s="18"/>
      <c r="P801" s="134"/>
      <c r="Q801" s="70"/>
      <c r="R801" s="134"/>
      <c r="S801" s="70"/>
      <c r="T801" s="134"/>
      <c r="U801" s="70"/>
      <c r="V801" s="134"/>
      <c r="W801" s="20"/>
      <c r="X801" s="135"/>
      <c r="Y801" s="20"/>
      <c r="Z801" s="135"/>
      <c r="AA801" s="19"/>
      <c r="AB801" s="19"/>
      <c r="AC801" s="19"/>
      <c r="AD801" s="19"/>
      <c r="AE801" s="71" t="str">
        <f t="shared" si="470"/>
        <v/>
      </c>
      <c r="AF801" s="71" t="str">
        <f t="shared" si="471"/>
        <v/>
      </c>
      <c r="AG801" s="71" t="str">
        <f t="shared" si="472"/>
        <v/>
      </c>
      <c r="AH801" s="71" t="str">
        <f t="shared" si="473"/>
        <v/>
      </c>
      <c r="AI801" s="71" t="str">
        <f t="shared" si="474"/>
        <v/>
      </c>
      <c r="AJ801" s="71" t="str">
        <f t="shared" si="475"/>
        <v/>
      </c>
      <c r="AK801" s="71" t="str">
        <f t="shared" si="476"/>
        <v/>
      </c>
      <c r="AL801" s="71" t="str">
        <f t="shared" si="477"/>
        <v/>
      </c>
      <c r="AM801" s="71" t="str">
        <f t="shared" si="478"/>
        <v/>
      </c>
      <c r="AN801" s="72" t="str">
        <f t="shared" si="479"/>
        <v/>
      </c>
      <c r="AO801" s="73" t="str">
        <f t="shared" si="480"/>
        <v/>
      </c>
      <c r="AP801" s="72" t="str">
        <f t="shared" si="481"/>
        <v/>
      </c>
      <c r="AQ801" s="72" t="str">
        <f t="shared" si="482"/>
        <v/>
      </c>
      <c r="AR801" s="72" t="str">
        <f t="shared" si="483"/>
        <v/>
      </c>
      <c r="AS801" s="72" t="str">
        <f t="shared" si="484"/>
        <v/>
      </c>
      <c r="AT801" s="72" t="str">
        <f t="shared" si="485"/>
        <v/>
      </c>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78" t="str">
        <f t="shared" si="486"/>
        <v/>
      </c>
      <c r="CO801" s="78" t="str">
        <f t="shared" si="487"/>
        <v/>
      </c>
      <c r="CP801" s="78" t="str">
        <f t="shared" si="488"/>
        <v/>
      </c>
      <c r="CQ801" s="78" t="str">
        <f t="shared" si="489"/>
        <v/>
      </c>
      <c r="CR801" s="78" t="str">
        <f t="shared" si="490"/>
        <v/>
      </c>
      <c r="CS801" s="78" t="str">
        <f t="shared" si="491"/>
        <v/>
      </c>
      <c r="CT801" s="78">
        <f t="shared" si="492"/>
        <v>0</v>
      </c>
      <c r="CU801" s="78">
        <f t="shared" si="493"/>
        <v>0</v>
      </c>
      <c r="CV801" s="78">
        <f t="shared" si="494"/>
        <v>0</v>
      </c>
      <c r="CW801" s="78">
        <f t="shared" si="495"/>
        <v>0</v>
      </c>
      <c r="CX801" s="78">
        <f t="shared" si="496"/>
        <v>0</v>
      </c>
      <c r="CY801" s="78">
        <f t="shared" si="497"/>
        <v>0</v>
      </c>
      <c r="CZ801" s="78">
        <f t="shared" si="498"/>
        <v>0</v>
      </c>
      <c r="DA801" s="78">
        <f>IF(COUNTIFS($A$2:$A$601,A801,$B$2:$B$601,B801,$F$2:F$601,F801)&gt;1,1,0)</f>
        <v>0</v>
      </c>
      <c r="DB801" s="78">
        <f t="shared" si="499"/>
        <v>0</v>
      </c>
      <c r="DC801" s="78">
        <f t="shared" si="500"/>
        <v>0</v>
      </c>
      <c r="DD801" s="78">
        <f t="shared" si="501"/>
        <v>0</v>
      </c>
      <c r="DE801" s="78" t="str">
        <f t="shared" si="502"/>
        <v>1</v>
      </c>
      <c r="DF801" s="78" t="str">
        <f t="shared" si="503"/>
        <v>1</v>
      </c>
      <c r="DG801" s="78" t="str">
        <f t="shared" si="504"/>
        <v>1</v>
      </c>
      <c r="DH801" s="78" t="str">
        <f t="shared" si="505"/>
        <v>1</v>
      </c>
      <c r="DI801" s="79" t="str">
        <f>IFERROR(IF(J801="","",VLOOKUP(J801,Lists!$D$3:$E$13,2,FALSE)),1)</f>
        <v/>
      </c>
      <c r="DJ801" s="79" t="str">
        <f>IFERROR(IF(K801="","",VLOOKUP(K801,Lists!$F$3:$G$14,2,FALSE)),1)</f>
        <v/>
      </c>
      <c r="DK801" s="79" t="str">
        <f>IFERROR(IF(M801="","",VLOOKUP(M801,Lists!$AA$3:$AB$18,2,FALSE)),1)</f>
        <v/>
      </c>
      <c r="DL801" s="79" t="str">
        <f>IFERROR(IF(N801="","",VLOOKUP(N801,Lists!$AC$3:$AD$13,2,FALSE)),1)</f>
        <v/>
      </c>
    </row>
    <row r="802" spans="1:116" ht="15" customHeight="1" x14ac:dyDescent="0.2">
      <c r="A802" s="20"/>
      <c r="B802" s="19"/>
      <c r="C802" s="19"/>
      <c r="D802" s="19"/>
      <c r="E802" s="136"/>
      <c r="F802" s="70"/>
      <c r="G802" s="19"/>
      <c r="H802" s="65"/>
      <c r="I802" s="20"/>
      <c r="J802" s="66"/>
      <c r="K802" s="18"/>
      <c r="L802" s="18"/>
      <c r="M802" s="20"/>
      <c r="N802" s="20"/>
      <c r="O802" s="18"/>
      <c r="P802" s="134"/>
      <c r="Q802" s="70"/>
      <c r="R802" s="134"/>
      <c r="S802" s="70"/>
      <c r="T802" s="134"/>
      <c r="U802" s="70"/>
      <c r="V802" s="134"/>
      <c r="W802" s="20"/>
      <c r="X802" s="135"/>
      <c r="Y802" s="20"/>
      <c r="Z802" s="135"/>
      <c r="AA802" s="19"/>
      <c r="AB802" s="19"/>
      <c r="AC802" s="19"/>
      <c r="AD802" s="19"/>
      <c r="AE802" s="71" t="str">
        <f t="shared" si="470"/>
        <v/>
      </c>
      <c r="AF802" s="71" t="str">
        <f t="shared" si="471"/>
        <v/>
      </c>
      <c r="AG802" s="71" t="str">
        <f t="shared" si="472"/>
        <v/>
      </c>
      <c r="AH802" s="71" t="str">
        <f t="shared" si="473"/>
        <v/>
      </c>
      <c r="AI802" s="71" t="str">
        <f t="shared" si="474"/>
        <v/>
      </c>
      <c r="AJ802" s="71" t="str">
        <f t="shared" si="475"/>
        <v/>
      </c>
      <c r="AK802" s="71" t="str">
        <f t="shared" si="476"/>
        <v/>
      </c>
      <c r="AL802" s="71" t="str">
        <f t="shared" si="477"/>
        <v/>
      </c>
      <c r="AM802" s="71" t="str">
        <f t="shared" si="478"/>
        <v/>
      </c>
      <c r="AN802" s="72" t="str">
        <f t="shared" si="479"/>
        <v/>
      </c>
      <c r="AO802" s="73" t="str">
        <f t="shared" si="480"/>
        <v/>
      </c>
      <c r="AP802" s="72" t="str">
        <f t="shared" si="481"/>
        <v/>
      </c>
      <c r="AQ802" s="72" t="str">
        <f t="shared" si="482"/>
        <v/>
      </c>
      <c r="AR802" s="72" t="str">
        <f t="shared" si="483"/>
        <v/>
      </c>
      <c r="AS802" s="72" t="str">
        <f t="shared" si="484"/>
        <v/>
      </c>
      <c r="AT802" s="72" t="str">
        <f t="shared" si="485"/>
        <v/>
      </c>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78" t="str">
        <f t="shared" si="486"/>
        <v/>
      </c>
      <c r="CO802" s="78" t="str">
        <f t="shared" si="487"/>
        <v/>
      </c>
      <c r="CP802" s="78" t="str">
        <f t="shared" si="488"/>
        <v/>
      </c>
      <c r="CQ802" s="78" t="str">
        <f t="shared" si="489"/>
        <v/>
      </c>
      <c r="CR802" s="78" t="str">
        <f t="shared" si="490"/>
        <v/>
      </c>
      <c r="CS802" s="78" t="str">
        <f t="shared" si="491"/>
        <v/>
      </c>
      <c r="CT802" s="78">
        <f t="shared" si="492"/>
        <v>0</v>
      </c>
      <c r="CU802" s="78">
        <f t="shared" si="493"/>
        <v>0</v>
      </c>
      <c r="CV802" s="78">
        <f t="shared" si="494"/>
        <v>0</v>
      </c>
      <c r="CW802" s="78">
        <f t="shared" si="495"/>
        <v>0</v>
      </c>
      <c r="CX802" s="78">
        <f t="shared" si="496"/>
        <v>0</v>
      </c>
      <c r="CY802" s="78">
        <f t="shared" si="497"/>
        <v>0</v>
      </c>
      <c r="CZ802" s="78">
        <f t="shared" si="498"/>
        <v>0</v>
      </c>
      <c r="DA802" s="78">
        <f>IF(COUNTIFS($A$2:$A$601,A802,$B$2:$B$601,B802,$F$2:F$601,F802)&gt;1,1,0)</f>
        <v>0</v>
      </c>
      <c r="DB802" s="78">
        <f t="shared" si="499"/>
        <v>0</v>
      </c>
      <c r="DC802" s="78">
        <f t="shared" si="500"/>
        <v>0</v>
      </c>
      <c r="DD802" s="78">
        <f t="shared" si="501"/>
        <v>0</v>
      </c>
      <c r="DE802" s="78" t="str">
        <f t="shared" si="502"/>
        <v>1</v>
      </c>
      <c r="DF802" s="78" t="str">
        <f t="shared" si="503"/>
        <v>1</v>
      </c>
      <c r="DG802" s="78" t="str">
        <f t="shared" si="504"/>
        <v>1</v>
      </c>
      <c r="DH802" s="78" t="str">
        <f t="shared" si="505"/>
        <v>1</v>
      </c>
      <c r="DI802" s="79" t="str">
        <f>IFERROR(IF(J802="","",VLOOKUP(J802,Lists!$D$3:$E$13,2,FALSE)),1)</f>
        <v/>
      </c>
      <c r="DJ802" s="79" t="str">
        <f>IFERROR(IF(K802="","",VLOOKUP(K802,Lists!$F$3:$G$14,2,FALSE)),1)</f>
        <v/>
      </c>
      <c r="DK802" s="79" t="str">
        <f>IFERROR(IF(M802="","",VLOOKUP(M802,Lists!$AA$3:$AB$18,2,FALSE)),1)</f>
        <v/>
      </c>
      <c r="DL802" s="79" t="str">
        <f>IFERROR(IF(N802="","",VLOOKUP(N802,Lists!$AC$3:$AD$13,2,FALSE)),1)</f>
        <v/>
      </c>
    </row>
    <row r="803" spans="1:116" ht="15" customHeight="1" x14ac:dyDescent="0.2">
      <c r="A803" s="20"/>
      <c r="B803" s="19"/>
      <c r="C803" s="19"/>
      <c r="D803" s="19"/>
      <c r="E803" s="136"/>
      <c r="F803" s="70"/>
      <c r="G803" s="19"/>
      <c r="H803" s="65"/>
      <c r="I803" s="20"/>
      <c r="J803" s="66"/>
      <c r="K803" s="18"/>
      <c r="L803" s="18"/>
      <c r="M803" s="20"/>
      <c r="N803" s="20"/>
      <c r="O803" s="18"/>
      <c r="P803" s="134"/>
      <c r="Q803" s="70"/>
      <c r="R803" s="134"/>
      <c r="S803" s="70"/>
      <c r="T803" s="134"/>
      <c r="U803" s="70"/>
      <c r="V803" s="134"/>
      <c r="W803" s="20"/>
      <c r="X803" s="135"/>
      <c r="Y803" s="20"/>
      <c r="Z803" s="135"/>
      <c r="AA803" s="19"/>
      <c r="AB803" s="19"/>
      <c r="AC803" s="19"/>
      <c r="AD803" s="19"/>
      <c r="AE803" s="71" t="str">
        <f t="shared" si="470"/>
        <v/>
      </c>
      <c r="AF803" s="71" t="str">
        <f t="shared" si="471"/>
        <v/>
      </c>
      <c r="AG803" s="71" t="str">
        <f t="shared" si="472"/>
        <v/>
      </c>
      <c r="AH803" s="71" t="str">
        <f t="shared" si="473"/>
        <v/>
      </c>
      <c r="AI803" s="71" t="str">
        <f t="shared" si="474"/>
        <v/>
      </c>
      <c r="AJ803" s="71" t="str">
        <f t="shared" si="475"/>
        <v/>
      </c>
      <c r="AK803" s="71" t="str">
        <f t="shared" si="476"/>
        <v/>
      </c>
      <c r="AL803" s="71" t="str">
        <f t="shared" si="477"/>
        <v/>
      </c>
      <c r="AM803" s="71" t="str">
        <f t="shared" si="478"/>
        <v/>
      </c>
      <c r="AN803" s="72" t="str">
        <f t="shared" si="479"/>
        <v/>
      </c>
      <c r="AO803" s="73" t="str">
        <f t="shared" si="480"/>
        <v/>
      </c>
      <c r="AP803" s="72" t="str">
        <f t="shared" si="481"/>
        <v/>
      </c>
      <c r="AQ803" s="72" t="str">
        <f t="shared" si="482"/>
        <v/>
      </c>
      <c r="AR803" s="72" t="str">
        <f t="shared" si="483"/>
        <v/>
      </c>
      <c r="AS803" s="72" t="str">
        <f t="shared" si="484"/>
        <v/>
      </c>
      <c r="AT803" s="72" t="str">
        <f t="shared" si="485"/>
        <v/>
      </c>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78" t="str">
        <f t="shared" si="486"/>
        <v/>
      </c>
      <c r="CO803" s="78" t="str">
        <f t="shared" si="487"/>
        <v/>
      </c>
      <c r="CP803" s="78" t="str">
        <f t="shared" si="488"/>
        <v/>
      </c>
      <c r="CQ803" s="78" t="str">
        <f t="shared" si="489"/>
        <v/>
      </c>
      <c r="CR803" s="78" t="str">
        <f t="shared" si="490"/>
        <v/>
      </c>
      <c r="CS803" s="78" t="str">
        <f t="shared" si="491"/>
        <v/>
      </c>
      <c r="CT803" s="78">
        <f t="shared" si="492"/>
        <v>0</v>
      </c>
      <c r="CU803" s="78">
        <f t="shared" si="493"/>
        <v>0</v>
      </c>
      <c r="CV803" s="78">
        <f t="shared" si="494"/>
        <v>0</v>
      </c>
      <c r="CW803" s="78">
        <f t="shared" si="495"/>
        <v>0</v>
      </c>
      <c r="CX803" s="78">
        <f t="shared" si="496"/>
        <v>0</v>
      </c>
      <c r="CY803" s="78">
        <f t="shared" si="497"/>
        <v>0</v>
      </c>
      <c r="CZ803" s="78">
        <f t="shared" si="498"/>
        <v>0</v>
      </c>
      <c r="DA803" s="78">
        <f>IF(COUNTIFS($A$2:$A$601,A803,$B$2:$B$601,B803,$F$2:F$601,F803)&gt;1,1,0)</f>
        <v>0</v>
      </c>
      <c r="DB803" s="78">
        <f t="shared" si="499"/>
        <v>0</v>
      </c>
      <c r="DC803" s="78">
        <f t="shared" si="500"/>
        <v>0</v>
      </c>
      <c r="DD803" s="78">
        <f t="shared" si="501"/>
        <v>0</v>
      </c>
      <c r="DE803" s="78" t="str">
        <f t="shared" si="502"/>
        <v>1</v>
      </c>
      <c r="DF803" s="78" t="str">
        <f t="shared" si="503"/>
        <v>1</v>
      </c>
      <c r="DG803" s="78" t="str">
        <f t="shared" si="504"/>
        <v>1</v>
      </c>
      <c r="DH803" s="78" t="str">
        <f t="shared" si="505"/>
        <v>1</v>
      </c>
      <c r="DI803" s="79" t="str">
        <f>IFERROR(IF(J803="","",VLOOKUP(J803,Lists!$D$3:$E$13,2,FALSE)),1)</f>
        <v/>
      </c>
      <c r="DJ803" s="79" t="str">
        <f>IFERROR(IF(K803="","",VLOOKUP(K803,Lists!$F$3:$G$14,2,FALSE)),1)</f>
        <v/>
      </c>
      <c r="DK803" s="79" t="str">
        <f>IFERROR(IF(M803="","",VLOOKUP(M803,Lists!$AA$3:$AB$18,2,FALSE)),1)</f>
        <v/>
      </c>
      <c r="DL803" s="79" t="str">
        <f>IFERROR(IF(N803="","",VLOOKUP(N803,Lists!$AC$3:$AD$13,2,FALSE)),1)</f>
        <v/>
      </c>
    </row>
    <row r="804" spans="1:116" ht="15" customHeight="1" x14ac:dyDescent="0.2">
      <c r="A804" s="20"/>
      <c r="B804" s="19"/>
      <c r="C804" s="19"/>
      <c r="D804" s="19"/>
      <c r="E804" s="136"/>
      <c r="F804" s="70"/>
      <c r="G804" s="19"/>
      <c r="H804" s="65"/>
      <c r="I804" s="20"/>
      <c r="J804" s="66"/>
      <c r="K804" s="18"/>
      <c r="L804" s="18"/>
      <c r="M804" s="20"/>
      <c r="N804" s="20"/>
      <c r="O804" s="18"/>
      <c r="P804" s="134"/>
      <c r="Q804" s="70"/>
      <c r="R804" s="134"/>
      <c r="S804" s="70"/>
      <c r="T804" s="134"/>
      <c r="U804" s="70"/>
      <c r="V804" s="134"/>
      <c r="W804" s="20"/>
      <c r="X804" s="135"/>
      <c r="Y804" s="20"/>
      <c r="Z804" s="135"/>
      <c r="AA804" s="19"/>
      <c r="AB804" s="19"/>
      <c r="AC804" s="19"/>
      <c r="AD804" s="19"/>
      <c r="AE804" s="71" t="str">
        <f t="shared" si="470"/>
        <v/>
      </c>
      <c r="AF804" s="71" t="str">
        <f t="shared" si="471"/>
        <v/>
      </c>
      <c r="AG804" s="71" t="str">
        <f t="shared" si="472"/>
        <v/>
      </c>
      <c r="AH804" s="71" t="str">
        <f t="shared" si="473"/>
        <v/>
      </c>
      <c r="AI804" s="71" t="str">
        <f t="shared" si="474"/>
        <v/>
      </c>
      <c r="AJ804" s="71" t="str">
        <f t="shared" si="475"/>
        <v/>
      </c>
      <c r="AK804" s="71" t="str">
        <f t="shared" si="476"/>
        <v/>
      </c>
      <c r="AL804" s="71" t="str">
        <f t="shared" si="477"/>
        <v/>
      </c>
      <c r="AM804" s="71" t="str">
        <f t="shared" si="478"/>
        <v/>
      </c>
      <c r="AN804" s="72" t="str">
        <f t="shared" si="479"/>
        <v/>
      </c>
      <c r="AO804" s="73" t="str">
        <f t="shared" si="480"/>
        <v/>
      </c>
      <c r="AP804" s="72" t="str">
        <f t="shared" si="481"/>
        <v/>
      </c>
      <c r="AQ804" s="72" t="str">
        <f t="shared" si="482"/>
        <v/>
      </c>
      <c r="AR804" s="72" t="str">
        <f t="shared" si="483"/>
        <v/>
      </c>
      <c r="AS804" s="72" t="str">
        <f t="shared" si="484"/>
        <v/>
      </c>
      <c r="AT804" s="72" t="str">
        <f t="shared" si="485"/>
        <v/>
      </c>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78" t="str">
        <f t="shared" si="486"/>
        <v/>
      </c>
      <c r="CO804" s="78" t="str">
        <f t="shared" si="487"/>
        <v/>
      </c>
      <c r="CP804" s="78" t="str">
        <f t="shared" si="488"/>
        <v/>
      </c>
      <c r="CQ804" s="78" t="str">
        <f t="shared" si="489"/>
        <v/>
      </c>
      <c r="CR804" s="78" t="str">
        <f t="shared" si="490"/>
        <v/>
      </c>
      <c r="CS804" s="78" t="str">
        <f t="shared" si="491"/>
        <v/>
      </c>
      <c r="CT804" s="78">
        <f t="shared" si="492"/>
        <v>0</v>
      </c>
      <c r="CU804" s="78">
        <f t="shared" si="493"/>
        <v>0</v>
      </c>
      <c r="CV804" s="78">
        <f t="shared" si="494"/>
        <v>0</v>
      </c>
      <c r="CW804" s="78">
        <f t="shared" si="495"/>
        <v>0</v>
      </c>
      <c r="CX804" s="78">
        <f t="shared" si="496"/>
        <v>0</v>
      </c>
      <c r="CY804" s="78">
        <f t="shared" si="497"/>
        <v>0</v>
      </c>
      <c r="CZ804" s="78">
        <f t="shared" si="498"/>
        <v>0</v>
      </c>
      <c r="DA804" s="78">
        <f>IF(COUNTIFS($A$2:$A$601,A804,$B$2:$B$601,B804,$F$2:F$601,F804)&gt;1,1,0)</f>
        <v>0</v>
      </c>
      <c r="DB804" s="78">
        <f t="shared" si="499"/>
        <v>0</v>
      </c>
      <c r="DC804" s="78">
        <f t="shared" si="500"/>
        <v>0</v>
      </c>
      <c r="DD804" s="78">
        <f t="shared" si="501"/>
        <v>0</v>
      </c>
      <c r="DE804" s="78" t="str">
        <f t="shared" si="502"/>
        <v>1</v>
      </c>
      <c r="DF804" s="78" t="str">
        <f t="shared" si="503"/>
        <v>1</v>
      </c>
      <c r="DG804" s="78" t="str">
        <f t="shared" si="504"/>
        <v>1</v>
      </c>
      <c r="DH804" s="78" t="str">
        <f t="shared" si="505"/>
        <v>1</v>
      </c>
      <c r="DI804" s="79" t="str">
        <f>IFERROR(IF(J804="","",VLOOKUP(J804,Lists!$D$3:$E$13,2,FALSE)),1)</f>
        <v/>
      </c>
      <c r="DJ804" s="79" t="str">
        <f>IFERROR(IF(K804="","",VLOOKUP(K804,Lists!$F$3:$G$14,2,FALSE)),1)</f>
        <v/>
      </c>
      <c r="DK804" s="79" t="str">
        <f>IFERROR(IF(M804="","",VLOOKUP(M804,Lists!$AA$3:$AB$18,2,FALSE)),1)</f>
        <v/>
      </c>
      <c r="DL804" s="79" t="str">
        <f>IFERROR(IF(N804="","",VLOOKUP(N804,Lists!$AC$3:$AD$13,2,FALSE)),1)</f>
        <v/>
      </c>
    </row>
    <row r="805" spans="1:116" ht="15" customHeight="1" x14ac:dyDescent="0.2">
      <c r="A805" s="20"/>
      <c r="B805" s="19"/>
      <c r="C805" s="19"/>
      <c r="D805" s="19"/>
      <c r="E805" s="136"/>
      <c r="F805" s="70"/>
      <c r="G805" s="19"/>
      <c r="H805" s="65"/>
      <c r="I805" s="20"/>
      <c r="J805" s="66"/>
      <c r="K805" s="18"/>
      <c r="L805" s="18"/>
      <c r="M805" s="20"/>
      <c r="N805" s="20"/>
      <c r="O805" s="18"/>
      <c r="P805" s="134"/>
      <c r="Q805" s="70"/>
      <c r="R805" s="134"/>
      <c r="S805" s="70"/>
      <c r="T805" s="134"/>
      <c r="U805" s="70"/>
      <c r="V805" s="134"/>
      <c r="W805" s="20"/>
      <c r="X805" s="135"/>
      <c r="Y805" s="20"/>
      <c r="Z805" s="135"/>
      <c r="AA805" s="19"/>
      <c r="AB805" s="19"/>
      <c r="AC805" s="19"/>
      <c r="AD805" s="19"/>
      <c r="AE805" s="71" t="str">
        <f t="shared" si="470"/>
        <v/>
      </c>
      <c r="AF805" s="71" t="str">
        <f t="shared" si="471"/>
        <v/>
      </c>
      <c r="AG805" s="71" t="str">
        <f t="shared" si="472"/>
        <v/>
      </c>
      <c r="AH805" s="71" t="str">
        <f t="shared" si="473"/>
        <v/>
      </c>
      <c r="AI805" s="71" t="str">
        <f t="shared" si="474"/>
        <v/>
      </c>
      <c r="AJ805" s="71" t="str">
        <f t="shared" si="475"/>
        <v/>
      </c>
      <c r="AK805" s="71" t="str">
        <f t="shared" si="476"/>
        <v/>
      </c>
      <c r="AL805" s="71" t="str">
        <f t="shared" si="477"/>
        <v/>
      </c>
      <c r="AM805" s="71" t="str">
        <f t="shared" si="478"/>
        <v/>
      </c>
      <c r="AN805" s="72" t="str">
        <f t="shared" si="479"/>
        <v/>
      </c>
      <c r="AO805" s="73" t="str">
        <f t="shared" si="480"/>
        <v/>
      </c>
      <c r="AP805" s="72" t="str">
        <f t="shared" si="481"/>
        <v/>
      </c>
      <c r="AQ805" s="72" t="str">
        <f t="shared" si="482"/>
        <v/>
      </c>
      <c r="AR805" s="72" t="str">
        <f t="shared" si="483"/>
        <v/>
      </c>
      <c r="AS805" s="72" t="str">
        <f t="shared" si="484"/>
        <v/>
      </c>
      <c r="AT805" s="72" t="str">
        <f t="shared" si="485"/>
        <v/>
      </c>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78" t="str">
        <f t="shared" si="486"/>
        <v/>
      </c>
      <c r="CO805" s="78" t="str">
        <f t="shared" si="487"/>
        <v/>
      </c>
      <c r="CP805" s="78" t="str">
        <f t="shared" si="488"/>
        <v/>
      </c>
      <c r="CQ805" s="78" t="str">
        <f t="shared" si="489"/>
        <v/>
      </c>
      <c r="CR805" s="78" t="str">
        <f t="shared" si="490"/>
        <v/>
      </c>
      <c r="CS805" s="78" t="str">
        <f t="shared" si="491"/>
        <v/>
      </c>
      <c r="CT805" s="78">
        <f t="shared" si="492"/>
        <v>0</v>
      </c>
      <c r="CU805" s="78">
        <f t="shared" si="493"/>
        <v>0</v>
      </c>
      <c r="CV805" s="78">
        <f t="shared" si="494"/>
        <v>0</v>
      </c>
      <c r="CW805" s="78">
        <f t="shared" si="495"/>
        <v>0</v>
      </c>
      <c r="CX805" s="78">
        <f t="shared" si="496"/>
        <v>0</v>
      </c>
      <c r="CY805" s="78">
        <f t="shared" si="497"/>
        <v>0</v>
      </c>
      <c r="CZ805" s="78">
        <f t="shared" si="498"/>
        <v>0</v>
      </c>
      <c r="DA805" s="78">
        <f>IF(COUNTIFS($A$2:$A$601,A805,$B$2:$B$601,B805,$F$2:F$601,F805)&gt;1,1,0)</f>
        <v>0</v>
      </c>
      <c r="DB805" s="78">
        <f t="shared" si="499"/>
        <v>0</v>
      </c>
      <c r="DC805" s="78">
        <f t="shared" si="500"/>
        <v>0</v>
      </c>
      <c r="DD805" s="78">
        <f t="shared" si="501"/>
        <v>0</v>
      </c>
      <c r="DE805" s="78" t="str">
        <f t="shared" si="502"/>
        <v>1</v>
      </c>
      <c r="DF805" s="78" t="str">
        <f t="shared" si="503"/>
        <v>1</v>
      </c>
      <c r="DG805" s="78" t="str">
        <f t="shared" si="504"/>
        <v>1</v>
      </c>
      <c r="DH805" s="78" t="str">
        <f t="shared" si="505"/>
        <v>1</v>
      </c>
      <c r="DI805" s="79" t="str">
        <f>IFERROR(IF(J805="","",VLOOKUP(J805,Lists!$D$3:$E$13,2,FALSE)),1)</f>
        <v/>
      </c>
      <c r="DJ805" s="79" t="str">
        <f>IFERROR(IF(K805="","",VLOOKUP(K805,Lists!$F$3:$G$14,2,FALSE)),1)</f>
        <v/>
      </c>
      <c r="DK805" s="79" t="str">
        <f>IFERROR(IF(M805="","",VLOOKUP(M805,Lists!$AA$3:$AB$18,2,FALSE)),1)</f>
        <v/>
      </c>
      <c r="DL805" s="79" t="str">
        <f>IFERROR(IF(N805="","",VLOOKUP(N805,Lists!$AC$3:$AD$13,2,FALSE)),1)</f>
        <v/>
      </c>
    </row>
    <row r="806" spans="1:116" ht="15" customHeight="1" x14ac:dyDescent="0.2">
      <c r="A806" s="20"/>
      <c r="B806" s="19"/>
      <c r="C806" s="19"/>
      <c r="D806" s="19"/>
      <c r="E806" s="136"/>
      <c r="F806" s="70"/>
      <c r="G806" s="19"/>
      <c r="H806" s="65"/>
      <c r="I806" s="20"/>
      <c r="J806" s="66"/>
      <c r="K806" s="18"/>
      <c r="L806" s="18"/>
      <c r="M806" s="20"/>
      <c r="N806" s="20"/>
      <c r="O806" s="18"/>
      <c r="P806" s="134"/>
      <c r="Q806" s="70"/>
      <c r="R806" s="134"/>
      <c r="S806" s="70"/>
      <c r="T806" s="134"/>
      <c r="U806" s="70"/>
      <c r="V806" s="134"/>
      <c r="W806" s="20"/>
      <c r="X806" s="135"/>
      <c r="Y806" s="20"/>
      <c r="Z806" s="135"/>
      <c r="AA806" s="19"/>
      <c r="AB806" s="19"/>
      <c r="AC806" s="19"/>
      <c r="AD806" s="19"/>
      <c r="AE806" s="71" t="str">
        <f t="shared" si="470"/>
        <v/>
      </c>
      <c r="AF806" s="71" t="str">
        <f t="shared" si="471"/>
        <v/>
      </c>
      <c r="AG806" s="71" t="str">
        <f t="shared" si="472"/>
        <v/>
      </c>
      <c r="AH806" s="71" t="str">
        <f t="shared" si="473"/>
        <v/>
      </c>
      <c r="AI806" s="71" t="str">
        <f t="shared" si="474"/>
        <v/>
      </c>
      <c r="AJ806" s="71" t="str">
        <f t="shared" si="475"/>
        <v/>
      </c>
      <c r="AK806" s="71" t="str">
        <f t="shared" si="476"/>
        <v/>
      </c>
      <c r="AL806" s="71" t="str">
        <f t="shared" si="477"/>
        <v/>
      </c>
      <c r="AM806" s="71" t="str">
        <f t="shared" si="478"/>
        <v/>
      </c>
      <c r="AN806" s="72" t="str">
        <f t="shared" si="479"/>
        <v/>
      </c>
      <c r="AO806" s="73" t="str">
        <f t="shared" si="480"/>
        <v/>
      </c>
      <c r="AP806" s="72" t="str">
        <f t="shared" si="481"/>
        <v/>
      </c>
      <c r="AQ806" s="72" t="str">
        <f t="shared" si="482"/>
        <v/>
      </c>
      <c r="AR806" s="72" t="str">
        <f t="shared" si="483"/>
        <v/>
      </c>
      <c r="AS806" s="72" t="str">
        <f t="shared" si="484"/>
        <v/>
      </c>
      <c r="AT806" s="72" t="str">
        <f t="shared" si="485"/>
        <v/>
      </c>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78" t="str">
        <f t="shared" si="486"/>
        <v/>
      </c>
      <c r="CO806" s="78" t="str">
        <f t="shared" si="487"/>
        <v/>
      </c>
      <c r="CP806" s="78" t="str">
        <f t="shared" si="488"/>
        <v/>
      </c>
      <c r="CQ806" s="78" t="str">
        <f t="shared" si="489"/>
        <v/>
      </c>
      <c r="CR806" s="78" t="str">
        <f t="shared" si="490"/>
        <v/>
      </c>
      <c r="CS806" s="78" t="str">
        <f t="shared" si="491"/>
        <v/>
      </c>
      <c r="CT806" s="78">
        <f t="shared" si="492"/>
        <v>0</v>
      </c>
      <c r="CU806" s="78">
        <f t="shared" si="493"/>
        <v>0</v>
      </c>
      <c r="CV806" s="78">
        <f t="shared" si="494"/>
        <v>0</v>
      </c>
      <c r="CW806" s="78">
        <f t="shared" si="495"/>
        <v>0</v>
      </c>
      <c r="CX806" s="78">
        <f t="shared" si="496"/>
        <v>0</v>
      </c>
      <c r="CY806" s="78">
        <f t="shared" si="497"/>
        <v>0</v>
      </c>
      <c r="CZ806" s="78">
        <f t="shared" si="498"/>
        <v>0</v>
      </c>
      <c r="DA806" s="78">
        <f>IF(COUNTIFS($A$2:$A$601,A806,$B$2:$B$601,B806,$F$2:F$601,F806)&gt;1,1,0)</f>
        <v>0</v>
      </c>
      <c r="DB806" s="78">
        <f t="shared" si="499"/>
        <v>0</v>
      </c>
      <c r="DC806" s="78">
        <f t="shared" si="500"/>
        <v>0</v>
      </c>
      <c r="DD806" s="78">
        <f t="shared" si="501"/>
        <v>0</v>
      </c>
      <c r="DE806" s="78" t="str">
        <f t="shared" si="502"/>
        <v>1</v>
      </c>
      <c r="DF806" s="78" t="str">
        <f t="shared" si="503"/>
        <v>1</v>
      </c>
      <c r="DG806" s="78" t="str">
        <f t="shared" si="504"/>
        <v>1</v>
      </c>
      <c r="DH806" s="78" t="str">
        <f t="shared" si="505"/>
        <v>1</v>
      </c>
      <c r="DI806" s="79" t="str">
        <f>IFERROR(IF(J806="","",VLOOKUP(J806,Lists!$D$3:$E$13,2,FALSE)),1)</f>
        <v/>
      </c>
      <c r="DJ806" s="79" t="str">
        <f>IFERROR(IF(K806="","",VLOOKUP(K806,Lists!$F$3:$G$14,2,FALSE)),1)</f>
        <v/>
      </c>
      <c r="DK806" s="79" t="str">
        <f>IFERROR(IF(M806="","",VLOOKUP(M806,Lists!$AA$3:$AB$18,2,FALSE)),1)</f>
        <v/>
      </c>
      <c r="DL806" s="79" t="str">
        <f>IFERROR(IF(N806="","",VLOOKUP(N806,Lists!$AC$3:$AD$13,2,FALSE)),1)</f>
        <v/>
      </c>
    </row>
    <row r="807" spans="1:116" ht="15" customHeight="1" x14ac:dyDescent="0.2">
      <c r="A807" s="20"/>
      <c r="B807" s="19"/>
      <c r="C807" s="19"/>
      <c r="D807" s="19"/>
      <c r="E807" s="136"/>
      <c r="F807" s="70"/>
      <c r="G807" s="19"/>
      <c r="H807" s="65"/>
      <c r="I807" s="20"/>
      <c r="J807" s="66"/>
      <c r="K807" s="18"/>
      <c r="L807" s="18"/>
      <c r="M807" s="20"/>
      <c r="N807" s="20"/>
      <c r="O807" s="18"/>
      <c r="P807" s="134"/>
      <c r="Q807" s="70"/>
      <c r="R807" s="134"/>
      <c r="S807" s="70"/>
      <c r="T807" s="134"/>
      <c r="U807" s="70"/>
      <c r="V807" s="134"/>
      <c r="W807" s="20"/>
      <c r="X807" s="135"/>
      <c r="Y807" s="20"/>
      <c r="Z807" s="135"/>
      <c r="AA807" s="19"/>
      <c r="AB807" s="19"/>
      <c r="AC807" s="19"/>
      <c r="AD807" s="19"/>
      <c r="AE807" s="71" t="str">
        <f t="shared" si="470"/>
        <v/>
      </c>
      <c r="AF807" s="71" t="str">
        <f t="shared" si="471"/>
        <v/>
      </c>
      <c r="AG807" s="71" t="str">
        <f t="shared" si="472"/>
        <v/>
      </c>
      <c r="AH807" s="71" t="str">
        <f t="shared" si="473"/>
        <v/>
      </c>
      <c r="AI807" s="71" t="str">
        <f t="shared" si="474"/>
        <v/>
      </c>
      <c r="AJ807" s="71" t="str">
        <f t="shared" si="475"/>
        <v/>
      </c>
      <c r="AK807" s="71" t="str">
        <f t="shared" si="476"/>
        <v/>
      </c>
      <c r="AL807" s="71" t="str">
        <f t="shared" si="477"/>
        <v/>
      </c>
      <c r="AM807" s="71" t="str">
        <f t="shared" si="478"/>
        <v/>
      </c>
      <c r="AN807" s="72" t="str">
        <f t="shared" si="479"/>
        <v/>
      </c>
      <c r="AO807" s="73" t="str">
        <f t="shared" si="480"/>
        <v/>
      </c>
      <c r="AP807" s="72" t="str">
        <f t="shared" si="481"/>
        <v/>
      </c>
      <c r="AQ807" s="72" t="str">
        <f t="shared" si="482"/>
        <v/>
      </c>
      <c r="AR807" s="72" t="str">
        <f t="shared" si="483"/>
        <v/>
      </c>
      <c r="AS807" s="72" t="str">
        <f t="shared" si="484"/>
        <v/>
      </c>
      <c r="AT807" s="72" t="str">
        <f t="shared" si="485"/>
        <v/>
      </c>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78" t="str">
        <f t="shared" si="486"/>
        <v/>
      </c>
      <c r="CO807" s="78" t="str">
        <f t="shared" si="487"/>
        <v/>
      </c>
      <c r="CP807" s="78" t="str">
        <f t="shared" si="488"/>
        <v/>
      </c>
      <c r="CQ807" s="78" t="str">
        <f t="shared" si="489"/>
        <v/>
      </c>
      <c r="CR807" s="78" t="str">
        <f t="shared" si="490"/>
        <v/>
      </c>
      <c r="CS807" s="78" t="str">
        <f t="shared" si="491"/>
        <v/>
      </c>
      <c r="CT807" s="78">
        <f t="shared" si="492"/>
        <v>0</v>
      </c>
      <c r="CU807" s="78">
        <f t="shared" si="493"/>
        <v>0</v>
      </c>
      <c r="CV807" s="78">
        <f t="shared" si="494"/>
        <v>0</v>
      </c>
      <c r="CW807" s="78">
        <f t="shared" si="495"/>
        <v>0</v>
      </c>
      <c r="CX807" s="78">
        <f t="shared" si="496"/>
        <v>0</v>
      </c>
      <c r="CY807" s="78">
        <f t="shared" si="497"/>
        <v>0</v>
      </c>
      <c r="CZ807" s="78">
        <f t="shared" si="498"/>
        <v>0</v>
      </c>
      <c r="DA807" s="78">
        <f>IF(COUNTIFS($A$2:$A$601,A807,$B$2:$B$601,B807,$F$2:F$601,F807)&gt;1,1,0)</f>
        <v>0</v>
      </c>
      <c r="DB807" s="78">
        <f t="shared" si="499"/>
        <v>0</v>
      </c>
      <c r="DC807" s="78">
        <f t="shared" si="500"/>
        <v>0</v>
      </c>
      <c r="DD807" s="78">
        <f t="shared" si="501"/>
        <v>0</v>
      </c>
      <c r="DE807" s="78" t="str">
        <f t="shared" si="502"/>
        <v>1</v>
      </c>
      <c r="DF807" s="78" t="str">
        <f t="shared" si="503"/>
        <v>1</v>
      </c>
      <c r="DG807" s="78" t="str">
        <f t="shared" si="504"/>
        <v>1</v>
      </c>
      <c r="DH807" s="78" t="str">
        <f t="shared" si="505"/>
        <v>1</v>
      </c>
      <c r="DI807" s="79" t="str">
        <f>IFERROR(IF(J807="","",VLOOKUP(J807,Lists!$D$3:$E$13,2,FALSE)),1)</f>
        <v/>
      </c>
      <c r="DJ807" s="79" t="str">
        <f>IFERROR(IF(K807="","",VLOOKUP(K807,Lists!$F$3:$G$14,2,FALSE)),1)</f>
        <v/>
      </c>
      <c r="DK807" s="79" t="str">
        <f>IFERROR(IF(M807="","",VLOOKUP(M807,Lists!$AA$3:$AB$18,2,FALSE)),1)</f>
        <v/>
      </c>
      <c r="DL807" s="79" t="str">
        <f>IFERROR(IF(N807="","",VLOOKUP(N807,Lists!$AC$3:$AD$13,2,FALSE)),1)</f>
        <v/>
      </c>
    </row>
    <row r="808" spans="1:116" ht="15" customHeight="1" x14ac:dyDescent="0.2">
      <c r="A808" s="20"/>
      <c r="B808" s="19"/>
      <c r="C808" s="19"/>
      <c r="D808" s="19"/>
      <c r="E808" s="136"/>
      <c r="F808" s="70"/>
      <c r="G808" s="19"/>
      <c r="H808" s="65"/>
      <c r="I808" s="20"/>
      <c r="J808" s="66"/>
      <c r="K808" s="18"/>
      <c r="L808" s="18"/>
      <c r="M808" s="20"/>
      <c r="N808" s="20"/>
      <c r="O808" s="18"/>
      <c r="P808" s="134"/>
      <c r="Q808" s="70"/>
      <c r="R808" s="134"/>
      <c r="S808" s="70"/>
      <c r="T808" s="134"/>
      <c r="U808" s="70"/>
      <c r="V808" s="134"/>
      <c r="W808" s="20"/>
      <c r="X808" s="135"/>
      <c r="Y808" s="20"/>
      <c r="Z808" s="135"/>
      <c r="AA808" s="19"/>
      <c r="AB808" s="19"/>
      <c r="AC808" s="19"/>
      <c r="AD808" s="19"/>
      <c r="AE808" s="71" t="str">
        <f t="shared" si="470"/>
        <v/>
      </c>
      <c r="AF808" s="71" t="str">
        <f t="shared" si="471"/>
        <v/>
      </c>
      <c r="AG808" s="71" t="str">
        <f t="shared" si="472"/>
        <v/>
      </c>
      <c r="AH808" s="71" t="str">
        <f t="shared" si="473"/>
        <v/>
      </c>
      <c r="AI808" s="71" t="str">
        <f t="shared" si="474"/>
        <v/>
      </c>
      <c r="AJ808" s="71" t="str">
        <f t="shared" si="475"/>
        <v/>
      </c>
      <c r="AK808" s="71" t="str">
        <f t="shared" si="476"/>
        <v/>
      </c>
      <c r="AL808" s="71" t="str">
        <f t="shared" si="477"/>
        <v/>
      </c>
      <c r="AM808" s="71" t="str">
        <f t="shared" si="478"/>
        <v/>
      </c>
      <c r="AN808" s="72" t="str">
        <f t="shared" si="479"/>
        <v/>
      </c>
      <c r="AO808" s="73" t="str">
        <f t="shared" si="480"/>
        <v/>
      </c>
      <c r="AP808" s="72" t="str">
        <f t="shared" si="481"/>
        <v/>
      </c>
      <c r="AQ808" s="72" t="str">
        <f t="shared" si="482"/>
        <v/>
      </c>
      <c r="AR808" s="72" t="str">
        <f t="shared" si="483"/>
        <v/>
      </c>
      <c r="AS808" s="72" t="str">
        <f t="shared" si="484"/>
        <v/>
      </c>
      <c r="AT808" s="72" t="str">
        <f t="shared" si="485"/>
        <v/>
      </c>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78" t="str">
        <f t="shared" si="486"/>
        <v/>
      </c>
      <c r="CO808" s="78" t="str">
        <f t="shared" si="487"/>
        <v/>
      </c>
      <c r="CP808" s="78" t="str">
        <f t="shared" si="488"/>
        <v/>
      </c>
      <c r="CQ808" s="78" t="str">
        <f t="shared" si="489"/>
        <v/>
      </c>
      <c r="CR808" s="78" t="str">
        <f t="shared" si="490"/>
        <v/>
      </c>
      <c r="CS808" s="78" t="str">
        <f t="shared" si="491"/>
        <v/>
      </c>
      <c r="CT808" s="78">
        <f t="shared" si="492"/>
        <v>0</v>
      </c>
      <c r="CU808" s="78">
        <f t="shared" si="493"/>
        <v>0</v>
      </c>
      <c r="CV808" s="78">
        <f t="shared" si="494"/>
        <v>0</v>
      </c>
      <c r="CW808" s="78">
        <f t="shared" si="495"/>
        <v>0</v>
      </c>
      <c r="CX808" s="78">
        <f t="shared" si="496"/>
        <v>0</v>
      </c>
      <c r="CY808" s="78">
        <f t="shared" si="497"/>
        <v>0</v>
      </c>
      <c r="CZ808" s="78">
        <f t="shared" si="498"/>
        <v>0</v>
      </c>
      <c r="DA808" s="78">
        <f>IF(COUNTIFS($A$2:$A$601,A808,$B$2:$B$601,B808,$F$2:F$601,F808)&gt;1,1,0)</f>
        <v>0</v>
      </c>
      <c r="DB808" s="78">
        <f t="shared" si="499"/>
        <v>0</v>
      </c>
      <c r="DC808" s="78">
        <f t="shared" si="500"/>
        <v>0</v>
      </c>
      <c r="DD808" s="78">
        <f t="shared" si="501"/>
        <v>0</v>
      </c>
      <c r="DE808" s="78" t="str">
        <f t="shared" si="502"/>
        <v>1</v>
      </c>
      <c r="DF808" s="78" t="str">
        <f t="shared" si="503"/>
        <v>1</v>
      </c>
      <c r="DG808" s="78" t="str">
        <f t="shared" si="504"/>
        <v>1</v>
      </c>
      <c r="DH808" s="78" t="str">
        <f t="shared" si="505"/>
        <v>1</v>
      </c>
      <c r="DI808" s="79" t="str">
        <f>IFERROR(IF(J808="","",VLOOKUP(J808,Lists!$D$3:$E$13,2,FALSE)),1)</f>
        <v/>
      </c>
      <c r="DJ808" s="79" t="str">
        <f>IFERROR(IF(K808="","",VLOOKUP(K808,Lists!$F$3:$G$14,2,FALSE)),1)</f>
        <v/>
      </c>
      <c r="DK808" s="79" t="str">
        <f>IFERROR(IF(M808="","",VLOOKUP(M808,Lists!$AA$3:$AB$18,2,FALSE)),1)</f>
        <v/>
      </c>
      <c r="DL808" s="79" t="str">
        <f>IFERROR(IF(N808="","",VLOOKUP(N808,Lists!$AC$3:$AD$13,2,FALSE)),1)</f>
        <v/>
      </c>
    </row>
    <row r="809" spans="1:116" ht="15" customHeight="1" x14ac:dyDescent="0.2">
      <c r="A809" s="20"/>
      <c r="B809" s="19"/>
      <c r="C809" s="19"/>
      <c r="D809" s="19"/>
      <c r="E809" s="136"/>
      <c r="F809" s="70"/>
      <c r="G809" s="19"/>
      <c r="H809" s="65"/>
      <c r="I809" s="20"/>
      <c r="J809" s="66"/>
      <c r="K809" s="18"/>
      <c r="L809" s="18"/>
      <c r="M809" s="20"/>
      <c r="N809" s="20"/>
      <c r="O809" s="18"/>
      <c r="P809" s="134"/>
      <c r="Q809" s="70"/>
      <c r="R809" s="134"/>
      <c r="S809" s="70"/>
      <c r="T809" s="134"/>
      <c r="U809" s="70"/>
      <c r="V809" s="134"/>
      <c r="W809" s="20"/>
      <c r="X809" s="135"/>
      <c r="Y809" s="20"/>
      <c r="Z809" s="135"/>
      <c r="AA809" s="19"/>
      <c r="AB809" s="19"/>
      <c r="AC809" s="19"/>
      <c r="AD809" s="19"/>
      <c r="AE809" s="71" t="str">
        <f t="shared" si="470"/>
        <v/>
      </c>
      <c r="AF809" s="71" t="str">
        <f t="shared" si="471"/>
        <v/>
      </c>
      <c r="AG809" s="71" t="str">
        <f t="shared" si="472"/>
        <v/>
      </c>
      <c r="AH809" s="71" t="str">
        <f t="shared" si="473"/>
        <v/>
      </c>
      <c r="AI809" s="71" t="str">
        <f t="shared" si="474"/>
        <v/>
      </c>
      <c r="AJ809" s="71" t="str">
        <f t="shared" si="475"/>
        <v/>
      </c>
      <c r="AK809" s="71" t="str">
        <f t="shared" si="476"/>
        <v/>
      </c>
      <c r="AL809" s="71" t="str">
        <f t="shared" si="477"/>
        <v/>
      </c>
      <c r="AM809" s="71" t="str">
        <f t="shared" si="478"/>
        <v/>
      </c>
      <c r="AN809" s="72" t="str">
        <f t="shared" si="479"/>
        <v/>
      </c>
      <c r="AO809" s="73" t="str">
        <f t="shared" si="480"/>
        <v/>
      </c>
      <c r="AP809" s="72" t="str">
        <f t="shared" si="481"/>
        <v/>
      </c>
      <c r="AQ809" s="72" t="str">
        <f t="shared" si="482"/>
        <v/>
      </c>
      <c r="AR809" s="72" t="str">
        <f t="shared" si="483"/>
        <v/>
      </c>
      <c r="AS809" s="72" t="str">
        <f t="shared" si="484"/>
        <v/>
      </c>
      <c r="AT809" s="72" t="str">
        <f t="shared" si="485"/>
        <v/>
      </c>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78" t="str">
        <f t="shared" si="486"/>
        <v/>
      </c>
      <c r="CO809" s="78" t="str">
        <f t="shared" si="487"/>
        <v/>
      </c>
      <c r="CP809" s="78" t="str">
        <f t="shared" si="488"/>
        <v/>
      </c>
      <c r="CQ809" s="78" t="str">
        <f t="shared" si="489"/>
        <v/>
      </c>
      <c r="CR809" s="78" t="str">
        <f t="shared" si="490"/>
        <v/>
      </c>
      <c r="CS809" s="78" t="str">
        <f t="shared" si="491"/>
        <v/>
      </c>
      <c r="CT809" s="78">
        <f t="shared" si="492"/>
        <v>0</v>
      </c>
      <c r="CU809" s="78">
        <f t="shared" si="493"/>
        <v>0</v>
      </c>
      <c r="CV809" s="78">
        <f t="shared" si="494"/>
        <v>0</v>
      </c>
      <c r="CW809" s="78">
        <f t="shared" si="495"/>
        <v>0</v>
      </c>
      <c r="CX809" s="78">
        <f t="shared" si="496"/>
        <v>0</v>
      </c>
      <c r="CY809" s="78">
        <f t="shared" si="497"/>
        <v>0</v>
      </c>
      <c r="CZ809" s="78">
        <f t="shared" si="498"/>
        <v>0</v>
      </c>
      <c r="DA809" s="78">
        <f>IF(COUNTIFS($A$2:$A$601,A809,$B$2:$B$601,B809,$F$2:F$601,F809)&gt;1,1,0)</f>
        <v>0</v>
      </c>
      <c r="DB809" s="78">
        <f t="shared" si="499"/>
        <v>0</v>
      </c>
      <c r="DC809" s="78">
        <f t="shared" si="500"/>
        <v>0</v>
      </c>
      <c r="DD809" s="78">
        <f t="shared" si="501"/>
        <v>0</v>
      </c>
      <c r="DE809" s="78" t="str">
        <f t="shared" si="502"/>
        <v>1</v>
      </c>
      <c r="DF809" s="78" t="str">
        <f t="shared" si="503"/>
        <v>1</v>
      </c>
      <c r="DG809" s="78" t="str">
        <f t="shared" si="504"/>
        <v>1</v>
      </c>
      <c r="DH809" s="78" t="str">
        <f t="shared" si="505"/>
        <v>1</v>
      </c>
      <c r="DI809" s="79" t="str">
        <f>IFERROR(IF(J809="","",VLOOKUP(J809,Lists!$D$3:$E$13,2,FALSE)),1)</f>
        <v/>
      </c>
      <c r="DJ809" s="79" t="str">
        <f>IFERROR(IF(K809="","",VLOOKUP(K809,Lists!$F$3:$G$14,2,FALSE)),1)</f>
        <v/>
      </c>
      <c r="DK809" s="79" t="str">
        <f>IFERROR(IF(M809="","",VLOOKUP(M809,Lists!$AA$3:$AB$18,2,FALSE)),1)</f>
        <v/>
      </c>
      <c r="DL809" s="79" t="str">
        <f>IFERROR(IF(N809="","",VLOOKUP(N809,Lists!$AC$3:$AD$13,2,FALSE)),1)</f>
        <v/>
      </c>
    </row>
    <row r="810" spans="1:116" ht="15" customHeight="1" x14ac:dyDescent="0.2">
      <c r="A810" s="20"/>
      <c r="B810" s="19"/>
      <c r="C810" s="19"/>
      <c r="D810" s="19"/>
      <c r="E810" s="136"/>
      <c r="F810" s="70"/>
      <c r="G810" s="19"/>
      <c r="H810" s="65"/>
      <c r="I810" s="20"/>
      <c r="J810" s="66"/>
      <c r="K810" s="18"/>
      <c r="L810" s="18"/>
      <c r="M810" s="20"/>
      <c r="N810" s="20"/>
      <c r="O810" s="18"/>
      <c r="P810" s="134"/>
      <c r="Q810" s="70"/>
      <c r="R810" s="134"/>
      <c r="S810" s="70"/>
      <c r="T810" s="134"/>
      <c r="U810" s="70"/>
      <c r="V810" s="134"/>
      <c r="W810" s="20"/>
      <c r="X810" s="135"/>
      <c r="Y810" s="20"/>
      <c r="Z810" s="135"/>
      <c r="AA810" s="19"/>
      <c r="AB810" s="19"/>
      <c r="AC810" s="19"/>
      <c r="AD810" s="19"/>
      <c r="AE810" s="71" t="str">
        <f t="shared" si="470"/>
        <v/>
      </c>
      <c r="AF810" s="71" t="str">
        <f t="shared" si="471"/>
        <v/>
      </c>
      <c r="AG810" s="71" t="str">
        <f t="shared" si="472"/>
        <v/>
      </c>
      <c r="AH810" s="71" t="str">
        <f t="shared" si="473"/>
        <v/>
      </c>
      <c r="AI810" s="71" t="str">
        <f t="shared" si="474"/>
        <v/>
      </c>
      <c r="AJ810" s="71" t="str">
        <f t="shared" si="475"/>
        <v/>
      </c>
      <c r="AK810" s="71" t="str">
        <f t="shared" si="476"/>
        <v/>
      </c>
      <c r="AL810" s="71" t="str">
        <f t="shared" si="477"/>
        <v/>
      </c>
      <c r="AM810" s="71" t="str">
        <f t="shared" si="478"/>
        <v/>
      </c>
      <c r="AN810" s="72" t="str">
        <f t="shared" si="479"/>
        <v/>
      </c>
      <c r="AO810" s="73" t="str">
        <f t="shared" si="480"/>
        <v/>
      </c>
      <c r="AP810" s="72" t="str">
        <f t="shared" si="481"/>
        <v/>
      </c>
      <c r="AQ810" s="72" t="str">
        <f t="shared" si="482"/>
        <v/>
      </c>
      <c r="AR810" s="72" t="str">
        <f t="shared" si="483"/>
        <v/>
      </c>
      <c r="AS810" s="72" t="str">
        <f t="shared" si="484"/>
        <v/>
      </c>
      <c r="AT810" s="72" t="str">
        <f t="shared" si="485"/>
        <v/>
      </c>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78" t="str">
        <f t="shared" si="486"/>
        <v/>
      </c>
      <c r="CO810" s="78" t="str">
        <f t="shared" si="487"/>
        <v/>
      </c>
      <c r="CP810" s="78" t="str">
        <f t="shared" si="488"/>
        <v/>
      </c>
      <c r="CQ810" s="78" t="str">
        <f t="shared" si="489"/>
        <v/>
      </c>
      <c r="CR810" s="78" t="str">
        <f t="shared" si="490"/>
        <v/>
      </c>
      <c r="CS810" s="78" t="str">
        <f t="shared" si="491"/>
        <v/>
      </c>
      <c r="CT810" s="78">
        <f t="shared" si="492"/>
        <v>0</v>
      </c>
      <c r="CU810" s="78">
        <f t="shared" si="493"/>
        <v>0</v>
      </c>
      <c r="CV810" s="78">
        <f t="shared" si="494"/>
        <v>0</v>
      </c>
      <c r="CW810" s="78">
        <f t="shared" si="495"/>
        <v>0</v>
      </c>
      <c r="CX810" s="78">
        <f t="shared" si="496"/>
        <v>0</v>
      </c>
      <c r="CY810" s="78">
        <f t="shared" si="497"/>
        <v>0</v>
      </c>
      <c r="CZ810" s="78">
        <f t="shared" si="498"/>
        <v>0</v>
      </c>
      <c r="DA810" s="78">
        <f>IF(COUNTIFS($A$2:$A$601,A810,$B$2:$B$601,B810,$F$2:F$601,F810)&gt;1,1,0)</f>
        <v>0</v>
      </c>
      <c r="DB810" s="78">
        <f t="shared" si="499"/>
        <v>0</v>
      </c>
      <c r="DC810" s="78">
        <f t="shared" si="500"/>
        <v>0</v>
      </c>
      <c r="DD810" s="78">
        <f t="shared" si="501"/>
        <v>0</v>
      </c>
      <c r="DE810" s="78" t="str">
        <f t="shared" si="502"/>
        <v>1</v>
      </c>
      <c r="DF810" s="78" t="str">
        <f t="shared" si="503"/>
        <v>1</v>
      </c>
      <c r="DG810" s="78" t="str">
        <f t="shared" si="504"/>
        <v>1</v>
      </c>
      <c r="DH810" s="78" t="str">
        <f t="shared" si="505"/>
        <v>1</v>
      </c>
      <c r="DI810" s="79" t="str">
        <f>IFERROR(IF(J810="","",VLOOKUP(J810,Lists!$D$3:$E$13,2,FALSE)),1)</f>
        <v/>
      </c>
      <c r="DJ810" s="79" t="str">
        <f>IFERROR(IF(K810="","",VLOOKUP(K810,Lists!$F$3:$G$14,2,FALSE)),1)</f>
        <v/>
      </c>
      <c r="DK810" s="79" t="str">
        <f>IFERROR(IF(M810="","",VLOOKUP(M810,Lists!$AA$3:$AB$18,2,FALSE)),1)</f>
        <v/>
      </c>
      <c r="DL810" s="79" t="str">
        <f>IFERROR(IF(N810="","",VLOOKUP(N810,Lists!$AC$3:$AD$13,2,FALSE)),1)</f>
        <v/>
      </c>
    </row>
    <row r="811" spans="1:116" ht="15" customHeight="1" x14ac:dyDescent="0.2">
      <c r="A811" s="20"/>
      <c r="B811" s="19"/>
      <c r="C811" s="19"/>
      <c r="D811" s="19"/>
      <c r="E811" s="136"/>
      <c r="F811" s="70"/>
      <c r="G811" s="19"/>
      <c r="H811" s="65"/>
      <c r="I811" s="20"/>
      <c r="J811" s="66"/>
      <c r="K811" s="18"/>
      <c r="L811" s="18"/>
      <c r="M811" s="20"/>
      <c r="N811" s="20"/>
      <c r="O811" s="18"/>
      <c r="P811" s="134"/>
      <c r="Q811" s="70"/>
      <c r="R811" s="134"/>
      <c r="S811" s="70"/>
      <c r="T811" s="134"/>
      <c r="U811" s="70"/>
      <c r="V811" s="134"/>
      <c r="W811" s="20"/>
      <c r="X811" s="135"/>
      <c r="Y811" s="20"/>
      <c r="Z811" s="135"/>
      <c r="AA811" s="19"/>
      <c r="AB811" s="19"/>
      <c r="AC811" s="19"/>
      <c r="AD811" s="19"/>
      <c r="AE811" s="71" t="str">
        <f t="shared" si="470"/>
        <v/>
      </c>
      <c r="AF811" s="71" t="str">
        <f t="shared" si="471"/>
        <v/>
      </c>
      <c r="AG811" s="71" t="str">
        <f t="shared" si="472"/>
        <v/>
      </c>
      <c r="AH811" s="71" t="str">
        <f t="shared" si="473"/>
        <v/>
      </c>
      <c r="AI811" s="71" t="str">
        <f t="shared" si="474"/>
        <v/>
      </c>
      <c r="AJ811" s="71" t="str">
        <f t="shared" si="475"/>
        <v/>
      </c>
      <c r="AK811" s="71" t="str">
        <f t="shared" si="476"/>
        <v/>
      </c>
      <c r="AL811" s="71" t="str">
        <f t="shared" si="477"/>
        <v/>
      </c>
      <c r="AM811" s="71" t="str">
        <f t="shared" si="478"/>
        <v/>
      </c>
      <c r="AN811" s="72" t="str">
        <f t="shared" si="479"/>
        <v/>
      </c>
      <c r="AO811" s="73" t="str">
        <f t="shared" si="480"/>
        <v/>
      </c>
      <c r="AP811" s="72" t="str">
        <f t="shared" si="481"/>
        <v/>
      </c>
      <c r="AQ811" s="72" t="str">
        <f t="shared" si="482"/>
        <v/>
      </c>
      <c r="AR811" s="72" t="str">
        <f t="shared" si="483"/>
        <v/>
      </c>
      <c r="AS811" s="72" t="str">
        <f t="shared" si="484"/>
        <v/>
      </c>
      <c r="AT811" s="72" t="str">
        <f t="shared" si="485"/>
        <v/>
      </c>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78" t="str">
        <f t="shared" si="486"/>
        <v/>
      </c>
      <c r="CO811" s="78" t="str">
        <f t="shared" si="487"/>
        <v/>
      </c>
      <c r="CP811" s="78" t="str">
        <f t="shared" si="488"/>
        <v/>
      </c>
      <c r="CQ811" s="78" t="str">
        <f t="shared" si="489"/>
        <v/>
      </c>
      <c r="CR811" s="78" t="str">
        <f t="shared" si="490"/>
        <v/>
      </c>
      <c r="CS811" s="78" t="str">
        <f t="shared" si="491"/>
        <v/>
      </c>
      <c r="CT811" s="78">
        <f t="shared" si="492"/>
        <v>0</v>
      </c>
      <c r="CU811" s="78">
        <f t="shared" si="493"/>
        <v>0</v>
      </c>
      <c r="CV811" s="78">
        <f t="shared" si="494"/>
        <v>0</v>
      </c>
      <c r="CW811" s="78">
        <f t="shared" si="495"/>
        <v>0</v>
      </c>
      <c r="CX811" s="78">
        <f t="shared" si="496"/>
        <v>0</v>
      </c>
      <c r="CY811" s="78">
        <f t="shared" si="497"/>
        <v>0</v>
      </c>
      <c r="CZ811" s="78">
        <f t="shared" si="498"/>
        <v>0</v>
      </c>
      <c r="DA811" s="78">
        <f>IF(COUNTIFS($A$2:$A$601,A811,$B$2:$B$601,B811,$F$2:F$601,F811)&gt;1,1,0)</f>
        <v>0</v>
      </c>
      <c r="DB811" s="78">
        <f t="shared" si="499"/>
        <v>0</v>
      </c>
      <c r="DC811" s="78">
        <f t="shared" si="500"/>
        <v>0</v>
      </c>
      <c r="DD811" s="78">
        <f t="shared" si="501"/>
        <v>0</v>
      </c>
      <c r="DE811" s="78" t="str">
        <f t="shared" si="502"/>
        <v>1</v>
      </c>
      <c r="DF811" s="78" t="str">
        <f t="shared" si="503"/>
        <v>1</v>
      </c>
      <c r="DG811" s="78" t="str">
        <f t="shared" si="504"/>
        <v>1</v>
      </c>
      <c r="DH811" s="78" t="str">
        <f t="shared" si="505"/>
        <v>1</v>
      </c>
      <c r="DI811" s="79" t="str">
        <f>IFERROR(IF(J811="","",VLOOKUP(J811,Lists!$D$3:$E$13,2,FALSE)),1)</f>
        <v/>
      </c>
      <c r="DJ811" s="79" t="str">
        <f>IFERROR(IF(K811="","",VLOOKUP(K811,Lists!$F$3:$G$14,2,FALSE)),1)</f>
        <v/>
      </c>
      <c r="DK811" s="79" t="str">
        <f>IFERROR(IF(M811="","",VLOOKUP(M811,Lists!$AA$3:$AB$18,2,FALSE)),1)</f>
        <v/>
      </c>
      <c r="DL811" s="79" t="str">
        <f>IFERROR(IF(N811="","",VLOOKUP(N811,Lists!$AC$3:$AD$13,2,FALSE)),1)</f>
        <v/>
      </c>
    </row>
    <row r="812" spans="1:116" ht="15" customHeight="1" x14ac:dyDescent="0.2">
      <c r="A812" s="20"/>
      <c r="B812" s="19"/>
      <c r="C812" s="19"/>
      <c r="D812" s="19"/>
      <c r="E812" s="136"/>
      <c r="F812" s="70"/>
      <c r="G812" s="19"/>
      <c r="H812" s="65"/>
      <c r="I812" s="20"/>
      <c r="J812" s="66"/>
      <c r="K812" s="18"/>
      <c r="L812" s="18"/>
      <c r="M812" s="20"/>
      <c r="N812" s="20"/>
      <c r="O812" s="18"/>
      <c r="P812" s="134"/>
      <c r="Q812" s="70"/>
      <c r="R812" s="134"/>
      <c r="S812" s="70"/>
      <c r="T812" s="134"/>
      <c r="U812" s="70"/>
      <c r="V812" s="134"/>
      <c r="W812" s="20"/>
      <c r="X812" s="135"/>
      <c r="Y812" s="20"/>
      <c r="Z812" s="135"/>
      <c r="AA812" s="19"/>
      <c r="AB812" s="19"/>
      <c r="AC812" s="19"/>
      <c r="AD812" s="19"/>
      <c r="AE812" s="71" t="str">
        <f t="shared" si="470"/>
        <v/>
      </c>
      <c r="AF812" s="71" t="str">
        <f t="shared" si="471"/>
        <v/>
      </c>
      <c r="AG812" s="71" t="str">
        <f t="shared" si="472"/>
        <v/>
      </c>
      <c r="AH812" s="71" t="str">
        <f t="shared" si="473"/>
        <v/>
      </c>
      <c r="AI812" s="71" t="str">
        <f t="shared" si="474"/>
        <v/>
      </c>
      <c r="AJ812" s="71" t="str">
        <f t="shared" si="475"/>
        <v/>
      </c>
      <c r="AK812" s="71" t="str">
        <f t="shared" si="476"/>
        <v/>
      </c>
      <c r="AL812" s="71" t="str">
        <f t="shared" si="477"/>
        <v/>
      </c>
      <c r="AM812" s="71" t="str">
        <f t="shared" si="478"/>
        <v/>
      </c>
      <c r="AN812" s="72" t="str">
        <f t="shared" si="479"/>
        <v/>
      </c>
      <c r="AO812" s="73" t="str">
        <f t="shared" si="480"/>
        <v/>
      </c>
      <c r="AP812" s="72" t="str">
        <f t="shared" si="481"/>
        <v/>
      </c>
      <c r="AQ812" s="72" t="str">
        <f t="shared" si="482"/>
        <v/>
      </c>
      <c r="AR812" s="72" t="str">
        <f t="shared" si="483"/>
        <v/>
      </c>
      <c r="AS812" s="72" t="str">
        <f t="shared" si="484"/>
        <v/>
      </c>
      <c r="AT812" s="72" t="str">
        <f t="shared" si="485"/>
        <v/>
      </c>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78" t="str">
        <f t="shared" si="486"/>
        <v/>
      </c>
      <c r="CO812" s="78" t="str">
        <f t="shared" si="487"/>
        <v/>
      </c>
      <c r="CP812" s="78" t="str">
        <f t="shared" si="488"/>
        <v/>
      </c>
      <c r="CQ812" s="78" t="str">
        <f t="shared" si="489"/>
        <v/>
      </c>
      <c r="CR812" s="78" t="str">
        <f t="shared" si="490"/>
        <v/>
      </c>
      <c r="CS812" s="78" t="str">
        <f t="shared" si="491"/>
        <v/>
      </c>
      <c r="CT812" s="78">
        <f t="shared" si="492"/>
        <v>0</v>
      </c>
      <c r="CU812" s="78">
        <f t="shared" si="493"/>
        <v>0</v>
      </c>
      <c r="CV812" s="78">
        <f t="shared" si="494"/>
        <v>0</v>
      </c>
      <c r="CW812" s="78">
        <f t="shared" si="495"/>
        <v>0</v>
      </c>
      <c r="CX812" s="78">
        <f t="shared" si="496"/>
        <v>0</v>
      </c>
      <c r="CY812" s="78">
        <f t="shared" si="497"/>
        <v>0</v>
      </c>
      <c r="CZ812" s="78">
        <f t="shared" si="498"/>
        <v>0</v>
      </c>
      <c r="DA812" s="78">
        <f>IF(COUNTIFS($A$2:$A$601,A812,$B$2:$B$601,B812,$F$2:F$601,F812)&gt;1,1,0)</f>
        <v>0</v>
      </c>
      <c r="DB812" s="78">
        <f t="shared" si="499"/>
        <v>0</v>
      </c>
      <c r="DC812" s="78">
        <f t="shared" si="500"/>
        <v>0</v>
      </c>
      <c r="DD812" s="78">
        <f t="shared" si="501"/>
        <v>0</v>
      </c>
      <c r="DE812" s="78" t="str">
        <f t="shared" si="502"/>
        <v>1</v>
      </c>
      <c r="DF812" s="78" t="str">
        <f t="shared" si="503"/>
        <v>1</v>
      </c>
      <c r="DG812" s="78" t="str">
        <f t="shared" si="504"/>
        <v>1</v>
      </c>
      <c r="DH812" s="78" t="str">
        <f t="shared" si="505"/>
        <v>1</v>
      </c>
      <c r="DI812" s="79" t="str">
        <f>IFERROR(IF(J812="","",VLOOKUP(J812,Lists!$D$3:$E$13,2,FALSE)),1)</f>
        <v/>
      </c>
      <c r="DJ812" s="79" t="str">
        <f>IFERROR(IF(K812="","",VLOOKUP(K812,Lists!$F$3:$G$14,2,FALSE)),1)</f>
        <v/>
      </c>
      <c r="DK812" s="79" t="str">
        <f>IFERROR(IF(M812="","",VLOOKUP(M812,Lists!$AA$3:$AB$18,2,FALSE)),1)</f>
        <v/>
      </c>
      <c r="DL812" s="79" t="str">
        <f>IFERROR(IF(N812="","",VLOOKUP(N812,Lists!$AC$3:$AD$13,2,FALSE)),1)</f>
        <v/>
      </c>
    </row>
    <row r="813" spans="1:116" ht="15" customHeight="1" x14ac:dyDescent="0.2">
      <c r="A813" s="20"/>
      <c r="B813" s="19"/>
      <c r="C813" s="19"/>
      <c r="D813" s="19"/>
      <c r="E813" s="136"/>
      <c r="F813" s="70"/>
      <c r="G813" s="19"/>
      <c r="H813" s="65"/>
      <c r="I813" s="20"/>
      <c r="J813" s="66"/>
      <c r="K813" s="18"/>
      <c r="L813" s="18"/>
      <c r="M813" s="20"/>
      <c r="N813" s="20"/>
      <c r="O813" s="18"/>
      <c r="P813" s="134"/>
      <c r="Q813" s="70"/>
      <c r="R813" s="134"/>
      <c r="S813" s="70"/>
      <c r="T813" s="134"/>
      <c r="U813" s="70"/>
      <c r="V813" s="134"/>
      <c r="W813" s="20"/>
      <c r="X813" s="135"/>
      <c r="Y813" s="20"/>
      <c r="Z813" s="135"/>
      <c r="AA813" s="19"/>
      <c r="AB813" s="19"/>
      <c r="AC813" s="19"/>
      <c r="AD813" s="19"/>
      <c r="AE813" s="71" t="str">
        <f t="shared" si="470"/>
        <v/>
      </c>
      <c r="AF813" s="71" t="str">
        <f t="shared" si="471"/>
        <v/>
      </c>
      <c r="AG813" s="71" t="str">
        <f t="shared" si="472"/>
        <v/>
      </c>
      <c r="AH813" s="71" t="str">
        <f t="shared" si="473"/>
        <v/>
      </c>
      <c r="AI813" s="71" t="str">
        <f t="shared" si="474"/>
        <v/>
      </c>
      <c r="AJ813" s="71" t="str">
        <f t="shared" si="475"/>
        <v/>
      </c>
      <c r="AK813" s="71" t="str">
        <f t="shared" si="476"/>
        <v/>
      </c>
      <c r="AL813" s="71" t="str">
        <f t="shared" si="477"/>
        <v/>
      </c>
      <c r="AM813" s="71" t="str">
        <f t="shared" si="478"/>
        <v/>
      </c>
      <c r="AN813" s="72" t="str">
        <f t="shared" si="479"/>
        <v/>
      </c>
      <c r="AO813" s="73" t="str">
        <f t="shared" si="480"/>
        <v/>
      </c>
      <c r="AP813" s="72" t="str">
        <f t="shared" si="481"/>
        <v/>
      </c>
      <c r="AQ813" s="72" t="str">
        <f t="shared" si="482"/>
        <v/>
      </c>
      <c r="AR813" s="72" t="str">
        <f t="shared" si="483"/>
        <v/>
      </c>
      <c r="AS813" s="72" t="str">
        <f t="shared" si="484"/>
        <v/>
      </c>
      <c r="AT813" s="72" t="str">
        <f t="shared" si="485"/>
        <v/>
      </c>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78" t="str">
        <f t="shared" si="486"/>
        <v/>
      </c>
      <c r="CO813" s="78" t="str">
        <f t="shared" si="487"/>
        <v/>
      </c>
      <c r="CP813" s="78" t="str">
        <f t="shared" si="488"/>
        <v/>
      </c>
      <c r="CQ813" s="78" t="str">
        <f t="shared" si="489"/>
        <v/>
      </c>
      <c r="CR813" s="78" t="str">
        <f t="shared" si="490"/>
        <v/>
      </c>
      <c r="CS813" s="78" t="str">
        <f t="shared" si="491"/>
        <v/>
      </c>
      <c r="CT813" s="78">
        <f t="shared" si="492"/>
        <v>0</v>
      </c>
      <c r="CU813" s="78">
        <f t="shared" si="493"/>
        <v>0</v>
      </c>
      <c r="CV813" s="78">
        <f t="shared" si="494"/>
        <v>0</v>
      </c>
      <c r="CW813" s="78">
        <f t="shared" si="495"/>
        <v>0</v>
      </c>
      <c r="CX813" s="78">
        <f t="shared" si="496"/>
        <v>0</v>
      </c>
      <c r="CY813" s="78">
        <f t="shared" si="497"/>
        <v>0</v>
      </c>
      <c r="CZ813" s="78">
        <f t="shared" si="498"/>
        <v>0</v>
      </c>
      <c r="DA813" s="78">
        <f>IF(COUNTIFS($A$2:$A$601,A813,$B$2:$B$601,B813,$F$2:F$601,F813)&gt;1,1,0)</f>
        <v>0</v>
      </c>
      <c r="DB813" s="78">
        <f t="shared" si="499"/>
        <v>0</v>
      </c>
      <c r="DC813" s="78">
        <f t="shared" si="500"/>
        <v>0</v>
      </c>
      <c r="DD813" s="78">
        <f t="shared" si="501"/>
        <v>0</v>
      </c>
      <c r="DE813" s="78" t="str">
        <f t="shared" si="502"/>
        <v>1</v>
      </c>
      <c r="DF813" s="78" t="str">
        <f t="shared" si="503"/>
        <v>1</v>
      </c>
      <c r="DG813" s="78" t="str">
        <f t="shared" si="504"/>
        <v>1</v>
      </c>
      <c r="DH813" s="78" t="str">
        <f t="shared" si="505"/>
        <v>1</v>
      </c>
      <c r="DI813" s="79" t="str">
        <f>IFERROR(IF(J813="","",VLOOKUP(J813,Lists!$D$3:$E$13,2,FALSE)),1)</f>
        <v/>
      </c>
      <c r="DJ813" s="79" t="str">
        <f>IFERROR(IF(K813="","",VLOOKUP(K813,Lists!$F$3:$G$14,2,FALSE)),1)</f>
        <v/>
      </c>
      <c r="DK813" s="79" t="str">
        <f>IFERROR(IF(M813="","",VLOOKUP(M813,Lists!$AA$3:$AB$18,2,FALSE)),1)</f>
        <v/>
      </c>
      <c r="DL813" s="79" t="str">
        <f>IFERROR(IF(N813="","",VLOOKUP(N813,Lists!$AC$3:$AD$13,2,FALSE)),1)</f>
        <v/>
      </c>
    </row>
    <row r="814" spans="1:116" ht="15" customHeight="1" x14ac:dyDescent="0.2">
      <c r="A814" s="20"/>
      <c r="B814" s="19"/>
      <c r="C814" s="19"/>
      <c r="D814" s="19"/>
      <c r="E814" s="136"/>
      <c r="F814" s="70"/>
      <c r="G814" s="19"/>
      <c r="H814" s="65"/>
      <c r="I814" s="20"/>
      <c r="J814" s="66"/>
      <c r="K814" s="18"/>
      <c r="L814" s="18"/>
      <c r="M814" s="20"/>
      <c r="N814" s="20"/>
      <c r="O814" s="18"/>
      <c r="P814" s="134"/>
      <c r="Q814" s="70"/>
      <c r="R814" s="134"/>
      <c r="S814" s="70"/>
      <c r="T814" s="134"/>
      <c r="U814" s="70"/>
      <c r="V814" s="134"/>
      <c r="W814" s="20"/>
      <c r="X814" s="135"/>
      <c r="Y814" s="20"/>
      <c r="Z814" s="135"/>
      <c r="AA814" s="19"/>
      <c r="AB814" s="19"/>
      <c r="AC814" s="19"/>
      <c r="AD814" s="19"/>
      <c r="AE814" s="71" t="str">
        <f t="shared" si="470"/>
        <v/>
      </c>
      <c r="AF814" s="71" t="str">
        <f t="shared" si="471"/>
        <v/>
      </c>
      <c r="AG814" s="71" t="str">
        <f t="shared" si="472"/>
        <v/>
      </c>
      <c r="AH814" s="71" t="str">
        <f t="shared" si="473"/>
        <v/>
      </c>
      <c r="AI814" s="71" t="str">
        <f t="shared" si="474"/>
        <v/>
      </c>
      <c r="AJ814" s="71" t="str">
        <f t="shared" si="475"/>
        <v/>
      </c>
      <c r="AK814" s="71" t="str">
        <f t="shared" si="476"/>
        <v/>
      </c>
      <c r="AL814" s="71" t="str">
        <f t="shared" si="477"/>
        <v/>
      </c>
      <c r="AM814" s="71" t="str">
        <f t="shared" si="478"/>
        <v/>
      </c>
      <c r="AN814" s="72" t="str">
        <f t="shared" si="479"/>
        <v/>
      </c>
      <c r="AO814" s="73" t="str">
        <f t="shared" si="480"/>
        <v/>
      </c>
      <c r="AP814" s="72" t="str">
        <f t="shared" si="481"/>
        <v/>
      </c>
      <c r="AQ814" s="72" t="str">
        <f t="shared" si="482"/>
        <v/>
      </c>
      <c r="AR814" s="72" t="str">
        <f t="shared" si="483"/>
        <v/>
      </c>
      <c r="AS814" s="72" t="str">
        <f t="shared" si="484"/>
        <v/>
      </c>
      <c r="AT814" s="72" t="str">
        <f t="shared" si="485"/>
        <v/>
      </c>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78" t="str">
        <f t="shared" si="486"/>
        <v/>
      </c>
      <c r="CO814" s="78" t="str">
        <f t="shared" si="487"/>
        <v/>
      </c>
      <c r="CP814" s="78" t="str">
        <f t="shared" si="488"/>
        <v/>
      </c>
      <c r="CQ814" s="78" t="str">
        <f t="shared" si="489"/>
        <v/>
      </c>
      <c r="CR814" s="78" t="str">
        <f t="shared" si="490"/>
        <v/>
      </c>
      <c r="CS814" s="78" t="str">
        <f t="shared" si="491"/>
        <v/>
      </c>
      <c r="CT814" s="78">
        <f t="shared" si="492"/>
        <v>0</v>
      </c>
      <c r="CU814" s="78">
        <f t="shared" si="493"/>
        <v>0</v>
      </c>
      <c r="CV814" s="78">
        <f t="shared" si="494"/>
        <v>0</v>
      </c>
      <c r="CW814" s="78">
        <f t="shared" si="495"/>
        <v>0</v>
      </c>
      <c r="CX814" s="78">
        <f t="shared" si="496"/>
        <v>0</v>
      </c>
      <c r="CY814" s="78">
        <f t="shared" si="497"/>
        <v>0</v>
      </c>
      <c r="CZ814" s="78">
        <f t="shared" si="498"/>
        <v>0</v>
      </c>
      <c r="DA814" s="78">
        <f>IF(COUNTIFS($A$2:$A$601,A814,$B$2:$B$601,B814,$F$2:F$601,F814)&gt;1,1,0)</f>
        <v>0</v>
      </c>
      <c r="DB814" s="78">
        <f t="shared" si="499"/>
        <v>0</v>
      </c>
      <c r="DC814" s="78">
        <f t="shared" si="500"/>
        <v>0</v>
      </c>
      <c r="DD814" s="78">
        <f t="shared" si="501"/>
        <v>0</v>
      </c>
      <c r="DE814" s="78" t="str">
        <f t="shared" si="502"/>
        <v>1</v>
      </c>
      <c r="DF814" s="78" t="str">
        <f t="shared" si="503"/>
        <v>1</v>
      </c>
      <c r="DG814" s="78" t="str">
        <f t="shared" si="504"/>
        <v>1</v>
      </c>
      <c r="DH814" s="78" t="str">
        <f t="shared" si="505"/>
        <v>1</v>
      </c>
      <c r="DI814" s="79" t="str">
        <f>IFERROR(IF(J814="","",VLOOKUP(J814,Lists!$D$3:$E$13,2,FALSE)),1)</f>
        <v/>
      </c>
      <c r="DJ814" s="79" t="str">
        <f>IFERROR(IF(K814="","",VLOOKUP(K814,Lists!$F$3:$G$14,2,FALSE)),1)</f>
        <v/>
      </c>
      <c r="DK814" s="79" t="str">
        <f>IFERROR(IF(M814="","",VLOOKUP(M814,Lists!$AA$3:$AB$18,2,FALSE)),1)</f>
        <v/>
      </c>
      <c r="DL814" s="79" t="str">
        <f>IFERROR(IF(N814="","",VLOOKUP(N814,Lists!$AC$3:$AD$13,2,FALSE)),1)</f>
        <v/>
      </c>
    </row>
    <row r="815" spans="1:116" ht="15" customHeight="1" x14ac:dyDescent="0.2">
      <c r="A815" s="20"/>
      <c r="B815" s="19"/>
      <c r="C815" s="19"/>
      <c r="D815" s="19"/>
      <c r="E815" s="136"/>
      <c r="F815" s="70"/>
      <c r="G815" s="19"/>
      <c r="H815" s="65"/>
      <c r="I815" s="20"/>
      <c r="J815" s="66"/>
      <c r="K815" s="18"/>
      <c r="L815" s="18"/>
      <c r="M815" s="20"/>
      <c r="N815" s="20"/>
      <c r="O815" s="18"/>
      <c r="P815" s="134"/>
      <c r="Q815" s="70"/>
      <c r="R815" s="134"/>
      <c r="S815" s="70"/>
      <c r="T815" s="134"/>
      <c r="U815" s="70"/>
      <c r="V815" s="134"/>
      <c r="W815" s="20"/>
      <c r="X815" s="135"/>
      <c r="Y815" s="20"/>
      <c r="Z815" s="135"/>
      <c r="AA815" s="19"/>
      <c r="AB815" s="19"/>
      <c r="AC815" s="19"/>
      <c r="AD815" s="19"/>
      <c r="AE815" s="71" t="str">
        <f t="shared" si="470"/>
        <v/>
      </c>
      <c r="AF815" s="71" t="str">
        <f t="shared" si="471"/>
        <v/>
      </c>
      <c r="AG815" s="71" t="str">
        <f t="shared" si="472"/>
        <v/>
      </c>
      <c r="AH815" s="71" t="str">
        <f t="shared" si="473"/>
        <v/>
      </c>
      <c r="AI815" s="71" t="str">
        <f t="shared" si="474"/>
        <v/>
      </c>
      <c r="AJ815" s="71" t="str">
        <f t="shared" si="475"/>
        <v/>
      </c>
      <c r="AK815" s="71" t="str">
        <f t="shared" si="476"/>
        <v/>
      </c>
      <c r="AL815" s="71" t="str">
        <f t="shared" si="477"/>
        <v/>
      </c>
      <c r="AM815" s="71" t="str">
        <f t="shared" si="478"/>
        <v/>
      </c>
      <c r="AN815" s="72" t="str">
        <f t="shared" si="479"/>
        <v/>
      </c>
      <c r="AO815" s="73" t="str">
        <f t="shared" si="480"/>
        <v/>
      </c>
      <c r="AP815" s="72" t="str">
        <f t="shared" si="481"/>
        <v/>
      </c>
      <c r="AQ815" s="72" t="str">
        <f t="shared" si="482"/>
        <v/>
      </c>
      <c r="AR815" s="72" t="str">
        <f t="shared" si="483"/>
        <v/>
      </c>
      <c r="AS815" s="72" t="str">
        <f t="shared" si="484"/>
        <v/>
      </c>
      <c r="AT815" s="72" t="str">
        <f t="shared" si="485"/>
        <v/>
      </c>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78" t="str">
        <f t="shared" si="486"/>
        <v/>
      </c>
      <c r="CO815" s="78" t="str">
        <f t="shared" si="487"/>
        <v/>
      </c>
      <c r="CP815" s="78" t="str">
        <f t="shared" si="488"/>
        <v/>
      </c>
      <c r="CQ815" s="78" t="str">
        <f t="shared" si="489"/>
        <v/>
      </c>
      <c r="CR815" s="78" t="str">
        <f t="shared" si="490"/>
        <v/>
      </c>
      <c r="CS815" s="78" t="str">
        <f t="shared" si="491"/>
        <v/>
      </c>
      <c r="CT815" s="78">
        <f t="shared" si="492"/>
        <v>0</v>
      </c>
      <c r="CU815" s="78">
        <f t="shared" si="493"/>
        <v>0</v>
      </c>
      <c r="CV815" s="78">
        <f t="shared" si="494"/>
        <v>0</v>
      </c>
      <c r="CW815" s="78">
        <f t="shared" si="495"/>
        <v>0</v>
      </c>
      <c r="CX815" s="78">
        <f t="shared" si="496"/>
        <v>0</v>
      </c>
      <c r="CY815" s="78">
        <f t="shared" si="497"/>
        <v>0</v>
      </c>
      <c r="CZ815" s="78">
        <f t="shared" si="498"/>
        <v>0</v>
      </c>
      <c r="DA815" s="78">
        <f>IF(COUNTIFS($A$2:$A$601,A815,$B$2:$B$601,B815,$F$2:F$601,F815)&gt;1,1,0)</f>
        <v>0</v>
      </c>
      <c r="DB815" s="78">
        <f t="shared" si="499"/>
        <v>0</v>
      </c>
      <c r="DC815" s="78">
        <f t="shared" si="500"/>
        <v>0</v>
      </c>
      <c r="DD815" s="78">
        <f t="shared" si="501"/>
        <v>0</v>
      </c>
      <c r="DE815" s="78" t="str">
        <f t="shared" si="502"/>
        <v>1</v>
      </c>
      <c r="DF815" s="78" t="str">
        <f t="shared" si="503"/>
        <v>1</v>
      </c>
      <c r="DG815" s="78" t="str">
        <f t="shared" si="504"/>
        <v>1</v>
      </c>
      <c r="DH815" s="78" t="str">
        <f t="shared" si="505"/>
        <v>1</v>
      </c>
      <c r="DI815" s="79" t="str">
        <f>IFERROR(IF(J815="","",VLOOKUP(J815,Lists!$D$3:$E$13,2,FALSE)),1)</f>
        <v/>
      </c>
      <c r="DJ815" s="79" t="str">
        <f>IFERROR(IF(K815="","",VLOOKUP(K815,Lists!$F$3:$G$14,2,FALSE)),1)</f>
        <v/>
      </c>
      <c r="DK815" s="79" t="str">
        <f>IFERROR(IF(M815="","",VLOOKUP(M815,Lists!$AA$3:$AB$18,2,FALSE)),1)</f>
        <v/>
      </c>
      <c r="DL815" s="79" t="str">
        <f>IFERROR(IF(N815="","",VLOOKUP(N815,Lists!$AC$3:$AD$13,2,FALSE)),1)</f>
        <v/>
      </c>
    </row>
    <row r="816" spans="1:116" ht="15" customHeight="1" x14ac:dyDescent="0.2">
      <c r="A816" s="20"/>
      <c r="B816" s="19"/>
      <c r="C816" s="19"/>
      <c r="D816" s="19"/>
      <c r="E816" s="136"/>
      <c r="F816" s="70"/>
      <c r="G816" s="19"/>
      <c r="H816" s="65"/>
      <c r="I816" s="20"/>
      <c r="J816" s="66"/>
      <c r="K816" s="18"/>
      <c r="L816" s="18"/>
      <c r="M816" s="20"/>
      <c r="N816" s="20"/>
      <c r="O816" s="18"/>
      <c r="P816" s="134"/>
      <c r="Q816" s="70"/>
      <c r="R816" s="134"/>
      <c r="S816" s="70"/>
      <c r="T816" s="134"/>
      <c r="U816" s="70"/>
      <c r="V816" s="134"/>
      <c r="W816" s="20"/>
      <c r="X816" s="135"/>
      <c r="Y816" s="20"/>
      <c r="Z816" s="135"/>
      <c r="AA816" s="19"/>
      <c r="AB816" s="19"/>
      <c r="AC816" s="19"/>
      <c r="AD816" s="19"/>
      <c r="AE816" s="71" t="str">
        <f t="shared" si="470"/>
        <v/>
      </c>
      <c r="AF816" s="71" t="str">
        <f t="shared" si="471"/>
        <v/>
      </c>
      <c r="AG816" s="71" t="str">
        <f t="shared" si="472"/>
        <v/>
      </c>
      <c r="AH816" s="71" t="str">
        <f t="shared" si="473"/>
        <v/>
      </c>
      <c r="AI816" s="71" t="str">
        <f t="shared" si="474"/>
        <v/>
      </c>
      <c r="AJ816" s="71" t="str">
        <f t="shared" si="475"/>
        <v/>
      </c>
      <c r="AK816" s="71" t="str">
        <f t="shared" si="476"/>
        <v/>
      </c>
      <c r="AL816" s="71" t="str">
        <f t="shared" si="477"/>
        <v/>
      </c>
      <c r="AM816" s="71" t="str">
        <f t="shared" si="478"/>
        <v/>
      </c>
      <c r="AN816" s="72" t="str">
        <f t="shared" si="479"/>
        <v/>
      </c>
      <c r="AO816" s="73" t="str">
        <f t="shared" si="480"/>
        <v/>
      </c>
      <c r="AP816" s="72" t="str">
        <f t="shared" si="481"/>
        <v/>
      </c>
      <c r="AQ816" s="72" t="str">
        <f t="shared" si="482"/>
        <v/>
      </c>
      <c r="AR816" s="72" t="str">
        <f t="shared" si="483"/>
        <v/>
      </c>
      <c r="AS816" s="72" t="str">
        <f t="shared" si="484"/>
        <v/>
      </c>
      <c r="AT816" s="72" t="str">
        <f t="shared" si="485"/>
        <v/>
      </c>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78" t="str">
        <f t="shared" si="486"/>
        <v/>
      </c>
      <c r="CO816" s="78" t="str">
        <f t="shared" si="487"/>
        <v/>
      </c>
      <c r="CP816" s="78" t="str">
        <f t="shared" si="488"/>
        <v/>
      </c>
      <c r="CQ816" s="78" t="str">
        <f t="shared" si="489"/>
        <v/>
      </c>
      <c r="CR816" s="78" t="str">
        <f t="shared" si="490"/>
        <v/>
      </c>
      <c r="CS816" s="78" t="str">
        <f t="shared" si="491"/>
        <v/>
      </c>
      <c r="CT816" s="78">
        <f t="shared" si="492"/>
        <v>0</v>
      </c>
      <c r="CU816" s="78">
        <f t="shared" si="493"/>
        <v>0</v>
      </c>
      <c r="CV816" s="78">
        <f t="shared" si="494"/>
        <v>0</v>
      </c>
      <c r="CW816" s="78">
        <f t="shared" si="495"/>
        <v>0</v>
      </c>
      <c r="CX816" s="78">
        <f t="shared" si="496"/>
        <v>0</v>
      </c>
      <c r="CY816" s="78">
        <f t="shared" si="497"/>
        <v>0</v>
      </c>
      <c r="CZ816" s="78">
        <f t="shared" si="498"/>
        <v>0</v>
      </c>
      <c r="DA816" s="78">
        <f>IF(COUNTIFS($A$2:$A$601,A816,$B$2:$B$601,B816,$F$2:F$601,F816)&gt;1,1,0)</f>
        <v>0</v>
      </c>
      <c r="DB816" s="78">
        <f t="shared" si="499"/>
        <v>0</v>
      </c>
      <c r="DC816" s="78">
        <f t="shared" si="500"/>
        <v>0</v>
      </c>
      <c r="DD816" s="78">
        <f t="shared" si="501"/>
        <v>0</v>
      </c>
      <c r="DE816" s="78" t="str">
        <f t="shared" si="502"/>
        <v>1</v>
      </c>
      <c r="DF816" s="78" t="str">
        <f t="shared" si="503"/>
        <v>1</v>
      </c>
      <c r="DG816" s="78" t="str">
        <f t="shared" si="504"/>
        <v>1</v>
      </c>
      <c r="DH816" s="78" t="str">
        <f t="shared" si="505"/>
        <v>1</v>
      </c>
      <c r="DI816" s="79" t="str">
        <f>IFERROR(IF(J816="","",VLOOKUP(J816,Lists!$D$3:$E$13,2,FALSE)),1)</f>
        <v/>
      </c>
      <c r="DJ816" s="79" t="str">
        <f>IFERROR(IF(K816="","",VLOOKUP(K816,Lists!$F$3:$G$14,2,FALSE)),1)</f>
        <v/>
      </c>
      <c r="DK816" s="79" t="str">
        <f>IFERROR(IF(M816="","",VLOOKUP(M816,Lists!$AA$3:$AB$18,2,FALSE)),1)</f>
        <v/>
      </c>
      <c r="DL816" s="79" t="str">
        <f>IFERROR(IF(N816="","",VLOOKUP(N816,Lists!$AC$3:$AD$13,2,FALSE)),1)</f>
        <v/>
      </c>
    </row>
    <row r="817" spans="1:116" ht="15" customHeight="1" x14ac:dyDescent="0.2">
      <c r="A817" s="20"/>
      <c r="B817" s="19"/>
      <c r="C817" s="19"/>
      <c r="D817" s="19"/>
      <c r="E817" s="136"/>
      <c r="F817" s="70"/>
      <c r="G817" s="19"/>
      <c r="H817" s="65"/>
      <c r="I817" s="20"/>
      <c r="J817" s="66"/>
      <c r="K817" s="18"/>
      <c r="L817" s="18"/>
      <c r="M817" s="20"/>
      <c r="N817" s="20"/>
      <c r="O817" s="18"/>
      <c r="P817" s="134"/>
      <c r="Q817" s="70"/>
      <c r="R817" s="134"/>
      <c r="S817" s="70"/>
      <c r="T817" s="134"/>
      <c r="U817" s="70"/>
      <c r="V817" s="134"/>
      <c r="W817" s="20"/>
      <c r="X817" s="135"/>
      <c r="Y817" s="20"/>
      <c r="Z817" s="135"/>
      <c r="AA817" s="19"/>
      <c r="AB817" s="19"/>
      <c r="AC817" s="19"/>
      <c r="AD817" s="19"/>
      <c r="AE817" s="71" t="str">
        <f t="shared" si="470"/>
        <v/>
      </c>
      <c r="AF817" s="71" t="str">
        <f t="shared" si="471"/>
        <v/>
      </c>
      <c r="AG817" s="71" t="str">
        <f t="shared" si="472"/>
        <v/>
      </c>
      <c r="AH817" s="71" t="str">
        <f t="shared" si="473"/>
        <v/>
      </c>
      <c r="AI817" s="71" t="str">
        <f t="shared" si="474"/>
        <v/>
      </c>
      <c r="AJ817" s="71" t="str">
        <f t="shared" si="475"/>
        <v/>
      </c>
      <c r="AK817" s="71" t="str">
        <f t="shared" si="476"/>
        <v/>
      </c>
      <c r="AL817" s="71" t="str">
        <f t="shared" si="477"/>
        <v/>
      </c>
      <c r="AM817" s="71" t="str">
        <f t="shared" si="478"/>
        <v/>
      </c>
      <c r="AN817" s="72" t="str">
        <f t="shared" si="479"/>
        <v/>
      </c>
      <c r="AO817" s="73" t="str">
        <f t="shared" si="480"/>
        <v/>
      </c>
      <c r="AP817" s="72" t="str">
        <f t="shared" si="481"/>
        <v/>
      </c>
      <c r="AQ817" s="72" t="str">
        <f t="shared" si="482"/>
        <v/>
      </c>
      <c r="AR817" s="72" t="str">
        <f t="shared" si="483"/>
        <v/>
      </c>
      <c r="AS817" s="72" t="str">
        <f t="shared" si="484"/>
        <v/>
      </c>
      <c r="AT817" s="72" t="str">
        <f t="shared" si="485"/>
        <v/>
      </c>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78" t="str">
        <f t="shared" si="486"/>
        <v/>
      </c>
      <c r="CO817" s="78" t="str">
        <f t="shared" si="487"/>
        <v/>
      </c>
      <c r="CP817" s="78" t="str">
        <f t="shared" si="488"/>
        <v/>
      </c>
      <c r="CQ817" s="78" t="str">
        <f t="shared" si="489"/>
        <v/>
      </c>
      <c r="CR817" s="78" t="str">
        <f t="shared" si="490"/>
        <v/>
      </c>
      <c r="CS817" s="78" t="str">
        <f t="shared" si="491"/>
        <v/>
      </c>
      <c r="CT817" s="78">
        <f t="shared" si="492"/>
        <v>0</v>
      </c>
      <c r="CU817" s="78">
        <f t="shared" si="493"/>
        <v>0</v>
      </c>
      <c r="CV817" s="78">
        <f t="shared" si="494"/>
        <v>0</v>
      </c>
      <c r="CW817" s="78">
        <f t="shared" si="495"/>
        <v>0</v>
      </c>
      <c r="CX817" s="78">
        <f t="shared" si="496"/>
        <v>0</v>
      </c>
      <c r="CY817" s="78">
        <f t="shared" si="497"/>
        <v>0</v>
      </c>
      <c r="CZ817" s="78">
        <f t="shared" si="498"/>
        <v>0</v>
      </c>
      <c r="DA817" s="78">
        <f>IF(COUNTIFS($A$2:$A$601,A817,$B$2:$B$601,B817,$F$2:F$601,F817)&gt;1,1,0)</f>
        <v>0</v>
      </c>
      <c r="DB817" s="78">
        <f t="shared" si="499"/>
        <v>0</v>
      </c>
      <c r="DC817" s="78">
        <f t="shared" si="500"/>
        <v>0</v>
      </c>
      <c r="DD817" s="78">
        <f t="shared" si="501"/>
        <v>0</v>
      </c>
      <c r="DE817" s="78" t="str">
        <f t="shared" si="502"/>
        <v>1</v>
      </c>
      <c r="DF817" s="78" t="str">
        <f t="shared" si="503"/>
        <v>1</v>
      </c>
      <c r="DG817" s="78" t="str">
        <f t="shared" si="504"/>
        <v>1</v>
      </c>
      <c r="DH817" s="78" t="str">
        <f t="shared" si="505"/>
        <v>1</v>
      </c>
      <c r="DI817" s="79" t="str">
        <f>IFERROR(IF(J817="","",VLOOKUP(J817,Lists!$D$3:$E$13,2,FALSE)),1)</f>
        <v/>
      </c>
      <c r="DJ817" s="79" t="str">
        <f>IFERROR(IF(K817="","",VLOOKUP(K817,Lists!$F$3:$G$14,2,FALSE)),1)</f>
        <v/>
      </c>
      <c r="DK817" s="79" t="str">
        <f>IFERROR(IF(M817="","",VLOOKUP(M817,Lists!$AA$3:$AB$18,2,FALSE)),1)</f>
        <v/>
      </c>
      <c r="DL817" s="79" t="str">
        <f>IFERROR(IF(N817="","",VLOOKUP(N817,Lists!$AC$3:$AD$13,2,FALSE)),1)</f>
        <v/>
      </c>
    </row>
    <row r="818" spans="1:116" ht="15" customHeight="1" x14ac:dyDescent="0.2">
      <c r="A818" s="20"/>
      <c r="B818" s="19"/>
      <c r="C818" s="19"/>
      <c r="D818" s="19"/>
      <c r="E818" s="136"/>
      <c r="F818" s="70"/>
      <c r="G818" s="19"/>
      <c r="H818" s="65"/>
      <c r="I818" s="20"/>
      <c r="J818" s="66"/>
      <c r="K818" s="18"/>
      <c r="L818" s="18"/>
      <c r="M818" s="20"/>
      <c r="N818" s="20"/>
      <c r="O818" s="18"/>
      <c r="P818" s="134"/>
      <c r="Q818" s="70"/>
      <c r="R818" s="134"/>
      <c r="S818" s="70"/>
      <c r="T818" s="134"/>
      <c r="U818" s="70"/>
      <c r="V818" s="134"/>
      <c r="W818" s="20"/>
      <c r="X818" s="135"/>
      <c r="Y818" s="20"/>
      <c r="Z818" s="135"/>
      <c r="AA818" s="19"/>
      <c r="AB818" s="19"/>
      <c r="AC818" s="19"/>
      <c r="AD818" s="19"/>
      <c r="AE818" s="71" t="str">
        <f t="shared" si="470"/>
        <v/>
      </c>
      <c r="AF818" s="71" t="str">
        <f t="shared" si="471"/>
        <v/>
      </c>
      <c r="AG818" s="71" t="str">
        <f t="shared" si="472"/>
        <v/>
      </c>
      <c r="AH818" s="71" t="str">
        <f t="shared" si="473"/>
        <v/>
      </c>
      <c r="AI818" s="71" t="str">
        <f t="shared" si="474"/>
        <v/>
      </c>
      <c r="AJ818" s="71" t="str">
        <f t="shared" si="475"/>
        <v/>
      </c>
      <c r="AK818" s="71" t="str">
        <f t="shared" si="476"/>
        <v/>
      </c>
      <c r="AL818" s="71" t="str">
        <f t="shared" si="477"/>
        <v/>
      </c>
      <c r="AM818" s="71" t="str">
        <f t="shared" si="478"/>
        <v/>
      </c>
      <c r="AN818" s="72" t="str">
        <f t="shared" si="479"/>
        <v/>
      </c>
      <c r="AO818" s="73" t="str">
        <f t="shared" si="480"/>
        <v/>
      </c>
      <c r="AP818" s="72" t="str">
        <f t="shared" si="481"/>
        <v/>
      </c>
      <c r="AQ818" s="72" t="str">
        <f t="shared" si="482"/>
        <v/>
      </c>
      <c r="AR818" s="72" t="str">
        <f t="shared" si="483"/>
        <v/>
      </c>
      <c r="AS818" s="72" t="str">
        <f t="shared" si="484"/>
        <v/>
      </c>
      <c r="AT818" s="72" t="str">
        <f t="shared" si="485"/>
        <v/>
      </c>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78" t="str">
        <f t="shared" si="486"/>
        <v/>
      </c>
      <c r="CO818" s="78" t="str">
        <f t="shared" si="487"/>
        <v/>
      </c>
      <c r="CP818" s="78" t="str">
        <f t="shared" si="488"/>
        <v/>
      </c>
      <c r="CQ818" s="78" t="str">
        <f t="shared" si="489"/>
        <v/>
      </c>
      <c r="CR818" s="78" t="str">
        <f t="shared" si="490"/>
        <v/>
      </c>
      <c r="CS818" s="78" t="str">
        <f t="shared" si="491"/>
        <v/>
      </c>
      <c r="CT818" s="78">
        <f t="shared" si="492"/>
        <v>0</v>
      </c>
      <c r="CU818" s="78">
        <f t="shared" si="493"/>
        <v>0</v>
      </c>
      <c r="CV818" s="78">
        <f t="shared" si="494"/>
        <v>0</v>
      </c>
      <c r="CW818" s="78">
        <f t="shared" si="495"/>
        <v>0</v>
      </c>
      <c r="CX818" s="78">
        <f t="shared" si="496"/>
        <v>0</v>
      </c>
      <c r="CY818" s="78">
        <f t="shared" si="497"/>
        <v>0</v>
      </c>
      <c r="CZ818" s="78">
        <f t="shared" si="498"/>
        <v>0</v>
      </c>
      <c r="DA818" s="78">
        <f>IF(COUNTIFS($A$2:$A$601,A818,$B$2:$B$601,B818,$F$2:F$601,F818)&gt;1,1,0)</f>
        <v>0</v>
      </c>
      <c r="DB818" s="78">
        <f t="shared" si="499"/>
        <v>0</v>
      </c>
      <c r="DC818" s="78">
        <f t="shared" si="500"/>
        <v>0</v>
      </c>
      <c r="DD818" s="78">
        <f t="shared" si="501"/>
        <v>0</v>
      </c>
      <c r="DE818" s="78" t="str">
        <f t="shared" si="502"/>
        <v>1</v>
      </c>
      <c r="DF818" s="78" t="str">
        <f t="shared" si="503"/>
        <v>1</v>
      </c>
      <c r="DG818" s="78" t="str">
        <f t="shared" si="504"/>
        <v>1</v>
      </c>
      <c r="DH818" s="78" t="str">
        <f t="shared" si="505"/>
        <v>1</v>
      </c>
      <c r="DI818" s="79" t="str">
        <f>IFERROR(IF(J818="","",VLOOKUP(J818,Lists!$D$3:$E$13,2,FALSE)),1)</f>
        <v/>
      </c>
      <c r="DJ818" s="79" t="str">
        <f>IFERROR(IF(K818="","",VLOOKUP(K818,Lists!$F$3:$G$14,2,FALSE)),1)</f>
        <v/>
      </c>
      <c r="DK818" s="79" t="str">
        <f>IFERROR(IF(M818="","",VLOOKUP(M818,Lists!$AA$3:$AB$18,2,FALSE)),1)</f>
        <v/>
      </c>
      <c r="DL818" s="79" t="str">
        <f>IFERROR(IF(N818="","",VLOOKUP(N818,Lists!$AC$3:$AD$13,2,FALSE)),1)</f>
        <v/>
      </c>
    </row>
    <row r="819" spans="1:116" ht="15" customHeight="1" x14ac:dyDescent="0.2">
      <c r="A819" s="20"/>
      <c r="B819" s="19"/>
      <c r="C819" s="19"/>
      <c r="D819" s="19"/>
      <c r="E819" s="136"/>
      <c r="F819" s="70"/>
      <c r="G819" s="19"/>
      <c r="H819" s="65"/>
      <c r="I819" s="20"/>
      <c r="J819" s="66"/>
      <c r="K819" s="18"/>
      <c r="L819" s="18"/>
      <c r="M819" s="20"/>
      <c r="N819" s="20"/>
      <c r="O819" s="18"/>
      <c r="P819" s="134"/>
      <c r="Q819" s="70"/>
      <c r="R819" s="134"/>
      <c r="S819" s="70"/>
      <c r="T819" s="134"/>
      <c r="U819" s="70"/>
      <c r="V819" s="134"/>
      <c r="W819" s="20"/>
      <c r="X819" s="135"/>
      <c r="Y819" s="20"/>
      <c r="Z819" s="135"/>
      <c r="AA819" s="19"/>
      <c r="AB819" s="19"/>
      <c r="AC819" s="19"/>
      <c r="AD819" s="19"/>
      <c r="AE819" s="71" t="str">
        <f t="shared" si="470"/>
        <v/>
      </c>
      <c r="AF819" s="71" t="str">
        <f t="shared" si="471"/>
        <v/>
      </c>
      <c r="AG819" s="71" t="str">
        <f t="shared" si="472"/>
        <v/>
      </c>
      <c r="AH819" s="71" t="str">
        <f t="shared" si="473"/>
        <v/>
      </c>
      <c r="AI819" s="71" t="str">
        <f t="shared" si="474"/>
        <v/>
      </c>
      <c r="AJ819" s="71" t="str">
        <f t="shared" si="475"/>
        <v/>
      </c>
      <c r="AK819" s="71" t="str">
        <f t="shared" si="476"/>
        <v/>
      </c>
      <c r="AL819" s="71" t="str">
        <f t="shared" si="477"/>
        <v/>
      </c>
      <c r="AM819" s="71" t="str">
        <f t="shared" si="478"/>
        <v/>
      </c>
      <c r="AN819" s="72" t="str">
        <f t="shared" si="479"/>
        <v/>
      </c>
      <c r="AO819" s="73" t="str">
        <f t="shared" si="480"/>
        <v/>
      </c>
      <c r="AP819" s="72" t="str">
        <f t="shared" si="481"/>
        <v/>
      </c>
      <c r="AQ819" s="72" t="str">
        <f t="shared" si="482"/>
        <v/>
      </c>
      <c r="AR819" s="72" t="str">
        <f t="shared" si="483"/>
        <v/>
      </c>
      <c r="AS819" s="72" t="str">
        <f t="shared" si="484"/>
        <v/>
      </c>
      <c r="AT819" s="72" t="str">
        <f t="shared" si="485"/>
        <v/>
      </c>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78" t="str">
        <f t="shared" si="486"/>
        <v/>
      </c>
      <c r="CO819" s="78" t="str">
        <f t="shared" si="487"/>
        <v/>
      </c>
      <c r="CP819" s="78" t="str">
        <f t="shared" si="488"/>
        <v/>
      </c>
      <c r="CQ819" s="78" t="str">
        <f t="shared" si="489"/>
        <v/>
      </c>
      <c r="CR819" s="78" t="str">
        <f t="shared" si="490"/>
        <v/>
      </c>
      <c r="CS819" s="78" t="str">
        <f t="shared" si="491"/>
        <v/>
      </c>
      <c r="CT819" s="78">
        <f t="shared" si="492"/>
        <v>0</v>
      </c>
      <c r="CU819" s="78">
        <f t="shared" si="493"/>
        <v>0</v>
      </c>
      <c r="CV819" s="78">
        <f t="shared" si="494"/>
        <v>0</v>
      </c>
      <c r="CW819" s="78">
        <f t="shared" si="495"/>
        <v>0</v>
      </c>
      <c r="CX819" s="78">
        <f t="shared" si="496"/>
        <v>0</v>
      </c>
      <c r="CY819" s="78">
        <f t="shared" si="497"/>
        <v>0</v>
      </c>
      <c r="CZ819" s="78">
        <f t="shared" si="498"/>
        <v>0</v>
      </c>
      <c r="DA819" s="78">
        <f>IF(COUNTIFS($A$2:$A$601,A819,$B$2:$B$601,B819,$F$2:F$601,F819)&gt;1,1,0)</f>
        <v>0</v>
      </c>
      <c r="DB819" s="78">
        <f t="shared" si="499"/>
        <v>0</v>
      </c>
      <c r="DC819" s="78">
        <f t="shared" si="500"/>
        <v>0</v>
      </c>
      <c r="DD819" s="78">
        <f t="shared" si="501"/>
        <v>0</v>
      </c>
      <c r="DE819" s="78" t="str">
        <f t="shared" si="502"/>
        <v>1</v>
      </c>
      <c r="DF819" s="78" t="str">
        <f t="shared" si="503"/>
        <v>1</v>
      </c>
      <c r="DG819" s="78" t="str">
        <f t="shared" si="504"/>
        <v>1</v>
      </c>
      <c r="DH819" s="78" t="str">
        <f t="shared" si="505"/>
        <v>1</v>
      </c>
      <c r="DI819" s="79" t="str">
        <f>IFERROR(IF(J819="","",VLOOKUP(J819,Lists!$D$3:$E$13,2,FALSE)),1)</f>
        <v/>
      </c>
      <c r="DJ819" s="79" t="str">
        <f>IFERROR(IF(K819="","",VLOOKUP(K819,Lists!$F$3:$G$14,2,FALSE)),1)</f>
        <v/>
      </c>
      <c r="DK819" s="79" t="str">
        <f>IFERROR(IF(M819="","",VLOOKUP(M819,Lists!$AA$3:$AB$18,2,FALSE)),1)</f>
        <v/>
      </c>
      <c r="DL819" s="79" t="str">
        <f>IFERROR(IF(N819="","",VLOOKUP(N819,Lists!$AC$3:$AD$13,2,FALSE)),1)</f>
        <v/>
      </c>
    </row>
    <row r="820" spans="1:116" ht="15" customHeight="1" x14ac:dyDescent="0.2">
      <c r="A820" s="20"/>
      <c r="B820" s="19"/>
      <c r="C820" s="19"/>
      <c r="D820" s="19"/>
      <c r="E820" s="136"/>
      <c r="F820" s="70"/>
      <c r="G820" s="19"/>
      <c r="H820" s="65"/>
      <c r="I820" s="20"/>
      <c r="J820" s="66"/>
      <c r="K820" s="18"/>
      <c r="L820" s="18"/>
      <c r="M820" s="20"/>
      <c r="N820" s="20"/>
      <c r="O820" s="18"/>
      <c r="P820" s="134"/>
      <c r="Q820" s="70"/>
      <c r="R820" s="134"/>
      <c r="S820" s="70"/>
      <c r="T820" s="134"/>
      <c r="U820" s="70"/>
      <c r="V820" s="134"/>
      <c r="W820" s="20"/>
      <c r="X820" s="135"/>
      <c r="Y820" s="20"/>
      <c r="Z820" s="135"/>
      <c r="AA820" s="19"/>
      <c r="AB820" s="19"/>
      <c r="AC820" s="19"/>
      <c r="AD820" s="19"/>
      <c r="AE820" s="71" t="str">
        <f t="shared" si="470"/>
        <v/>
      </c>
      <c r="AF820" s="71" t="str">
        <f t="shared" si="471"/>
        <v/>
      </c>
      <c r="AG820" s="71" t="str">
        <f t="shared" si="472"/>
        <v/>
      </c>
      <c r="AH820" s="71" t="str">
        <f t="shared" si="473"/>
        <v/>
      </c>
      <c r="AI820" s="71" t="str">
        <f t="shared" si="474"/>
        <v/>
      </c>
      <c r="AJ820" s="71" t="str">
        <f t="shared" si="475"/>
        <v/>
      </c>
      <c r="AK820" s="71" t="str">
        <f t="shared" si="476"/>
        <v/>
      </c>
      <c r="AL820" s="71" t="str">
        <f t="shared" si="477"/>
        <v/>
      </c>
      <c r="AM820" s="71" t="str">
        <f t="shared" si="478"/>
        <v/>
      </c>
      <c r="AN820" s="72" t="str">
        <f t="shared" si="479"/>
        <v/>
      </c>
      <c r="AO820" s="73" t="str">
        <f t="shared" si="480"/>
        <v/>
      </c>
      <c r="AP820" s="72" t="str">
        <f t="shared" si="481"/>
        <v/>
      </c>
      <c r="AQ820" s="72" t="str">
        <f t="shared" si="482"/>
        <v/>
      </c>
      <c r="AR820" s="72" t="str">
        <f t="shared" si="483"/>
        <v/>
      </c>
      <c r="AS820" s="72" t="str">
        <f t="shared" si="484"/>
        <v/>
      </c>
      <c r="AT820" s="72" t="str">
        <f t="shared" si="485"/>
        <v/>
      </c>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78" t="str">
        <f t="shared" si="486"/>
        <v/>
      </c>
      <c r="CO820" s="78" t="str">
        <f t="shared" si="487"/>
        <v/>
      </c>
      <c r="CP820" s="78" t="str">
        <f t="shared" si="488"/>
        <v/>
      </c>
      <c r="CQ820" s="78" t="str">
        <f t="shared" si="489"/>
        <v/>
      </c>
      <c r="CR820" s="78" t="str">
        <f t="shared" si="490"/>
        <v/>
      </c>
      <c r="CS820" s="78" t="str">
        <f t="shared" si="491"/>
        <v/>
      </c>
      <c r="CT820" s="78">
        <f t="shared" si="492"/>
        <v>0</v>
      </c>
      <c r="CU820" s="78">
        <f t="shared" si="493"/>
        <v>0</v>
      </c>
      <c r="CV820" s="78">
        <f t="shared" si="494"/>
        <v>0</v>
      </c>
      <c r="CW820" s="78">
        <f t="shared" si="495"/>
        <v>0</v>
      </c>
      <c r="CX820" s="78">
        <f t="shared" si="496"/>
        <v>0</v>
      </c>
      <c r="CY820" s="78">
        <f t="shared" si="497"/>
        <v>0</v>
      </c>
      <c r="CZ820" s="78">
        <f t="shared" si="498"/>
        <v>0</v>
      </c>
      <c r="DA820" s="78">
        <f>IF(COUNTIFS($A$2:$A$601,A820,$B$2:$B$601,B820,$F$2:F$601,F820)&gt;1,1,0)</f>
        <v>0</v>
      </c>
      <c r="DB820" s="78">
        <f t="shared" si="499"/>
        <v>0</v>
      </c>
      <c r="DC820" s="78">
        <f t="shared" si="500"/>
        <v>0</v>
      </c>
      <c r="DD820" s="78">
        <f t="shared" si="501"/>
        <v>0</v>
      </c>
      <c r="DE820" s="78" t="str">
        <f t="shared" si="502"/>
        <v>1</v>
      </c>
      <c r="DF820" s="78" t="str">
        <f t="shared" si="503"/>
        <v>1</v>
      </c>
      <c r="DG820" s="78" t="str">
        <f t="shared" si="504"/>
        <v>1</v>
      </c>
      <c r="DH820" s="78" t="str">
        <f t="shared" si="505"/>
        <v>1</v>
      </c>
      <c r="DI820" s="79" t="str">
        <f>IFERROR(IF(J820="","",VLOOKUP(J820,Lists!$D$3:$E$13,2,FALSE)),1)</f>
        <v/>
      </c>
      <c r="DJ820" s="79" t="str">
        <f>IFERROR(IF(K820="","",VLOOKUP(K820,Lists!$F$3:$G$14,2,FALSE)),1)</f>
        <v/>
      </c>
      <c r="DK820" s="79" t="str">
        <f>IFERROR(IF(M820="","",VLOOKUP(M820,Lists!$AA$3:$AB$18,2,FALSE)),1)</f>
        <v/>
      </c>
      <c r="DL820" s="79" t="str">
        <f>IFERROR(IF(N820="","",VLOOKUP(N820,Lists!$AC$3:$AD$13,2,FALSE)),1)</f>
        <v/>
      </c>
    </row>
    <row r="821" spans="1:116" ht="15" customHeight="1" x14ac:dyDescent="0.2">
      <c r="A821" s="20"/>
      <c r="B821" s="19"/>
      <c r="C821" s="19"/>
      <c r="D821" s="19"/>
      <c r="E821" s="136"/>
      <c r="F821" s="70"/>
      <c r="G821" s="19"/>
      <c r="H821" s="65"/>
      <c r="I821" s="20"/>
      <c r="J821" s="66"/>
      <c r="K821" s="18"/>
      <c r="L821" s="18"/>
      <c r="M821" s="20"/>
      <c r="N821" s="20"/>
      <c r="O821" s="18"/>
      <c r="P821" s="134"/>
      <c r="Q821" s="70"/>
      <c r="R821" s="134"/>
      <c r="S821" s="70"/>
      <c r="T821" s="134"/>
      <c r="U821" s="70"/>
      <c r="V821" s="134"/>
      <c r="W821" s="20"/>
      <c r="X821" s="135"/>
      <c r="Y821" s="20"/>
      <c r="Z821" s="135"/>
      <c r="AA821" s="19"/>
      <c r="AB821" s="19"/>
      <c r="AC821" s="19"/>
      <c r="AD821" s="19"/>
      <c r="AE821" s="71" t="str">
        <f t="shared" si="470"/>
        <v/>
      </c>
      <c r="AF821" s="71" t="str">
        <f t="shared" si="471"/>
        <v/>
      </c>
      <c r="AG821" s="71" t="str">
        <f t="shared" si="472"/>
        <v/>
      </c>
      <c r="AH821" s="71" t="str">
        <f t="shared" si="473"/>
        <v/>
      </c>
      <c r="AI821" s="71" t="str">
        <f t="shared" si="474"/>
        <v/>
      </c>
      <c r="AJ821" s="71" t="str">
        <f t="shared" si="475"/>
        <v/>
      </c>
      <c r="AK821" s="71" t="str">
        <f t="shared" si="476"/>
        <v/>
      </c>
      <c r="AL821" s="71" t="str">
        <f t="shared" si="477"/>
        <v/>
      </c>
      <c r="AM821" s="71" t="str">
        <f t="shared" si="478"/>
        <v/>
      </c>
      <c r="AN821" s="72" t="str">
        <f t="shared" si="479"/>
        <v/>
      </c>
      <c r="AO821" s="73" t="str">
        <f t="shared" si="480"/>
        <v/>
      </c>
      <c r="AP821" s="72" t="str">
        <f t="shared" si="481"/>
        <v/>
      </c>
      <c r="AQ821" s="72" t="str">
        <f t="shared" si="482"/>
        <v/>
      </c>
      <c r="AR821" s="72" t="str">
        <f t="shared" si="483"/>
        <v/>
      </c>
      <c r="AS821" s="72" t="str">
        <f t="shared" si="484"/>
        <v/>
      </c>
      <c r="AT821" s="72" t="str">
        <f t="shared" si="485"/>
        <v/>
      </c>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78" t="str">
        <f t="shared" si="486"/>
        <v/>
      </c>
      <c r="CO821" s="78" t="str">
        <f t="shared" si="487"/>
        <v/>
      </c>
      <c r="CP821" s="78" t="str">
        <f t="shared" si="488"/>
        <v/>
      </c>
      <c r="CQ821" s="78" t="str">
        <f t="shared" si="489"/>
        <v/>
      </c>
      <c r="CR821" s="78" t="str">
        <f t="shared" si="490"/>
        <v/>
      </c>
      <c r="CS821" s="78" t="str">
        <f t="shared" si="491"/>
        <v/>
      </c>
      <c r="CT821" s="78">
        <f t="shared" si="492"/>
        <v>0</v>
      </c>
      <c r="CU821" s="78">
        <f t="shared" si="493"/>
        <v>0</v>
      </c>
      <c r="CV821" s="78">
        <f t="shared" si="494"/>
        <v>0</v>
      </c>
      <c r="CW821" s="78">
        <f t="shared" si="495"/>
        <v>0</v>
      </c>
      <c r="CX821" s="78">
        <f t="shared" si="496"/>
        <v>0</v>
      </c>
      <c r="CY821" s="78">
        <f t="shared" si="497"/>
        <v>0</v>
      </c>
      <c r="CZ821" s="78">
        <f t="shared" si="498"/>
        <v>0</v>
      </c>
      <c r="DA821" s="78">
        <f>IF(COUNTIFS($A$2:$A$601,A821,$B$2:$B$601,B821,$F$2:F$601,F821)&gt;1,1,0)</f>
        <v>0</v>
      </c>
      <c r="DB821" s="78">
        <f t="shared" si="499"/>
        <v>0</v>
      </c>
      <c r="DC821" s="78">
        <f t="shared" si="500"/>
        <v>0</v>
      </c>
      <c r="DD821" s="78">
        <f t="shared" si="501"/>
        <v>0</v>
      </c>
      <c r="DE821" s="78" t="str">
        <f t="shared" si="502"/>
        <v>1</v>
      </c>
      <c r="DF821" s="78" t="str">
        <f t="shared" si="503"/>
        <v>1</v>
      </c>
      <c r="DG821" s="78" t="str">
        <f t="shared" si="504"/>
        <v>1</v>
      </c>
      <c r="DH821" s="78" t="str">
        <f t="shared" si="505"/>
        <v>1</v>
      </c>
      <c r="DI821" s="79" t="str">
        <f>IFERROR(IF(J821="","",VLOOKUP(J821,Lists!$D$3:$E$13,2,FALSE)),1)</f>
        <v/>
      </c>
      <c r="DJ821" s="79" t="str">
        <f>IFERROR(IF(K821="","",VLOOKUP(K821,Lists!$F$3:$G$14,2,FALSE)),1)</f>
        <v/>
      </c>
      <c r="DK821" s="79" t="str">
        <f>IFERROR(IF(M821="","",VLOOKUP(M821,Lists!$AA$3:$AB$18,2,FALSE)),1)</f>
        <v/>
      </c>
      <c r="DL821" s="79" t="str">
        <f>IFERROR(IF(N821="","",VLOOKUP(N821,Lists!$AC$3:$AD$13,2,FALSE)),1)</f>
        <v/>
      </c>
    </row>
    <row r="822" spans="1:116" ht="15" customHeight="1" x14ac:dyDescent="0.2">
      <c r="A822" s="20"/>
      <c r="B822" s="19"/>
      <c r="C822" s="19"/>
      <c r="D822" s="19"/>
      <c r="E822" s="136"/>
      <c r="F822" s="70"/>
      <c r="G822" s="19"/>
      <c r="H822" s="65"/>
      <c r="I822" s="20"/>
      <c r="J822" s="66"/>
      <c r="K822" s="18"/>
      <c r="L822" s="18"/>
      <c r="M822" s="20"/>
      <c r="N822" s="20"/>
      <c r="O822" s="18"/>
      <c r="P822" s="134"/>
      <c r="Q822" s="70"/>
      <c r="R822" s="134"/>
      <c r="S822" s="70"/>
      <c r="T822" s="134"/>
      <c r="U822" s="70"/>
      <c r="V822" s="134"/>
      <c r="W822" s="20"/>
      <c r="X822" s="135"/>
      <c r="Y822" s="20"/>
      <c r="Z822" s="135"/>
      <c r="AA822" s="19"/>
      <c r="AB822" s="19"/>
      <c r="AC822" s="19"/>
      <c r="AD822" s="19"/>
      <c r="AE822" s="71" t="str">
        <f t="shared" si="470"/>
        <v/>
      </c>
      <c r="AF822" s="71" t="str">
        <f t="shared" si="471"/>
        <v/>
      </c>
      <c r="AG822" s="71" t="str">
        <f t="shared" si="472"/>
        <v/>
      </c>
      <c r="AH822" s="71" t="str">
        <f t="shared" si="473"/>
        <v/>
      </c>
      <c r="AI822" s="71" t="str">
        <f t="shared" si="474"/>
        <v/>
      </c>
      <c r="AJ822" s="71" t="str">
        <f t="shared" si="475"/>
        <v/>
      </c>
      <c r="AK822" s="71" t="str">
        <f t="shared" si="476"/>
        <v/>
      </c>
      <c r="AL822" s="71" t="str">
        <f t="shared" si="477"/>
        <v/>
      </c>
      <c r="AM822" s="71" t="str">
        <f t="shared" si="478"/>
        <v/>
      </c>
      <c r="AN822" s="72" t="str">
        <f t="shared" si="479"/>
        <v/>
      </c>
      <c r="AO822" s="73" t="str">
        <f t="shared" si="480"/>
        <v/>
      </c>
      <c r="AP822" s="72" t="str">
        <f t="shared" si="481"/>
        <v/>
      </c>
      <c r="AQ822" s="72" t="str">
        <f t="shared" si="482"/>
        <v/>
      </c>
      <c r="AR822" s="72" t="str">
        <f t="shared" si="483"/>
        <v/>
      </c>
      <c r="AS822" s="72" t="str">
        <f t="shared" si="484"/>
        <v/>
      </c>
      <c r="AT822" s="72" t="str">
        <f t="shared" si="485"/>
        <v/>
      </c>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78" t="str">
        <f t="shared" si="486"/>
        <v/>
      </c>
      <c r="CO822" s="78" t="str">
        <f t="shared" si="487"/>
        <v/>
      </c>
      <c r="CP822" s="78" t="str">
        <f t="shared" si="488"/>
        <v/>
      </c>
      <c r="CQ822" s="78" t="str">
        <f t="shared" si="489"/>
        <v/>
      </c>
      <c r="CR822" s="78" t="str">
        <f t="shared" si="490"/>
        <v/>
      </c>
      <c r="CS822" s="78" t="str">
        <f t="shared" si="491"/>
        <v/>
      </c>
      <c r="CT822" s="78">
        <f t="shared" si="492"/>
        <v>0</v>
      </c>
      <c r="CU822" s="78">
        <f t="shared" si="493"/>
        <v>0</v>
      </c>
      <c r="CV822" s="78">
        <f t="shared" si="494"/>
        <v>0</v>
      </c>
      <c r="CW822" s="78">
        <f t="shared" si="495"/>
        <v>0</v>
      </c>
      <c r="CX822" s="78">
        <f t="shared" si="496"/>
        <v>0</v>
      </c>
      <c r="CY822" s="78">
        <f t="shared" si="497"/>
        <v>0</v>
      </c>
      <c r="CZ822" s="78">
        <f t="shared" si="498"/>
        <v>0</v>
      </c>
      <c r="DA822" s="78">
        <f>IF(COUNTIFS($A$2:$A$601,A822,$B$2:$B$601,B822,$F$2:F$601,F822)&gt;1,1,0)</f>
        <v>0</v>
      </c>
      <c r="DB822" s="78">
        <f t="shared" si="499"/>
        <v>0</v>
      </c>
      <c r="DC822" s="78">
        <f t="shared" si="500"/>
        <v>0</v>
      </c>
      <c r="DD822" s="78">
        <f t="shared" si="501"/>
        <v>0</v>
      </c>
      <c r="DE822" s="78" t="str">
        <f t="shared" si="502"/>
        <v>1</v>
      </c>
      <c r="DF822" s="78" t="str">
        <f t="shared" si="503"/>
        <v>1</v>
      </c>
      <c r="DG822" s="78" t="str">
        <f t="shared" si="504"/>
        <v>1</v>
      </c>
      <c r="DH822" s="78" t="str">
        <f t="shared" si="505"/>
        <v>1</v>
      </c>
      <c r="DI822" s="79" t="str">
        <f>IFERROR(IF(J822="","",VLOOKUP(J822,Lists!$D$3:$E$13,2,FALSE)),1)</f>
        <v/>
      </c>
      <c r="DJ822" s="79" t="str">
        <f>IFERROR(IF(K822="","",VLOOKUP(K822,Lists!$F$3:$G$14,2,FALSE)),1)</f>
        <v/>
      </c>
      <c r="DK822" s="79" t="str">
        <f>IFERROR(IF(M822="","",VLOOKUP(M822,Lists!$AA$3:$AB$18,2,FALSE)),1)</f>
        <v/>
      </c>
      <c r="DL822" s="79" t="str">
        <f>IFERROR(IF(N822="","",VLOOKUP(N822,Lists!$AC$3:$AD$13,2,FALSE)),1)</f>
        <v/>
      </c>
    </row>
    <row r="823" spans="1:116" ht="15" customHeight="1" x14ac:dyDescent="0.2">
      <c r="A823" s="20"/>
      <c r="B823" s="19"/>
      <c r="C823" s="19"/>
      <c r="D823" s="19"/>
      <c r="E823" s="136"/>
      <c r="F823" s="70"/>
      <c r="G823" s="19"/>
      <c r="H823" s="65"/>
      <c r="I823" s="20"/>
      <c r="J823" s="66"/>
      <c r="K823" s="18"/>
      <c r="L823" s="18"/>
      <c r="M823" s="20"/>
      <c r="N823" s="20"/>
      <c r="O823" s="18"/>
      <c r="P823" s="134"/>
      <c r="Q823" s="70"/>
      <c r="R823" s="134"/>
      <c r="S823" s="70"/>
      <c r="T823" s="134"/>
      <c r="U823" s="70"/>
      <c r="V823" s="134"/>
      <c r="W823" s="20"/>
      <c r="X823" s="135"/>
      <c r="Y823" s="20"/>
      <c r="Z823" s="135"/>
      <c r="AA823" s="19"/>
      <c r="AB823" s="19"/>
      <c r="AC823" s="19"/>
      <c r="AD823" s="19"/>
      <c r="AE823" s="71" t="str">
        <f t="shared" si="470"/>
        <v/>
      </c>
      <c r="AF823" s="71" t="str">
        <f t="shared" si="471"/>
        <v/>
      </c>
      <c r="AG823" s="71" t="str">
        <f t="shared" si="472"/>
        <v/>
      </c>
      <c r="AH823" s="71" t="str">
        <f t="shared" si="473"/>
        <v/>
      </c>
      <c r="AI823" s="71" t="str">
        <f t="shared" si="474"/>
        <v/>
      </c>
      <c r="AJ823" s="71" t="str">
        <f t="shared" si="475"/>
        <v/>
      </c>
      <c r="AK823" s="71" t="str">
        <f t="shared" si="476"/>
        <v/>
      </c>
      <c r="AL823" s="71" t="str">
        <f t="shared" si="477"/>
        <v/>
      </c>
      <c r="AM823" s="71" t="str">
        <f t="shared" si="478"/>
        <v/>
      </c>
      <c r="AN823" s="72" t="str">
        <f t="shared" si="479"/>
        <v/>
      </c>
      <c r="AO823" s="73" t="str">
        <f t="shared" si="480"/>
        <v/>
      </c>
      <c r="AP823" s="72" t="str">
        <f t="shared" si="481"/>
        <v/>
      </c>
      <c r="AQ823" s="72" t="str">
        <f t="shared" si="482"/>
        <v/>
      </c>
      <c r="AR823" s="72" t="str">
        <f t="shared" si="483"/>
        <v/>
      </c>
      <c r="AS823" s="72" t="str">
        <f t="shared" si="484"/>
        <v/>
      </c>
      <c r="AT823" s="72" t="str">
        <f t="shared" si="485"/>
        <v/>
      </c>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78" t="str">
        <f t="shared" si="486"/>
        <v/>
      </c>
      <c r="CO823" s="78" t="str">
        <f t="shared" si="487"/>
        <v/>
      </c>
      <c r="CP823" s="78" t="str">
        <f t="shared" si="488"/>
        <v/>
      </c>
      <c r="CQ823" s="78" t="str">
        <f t="shared" si="489"/>
        <v/>
      </c>
      <c r="CR823" s="78" t="str">
        <f t="shared" si="490"/>
        <v/>
      </c>
      <c r="CS823" s="78" t="str">
        <f t="shared" si="491"/>
        <v/>
      </c>
      <c r="CT823" s="78">
        <f t="shared" si="492"/>
        <v>0</v>
      </c>
      <c r="CU823" s="78">
        <f t="shared" si="493"/>
        <v>0</v>
      </c>
      <c r="CV823" s="78">
        <f t="shared" si="494"/>
        <v>0</v>
      </c>
      <c r="CW823" s="78">
        <f t="shared" si="495"/>
        <v>0</v>
      </c>
      <c r="CX823" s="78">
        <f t="shared" si="496"/>
        <v>0</v>
      </c>
      <c r="CY823" s="78">
        <f t="shared" si="497"/>
        <v>0</v>
      </c>
      <c r="CZ823" s="78">
        <f t="shared" si="498"/>
        <v>0</v>
      </c>
      <c r="DA823" s="78">
        <f>IF(COUNTIFS($A$2:$A$601,A823,$B$2:$B$601,B823,$F$2:F$601,F823)&gt;1,1,0)</f>
        <v>0</v>
      </c>
      <c r="DB823" s="78">
        <f t="shared" si="499"/>
        <v>0</v>
      </c>
      <c r="DC823" s="78">
        <f t="shared" si="500"/>
        <v>0</v>
      </c>
      <c r="DD823" s="78">
        <f t="shared" si="501"/>
        <v>0</v>
      </c>
      <c r="DE823" s="78" t="str">
        <f t="shared" si="502"/>
        <v>1</v>
      </c>
      <c r="DF823" s="78" t="str">
        <f t="shared" si="503"/>
        <v>1</v>
      </c>
      <c r="DG823" s="78" t="str">
        <f t="shared" si="504"/>
        <v>1</v>
      </c>
      <c r="DH823" s="78" t="str">
        <f t="shared" si="505"/>
        <v>1</v>
      </c>
      <c r="DI823" s="79" t="str">
        <f>IFERROR(IF(J823="","",VLOOKUP(J823,Lists!$D$3:$E$13,2,FALSE)),1)</f>
        <v/>
      </c>
      <c r="DJ823" s="79" t="str">
        <f>IFERROR(IF(K823="","",VLOOKUP(K823,Lists!$F$3:$G$14,2,FALSE)),1)</f>
        <v/>
      </c>
      <c r="DK823" s="79" t="str">
        <f>IFERROR(IF(M823="","",VLOOKUP(M823,Lists!$AA$3:$AB$18,2,FALSE)),1)</f>
        <v/>
      </c>
      <c r="DL823" s="79" t="str">
        <f>IFERROR(IF(N823="","",VLOOKUP(N823,Lists!$AC$3:$AD$13,2,FALSE)),1)</f>
        <v/>
      </c>
    </row>
    <row r="824" spans="1:116" ht="15" customHeight="1" x14ac:dyDescent="0.2">
      <c r="A824" s="20"/>
      <c r="B824" s="19"/>
      <c r="C824" s="19"/>
      <c r="D824" s="19"/>
      <c r="E824" s="136"/>
      <c r="F824" s="70"/>
      <c r="G824" s="19"/>
      <c r="H824" s="65"/>
      <c r="I824" s="20"/>
      <c r="J824" s="66"/>
      <c r="K824" s="18"/>
      <c r="L824" s="18"/>
      <c r="M824" s="20"/>
      <c r="N824" s="20"/>
      <c r="O824" s="18"/>
      <c r="P824" s="134"/>
      <c r="Q824" s="70"/>
      <c r="R824" s="134"/>
      <c r="S824" s="70"/>
      <c r="T824" s="134"/>
      <c r="U824" s="70"/>
      <c r="V824" s="134"/>
      <c r="W824" s="20"/>
      <c r="X824" s="135"/>
      <c r="Y824" s="20"/>
      <c r="Z824" s="135"/>
      <c r="AA824" s="19"/>
      <c r="AB824" s="19"/>
      <c r="AC824" s="19"/>
      <c r="AD824" s="19"/>
      <c r="AE824" s="71" t="str">
        <f t="shared" si="470"/>
        <v/>
      </c>
      <c r="AF824" s="71" t="str">
        <f t="shared" si="471"/>
        <v/>
      </c>
      <c r="AG824" s="71" t="str">
        <f t="shared" si="472"/>
        <v/>
      </c>
      <c r="AH824" s="71" t="str">
        <f t="shared" si="473"/>
        <v/>
      </c>
      <c r="AI824" s="71" t="str">
        <f t="shared" si="474"/>
        <v/>
      </c>
      <c r="AJ824" s="71" t="str">
        <f t="shared" si="475"/>
        <v/>
      </c>
      <c r="AK824" s="71" t="str">
        <f t="shared" si="476"/>
        <v/>
      </c>
      <c r="AL824" s="71" t="str">
        <f t="shared" si="477"/>
        <v/>
      </c>
      <c r="AM824" s="71" t="str">
        <f t="shared" si="478"/>
        <v/>
      </c>
      <c r="AN824" s="72" t="str">
        <f t="shared" si="479"/>
        <v/>
      </c>
      <c r="AO824" s="73" t="str">
        <f t="shared" si="480"/>
        <v/>
      </c>
      <c r="AP824" s="72" t="str">
        <f t="shared" si="481"/>
        <v/>
      </c>
      <c r="AQ824" s="72" t="str">
        <f t="shared" si="482"/>
        <v/>
      </c>
      <c r="AR824" s="72" t="str">
        <f t="shared" si="483"/>
        <v/>
      </c>
      <c r="AS824" s="72" t="str">
        <f t="shared" si="484"/>
        <v/>
      </c>
      <c r="AT824" s="72" t="str">
        <f t="shared" si="485"/>
        <v/>
      </c>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78" t="str">
        <f t="shared" si="486"/>
        <v/>
      </c>
      <c r="CO824" s="78" t="str">
        <f t="shared" si="487"/>
        <v/>
      </c>
      <c r="CP824" s="78" t="str">
        <f t="shared" si="488"/>
        <v/>
      </c>
      <c r="CQ824" s="78" t="str">
        <f t="shared" si="489"/>
        <v/>
      </c>
      <c r="CR824" s="78" t="str">
        <f t="shared" si="490"/>
        <v/>
      </c>
      <c r="CS824" s="78" t="str">
        <f t="shared" si="491"/>
        <v/>
      </c>
      <c r="CT824" s="78">
        <f t="shared" si="492"/>
        <v>0</v>
      </c>
      <c r="CU824" s="78">
        <f t="shared" si="493"/>
        <v>0</v>
      </c>
      <c r="CV824" s="78">
        <f t="shared" si="494"/>
        <v>0</v>
      </c>
      <c r="CW824" s="78">
        <f t="shared" si="495"/>
        <v>0</v>
      </c>
      <c r="CX824" s="78">
        <f t="shared" si="496"/>
        <v>0</v>
      </c>
      <c r="CY824" s="78">
        <f t="shared" si="497"/>
        <v>0</v>
      </c>
      <c r="CZ824" s="78">
        <f t="shared" si="498"/>
        <v>0</v>
      </c>
      <c r="DA824" s="78">
        <f>IF(COUNTIFS($A$2:$A$601,A824,$B$2:$B$601,B824,$F$2:F$601,F824)&gt;1,1,0)</f>
        <v>0</v>
      </c>
      <c r="DB824" s="78">
        <f t="shared" si="499"/>
        <v>0</v>
      </c>
      <c r="DC824" s="78">
        <f t="shared" si="500"/>
        <v>0</v>
      </c>
      <c r="DD824" s="78">
        <f t="shared" si="501"/>
        <v>0</v>
      </c>
      <c r="DE824" s="78" t="str">
        <f t="shared" si="502"/>
        <v>1</v>
      </c>
      <c r="DF824" s="78" t="str">
        <f t="shared" si="503"/>
        <v>1</v>
      </c>
      <c r="DG824" s="78" t="str">
        <f t="shared" si="504"/>
        <v>1</v>
      </c>
      <c r="DH824" s="78" t="str">
        <f t="shared" si="505"/>
        <v>1</v>
      </c>
      <c r="DI824" s="79" t="str">
        <f>IFERROR(IF(J824="","",VLOOKUP(J824,Lists!$D$3:$E$13,2,FALSE)),1)</f>
        <v/>
      </c>
      <c r="DJ824" s="79" t="str">
        <f>IFERROR(IF(K824="","",VLOOKUP(K824,Lists!$F$3:$G$14,2,FALSE)),1)</f>
        <v/>
      </c>
      <c r="DK824" s="79" t="str">
        <f>IFERROR(IF(M824="","",VLOOKUP(M824,Lists!$AA$3:$AB$18,2,FALSE)),1)</f>
        <v/>
      </c>
      <c r="DL824" s="79" t="str">
        <f>IFERROR(IF(N824="","",VLOOKUP(N824,Lists!$AC$3:$AD$13,2,FALSE)),1)</f>
        <v/>
      </c>
    </row>
    <row r="825" spans="1:116" ht="15" customHeight="1" x14ac:dyDescent="0.2">
      <c r="A825" s="20"/>
      <c r="B825" s="19"/>
      <c r="C825" s="19"/>
      <c r="D825" s="19"/>
      <c r="E825" s="136"/>
      <c r="F825" s="70"/>
      <c r="G825" s="19"/>
      <c r="H825" s="65"/>
      <c r="I825" s="20"/>
      <c r="J825" s="66"/>
      <c r="K825" s="18"/>
      <c r="L825" s="18"/>
      <c r="M825" s="20"/>
      <c r="N825" s="20"/>
      <c r="O825" s="18"/>
      <c r="P825" s="134"/>
      <c r="Q825" s="70"/>
      <c r="R825" s="134"/>
      <c r="S825" s="70"/>
      <c r="T825" s="134"/>
      <c r="U825" s="70"/>
      <c r="V825" s="134"/>
      <c r="W825" s="20"/>
      <c r="X825" s="135"/>
      <c r="Y825" s="20"/>
      <c r="Z825" s="135"/>
      <c r="AA825" s="19"/>
      <c r="AB825" s="19"/>
      <c r="AC825" s="19"/>
      <c r="AD825" s="19"/>
      <c r="AE825" s="71" t="str">
        <f t="shared" si="470"/>
        <v/>
      </c>
      <c r="AF825" s="71" t="str">
        <f t="shared" si="471"/>
        <v/>
      </c>
      <c r="AG825" s="71" t="str">
        <f t="shared" si="472"/>
        <v/>
      </c>
      <c r="AH825" s="71" t="str">
        <f t="shared" si="473"/>
        <v/>
      </c>
      <c r="AI825" s="71" t="str">
        <f t="shared" si="474"/>
        <v/>
      </c>
      <c r="AJ825" s="71" t="str">
        <f t="shared" si="475"/>
        <v/>
      </c>
      <c r="AK825" s="71" t="str">
        <f t="shared" si="476"/>
        <v/>
      </c>
      <c r="AL825" s="71" t="str">
        <f t="shared" si="477"/>
        <v/>
      </c>
      <c r="AM825" s="71" t="str">
        <f t="shared" si="478"/>
        <v/>
      </c>
      <c r="AN825" s="72" t="str">
        <f t="shared" si="479"/>
        <v/>
      </c>
      <c r="AO825" s="73" t="str">
        <f t="shared" si="480"/>
        <v/>
      </c>
      <c r="AP825" s="72" t="str">
        <f t="shared" si="481"/>
        <v/>
      </c>
      <c r="AQ825" s="72" t="str">
        <f t="shared" si="482"/>
        <v/>
      </c>
      <c r="AR825" s="72" t="str">
        <f t="shared" si="483"/>
        <v/>
      </c>
      <c r="AS825" s="72" t="str">
        <f t="shared" si="484"/>
        <v/>
      </c>
      <c r="AT825" s="72" t="str">
        <f t="shared" si="485"/>
        <v/>
      </c>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78" t="str">
        <f t="shared" si="486"/>
        <v/>
      </c>
      <c r="CO825" s="78" t="str">
        <f t="shared" si="487"/>
        <v/>
      </c>
      <c r="CP825" s="78" t="str">
        <f t="shared" si="488"/>
        <v/>
      </c>
      <c r="CQ825" s="78" t="str">
        <f t="shared" si="489"/>
        <v/>
      </c>
      <c r="CR825" s="78" t="str">
        <f t="shared" si="490"/>
        <v/>
      </c>
      <c r="CS825" s="78" t="str">
        <f t="shared" si="491"/>
        <v/>
      </c>
      <c r="CT825" s="78">
        <f t="shared" si="492"/>
        <v>0</v>
      </c>
      <c r="CU825" s="78">
        <f t="shared" si="493"/>
        <v>0</v>
      </c>
      <c r="CV825" s="78">
        <f t="shared" si="494"/>
        <v>0</v>
      </c>
      <c r="CW825" s="78">
        <f t="shared" si="495"/>
        <v>0</v>
      </c>
      <c r="CX825" s="78">
        <f t="shared" si="496"/>
        <v>0</v>
      </c>
      <c r="CY825" s="78">
        <f t="shared" si="497"/>
        <v>0</v>
      </c>
      <c r="CZ825" s="78">
        <f t="shared" si="498"/>
        <v>0</v>
      </c>
      <c r="DA825" s="78">
        <f>IF(COUNTIFS($A$2:$A$601,A825,$B$2:$B$601,B825,$F$2:F$601,F825)&gt;1,1,0)</f>
        <v>0</v>
      </c>
      <c r="DB825" s="78">
        <f t="shared" si="499"/>
        <v>0</v>
      </c>
      <c r="DC825" s="78">
        <f t="shared" si="500"/>
        <v>0</v>
      </c>
      <c r="DD825" s="78">
        <f t="shared" si="501"/>
        <v>0</v>
      </c>
      <c r="DE825" s="78" t="str">
        <f t="shared" si="502"/>
        <v>1</v>
      </c>
      <c r="DF825" s="78" t="str">
        <f t="shared" si="503"/>
        <v>1</v>
      </c>
      <c r="DG825" s="78" t="str">
        <f t="shared" si="504"/>
        <v>1</v>
      </c>
      <c r="DH825" s="78" t="str">
        <f t="shared" si="505"/>
        <v>1</v>
      </c>
      <c r="DI825" s="79" t="str">
        <f>IFERROR(IF(J825="","",VLOOKUP(J825,Lists!$D$3:$E$13,2,FALSE)),1)</f>
        <v/>
      </c>
      <c r="DJ825" s="79" t="str">
        <f>IFERROR(IF(K825="","",VLOOKUP(K825,Lists!$F$3:$G$14,2,FALSE)),1)</f>
        <v/>
      </c>
      <c r="DK825" s="79" t="str">
        <f>IFERROR(IF(M825="","",VLOOKUP(M825,Lists!$AA$3:$AB$18,2,FALSE)),1)</f>
        <v/>
      </c>
      <c r="DL825" s="79" t="str">
        <f>IFERROR(IF(N825="","",VLOOKUP(N825,Lists!$AC$3:$AD$13,2,FALSE)),1)</f>
        <v/>
      </c>
    </row>
    <row r="826" spans="1:116" ht="15" customHeight="1" x14ac:dyDescent="0.2">
      <c r="A826" s="20"/>
      <c r="B826" s="19"/>
      <c r="C826" s="19"/>
      <c r="D826" s="19"/>
      <c r="E826" s="136"/>
      <c r="F826" s="70"/>
      <c r="G826" s="19"/>
      <c r="H826" s="65"/>
      <c r="I826" s="20"/>
      <c r="J826" s="66"/>
      <c r="K826" s="18"/>
      <c r="L826" s="18"/>
      <c r="M826" s="20"/>
      <c r="N826" s="20"/>
      <c r="O826" s="18"/>
      <c r="P826" s="134"/>
      <c r="Q826" s="70"/>
      <c r="R826" s="134"/>
      <c r="S826" s="70"/>
      <c r="T826" s="134"/>
      <c r="U826" s="70"/>
      <c r="V826" s="134"/>
      <c r="W826" s="20"/>
      <c r="X826" s="135"/>
      <c r="Y826" s="20"/>
      <c r="Z826" s="135"/>
      <c r="AA826" s="19"/>
      <c r="AB826" s="19"/>
      <c r="AC826" s="19"/>
      <c r="AD826" s="19"/>
      <c r="AE826" s="71" t="str">
        <f t="shared" si="470"/>
        <v/>
      </c>
      <c r="AF826" s="71" t="str">
        <f t="shared" si="471"/>
        <v/>
      </c>
      <c r="AG826" s="71" t="str">
        <f t="shared" si="472"/>
        <v/>
      </c>
      <c r="AH826" s="71" t="str">
        <f t="shared" si="473"/>
        <v/>
      </c>
      <c r="AI826" s="71" t="str">
        <f t="shared" si="474"/>
        <v/>
      </c>
      <c r="AJ826" s="71" t="str">
        <f t="shared" si="475"/>
        <v/>
      </c>
      <c r="AK826" s="71" t="str">
        <f t="shared" si="476"/>
        <v/>
      </c>
      <c r="AL826" s="71" t="str">
        <f t="shared" si="477"/>
        <v/>
      </c>
      <c r="AM826" s="71" t="str">
        <f t="shared" si="478"/>
        <v/>
      </c>
      <c r="AN826" s="72" t="str">
        <f t="shared" si="479"/>
        <v/>
      </c>
      <c r="AO826" s="73" t="str">
        <f t="shared" si="480"/>
        <v/>
      </c>
      <c r="AP826" s="72" t="str">
        <f t="shared" si="481"/>
        <v/>
      </c>
      <c r="AQ826" s="72" t="str">
        <f t="shared" si="482"/>
        <v/>
      </c>
      <c r="AR826" s="72" t="str">
        <f t="shared" si="483"/>
        <v/>
      </c>
      <c r="AS826" s="72" t="str">
        <f t="shared" si="484"/>
        <v/>
      </c>
      <c r="AT826" s="72" t="str">
        <f t="shared" si="485"/>
        <v/>
      </c>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78" t="str">
        <f t="shared" si="486"/>
        <v/>
      </c>
      <c r="CO826" s="78" t="str">
        <f t="shared" si="487"/>
        <v/>
      </c>
      <c r="CP826" s="78" t="str">
        <f t="shared" si="488"/>
        <v/>
      </c>
      <c r="CQ826" s="78" t="str">
        <f t="shared" si="489"/>
        <v/>
      </c>
      <c r="CR826" s="78" t="str">
        <f t="shared" si="490"/>
        <v/>
      </c>
      <c r="CS826" s="78" t="str">
        <f t="shared" si="491"/>
        <v/>
      </c>
      <c r="CT826" s="78">
        <f t="shared" si="492"/>
        <v>0</v>
      </c>
      <c r="CU826" s="78">
        <f t="shared" si="493"/>
        <v>0</v>
      </c>
      <c r="CV826" s="78">
        <f t="shared" si="494"/>
        <v>0</v>
      </c>
      <c r="CW826" s="78">
        <f t="shared" si="495"/>
        <v>0</v>
      </c>
      <c r="CX826" s="78">
        <f t="shared" si="496"/>
        <v>0</v>
      </c>
      <c r="CY826" s="78">
        <f t="shared" si="497"/>
        <v>0</v>
      </c>
      <c r="CZ826" s="78">
        <f t="shared" si="498"/>
        <v>0</v>
      </c>
      <c r="DA826" s="78">
        <f>IF(COUNTIFS($A$2:$A$601,A826,$B$2:$B$601,B826,$F$2:F$601,F826)&gt;1,1,0)</f>
        <v>0</v>
      </c>
      <c r="DB826" s="78">
        <f t="shared" si="499"/>
        <v>0</v>
      </c>
      <c r="DC826" s="78">
        <f t="shared" si="500"/>
        <v>0</v>
      </c>
      <c r="DD826" s="78">
        <f t="shared" si="501"/>
        <v>0</v>
      </c>
      <c r="DE826" s="78" t="str">
        <f t="shared" si="502"/>
        <v>1</v>
      </c>
      <c r="DF826" s="78" t="str">
        <f t="shared" si="503"/>
        <v>1</v>
      </c>
      <c r="DG826" s="78" t="str">
        <f t="shared" si="504"/>
        <v>1</v>
      </c>
      <c r="DH826" s="78" t="str">
        <f t="shared" si="505"/>
        <v>1</v>
      </c>
      <c r="DI826" s="79" t="str">
        <f>IFERROR(IF(J826="","",VLOOKUP(J826,Lists!$D$3:$E$13,2,FALSE)),1)</f>
        <v/>
      </c>
      <c r="DJ826" s="79" t="str">
        <f>IFERROR(IF(K826="","",VLOOKUP(K826,Lists!$F$3:$G$14,2,FALSE)),1)</f>
        <v/>
      </c>
      <c r="DK826" s="79" t="str">
        <f>IFERROR(IF(M826="","",VLOOKUP(M826,Lists!$AA$3:$AB$18,2,FALSE)),1)</f>
        <v/>
      </c>
      <c r="DL826" s="79" t="str">
        <f>IFERROR(IF(N826="","",VLOOKUP(N826,Lists!$AC$3:$AD$13,2,FALSE)),1)</f>
        <v/>
      </c>
    </row>
    <row r="827" spans="1:116" ht="15" customHeight="1" x14ac:dyDescent="0.2">
      <c r="A827" s="20"/>
      <c r="B827" s="19"/>
      <c r="C827" s="19"/>
      <c r="D827" s="19"/>
      <c r="E827" s="136"/>
      <c r="F827" s="70"/>
      <c r="G827" s="19"/>
      <c r="H827" s="65"/>
      <c r="I827" s="20"/>
      <c r="J827" s="66"/>
      <c r="K827" s="18"/>
      <c r="L827" s="18"/>
      <c r="M827" s="20"/>
      <c r="N827" s="20"/>
      <c r="O827" s="18"/>
      <c r="P827" s="134"/>
      <c r="Q827" s="70"/>
      <c r="R827" s="134"/>
      <c r="S827" s="70"/>
      <c r="T827" s="134"/>
      <c r="U827" s="70"/>
      <c r="V827" s="134"/>
      <c r="W827" s="20"/>
      <c r="X827" s="135"/>
      <c r="Y827" s="20"/>
      <c r="Z827" s="135"/>
      <c r="AA827" s="19"/>
      <c r="AB827" s="19"/>
      <c r="AC827" s="19"/>
      <c r="AD827" s="19"/>
      <c r="AE827" s="71" t="str">
        <f t="shared" si="470"/>
        <v/>
      </c>
      <c r="AF827" s="71" t="str">
        <f t="shared" si="471"/>
        <v/>
      </c>
      <c r="AG827" s="71" t="str">
        <f t="shared" si="472"/>
        <v/>
      </c>
      <c r="AH827" s="71" t="str">
        <f t="shared" si="473"/>
        <v/>
      </c>
      <c r="AI827" s="71" t="str">
        <f t="shared" si="474"/>
        <v/>
      </c>
      <c r="AJ827" s="71" t="str">
        <f t="shared" si="475"/>
        <v/>
      </c>
      <c r="AK827" s="71" t="str">
        <f t="shared" si="476"/>
        <v/>
      </c>
      <c r="AL827" s="71" t="str">
        <f t="shared" si="477"/>
        <v/>
      </c>
      <c r="AM827" s="71" t="str">
        <f t="shared" si="478"/>
        <v/>
      </c>
      <c r="AN827" s="72" t="str">
        <f t="shared" si="479"/>
        <v/>
      </c>
      <c r="AO827" s="73" t="str">
        <f t="shared" si="480"/>
        <v/>
      </c>
      <c r="AP827" s="72" t="str">
        <f t="shared" si="481"/>
        <v/>
      </c>
      <c r="AQ827" s="72" t="str">
        <f t="shared" si="482"/>
        <v/>
      </c>
      <c r="AR827" s="72" t="str">
        <f t="shared" si="483"/>
        <v/>
      </c>
      <c r="AS827" s="72" t="str">
        <f t="shared" si="484"/>
        <v/>
      </c>
      <c r="AT827" s="72" t="str">
        <f t="shared" si="485"/>
        <v/>
      </c>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78" t="str">
        <f t="shared" si="486"/>
        <v/>
      </c>
      <c r="CO827" s="78" t="str">
        <f t="shared" si="487"/>
        <v/>
      </c>
      <c r="CP827" s="78" t="str">
        <f t="shared" si="488"/>
        <v/>
      </c>
      <c r="CQ827" s="78" t="str">
        <f t="shared" si="489"/>
        <v/>
      </c>
      <c r="CR827" s="78" t="str">
        <f t="shared" si="490"/>
        <v/>
      </c>
      <c r="CS827" s="78" t="str">
        <f t="shared" si="491"/>
        <v/>
      </c>
      <c r="CT827" s="78">
        <f t="shared" si="492"/>
        <v>0</v>
      </c>
      <c r="CU827" s="78">
        <f t="shared" si="493"/>
        <v>0</v>
      </c>
      <c r="CV827" s="78">
        <f t="shared" si="494"/>
        <v>0</v>
      </c>
      <c r="CW827" s="78">
        <f t="shared" si="495"/>
        <v>0</v>
      </c>
      <c r="CX827" s="78">
        <f t="shared" si="496"/>
        <v>0</v>
      </c>
      <c r="CY827" s="78">
        <f t="shared" si="497"/>
        <v>0</v>
      </c>
      <c r="CZ827" s="78">
        <f t="shared" si="498"/>
        <v>0</v>
      </c>
      <c r="DA827" s="78">
        <f>IF(COUNTIFS($A$2:$A$601,A827,$B$2:$B$601,B827,$F$2:F$601,F827)&gt;1,1,0)</f>
        <v>0</v>
      </c>
      <c r="DB827" s="78">
        <f t="shared" si="499"/>
        <v>0</v>
      </c>
      <c r="DC827" s="78">
        <f t="shared" si="500"/>
        <v>0</v>
      </c>
      <c r="DD827" s="78">
        <f t="shared" si="501"/>
        <v>0</v>
      </c>
      <c r="DE827" s="78" t="str">
        <f t="shared" si="502"/>
        <v>1</v>
      </c>
      <c r="DF827" s="78" t="str">
        <f t="shared" si="503"/>
        <v>1</v>
      </c>
      <c r="DG827" s="78" t="str">
        <f t="shared" si="504"/>
        <v>1</v>
      </c>
      <c r="DH827" s="78" t="str">
        <f t="shared" si="505"/>
        <v>1</v>
      </c>
      <c r="DI827" s="79" t="str">
        <f>IFERROR(IF(J827="","",VLOOKUP(J827,Lists!$D$3:$E$13,2,FALSE)),1)</f>
        <v/>
      </c>
      <c r="DJ827" s="79" t="str">
        <f>IFERROR(IF(K827="","",VLOOKUP(K827,Lists!$F$3:$G$14,2,FALSE)),1)</f>
        <v/>
      </c>
      <c r="DK827" s="79" t="str">
        <f>IFERROR(IF(M827="","",VLOOKUP(M827,Lists!$AA$3:$AB$18,2,FALSE)),1)</f>
        <v/>
      </c>
      <c r="DL827" s="79" t="str">
        <f>IFERROR(IF(N827="","",VLOOKUP(N827,Lists!$AC$3:$AD$13,2,FALSE)),1)</f>
        <v/>
      </c>
    </row>
    <row r="828" spans="1:116" ht="15" customHeight="1" x14ac:dyDescent="0.2">
      <c r="A828" s="20"/>
      <c r="B828" s="19"/>
      <c r="C828" s="19"/>
      <c r="D828" s="19"/>
      <c r="E828" s="136"/>
      <c r="F828" s="70"/>
      <c r="G828" s="19"/>
      <c r="H828" s="65"/>
      <c r="I828" s="20"/>
      <c r="J828" s="66"/>
      <c r="K828" s="18"/>
      <c r="L828" s="18"/>
      <c r="M828" s="20"/>
      <c r="N828" s="20"/>
      <c r="O828" s="18"/>
      <c r="P828" s="134"/>
      <c r="Q828" s="70"/>
      <c r="R828" s="134"/>
      <c r="S828" s="70"/>
      <c r="T828" s="134"/>
      <c r="U828" s="70"/>
      <c r="V828" s="134"/>
      <c r="W828" s="20"/>
      <c r="X828" s="135"/>
      <c r="Y828" s="20"/>
      <c r="Z828" s="135"/>
      <c r="AA828" s="19"/>
      <c r="AB828" s="19"/>
      <c r="AC828" s="19"/>
      <c r="AD828" s="19"/>
      <c r="AE828" s="71" t="str">
        <f t="shared" si="470"/>
        <v/>
      </c>
      <c r="AF828" s="71" t="str">
        <f t="shared" si="471"/>
        <v/>
      </c>
      <c r="AG828" s="71" t="str">
        <f t="shared" si="472"/>
        <v/>
      </c>
      <c r="AH828" s="71" t="str">
        <f t="shared" si="473"/>
        <v/>
      </c>
      <c r="AI828" s="71" t="str">
        <f t="shared" si="474"/>
        <v/>
      </c>
      <c r="AJ828" s="71" t="str">
        <f t="shared" si="475"/>
        <v/>
      </c>
      <c r="AK828" s="71" t="str">
        <f t="shared" si="476"/>
        <v/>
      </c>
      <c r="AL828" s="71" t="str">
        <f t="shared" si="477"/>
        <v/>
      </c>
      <c r="AM828" s="71" t="str">
        <f t="shared" si="478"/>
        <v/>
      </c>
      <c r="AN828" s="72" t="str">
        <f t="shared" si="479"/>
        <v/>
      </c>
      <c r="AO828" s="73" t="str">
        <f t="shared" si="480"/>
        <v/>
      </c>
      <c r="AP828" s="72" t="str">
        <f t="shared" si="481"/>
        <v/>
      </c>
      <c r="AQ828" s="72" t="str">
        <f t="shared" si="482"/>
        <v/>
      </c>
      <c r="AR828" s="72" t="str">
        <f t="shared" si="483"/>
        <v/>
      </c>
      <c r="AS828" s="72" t="str">
        <f t="shared" si="484"/>
        <v/>
      </c>
      <c r="AT828" s="72" t="str">
        <f t="shared" si="485"/>
        <v/>
      </c>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78" t="str">
        <f t="shared" si="486"/>
        <v/>
      </c>
      <c r="CO828" s="78" t="str">
        <f t="shared" si="487"/>
        <v/>
      </c>
      <c r="CP828" s="78" t="str">
        <f t="shared" si="488"/>
        <v/>
      </c>
      <c r="CQ828" s="78" t="str">
        <f t="shared" si="489"/>
        <v/>
      </c>
      <c r="CR828" s="78" t="str">
        <f t="shared" si="490"/>
        <v/>
      </c>
      <c r="CS828" s="78" t="str">
        <f t="shared" si="491"/>
        <v/>
      </c>
      <c r="CT828" s="78">
        <f t="shared" si="492"/>
        <v>0</v>
      </c>
      <c r="CU828" s="78">
        <f t="shared" si="493"/>
        <v>0</v>
      </c>
      <c r="CV828" s="78">
        <f t="shared" si="494"/>
        <v>0</v>
      </c>
      <c r="CW828" s="78">
        <f t="shared" si="495"/>
        <v>0</v>
      </c>
      <c r="CX828" s="78">
        <f t="shared" si="496"/>
        <v>0</v>
      </c>
      <c r="CY828" s="78">
        <f t="shared" si="497"/>
        <v>0</v>
      </c>
      <c r="CZ828" s="78">
        <f t="shared" si="498"/>
        <v>0</v>
      </c>
      <c r="DA828" s="78">
        <f>IF(COUNTIFS($A$2:$A$601,A828,$B$2:$B$601,B828,$F$2:F$601,F828)&gt;1,1,0)</f>
        <v>0</v>
      </c>
      <c r="DB828" s="78">
        <f t="shared" si="499"/>
        <v>0</v>
      </c>
      <c r="DC828" s="78">
        <f t="shared" si="500"/>
        <v>0</v>
      </c>
      <c r="DD828" s="78">
        <f t="shared" si="501"/>
        <v>0</v>
      </c>
      <c r="DE828" s="78" t="str">
        <f t="shared" si="502"/>
        <v>1</v>
      </c>
      <c r="DF828" s="78" t="str">
        <f t="shared" si="503"/>
        <v>1</v>
      </c>
      <c r="DG828" s="78" t="str">
        <f t="shared" si="504"/>
        <v>1</v>
      </c>
      <c r="DH828" s="78" t="str">
        <f t="shared" si="505"/>
        <v>1</v>
      </c>
      <c r="DI828" s="79" t="str">
        <f>IFERROR(IF(J828="","",VLOOKUP(J828,Lists!$D$3:$E$13,2,FALSE)),1)</f>
        <v/>
      </c>
      <c r="DJ828" s="79" t="str">
        <f>IFERROR(IF(K828="","",VLOOKUP(K828,Lists!$F$3:$G$14,2,FALSE)),1)</f>
        <v/>
      </c>
      <c r="DK828" s="79" t="str">
        <f>IFERROR(IF(M828="","",VLOOKUP(M828,Lists!$AA$3:$AB$18,2,FALSE)),1)</f>
        <v/>
      </c>
      <c r="DL828" s="79" t="str">
        <f>IFERROR(IF(N828="","",VLOOKUP(N828,Lists!$AC$3:$AD$13,2,FALSE)),1)</f>
        <v/>
      </c>
    </row>
    <row r="829" spans="1:116" ht="15" customHeight="1" x14ac:dyDescent="0.2">
      <c r="A829" s="20"/>
      <c r="B829" s="19"/>
      <c r="C829" s="19"/>
      <c r="D829" s="19"/>
      <c r="E829" s="136"/>
      <c r="F829" s="70"/>
      <c r="G829" s="19"/>
      <c r="H829" s="65"/>
      <c r="I829" s="20"/>
      <c r="J829" s="66"/>
      <c r="K829" s="18"/>
      <c r="L829" s="18"/>
      <c r="M829" s="20"/>
      <c r="N829" s="20"/>
      <c r="O829" s="18"/>
      <c r="P829" s="134"/>
      <c r="Q829" s="70"/>
      <c r="R829" s="134"/>
      <c r="S829" s="70"/>
      <c r="T829" s="134"/>
      <c r="U829" s="70"/>
      <c r="V829" s="134"/>
      <c r="W829" s="20"/>
      <c r="X829" s="135"/>
      <c r="Y829" s="20"/>
      <c r="Z829" s="135"/>
      <c r="AA829" s="19"/>
      <c r="AB829" s="19"/>
      <c r="AC829" s="19"/>
      <c r="AD829" s="19"/>
      <c r="AE829" s="71" t="str">
        <f t="shared" si="470"/>
        <v/>
      </c>
      <c r="AF829" s="71" t="str">
        <f t="shared" si="471"/>
        <v/>
      </c>
      <c r="AG829" s="71" t="str">
        <f t="shared" si="472"/>
        <v/>
      </c>
      <c r="AH829" s="71" t="str">
        <f t="shared" si="473"/>
        <v/>
      </c>
      <c r="AI829" s="71" t="str">
        <f t="shared" si="474"/>
        <v/>
      </c>
      <c r="AJ829" s="71" t="str">
        <f t="shared" si="475"/>
        <v/>
      </c>
      <c r="AK829" s="71" t="str">
        <f t="shared" si="476"/>
        <v/>
      </c>
      <c r="AL829" s="71" t="str">
        <f t="shared" si="477"/>
        <v/>
      </c>
      <c r="AM829" s="71" t="str">
        <f t="shared" si="478"/>
        <v/>
      </c>
      <c r="AN829" s="72" t="str">
        <f t="shared" si="479"/>
        <v/>
      </c>
      <c r="AO829" s="73" t="str">
        <f t="shared" si="480"/>
        <v/>
      </c>
      <c r="AP829" s="72" t="str">
        <f t="shared" si="481"/>
        <v/>
      </c>
      <c r="AQ829" s="72" t="str">
        <f t="shared" si="482"/>
        <v/>
      </c>
      <c r="AR829" s="72" t="str">
        <f t="shared" si="483"/>
        <v/>
      </c>
      <c r="AS829" s="72" t="str">
        <f t="shared" si="484"/>
        <v/>
      </c>
      <c r="AT829" s="72" t="str">
        <f t="shared" si="485"/>
        <v/>
      </c>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78" t="str">
        <f t="shared" si="486"/>
        <v/>
      </c>
      <c r="CO829" s="78" t="str">
        <f t="shared" si="487"/>
        <v/>
      </c>
      <c r="CP829" s="78" t="str">
        <f t="shared" si="488"/>
        <v/>
      </c>
      <c r="CQ829" s="78" t="str">
        <f t="shared" si="489"/>
        <v/>
      </c>
      <c r="CR829" s="78" t="str">
        <f t="shared" si="490"/>
        <v/>
      </c>
      <c r="CS829" s="78" t="str">
        <f t="shared" si="491"/>
        <v/>
      </c>
      <c r="CT829" s="78">
        <f t="shared" si="492"/>
        <v>0</v>
      </c>
      <c r="CU829" s="78">
        <f t="shared" si="493"/>
        <v>0</v>
      </c>
      <c r="CV829" s="78">
        <f t="shared" si="494"/>
        <v>0</v>
      </c>
      <c r="CW829" s="78">
        <f t="shared" si="495"/>
        <v>0</v>
      </c>
      <c r="CX829" s="78">
        <f t="shared" si="496"/>
        <v>0</v>
      </c>
      <c r="CY829" s="78">
        <f t="shared" si="497"/>
        <v>0</v>
      </c>
      <c r="CZ829" s="78">
        <f t="shared" si="498"/>
        <v>0</v>
      </c>
      <c r="DA829" s="78">
        <f>IF(COUNTIFS($A$2:$A$601,A829,$B$2:$B$601,B829,$F$2:F$601,F829)&gt;1,1,0)</f>
        <v>0</v>
      </c>
      <c r="DB829" s="78">
        <f t="shared" si="499"/>
        <v>0</v>
      </c>
      <c r="DC829" s="78">
        <f t="shared" si="500"/>
        <v>0</v>
      </c>
      <c r="DD829" s="78">
        <f t="shared" si="501"/>
        <v>0</v>
      </c>
      <c r="DE829" s="78" t="str">
        <f t="shared" si="502"/>
        <v>1</v>
      </c>
      <c r="DF829" s="78" t="str">
        <f t="shared" si="503"/>
        <v>1</v>
      </c>
      <c r="DG829" s="78" t="str">
        <f t="shared" si="504"/>
        <v>1</v>
      </c>
      <c r="DH829" s="78" t="str">
        <f t="shared" si="505"/>
        <v>1</v>
      </c>
      <c r="DI829" s="79" t="str">
        <f>IFERROR(IF(J829="","",VLOOKUP(J829,Lists!$D$3:$E$13,2,FALSE)),1)</f>
        <v/>
      </c>
      <c r="DJ829" s="79" t="str">
        <f>IFERROR(IF(K829="","",VLOOKUP(K829,Lists!$F$3:$G$14,2,FALSE)),1)</f>
        <v/>
      </c>
      <c r="DK829" s="79" t="str">
        <f>IFERROR(IF(M829="","",VLOOKUP(M829,Lists!$AA$3:$AB$18,2,FALSE)),1)</f>
        <v/>
      </c>
      <c r="DL829" s="79" t="str">
        <f>IFERROR(IF(N829="","",VLOOKUP(N829,Lists!$AC$3:$AD$13,2,FALSE)),1)</f>
        <v/>
      </c>
    </row>
    <row r="830" spans="1:116" ht="15" customHeight="1" x14ac:dyDescent="0.2">
      <c r="A830" s="20"/>
      <c r="B830" s="19"/>
      <c r="C830" s="19"/>
      <c r="D830" s="19"/>
      <c r="E830" s="136"/>
      <c r="F830" s="70"/>
      <c r="G830" s="19"/>
      <c r="H830" s="65"/>
      <c r="I830" s="20"/>
      <c r="J830" s="66"/>
      <c r="K830" s="18"/>
      <c r="L830" s="18"/>
      <c r="M830" s="20"/>
      <c r="N830" s="20"/>
      <c r="O830" s="18"/>
      <c r="P830" s="134"/>
      <c r="Q830" s="70"/>
      <c r="R830" s="134"/>
      <c r="S830" s="70"/>
      <c r="T830" s="134"/>
      <c r="U830" s="70"/>
      <c r="V830" s="134"/>
      <c r="W830" s="20"/>
      <c r="X830" s="135"/>
      <c r="Y830" s="20"/>
      <c r="Z830" s="135"/>
      <c r="AA830" s="19"/>
      <c r="AB830" s="19"/>
      <c r="AC830" s="19"/>
      <c r="AD830" s="19"/>
      <c r="AE830" s="71" t="str">
        <f t="shared" si="470"/>
        <v/>
      </c>
      <c r="AF830" s="71" t="str">
        <f t="shared" si="471"/>
        <v/>
      </c>
      <c r="AG830" s="71" t="str">
        <f t="shared" si="472"/>
        <v/>
      </c>
      <c r="AH830" s="71" t="str">
        <f t="shared" si="473"/>
        <v/>
      </c>
      <c r="AI830" s="71" t="str">
        <f t="shared" si="474"/>
        <v/>
      </c>
      <c r="AJ830" s="71" t="str">
        <f t="shared" si="475"/>
        <v/>
      </c>
      <c r="AK830" s="71" t="str">
        <f t="shared" si="476"/>
        <v/>
      </c>
      <c r="AL830" s="71" t="str">
        <f t="shared" si="477"/>
        <v/>
      </c>
      <c r="AM830" s="71" t="str">
        <f t="shared" si="478"/>
        <v/>
      </c>
      <c r="AN830" s="72" t="str">
        <f t="shared" si="479"/>
        <v/>
      </c>
      <c r="AO830" s="73" t="str">
        <f t="shared" si="480"/>
        <v/>
      </c>
      <c r="AP830" s="72" t="str">
        <f t="shared" si="481"/>
        <v/>
      </c>
      <c r="AQ830" s="72" t="str">
        <f t="shared" si="482"/>
        <v/>
      </c>
      <c r="AR830" s="72" t="str">
        <f t="shared" si="483"/>
        <v/>
      </c>
      <c r="AS830" s="72" t="str">
        <f t="shared" si="484"/>
        <v/>
      </c>
      <c r="AT830" s="72" t="str">
        <f t="shared" si="485"/>
        <v/>
      </c>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78" t="str">
        <f t="shared" si="486"/>
        <v/>
      </c>
      <c r="CO830" s="78" t="str">
        <f t="shared" si="487"/>
        <v/>
      </c>
      <c r="CP830" s="78" t="str">
        <f t="shared" si="488"/>
        <v/>
      </c>
      <c r="CQ830" s="78" t="str">
        <f t="shared" si="489"/>
        <v/>
      </c>
      <c r="CR830" s="78" t="str">
        <f t="shared" si="490"/>
        <v/>
      </c>
      <c r="CS830" s="78" t="str">
        <f t="shared" si="491"/>
        <v/>
      </c>
      <c r="CT830" s="78">
        <f t="shared" si="492"/>
        <v>0</v>
      </c>
      <c r="CU830" s="78">
        <f t="shared" si="493"/>
        <v>0</v>
      </c>
      <c r="CV830" s="78">
        <f t="shared" si="494"/>
        <v>0</v>
      </c>
      <c r="CW830" s="78">
        <f t="shared" si="495"/>
        <v>0</v>
      </c>
      <c r="CX830" s="78">
        <f t="shared" si="496"/>
        <v>0</v>
      </c>
      <c r="CY830" s="78">
        <f t="shared" si="497"/>
        <v>0</v>
      </c>
      <c r="CZ830" s="78">
        <f t="shared" si="498"/>
        <v>0</v>
      </c>
      <c r="DA830" s="78">
        <f>IF(COUNTIFS($A$2:$A$601,A830,$B$2:$B$601,B830,$F$2:F$601,F830)&gt;1,1,0)</f>
        <v>0</v>
      </c>
      <c r="DB830" s="78">
        <f t="shared" si="499"/>
        <v>0</v>
      </c>
      <c r="DC830" s="78">
        <f t="shared" si="500"/>
        <v>0</v>
      </c>
      <c r="DD830" s="78">
        <f t="shared" si="501"/>
        <v>0</v>
      </c>
      <c r="DE830" s="78" t="str">
        <f t="shared" si="502"/>
        <v>1</v>
      </c>
      <c r="DF830" s="78" t="str">
        <f t="shared" si="503"/>
        <v>1</v>
      </c>
      <c r="DG830" s="78" t="str">
        <f t="shared" si="504"/>
        <v>1</v>
      </c>
      <c r="DH830" s="78" t="str">
        <f t="shared" si="505"/>
        <v>1</v>
      </c>
      <c r="DI830" s="79" t="str">
        <f>IFERROR(IF(J830="","",VLOOKUP(J830,Lists!$D$3:$E$13,2,FALSE)),1)</f>
        <v/>
      </c>
      <c r="DJ830" s="79" t="str">
        <f>IFERROR(IF(K830="","",VLOOKUP(K830,Lists!$F$3:$G$14,2,FALSE)),1)</f>
        <v/>
      </c>
      <c r="DK830" s="79" t="str">
        <f>IFERROR(IF(M830="","",VLOOKUP(M830,Lists!$AA$3:$AB$18,2,FALSE)),1)</f>
        <v/>
      </c>
      <c r="DL830" s="79" t="str">
        <f>IFERROR(IF(N830="","",VLOOKUP(N830,Lists!$AC$3:$AD$13,2,FALSE)),1)</f>
        <v/>
      </c>
    </row>
    <row r="831" spans="1:116" ht="15" customHeight="1" x14ac:dyDescent="0.2">
      <c r="A831" s="20"/>
      <c r="B831" s="19"/>
      <c r="C831" s="19"/>
      <c r="D831" s="19"/>
      <c r="E831" s="136"/>
      <c r="F831" s="70"/>
      <c r="G831" s="19"/>
      <c r="H831" s="65"/>
      <c r="I831" s="20"/>
      <c r="J831" s="66"/>
      <c r="K831" s="18"/>
      <c r="L831" s="18"/>
      <c r="M831" s="20"/>
      <c r="N831" s="20"/>
      <c r="O831" s="18"/>
      <c r="P831" s="134"/>
      <c r="Q831" s="70"/>
      <c r="R831" s="134"/>
      <c r="S831" s="70"/>
      <c r="T831" s="134"/>
      <c r="U831" s="70"/>
      <c r="V831" s="134"/>
      <c r="W831" s="20"/>
      <c r="X831" s="135"/>
      <c r="Y831" s="20"/>
      <c r="Z831" s="135"/>
      <c r="AA831" s="19"/>
      <c r="AB831" s="19"/>
      <c r="AC831" s="19"/>
      <c r="AD831" s="19"/>
      <c r="AE831" s="71" t="str">
        <f t="shared" si="470"/>
        <v/>
      </c>
      <c r="AF831" s="71" t="str">
        <f t="shared" si="471"/>
        <v/>
      </c>
      <c r="AG831" s="71" t="str">
        <f t="shared" si="472"/>
        <v/>
      </c>
      <c r="AH831" s="71" t="str">
        <f t="shared" si="473"/>
        <v/>
      </c>
      <c r="AI831" s="71" t="str">
        <f t="shared" si="474"/>
        <v/>
      </c>
      <c r="AJ831" s="71" t="str">
        <f t="shared" si="475"/>
        <v/>
      </c>
      <c r="AK831" s="71" t="str">
        <f t="shared" si="476"/>
        <v/>
      </c>
      <c r="AL831" s="71" t="str">
        <f t="shared" si="477"/>
        <v/>
      </c>
      <c r="AM831" s="71" t="str">
        <f t="shared" si="478"/>
        <v/>
      </c>
      <c r="AN831" s="72" t="str">
        <f t="shared" si="479"/>
        <v/>
      </c>
      <c r="AO831" s="73" t="str">
        <f t="shared" si="480"/>
        <v/>
      </c>
      <c r="AP831" s="72" t="str">
        <f t="shared" si="481"/>
        <v/>
      </c>
      <c r="AQ831" s="72" t="str">
        <f t="shared" si="482"/>
        <v/>
      </c>
      <c r="AR831" s="72" t="str">
        <f t="shared" si="483"/>
        <v/>
      </c>
      <c r="AS831" s="72" t="str">
        <f t="shared" si="484"/>
        <v/>
      </c>
      <c r="AT831" s="72" t="str">
        <f t="shared" si="485"/>
        <v/>
      </c>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78" t="str">
        <f t="shared" si="486"/>
        <v/>
      </c>
      <c r="CO831" s="78" t="str">
        <f t="shared" si="487"/>
        <v/>
      </c>
      <c r="CP831" s="78" t="str">
        <f t="shared" si="488"/>
        <v/>
      </c>
      <c r="CQ831" s="78" t="str">
        <f t="shared" si="489"/>
        <v/>
      </c>
      <c r="CR831" s="78" t="str">
        <f t="shared" si="490"/>
        <v/>
      </c>
      <c r="CS831" s="78" t="str">
        <f t="shared" si="491"/>
        <v/>
      </c>
      <c r="CT831" s="78">
        <f t="shared" si="492"/>
        <v>0</v>
      </c>
      <c r="CU831" s="78">
        <f t="shared" si="493"/>
        <v>0</v>
      </c>
      <c r="CV831" s="78">
        <f t="shared" si="494"/>
        <v>0</v>
      </c>
      <c r="CW831" s="78">
        <f t="shared" si="495"/>
        <v>0</v>
      </c>
      <c r="CX831" s="78">
        <f t="shared" si="496"/>
        <v>0</v>
      </c>
      <c r="CY831" s="78">
        <f t="shared" si="497"/>
        <v>0</v>
      </c>
      <c r="CZ831" s="78">
        <f t="shared" si="498"/>
        <v>0</v>
      </c>
      <c r="DA831" s="78">
        <f>IF(COUNTIFS($A$2:$A$601,A831,$B$2:$B$601,B831,$F$2:F$601,F831)&gt;1,1,0)</f>
        <v>0</v>
      </c>
      <c r="DB831" s="78">
        <f t="shared" si="499"/>
        <v>0</v>
      </c>
      <c r="DC831" s="78">
        <f t="shared" si="500"/>
        <v>0</v>
      </c>
      <c r="DD831" s="78">
        <f t="shared" si="501"/>
        <v>0</v>
      </c>
      <c r="DE831" s="78" t="str">
        <f t="shared" si="502"/>
        <v>1</v>
      </c>
      <c r="DF831" s="78" t="str">
        <f t="shared" si="503"/>
        <v>1</v>
      </c>
      <c r="DG831" s="78" t="str">
        <f t="shared" si="504"/>
        <v>1</v>
      </c>
      <c r="DH831" s="78" t="str">
        <f t="shared" si="505"/>
        <v>1</v>
      </c>
      <c r="DI831" s="79" t="str">
        <f>IFERROR(IF(J831="","",VLOOKUP(J831,Lists!$D$3:$E$13,2,FALSE)),1)</f>
        <v/>
      </c>
      <c r="DJ831" s="79" t="str">
        <f>IFERROR(IF(K831="","",VLOOKUP(K831,Lists!$F$3:$G$14,2,FALSE)),1)</f>
        <v/>
      </c>
      <c r="DK831" s="79" t="str">
        <f>IFERROR(IF(M831="","",VLOOKUP(M831,Lists!$AA$3:$AB$18,2,FALSE)),1)</f>
        <v/>
      </c>
      <c r="DL831" s="79" t="str">
        <f>IFERROR(IF(N831="","",VLOOKUP(N831,Lists!$AC$3:$AD$13,2,FALSE)),1)</f>
        <v/>
      </c>
    </row>
    <row r="832" spans="1:116" ht="15" customHeight="1" x14ac:dyDescent="0.2">
      <c r="A832" s="20"/>
      <c r="B832" s="19"/>
      <c r="C832" s="19"/>
      <c r="D832" s="19"/>
      <c r="E832" s="136"/>
      <c r="F832" s="70"/>
      <c r="G832" s="19"/>
      <c r="H832" s="65"/>
      <c r="I832" s="20"/>
      <c r="J832" s="66"/>
      <c r="K832" s="18"/>
      <c r="L832" s="18"/>
      <c r="M832" s="20"/>
      <c r="N832" s="20"/>
      <c r="O832" s="18"/>
      <c r="P832" s="134"/>
      <c r="Q832" s="70"/>
      <c r="R832" s="134"/>
      <c r="S832" s="70"/>
      <c r="T832" s="134"/>
      <c r="U832" s="70"/>
      <c r="V832" s="134"/>
      <c r="W832" s="20"/>
      <c r="X832" s="135"/>
      <c r="Y832" s="20"/>
      <c r="Z832" s="135"/>
      <c r="AA832" s="19"/>
      <c r="AB832" s="19"/>
      <c r="AC832" s="19"/>
      <c r="AD832" s="19"/>
      <c r="AE832" s="71" t="str">
        <f t="shared" si="470"/>
        <v/>
      </c>
      <c r="AF832" s="71" t="str">
        <f t="shared" si="471"/>
        <v/>
      </c>
      <c r="AG832" s="71" t="str">
        <f t="shared" si="472"/>
        <v/>
      </c>
      <c r="AH832" s="71" t="str">
        <f t="shared" si="473"/>
        <v/>
      </c>
      <c r="AI832" s="71" t="str">
        <f t="shared" si="474"/>
        <v/>
      </c>
      <c r="AJ832" s="71" t="str">
        <f t="shared" si="475"/>
        <v/>
      </c>
      <c r="AK832" s="71" t="str">
        <f t="shared" si="476"/>
        <v/>
      </c>
      <c r="AL832" s="71" t="str">
        <f t="shared" si="477"/>
        <v/>
      </c>
      <c r="AM832" s="71" t="str">
        <f t="shared" si="478"/>
        <v/>
      </c>
      <c r="AN832" s="72" t="str">
        <f t="shared" si="479"/>
        <v/>
      </c>
      <c r="AO832" s="73" t="str">
        <f t="shared" si="480"/>
        <v/>
      </c>
      <c r="AP832" s="72" t="str">
        <f t="shared" si="481"/>
        <v/>
      </c>
      <c r="AQ832" s="72" t="str">
        <f t="shared" si="482"/>
        <v/>
      </c>
      <c r="AR832" s="72" t="str">
        <f t="shared" si="483"/>
        <v/>
      </c>
      <c r="AS832" s="72" t="str">
        <f t="shared" si="484"/>
        <v/>
      </c>
      <c r="AT832" s="72" t="str">
        <f t="shared" si="485"/>
        <v/>
      </c>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78" t="str">
        <f t="shared" si="486"/>
        <v/>
      </c>
      <c r="CO832" s="78" t="str">
        <f t="shared" si="487"/>
        <v/>
      </c>
      <c r="CP832" s="78" t="str">
        <f t="shared" si="488"/>
        <v/>
      </c>
      <c r="CQ832" s="78" t="str">
        <f t="shared" si="489"/>
        <v/>
      </c>
      <c r="CR832" s="78" t="str">
        <f t="shared" si="490"/>
        <v/>
      </c>
      <c r="CS832" s="78" t="str">
        <f t="shared" si="491"/>
        <v/>
      </c>
      <c r="CT832" s="78">
        <f t="shared" si="492"/>
        <v>0</v>
      </c>
      <c r="CU832" s="78">
        <f t="shared" si="493"/>
        <v>0</v>
      </c>
      <c r="CV832" s="78">
        <f t="shared" si="494"/>
        <v>0</v>
      </c>
      <c r="CW832" s="78">
        <f t="shared" si="495"/>
        <v>0</v>
      </c>
      <c r="CX832" s="78">
        <f t="shared" si="496"/>
        <v>0</v>
      </c>
      <c r="CY832" s="78">
        <f t="shared" si="497"/>
        <v>0</v>
      </c>
      <c r="CZ832" s="78">
        <f t="shared" si="498"/>
        <v>0</v>
      </c>
      <c r="DA832" s="78">
        <f>IF(COUNTIFS($A$2:$A$601,A832,$B$2:$B$601,B832,$F$2:F$601,F832)&gt;1,1,0)</f>
        <v>0</v>
      </c>
      <c r="DB832" s="78">
        <f t="shared" si="499"/>
        <v>0</v>
      </c>
      <c r="DC832" s="78">
        <f t="shared" si="500"/>
        <v>0</v>
      </c>
      <c r="DD832" s="78">
        <f t="shared" si="501"/>
        <v>0</v>
      </c>
      <c r="DE832" s="78" t="str">
        <f t="shared" si="502"/>
        <v>1</v>
      </c>
      <c r="DF832" s="78" t="str">
        <f t="shared" si="503"/>
        <v>1</v>
      </c>
      <c r="DG832" s="78" t="str">
        <f t="shared" si="504"/>
        <v>1</v>
      </c>
      <c r="DH832" s="78" t="str">
        <f t="shared" si="505"/>
        <v>1</v>
      </c>
      <c r="DI832" s="79" t="str">
        <f>IFERROR(IF(J832="","",VLOOKUP(J832,Lists!$D$3:$E$13,2,FALSE)),1)</f>
        <v/>
      </c>
      <c r="DJ832" s="79" t="str">
        <f>IFERROR(IF(K832="","",VLOOKUP(K832,Lists!$F$3:$G$14,2,FALSE)),1)</f>
        <v/>
      </c>
      <c r="DK832" s="79" t="str">
        <f>IFERROR(IF(M832="","",VLOOKUP(M832,Lists!$AA$3:$AB$18,2,FALSE)),1)</f>
        <v/>
      </c>
      <c r="DL832" s="79" t="str">
        <f>IFERROR(IF(N832="","",VLOOKUP(N832,Lists!$AC$3:$AD$13,2,FALSE)),1)</f>
        <v/>
      </c>
    </row>
    <row r="833" spans="1:116" ht="15" customHeight="1" x14ac:dyDescent="0.2">
      <c r="A833" s="20"/>
      <c r="B833" s="19"/>
      <c r="C833" s="19"/>
      <c r="D833" s="19"/>
      <c r="E833" s="136"/>
      <c r="F833" s="70"/>
      <c r="G833" s="19"/>
      <c r="H833" s="65"/>
      <c r="I833" s="20"/>
      <c r="J833" s="66"/>
      <c r="K833" s="18"/>
      <c r="L833" s="18"/>
      <c r="M833" s="20"/>
      <c r="N833" s="20"/>
      <c r="O833" s="18"/>
      <c r="P833" s="134"/>
      <c r="Q833" s="70"/>
      <c r="R833" s="134"/>
      <c r="S833" s="70"/>
      <c r="T833" s="134"/>
      <c r="U833" s="70"/>
      <c r="V833" s="134"/>
      <c r="W833" s="20"/>
      <c r="X833" s="135"/>
      <c r="Y833" s="20"/>
      <c r="Z833" s="135"/>
      <c r="AA833" s="19"/>
      <c r="AB833" s="19"/>
      <c r="AC833" s="19"/>
      <c r="AD833" s="19"/>
      <c r="AE833" s="71" t="str">
        <f t="shared" si="470"/>
        <v/>
      </c>
      <c r="AF833" s="71" t="str">
        <f t="shared" si="471"/>
        <v/>
      </c>
      <c r="AG833" s="71" t="str">
        <f t="shared" si="472"/>
        <v/>
      </c>
      <c r="AH833" s="71" t="str">
        <f t="shared" si="473"/>
        <v/>
      </c>
      <c r="AI833" s="71" t="str">
        <f t="shared" si="474"/>
        <v/>
      </c>
      <c r="AJ833" s="71" t="str">
        <f t="shared" si="475"/>
        <v/>
      </c>
      <c r="AK833" s="71" t="str">
        <f t="shared" si="476"/>
        <v/>
      </c>
      <c r="AL833" s="71" t="str">
        <f t="shared" si="477"/>
        <v/>
      </c>
      <c r="AM833" s="71" t="str">
        <f t="shared" si="478"/>
        <v/>
      </c>
      <c r="AN833" s="72" t="str">
        <f t="shared" si="479"/>
        <v/>
      </c>
      <c r="AO833" s="73" t="str">
        <f t="shared" si="480"/>
        <v/>
      </c>
      <c r="AP833" s="72" t="str">
        <f t="shared" si="481"/>
        <v/>
      </c>
      <c r="AQ833" s="72" t="str">
        <f t="shared" si="482"/>
        <v/>
      </c>
      <c r="AR833" s="72" t="str">
        <f t="shared" si="483"/>
        <v/>
      </c>
      <c r="AS833" s="72" t="str">
        <f t="shared" si="484"/>
        <v/>
      </c>
      <c r="AT833" s="72" t="str">
        <f t="shared" si="485"/>
        <v/>
      </c>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78" t="str">
        <f t="shared" si="486"/>
        <v/>
      </c>
      <c r="CO833" s="78" t="str">
        <f t="shared" si="487"/>
        <v/>
      </c>
      <c r="CP833" s="78" t="str">
        <f t="shared" si="488"/>
        <v/>
      </c>
      <c r="CQ833" s="78" t="str">
        <f t="shared" si="489"/>
        <v/>
      </c>
      <c r="CR833" s="78" t="str">
        <f t="shared" si="490"/>
        <v/>
      </c>
      <c r="CS833" s="78" t="str">
        <f t="shared" si="491"/>
        <v/>
      </c>
      <c r="CT833" s="78">
        <f t="shared" si="492"/>
        <v>0</v>
      </c>
      <c r="CU833" s="78">
        <f t="shared" si="493"/>
        <v>0</v>
      </c>
      <c r="CV833" s="78">
        <f t="shared" si="494"/>
        <v>0</v>
      </c>
      <c r="CW833" s="78">
        <f t="shared" si="495"/>
        <v>0</v>
      </c>
      <c r="CX833" s="78">
        <f t="shared" si="496"/>
        <v>0</v>
      </c>
      <c r="CY833" s="78">
        <f t="shared" si="497"/>
        <v>0</v>
      </c>
      <c r="CZ833" s="78">
        <f t="shared" si="498"/>
        <v>0</v>
      </c>
      <c r="DA833" s="78">
        <f>IF(COUNTIFS($A$2:$A$601,A833,$B$2:$B$601,B833,$F$2:F$601,F833)&gt;1,1,0)</f>
        <v>0</v>
      </c>
      <c r="DB833" s="78">
        <f t="shared" si="499"/>
        <v>0</v>
      </c>
      <c r="DC833" s="78">
        <f t="shared" si="500"/>
        <v>0</v>
      </c>
      <c r="DD833" s="78">
        <f t="shared" si="501"/>
        <v>0</v>
      </c>
      <c r="DE833" s="78" t="str">
        <f t="shared" si="502"/>
        <v>1</v>
      </c>
      <c r="DF833" s="78" t="str">
        <f t="shared" si="503"/>
        <v>1</v>
      </c>
      <c r="DG833" s="78" t="str">
        <f t="shared" si="504"/>
        <v>1</v>
      </c>
      <c r="DH833" s="78" t="str">
        <f t="shared" si="505"/>
        <v>1</v>
      </c>
      <c r="DI833" s="79" t="str">
        <f>IFERROR(IF(J833="","",VLOOKUP(J833,Lists!$D$3:$E$13,2,FALSE)),1)</f>
        <v/>
      </c>
      <c r="DJ833" s="79" t="str">
        <f>IFERROR(IF(K833="","",VLOOKUP(K833,Lists!$F$3:$G$14,2,FALSE)),1)</f>
        <v/>
      </c>
      <c r="DK833" s="79" t="str">
        <f>IFERROR(IF(M833="","",VLOOKUP(M833,Lists!$AA$3:$AB$18,2,FALSE)),1)</f>
        <v/>
      </c>
      <c r="DL833" s="79" t="str">
        <f>IFERROR(IF(N833="","",VLOOKUP(N833,Lists!$AC$3:$AD$13,2,FALSE)),1)</f>
        <v/>
      </c>
    </row>
    <row r="834" spans="1:116" ht="15" customHeight="1" x14ac:dyDescent="0.2">
      <c r="A834" s="20"/>
      <c r="B834" s="19"/>
      <c r="C834" s="19"/>
      <c r="D834" s="19"/>
      <c r="E834" s="136"/>
      <c r="F834" s="70"/>
      <c r="G834" s="19"/>
      <c r="H834" s="65"/>
      <c r="I834" s="20"/>
      <c r="J834" s="66"/>
      <c r="K834" s="18"/>
      <c r="L834" s="18"/>
      <c r="M834" s="20"/>
      <c r="N834" s="20"/>
      <c r="O834" s="18"/>
      <c r="P834" s="134"/>
      <c r="Q834" s="70"/>
      <c r="R834" s="134"/>
      <c r="S834" s="70"/>
      <c r="T834" s="134"/>
      <c r="U834" s="70"/>
      <c r="V834" s="134"/>
      <c r="W834" s="20"/>
      <c r="X834" s="135"/>
      <c r="Y834" s="20"/>
      <c r="Z834" s="135"/>
      <c r="AA834" s="19"/>
      <c r="AB834" s="19"/>
      <c r="AC834" s="19"/>
      <c r="AD834" s="19"/>
      <c r="AE834" s="71" t="str">
        <f t="shared" si="470"/>
        <v/>
      </c>
      <c r="AF834" s="71" t="str">
        <f t="shared" si="471"/>
        <v/>
      </c>
      <c r="AG834" s="71" t="str">
        <f t="shared" si="472"/>
        <v/>
      </c>
      <c r="AH834" s="71" t="str">
        <f t="shared" si="473"/>
        <v/>
      </c>
      <c r="AI834" s="71" t="str">
        <f t="shared" si="474"/>
        <v/>
      </c>
      <c r="AJ834" s="71" t="str">
        <f t="shared" si="475"/>
        <v/>
      </c>
      <c r="AK834" s="71" t="str">
        <f t="shared" si="476"/>
        <v/>
      </c>
      <c r="AL834" s="71" t="str">
        <f t="shared" si="477"/>
        <v/>
      </c>
      <c r="AM834" s="71" t="str">
        <f t="shared" si="478"/>
        <v/>
      </c>
      <c r="AN834" s="72" t="str">
        <f t="shared" si="479"/>
        <v/>
      </c>
      <c r="AO834" s="73" t="str">
        <f t="shared" si="480"/>
        <v/>
      </c>
      <c r="AP834" s="72" t="str">
        <f t="shared" si="481"/>
        <v/>
      </c>
      <c r="AQ834" s="72" t="str">
        <f t="shared" si="482"/>
        <v/>
      </c>
      <c r="AR834" s="72" t="str">
        <f t="shared" si="483"/>
        <v/>
      </c>
      <c r="AS834" s="72" t="str">
        <f t="shared" si="484"/>
        <v/>
      </c>
      <c r="AT834" s="72" t="str">
        <f t="shared" si="485"/>
        <v/>
      </c>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78" t="str">
        <f t="shared" si="486"/>
        <v/>
      </c>
      <c r="CO834" s="78" t="str">
        <f t="shared" si="487"/>
        <v/>
      </c>
      <c r="CP834" s="78" t="str">
        <f t="shared" si="488"/>
        <v/>
      </c>
      <c r="CQ834" s="78" t="str">
        <f t="shared" si="489"/>
        <v/>
      </c>
      <c r="CR834" s="78" t="str">
        <f t="shared" si="490"/>
        <v/>
      </c>
      <c r="CS834" s="78" t="str">
        <f t="shared" si="491"/>
        <v/>
      </c>
      <c r="CT834" s="78">
        <f t="shared" si="492"/>
        <v>0</v>
      </c>
      <c r="CU834" s="78">
        <f t="shared" si="493"/>
        <v>0</v>
      </c>
      <c r="CV834" s="78">
        <f t="shared" si="494"/>
        <v>0</v>
      </c>
      <c r="CW834" s="78">
        <f t="shared" si="495"/>
        <v>0</v>
      </c>
      <c r="CX834" s="78">
        <f t="shared" si="496"/>
        <v>0</v>
      </c>
      <c r="CY834" s="78">
        <f t="shared" si="497"/>
        <v>0</v>
      </c>
      <c r="CZ834" s="78">
        <f t="shared" si="498"/>
        <v>0</v>
      </c>
      <c r="DA834" s="78">
        <f>IF(COUNTIFS($A$2:$A$601,A834,$B$2:$B$601,B834,$F$2:F$601,F834)&gt;1,1,0)</f>
        <v>0</v>
      </c>
      <c r="DB834" s="78">
        <f t="shared" si="499"/>
        <v>0</v>
      </c>
      <c r="DC834" s="78">
        <f t="shared" si="500"/>
        <v>0</v>
      </c>
      <c r="DD834" s="78">
        <f t="shared" si="501"/>
        <v>0</v>
      </c>
      <c r="DE834" s="78" t="str">
        <f t="shared" si="502"/>
        <v>1</v>
      </c>
      <c r="DF834" s="78" t="str">
        <f t="shared" si="503"/>
        <v>1</v>
      </c>
      <c r="DG834" s="78" t="str">
        <f t="shared" si="504"/>
        <v>1</v>
      </c>
      <c r="DH834" s="78" t="str">
        <f t="shared" si="505"/>
        <v>1</v>
      </c>
      <c r="DI834" s="79" t="str">
        <f>IFERROR(IF(J834="","",VLOOKUP(J834,Lists!$D$3:$E$13,2,FALSE)),1)</f>
        <v/>
      </c>
      <c r="DJ834" s="79" t="str">
        <f>IFERROR(IF(K834="","",VLOOKUP(K834,Lists!$F$3:$G$14,2,FALSE)),1)</f>
        <v/>
      </c>
      <c r="DK834" s="79" t="str">
        <f>IFERROR(IF(M834="","",VLOOKUP(M834,Lists!$AA$3:$AB$18,2,FALSE)),1)</f>
        <v/>
      </c>
      <c r="DL834" s="79" t="str">
        <f>IFERROR(IF(N834="","",VLOOKUP(N834,Lists!$AC$3:$AD$13,2,FALSE)),1)</f>
        <v/>
      </c>
    </row>
    <row r="835" spans="1:116" ht="15" customHeight="1" x14ac:dyDescent="0.2">
      <c r="A835" s="20"/>
      <c r="B835" s="19"/>
      <c r="C835" s="19"/>
      <c r="D835" s="19"/>
      <c r="E835" s="136"/>
      <c r="F835" s="70"/>
      <c r="G835" s="19"/>
      <c r="H835" s="65"/>
      <c r="I835" s="20"/>
      <c r="J835" s="66"/>
      <c r="K835" s="18"/>
      <c r="L835" s="18"/>
      <c r="M835" s="20"/>
      <c r="N835" s="20"/>
      <c r="O835" s="18"/>
      <c r="P835" s="134"/>
      <c r="Q835" s="70"/>
      <c r="R835" s="134"/>
      <c r="S835" s="70"/>
      <c r="T835" s="134"/>
      <c r="U835" s="70"/>
      <c r="V835" s="134"/>
      <c r="W835" s="20"/>
      <c r="X835" s="135"/>
      <c r="Y835" s="20"/>
      <c r="Z835" s="135"/>
      <c r="AA835" s="19"/>
      <c r="AB835" s="19"/>
      <c r="AC835" s="19"/>
      <c r="AD835" s="19"/>
      <c r="AE835" s="71" t="str">
        <f t="shared" ref="AE835:AE898" si="506">IF(P835&lt;&gt;"",HOUR(P835)*60+MINUTE(P835),"")</f>
        <v/>
      </c>
      <c r="AF835" s="71" t="str">
        <f t="shared" ref="AF835:AF898" si="507">IF(V835&lt;&gt;"",HOUR(V835)*60+MINUTE(V835),"")</f>
        <v/>
      </c>
      <c r="AG835" s="71" t="str">
        <f t="shared" ref="AG835:AG898" si="508">IF(OR(AE835="",AF835=""),"",IF(AE835=AF835,0,IF(AF835&gt;AE835,AF835-AE835,1440-AE835+AF835)))</f>
        <v/>
      </c>
      <c r="AH835" s="71" t="str">
        <f t="shared" ref="AH835:AH898" si="509">IF(OR(AE835="",AF835="",AG835=""),"",IF(AE835&gt;=$BK$4,IF(AF835&gt;$BK$4,IF(AF835&lt;=$BK$5,IF(AE835&gt;=$BK$4,AG835,""),""),""),0))</f>
        <v/>
      </c>
      <c r="AI835" s="71" t="str">
        <f t="shared" ref="AI835:AI898" si="510">IF(OR(AE835="",AF835="",$BK$4="",$BK$5=""),"",IF(AE835&lt;$BK$4,IF(AF835&gt;$BK$4,IF(AF835&lt;$BK$5,AF835-$BK$4,($BK$5-$BK$4)),""),""))</f>
        <v/>
      </c>
      <c r="AJ835" s="71" t="str">
        <f t="shared" ref="AJ835:AJ898" si="511">IF(OR(AE835="",AF835="",$BK$4="",$BK$5=""),"",IF(AE835&gt;$BK$4,IF(AE835&lt;$BK$5,IF(OR(AF835&gt;$BK$5,AF835&lt;$BK$4),$BK$5-AE835,""),""),""))</f>
        <v/>
      </c>
      <c r="AK835" s="71" t="str">
        <f t="shared" ref="AK835:AK898" si="512">IF(OR(AE835="",AF835="",$BK$4="",$BK$5=""),"",IF(AND(AE835&lt;$BK$4,AF835&lt;$BK$4),((AF835-AE835)),""))</f>
        <v/>
      </c>
      <c r="AL835" s="71" t="str">
        <f t="shared" ref="AL835:AL898" si="513">IF(AND(AH835="",AI835="",AJ835="",AK835=""),"",SUM(AH835:AK835))</f>
        <v/>
      </c>
      <c r="AM835" s="71" t="str">
        <f t="shared" ref="AM835:AM898" si="514">IF(OR(AG835="",AL835=""),IF(AL835="",AG835,""),AG835-AL835)</f>
        <v/>
      </c>
      <c r="AN835" s="72" t="str">
        <f t="shared" ref="AN835:AN898" si="515">IF(AL835="","",IF(OR(C835="",R835=""),"",IF(((R835+Q835)-C835)&lt;0,0,((R835+Q835)-C835))))</f>
        <v/>
      </c>
      <c r="AO835" s="73" t="str">
        <f t="shared" ref="AO835:AO898" si="516">IF(AL835="","",IF(OR(E835="",B835="",G835="yes"),"",B835-E835))</f>
        <v/>
      </c>
      <c r="AP835" s="72" t="str">
        <f t="shared" ref="AP835:AP898" si="517">IF(AN835="","",IF(AN835&gt;$AY$6,"No","Yes"))</f>
        <v/>
      </c>
      <c r="AQ835" s="72" t="str">
        <f t="shared" ref="AQ835:AQ898" si="518">IF(AL835="","",IF(OR(X835="",Z835=""),"",Z835+Y835-X835))</f>
        <v/>
      </c>
      <c r="AR835" s="72" t="str">
        <f t="shared" ref="AR835:AR898" si="519">IF(AL835="","",IF(OR(I835="",I835="No",,G835="yes"),"",IF(AB835=E835,"Yes","No")))</f>
        <v/>
      </c>
      <c r="AS835" s="72" t="str">
        <f t="shared" ref="AS835:AS898" si="520">IF(G835="YES","",(IF(OR(A835="",AB835="",E835=""),"",(IF(OR(I835="",I835="No",,G835="Yes"),"",IF(OR(B835&lt;&gt;AB835,B835&lt;&gt;E835),IF(AB835&lt;E835,"Validate","Yes"),"No"))))))</f>
        <v/>
      </c>
      <c r="AT835" s="72" t="str">
        <f t="shared" ref="AT835:AT898" si="521">IF(OR(AL835="",AB835="",I835="No"),"",IF(OR(AD835=AB835,AD835=AB835+1),"Yes","No"))</f>
        <v/>
      </c>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78" t="str">
        <f t="shared" ref="CN835:CN898" si="522">IF(OR(P835="",R835=""),"",IF(P835+Q835=R835,1,0))</f>
        <v/>
      </c>
      <c r="CO835" s="78" t="str">
        <f t="shared" ref="CO835:CO898" si="523">IF(OR(R835="",T835=""),"",IF(R835+S835=T835,1,0))</f>
        <v/>
      </c>
      <c r="CP835" s="78" t="str">
        <f t="shared" ref="CP835:CP898" si="524">IF(OR(T835="",V835=""),"",IF(T835+U835=V835,1,0))</f>
        <v/>
      </c>
      <c r="CQ835" s="78" t="str">
        <f t="shared" ref="CQ835:CQ898" si="525">IF(OR(V835="",X835=""),"",IF(V835+W835=X835,1,0))</f>
        <v/>
      </c>
      <c r="CR835" s="78" t="str">
        <f t="shared" ref="CR835:CR898" si="526">IF(OR(X835="",Z835=""),"",IF(X835+Y835=Z835,1,0))</f>
        <v/>
      </c>
      <c r="CS835" s="78" t="str">
        <f t="shared" ref="CS835:CS898" si="527">IF(OR(P835="",R835="",T835="",X835="",Z835="",V835=""),"",IF(P835=R835,1,IF(P835=T835,1,IF(P835=V835,1,IF(P835=X835,1,IF(P835=Z835,1,IF(R835=T835,1,IF(R835=V835,1,IF(R835=X835,1,IF(R835=Z835,1,IF(T835=V835,1,IF(T835=X835,1,IF(T835=Z835,1,IF(V835=X835,1,IF(V835=Z835,1,IF(X835=Z835,1,0))))))))))))))))</f>
        <v/>
      </c>
      <c r="CT835" s="78">
        <f t="shared" ref="CT835:CT898" si="528">IF(R835+Q835&lt;P835,1,0)</f>
        <v>0</v>
      </c>
      <c r="CU835" s="78">
        <f t="shared" ref="CU835:CU898" si="529">IF(T835+S835&lt;R835,1,0)</f>
        <v>0</v>
      </c>
      <c r="CV835" s="78">
        <f t="shared" ref="CV835:CV898" si="530">IF(V835+U835&lt;T835,1,0)</f>
        <v>0</v>
      </c>
      <c r="CW835" s="78">
        <f t="shared" ref="CW835:CW898" si="531">IF(X835+W835&lt;V835,1,0)</f>
        <v>0</v>
      </c>
      <c r="CX835" s="78">
        <f t="shared" ref="CX835:CX898" si="532">IF(Z835+Y835&lt;X835,1,0)</f>
        <v>0</v>
      </c>
      <c r="CY835" s="78">
        <f t="shared" ref="CY835:CY898" si="533">IF(P835&gt;R835,1,IF(P835&gt;T835,1,IF(P835&gt;V835,1,IF(P835&gt;X835,1,IF(P835&gt;Z835,1,IF(R835&gt;T835,1,IF(R835&gt;V835,1,IF(R835&gt;X835,1,IF(R835&gt;Z835,1,IF(T835&gt;V835,1,IF(T835&gt;X835,1,IF(T835&gt;Z835,1,IF(V835&gt;X835,1,IF(V835&gt;Z835,1,IF(X835&gt;Z835,1,0)))))))))))))))</f>
        <v>0</v>
      </c>
      <c r="CZ835" s="78">
        <f t="shared" ref="CZ835:CZ898" si="534">IF(COUNTIFS($A$2:$A$1288,A835,$B$2:$B$1288,B835,$K$2:$K$1288,K835,$N$2:$N$1288,N835)&gt;1,1,0)</f>
        <v>0</v>
      </c>
      <c r="DA835" s="78">
        <f>IF(COUNTIFS($A$2:$A$601,A835,$B$2:$B$601,B835,$F$2:F$601,F835)&gt;1,1,0)</f>
        <v>0</v>
      </c>
      <c r="DB835" s="78">
        <f t="shared" ref="DB835:DB898" si="535">IF(COUNTIFS($P$2:$P$601,P835,$R$2:$R$601,R835)&gt;1,1,0)</f>
        <v>0</v>
      </c>
      <c r="DC835" s="78">
        <f t="shared" ref="DC835:DC898" si="536">IF(COUNTIFS($P$2:$P$1288,P835,$T$2:$T$1288,T835,$R$2:$R$1288,R835,$V$2:$V$1288,V835)&gt;1,1,0)</f>
        <v>0</v>
      </c>
      <c r="DD835" s="78">
        <f t="shared" ref="DD835:DD898" si="537">IF(COUNTIFS($T$2:$T$601,T835,$V$2:$V$601,V835,$P$2:$P$601,P835,$X$2:$X$601,X835)&gt;1,1,0)</f>
        <v>0</v>
      </c>
      <c r="DE835" s="78" t="str">
        <f t="shared" ref="DE835:DE898" si="538">IF(ISERROR(DATEVALUE(TEXT(B835,"mm/dd/yyyy"))),"1",IF(B835 &gt;=DATEVALUE(TEXT("06/01/2000","mm/dd/yyyy")),1,"0"))</f>
        <v>1</v>
      </c>
      <c r="DF835" s="78" t="str">
        <f t="shared" ref="DF835:DF898" si="539">IF(ISERROR(DATEVALUE(TEXT(E835,"mm/dd/yyyy"))),"1",IF(E835 &gt;=DATEVALUE(TEXT("06/01/2000","mm/dd/yyyy")),1,"0"))</f>
        <v>1</v>
      </c>
      <c r="DG835" s="78" t="str">
        <f t="shared" ref="DG835:DG898" si="540">IF(ISERROR(DATEVALUE(TEXT(AB835,"mm/dd/yyyy"))),"1",IF(AB835 &gt;=DATEVALUE(TEXT("06/01/2000","mm/dd/yyyy")),1,"0"))</f>
        <v>1</v>
      </c>
      <c r="DH835" s="78" t="str">
        <f t="shared" ref="DH835:DH898" si="541">IF(ISERROR(DATEVALUE(TEXT(AD835,"mm/dd/yyyy"))),"1",IF(AD835 &gt;=DATEVALUE(TEXT("06/01/2000","mm/dd/yyyy")),1,"0"))</f>
        <v>1</v>
      </c>
      <c r="DI835" s="79" t="str">
        <f>IFERROR(IF(J835="","",VLOOKUP(J835,Lists!$D$3:$E$13,2,FALSE)),1)</f>
        <v/>
      </c>
      <c r="DJ835" s="79" t="str">
        <f>IFERROR(IF(K835="","",VLOOKUP(K835,Lists!$F$3:$G$14,2,FALSE)),1)</f>
        <v/>
      </c>
      <c r="DK835" s="79" t="str">
        <f>IFERROR(IF(M835="","",VLOOKUP(M835,Lists!$AA$3:$AB$18,2,FALSE)),1)</f>
        <v/>
      </c>
      <c r="DL835" s="79" t="str">
        <f>IFERROR(IF(N835="","",VLOOKUP(N835,Lists!$AC$3:$AD$13,2,FALSE)),1)</f>
        <v/>
      </c>
    </row>
    <row r="836" spans="1:116" ht="15" customHeight="1" x14ac:dyDescent="0.2">
      <c r="A836" s="20"/>
      <c r="B836" s="19"/>
      <c r="C836" s="19"/>
      <c r="D836" s="19"/>
      <c r="E836" s="136"/>
      <c r="F836" s="70"/>
      <c r="G836" s="19"/>
      <c r="H836" s="65"/>
      <c r="I836" s="20"/>
      <c r="J836" s="66"/>
      <c r="K836" s="18"/>
      <c r="L836" s="18"/>
      <c r="M836" s="20"/>
      <c r="N836" s="20"/>
      <c r="O836" s="18"/>
      <c r="P836" s="134"/>
      <c r="Q836" s="70"/>
      <c r="R836" s="134"/>
      <c r="S836" s="70"/>
      <c r="T836" s="134"/>
      <c r="U836" s="70"/>
      <c r="V836" s="134"/>
      <c r="W836" s="20"/>
      <c r="X836" s="135"/>
      <c r="Y836" s="20"/>
      <c r="Z836" s="135"/>
      <c r="AA836" s="19"/>
      <c r="AB836" s="19"/>
      <c r="AC836" s="19"/>
      <c r="AD836" s="19"/>
      <c r="AE836" s="71" t="str">
        <f t="shared" si="506"/>
        <v/>
      </c>
      <c r="AF836" s="71" t="str">
        <f t="shared" si="507"/>
        <v/>
      </c>
      <c r="AG836" s="71" t="str">
        <f t="shared" si="508"/>
        <v/>
      </c>
      <c r="AH836" s="71" t="str">
        <f t="shared" si="509"/>
        <v/>
      </c>
      <c r="AI836" s="71" t="str">
        <f t="shared" si="510"/>
        <v/>
      </c>
      <c r="AJ836" s="71" t="str">
        <f t="shared" si="511"/>
        <v/>
      </c>
      <c r="AK836" s="71" t="str">
        <f t="shared" si="512"/>
        <v/>
      </c>
      <c r="AL836" s="71" t="str">
        <f t="shared" si="513"/>
        <v/>
      </c>
      <c r="AM836" s="71" t="str">
        <f t="shared" si="514"/>
        <v/>
      </c>
      <c r="AN836" s="72" t="str">
        <f t="shared" si="515"/>
        <v/>
      </c>
      <c r="AO836" s="73" t="str">
        <f t="shared" si="516"/>
        <v/>
      </c>
      <c r="AP836" s="72" t="str">
        <f t="shared" si="517"/>
        <v/>
      </c>
      <c r="AQ836" s="72" t="str">
        <f t="shared" si="518"/>
        <v/>
      </c>
      <c r="AR836" s="72" t="str">
        <f t="shared" si="519"/>
        <v/>
      </c>
      <c r="AS836" s="72" t="str">
        <f t="shared" si="520"/>
        <v/>
      </c>
      <c r="AT836" s="72" t="str">
        <f t="shared" si="521"/>
        <v/>
      </c>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78" t="str">
        <f t="shared" si="522"/>
        <v/>
      </c>
      <c r="CO836" s="78" t="str">
        <f t="shared" si="523"/>
        <v/>
      </c>
      <c r="CP836" s="78" t="str">
        <f t="shared" si="524"/>
        <v/>
      </c>
      <c r="CQ836" s="78" t="str">
        <f t="shared" si="525"/>
        <v/>
      </c>
      <c r="CR836" s="78" t="str">
        <f t="shared" si="526"/>
        <v/>
      </c>
      <c r="CS836" s="78" t="str">
        <f t="shared" si="527"/>
        <v/>
      </c>
      <c r="CT836" s="78">
        <f t="shared" si="528"/>
        <v>0</v>
      </c>
      <c r="CU836" s="78">
        <f t="shared" si="529"/>
        <v>0</v>
      </c>
      <c r="CV836" s="78">
        <f t="shared" si="530"/>
        <v>0</v>
      </c>
      <c r="CW836" s="78">
        <f t="shared" si="531"/>
        <v>0</v>
      </c>
      <c r="CX836" s="78">
        <f t="shared" si="532"/>
        <v>0</v>
      </c>
      <c r="CY836" s="78">
        <f t="shared" si="533"/>
        <v>0</v>
      </c>
      <c r="CZ836" s="78">
        <f t="shared" si="534"/>
        <v>0</v>
      </c>
      <c r="DA836" s="78">
        <f>IF(COUNTIFS($A$2:$A$601,A836,$B$2:$B$601,B836,$F$2:F$601,F836)&gt;1,1,0)</f>
        <v>0</v>
      </c>
      <c r="DB836" s="78">
        <f t="shared" si="535"/>
        <v>0</v>
      </c>
      <c r="DC836" s="78">
        <f t="shared" si="536"/>
        <v>0</v>
      </c>
      <c r="DD836" s="78">
        <f t="shared" si="537"/>
        <v>0</v>
      </c>
      <c r="DE836" s="78" t="str">
        <f t="shared" si="538"/>
        <v>1</v>
      </c>
      <c r="DF836" s="78" t="str">
        <f t="shared" si="539"/>
        <v>1</v>
      </c>
      <c r="DG836" s="78" t="str">
        <f t="shared" si="540"/>
        <v>1</v>
      </c>
      <c r="DH836" s="78" t="str">
        <f t="shared" si="541"/>
        <v>1</v>
      </c>
      <c r="DI836" s="79" t="str">
        <f>IFERROR(IF(J836="","",VLOOKUP(J836,Lists!$D$3:$E$13,2,FALSE)),1)</f>
        <v/>
      </c>
      <c r="DJ836" s="79" t="str">
        <f>IFERROR(IF(K836="","",VLOOKUP(K836,Lists!$F$3:$G$14,2,FALSE)),1)</f>
        <v/>
      </c>
      <c r="DK836" s="79" t="str">
        <f>IFERROR(IF(M836="","",VLOOKUP(M836,Lists!$AA$3:$AB$18,2,FALSE)),1)</f>
        <v/>
      </c>
      <c r="DL836" s="79" t="str">
        <f>IFERROR(IF(N836="","",VLOOKUP(N836,Lists!$AC$3:$AD$13,2,FALSE)),1)</f>
        <v/>
      </c>
    </row>
    <row r="837" spans="1:116" ht="15" customHeight="1" x14ac:dyDescent="0.2">
      <c r="A837" s="20"/>
      <c r="B837" s="19"/>
      <c r="C837" s="19"/>
      <c r="D837" s="19"/>
      <c r="E837" s="136"/>
      <c r="F837" s="70"/>
      <c r="G837" s="19"/>
      <c r="H837" s="65"/>
      <c r="I837" s="20"/>
      <c r="J837" s="66"/>
      <c r="K837" s="18"/>
      <c r="L837" s="18"/>
      <c r="M837" s="20"/>
      <c r="N837" s="20"/>
      <c r="O837" s="18"/>
      <c r="P837" s="134"/>
      <c r="Q837" s="70"/>
      <c r="R837" s="134"/>
      <c r="S837" s="70"/>
      <c r="T837" s="134"/>
      <c r="U837" s="70"/>
      <c r="V837" s="134"/>
      <c r="W837" s="20"/>
      <c r="X837" s="135"/>
      <c r="Y837" s="20"/>
      <c r="Z837" s="135"/>
      <c r="AA837" s="19"/>
      <c r="AB837" s="19"/>
      <c r="AC837" s="19"/>
      <c r="AD837" s="19"/>
      <c r="AE837" s="71" t="str">
        <f t="shared" si="506"/>
        <v/>
      </c>
      <c r="AF837" s="71" t="str">
        <f t="shared" si="507"/>
        <v/>
      </c>
      <c r="AG837" s="71" t="str">
        <f t="shared" si="508"/>
        <v/>
      </c>
      <c r="AH837" s="71" t="str">
        <f t="shared" si="509"/>
        <v/>
      </c>
      <c r="AI837" s="71" t="str">
        <f t="shared" si="510"/>
        <v/>
      </c>
      <c r="AJ837" s="71" t="str">
        <f t="shared" si="511"/>
        <v/>
      </c>
      <c r="AK837" s="71" t="str">
        <f t="shared" si="512"/>
        <v/>
      </c>
      <c r="AL837" s="71" t="str">
        <f t="shared" si="513"/>
        <v/>
      </c>
      <c r="AM837" s="71" t="str">
        <f t="shared" si="514"/>
        <v/>
      </c>
      <c r="AN837" s="72" t="str">
        <f t="shared" si="515"/>
        <v/>
      </c>
      <c r="AO837" s="73" t="str">
        <f t="shared" si="516"/>
        <v/>
      </c>
      <c r="AP837" s="72" t="str">
        <f t="shared" si="517"/>
        <v/>
      </c>
      <c r="AQ837" s="72" t="str">
        <f t="shared" si="518"/>
        <v/>
      </c>
      <c r="AR837" s="72" t="str">
        <f t="shared" si="519"/>
        <v/>
      </c>
      <c r="AS837" s="72" t="str">
        <f t="shared" si="520"/>
        <v/>
      </c>
      <c r="AT837" s="72" t="str">
        <f t="shared" si="521"/>
        <v/>
      </c>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78" t="str">
        <f t="shared" si="522"/>
        <v/>
      </c>
      <c r="CO837" s="78" t="str">
        <f t="shared" si="523"/>
        <v/>
      </c>
      <c r="CP837" s="78" t="str">
        <f t="shared" si="524"/>
        <v/>
      </c>
      <c r="CQ837" s="78" t="str">
        <f t="shared" si="525"/>
        <v/>
      </c>
      <c r="CR837" s="78" t="str">
        <f t="shared" si="526"/>
        <v/>
      </c>
      <c r="CS837" s="78" t="str">
        <f t="shared" si="527"/>
        <v/>
      </c>
      <c r="CT837" s="78">
        <f t="shared" si="528"/>
        <v>0</v>
      </c>
      <c r="CU837" s="78">
        <f t="shared" si="529"/>
        <v>0</v>
      </c>
      <c r="CV837" s="78">
        <f t="shared" si="530"/>
        <v>0</v>
      </c>
      <c r="CW837" s="78">
        <f t="shared" si="531"/>
        <v>0</v>
      </c>
      <c r="CX837" s="78">
        <f t="shared" si="532"/>
        <v>0</v>
      </c>
      <c r="CY837" s="78">
        <f t="shared" si="533"/>
        <v>0</v>
      </c>
      <c r="CZ837" s="78">
        <f t="shared" si="534"/>
        <v>0</v>
      </c>
      <c r="DA837" s="78">
        <f>IF(COUNTIFS($A$2:$A$601,A837,$B$2:$B$601,B837,$F$2:F$601,F837)&gt;1,1,0)</f>
        <v>0</v>
      </c>
      <c r="DB837" s="78">
        <f t="shared" si="535"/>
        <v>0</v>
      </c>
      <c r="DC837" s="78">
        <f t="shared" si="536"/>
        <v>0</v>
      </c>
      <c r="DD837" s="78">
        <f t="shared" si="537"/>
        <v>0</v>
      </c>
      <c r="DE837" s="78" t="str">
        <f t="shared" si="538"/>
        <v>1</v>
      </c>
      <c r="DF837" s="78" t="str">
        <f t="shared" si="539"/>
        <v>1</v>
      </c>
      <c r="DG837" s="78" t="str">
        <f t="shared" si="540"/>
        <v>1</v>
      </c>
      <c r="DH837" s="78" t="str">
        <f t="shared" si="541"/>
        <v>1</v>
      </c>
      <c r="DI837" s="79" t="str">
        <f>IFERROR(IF(J837="","",VLOOKUP(J837,Lists!$D$3:$E$13,2,FALSE)),1)</f>
        <v/>
      </c>
      <c r="DJ837" s="79" t="str">
        <f>IFERROR(IF(K837="","",VLOOKUP(K837,Lists!$F$3:$G$14,2,FALSE)),1)</f>
        <v/>
      </c>
      <c r="DK837" s="79" t="str">
        <f>IFERROR(IF(M837="","",VLOOKUP(M837,Lists!$AA$3:$AB$18,2,FALSE)),1)</f>
        <v/>
      </c>
      <c r="DL837" s="79" t="str">
        <f>IFERROR(IF(N837="","",VLOOKUP(N837,Lists!$AC$3:$AD$13,2,FALSE)),1)</f>
        <v/>
      </c>
    </row>
    <row r="838" spans="1:116" ht="15" customHeight="1" x14ac:dyDescent="0.2">
      <c r="A838" s="20"/>
      <c r="B838" s="19"/>
      <c r="C838" s="19"/>
      <c r="D838" s="19"/>
      <c r="E838" s="136"/>
      <c r="F838" s="70"/>
      <c r="G838" s="19"/>
      <c r="H838" s="65"/>
      <c r="I838" s="20"/>
      <c r="J838" s="66"/>
      <c r="K838" s="18"/>
      <c r="L838" s="18"/>
      <c r="M838" s="20"/>
      <c r="N838" s="20"/>
      <c r="O838" s="18"/>
      <c r="P838" s="134"/>
      <c r="Q838" s="70"/>
      <c r="R838" s="134"/>
      <c r="S838" s="70"/>
      <c r="T838" s="134"/>
      <c r="U838" s="70"/>
      <c r="V838" s="134"/>
      <c r="W838" s="20"/>
      <c r="X838" s="135"/>
      <c r="Y838" s="20"/>
      <c r="Z838" s="135"/>
      <c r="AA838" s="19"/>
      <c r="AB838" s="19"/>
      <c r="AC838" s="19"/>
      <c r="AD838" s="19"/>
      <c r="AE838" s="71" t="str">
        <f t="shared" si="506"/>
        <v/>
      </c>
      <c r="AF838" s="71" t="str">
        <f t="shared" si="507"/>
        <v/>
      </c>
      <c r="AG838" s="71" t="str">
        <f t="shared" si="508"/>
        <v/>
      </c>
      <c r="AH838" s="71" t="str">
        <f t="shared" si="509"/>
        <v/>
      </c>
      <c r="AI838" s="71" t="str">
        <f t="shared" si="510"/>
        <v/>
      </c>
      <c r="AJ838" s="71" t="str">
        <f t="shared" si="511"/>
        <v/>
      </c>
      <c r="AK838" s="71" t="str">
        <f t="shared" si="512"/>
        <v/>
      </c>
      <c r="AL838" s="71" t="str">
        <f t="shared" si="513"/>
        <v/>
      </c>
      <c r="AM838" s="71" t="str">
        <f t="shared" si="514"/>
        <v/>
      </c>
      <c r="AN838" s="72" t="str">
        <f t="shared" si="515"/>
        <v/>
      </c>
      <c r="AO838" s="73" t="str">
        <f t="shared" si="516"/>
        <v/>
      </c>
      <c r="AP838" s="72" t="str">
        <f t="shared" si="517"/>
        <v/>
      </c>
      <c r="AQ838" s="72" t="str">
        <f t="shared" si="518"/>
        <v/>
      </c>
      <c r="AR838" s="72" t="str">
        <f t="shared" si="519"/>
        <v/>
      </c>
      <c r="AS838" s="72" t="str">
        <f t="shared" si="520"/>
        <v/>
      </c>
      <c r="AT838" s="72" t="str">
        <f t="shared" si="521"/>
        <v/>
      </c>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78" t="str">
        <f t="shared" si="522"/>
        <v/>
      </c>
      <c r="CO838" s="78" t="str">
        <f t="shared" si="523"/>
        <v/>
      </c>
      <c r="CP838" s="78" t="str">
        <f t="shared" si="524"/>
        <v/>
      </c>
      <c r="CQ838" s="78" t="str">
        <f t="shared" si="525"/>
        <v/>
      </c>
      <c r="CR838" s="78" t="str">
        <f t="shared" si="526"/>
        <v/>
      </c>
      <c r="CS838" s="78" t="str">
        <f t="shared" si="527"/>
        <v/>
      </c>
      <c r="CT838" s="78">
        <f t="shared" si="528"/>
        <v>0</v>
      </c>
      <c r="CU838" s="78">
        <f t="shared" si="529"/>
        <v>0</v>
      </c>
      <c r="CV838" s="78">
        <f t="shared" si="530"/>
        <v>0</v>
      </c>
      <c r="CW838" s="78">
        <f t="shared" si="531"/>
        <v>0</v>
      </c>
      <c r="CX838" s="78">
        <f t="shared" si="532"/>
        <v>0</v>
      </c>
      <c r="CY838" s="78">
        <f t="shared" si="533"/>
        <v>0</v>
      </c>
      <c r="CZ838" s="78">
        <f t="shared" si="534"/>
        <v>0</v>
      </c>
      <c r="DA838" s="78">
        <f>IF(COUNTIFS($A$2:$A$601,A838,$B$2:$B$601,B838,$F$2:F$601,F838)&gt;1,1,0)</f>
        <v>0</v>
      </c>
      <c r="DB838" s="78">
        <f t="shared" si="535"/>
        <v>0</v>
      </c>
      <c r="DC838" s="78">
        <f t="shared" si="536"/>
        <v>0</v>
      </c>
      <c r="DD838" s="78">
        <f t="shared" si="537"/>
        <v>0</v>
      </c>
      <c r="DE838" s="78" t="str">
        <f t="shared" si="538"/>
        <v>1</v>
      </c>
      <c r="DF838" s="78" t="str">
        <f t="shared" si="539"/>
        <v>1</v>
      </c>
      <c r="DG838" s="78" t="str">
        <f t="shared" si="540"/>
        <v>1</v>
      </c>
      <c r="DH838" s="78" t="str">
        <f t="shared" si="541"/>
        <v>1</v>
      </c>
      <c r="DI838" s="79" t="str">
        <f>IFERROR(IF(J838="","",VLOOKUP(J838,Lists!$D$3:$E$13,2,FALSE)),1)</f>
        <v/>
      </c>
      <c r="DJ838" s="79" t="str">
        <f>IFERROR(IF(K838="","",VLOOKUP(K838,Lists!$F$3:$G$14,2,FALSE)),1)</f>
        <v/>
      </c>
      <c r="DK838" s="79" t="str">
        <f>IFERROR(IF(M838="","",VLOOKUP(M838,Lists!$AA$3:$AB$18,2,FALSE)),1)</f>
        <v/>
      </c>
      <c r="DL838" s="79" t="str">
        <f>IFERROR(IF(N838="","",VLOOKUP(N838,Lists!$AC$3:$AD$13,2,FALSE)),1)</f>
        <v/>
      </c>
    </row>
    <row r="839" spans="1:116" ht="15" customHeight="1" x14ac:dyDescent="0.2">
      <c r="A839" s="20"/>
      <c r="B839" s="19"/>
      <c r="C839" s="19"/>
      <c r="D839" s="19"/>
      <c r="E839" s="136"/>
      <c r="F839" s="70"/>
      <c r="G839" s="19"/>
      <c r="H839" s="65"/>
      <c r="I839" s="20"/>
      <c r="J839" s="66"/>
      <c r="K839" s="18"/>
      <c r="L839" s="18"/>
      <c r="M839" s="20"/>
      <c r="N839" s="20"/>
      <c r="O839" s="18"/>
      <c r="P839" s="134"/>
      <c r="Q839" s="70"/>
      <c r="R839" s="134"/>
      <c r="S839" s="70"/>
      <c r="T839" s="134"/>
      <c r="U839" s="70"/>
      <c r="V839" s="134"/>
      <c r="W839" s="20"/>
      <c r="X839" s="135"/>
      <c r="Y839" s="20"/>
      <c r="Z839" s="135"/>
      <c r="AA839" s="19"/>
      <c r="AB839" s="19"/>
      <c r="AC839" s="19"/>
      <c r="AD839" s="19"/>
      <c r="AE839" s="71" t="str">
        <f t="shared" si="506"/>
        <v/>
      </c>
      <c r="AF839" s="71" t="str">
        <f t="shared" si="507"/>
        <v/>
      </c>
      <c r="AG839" s="71" t="str">
        <f t="shared" si="508"/>
        <v/>
      </c>
      <c r="AH839" s="71" t="str">
        <f t="shared" si="509"/>
        <v/>
      </c>
      <c r="AI839" s="71" t="str">
        <f t="shared" si="510"/>
        <v/>
      </c>
      <c r="AJ839" s="71" t="str">
        <f t="shared" si="511"/>
        <v/>
      </c>
      <c r="AK839" s="71" t="str">
        <f t="shared" si="512"/>
        <v/>
      </c>
      <c r="AL839" s="71" t="str">
        <f t="shared" si="513"/>
        <v/>
      </c>
      <c r="AM839" s="71" t="str">
        <f t="shared" si="514"/>
        <v/>
      </c>
      <c r="AN839" s="72" t="str">
        <f t="shared" si="515"/>
        <v/>
      </c>
      <c r="AO839" s="73" t="str">
        <f t="shared" si="516"/>
        <v/>
      </c>
      <c r="AP839" s="72" t="str">
        <f t="shared" si="517"/>
        <v/>
      </c>
      <c r="AQ839" s="72" t="str">
        <f t="shared" si="518"/>
        <v/>
      </c>
      <c r="AR839" s="72" t="str">
        <f t="shared" si="519"/>
        <v/>
      </c>
      <c r="AS839" s="72" t="str">
        <f t="shared" si="520"/>
        <v/>
      </c>
      <c r="AT839" s="72" t="str">
        <f t="shared" si="521"/>
        <v/>
      </c>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78" t="str">
        <f t="shared" si="522"/>
        <v/>
      </c>
      <c r="CO839" s="78" t="str">
        <f t="shared" si="523"/>
        <v/>
      </c>
      <c r="CP839" s="78" t="str">
        <f t="shared" si="524"/>
        <v/>
      </c>
      <c r="CQ839" s="78" t="str">
        <f t="shared" si="525"/>
        <v/>
      </c>
      <c r="CR839" s="78" t="str">
        <f t="shared" si="526"/>
        <v/>
      </c>
      <c r="CS839" s="78" t="str">
        <f t="shared" si="527"/>
        <v/>
      </c>
      <c r="CT839" s="78">
        <f t="shared" si="528"/>
        <v>0</v>
      </c>
      <c r="CU839" s="78">
        <f t="shared" si="529"/>
        <v>0</v>
      </c>
      <c r="CV839" s="78">
        <f t="shared" si="530"/>
        <v>0</v>
      </c>
      <c r="CW839" s="78">
        <f t="shared" si="531"/>
        <v>0</v>
      </c>
      <c r="CX839" s="78">
        <f t="shared" si="532"/>
        <v>0</v>
      </c>
      <c r="CY839" s="78">
        <f t="shared" si="533"/>
        <v>0</v>
      </c>
      <c r="CZ839" s="78">
        <f t="shared" si="534"/>
        <v>0</v>
      </c>
      <c r="DA839" s="78">
        <f>IF(COUNTIFS($A$2:$A$601,A839,$B$2:$B$601,B839,$F$2:F$601,F839)&gt;1,1,0)</f>
        <v>0</v>
      </c>
      <c r="DB839" s="78">
        <f t="shared" si="535"/>
        <v>0</v>
      </c>
      <c r="DC839" s="78">
        <f t="shared" si="536"/>
        <v>0</v>
      </c>
      <c r="DD839" s="78">
        <f t="shared" si="537"/>
        <v>0</v>
      </c>
      <c r="DE839" s="78" t="str">
        <f t="shared" si="538"/>
        <v>1</v>
      </c>
      <c r="DF839" s="78" t="str">
        <f t="shared" si="539"/>
        <v>1</v>
      </c>
      <c r="DG839" s="78" t="str">
        <f t="shared" si="540"/>
        <v>1</v>
      </c>
      <c r="DH839" s="78" t="str">
        <f t="shared" si="541"/>
        <v>1</v>
      </c>
      <c r="DI839" s="79" t="str">
        <f>IFERROR(IF(J839="","",VLOOKUP(J839,Lists!$D$3:$E$13,2,FALSE)),1)</f>
        <v/>
      </c>
      <c r="DJ839" s="79" t="str">
        <f>IFERROR(IF(K839="","",VLOOKUP(K839,Lists!$F$3:$G$14,2,FALSE)),1)</f>
        <v/>
      </c>
      <c r="DK839" s="79" t="str">
        <f>IFERROR(IF(M839="","",VLOOKUP(M839,Lists!$AA$3:$AB$18,2,FALSE)),1)</f>
        <v/>
      </c>
      <c r="DL839" s="79" t="str">
        <f>IFERROR(IF(N839="","",VLOOKUP(N839,Lists!$AC$3:$AD$13,2,FALSE)),1)</f>
        <v/>
      </c>
    </row>
    <row r="840" spans="1:116" ht="15" customHeight="1" x14ac:dyDescent="0.2">
      <c r="A840" s="20"/>
      <c r="B840" s="19"/>
      <c r="C840" s="19"/>
      <c r="D840" s="19"/>
      <c r="E840" s="136"/>
      <c r="F840" s="70"/>
      <c r="G840" s="19"/>
      <c r="H840" s="65"/>
      <c r="I840" s="20"/>
      <c r="J840" s="66"/>
      <c r="K840" s="18"/>
      <c r="L840" s="18"/>
      <c r="M840" s="20"/>
      <c r="N840" s="20"/>
      <c r="O840" s="18"/>
      <c r="P840" s="134"/>
      <c r="Q840" s="70"/>
      <c r="R840" s="134"/>
      <c r="S840" s="70"/>
      <c r="T840" s="134"/>
      <c r="U840" s="70"/>
      <c r="V840" s="134"/>
      <c r="W840" s="20"/>
      <c r="X840" s="135"/>
      <c r="Y840" s="20"/>
      <c r="Z840" s="135"/>
      <c r="AA840" s="19"/>
      <c r="AB840" s="19"/>
      <c r="AC840" s="19"/>
      <c r="AD840" s="19"/>
      <c r="AE840" s="71" t="str">
        <f t="shared" si="506"/>
        <v/>
      </c>
      <c r="AF840" s="71" t="str">
        <f t="shared" si="507"/>
        <v/>
      </c>
      <c r="AG840" s="71" t="str">
        <f t="shared" si="508"/>
        <v/>
      </c>
      <c r="AH840" s="71" t="str">
        <f t="shared" si="509"/>
        <v/>
      </c>
      <c r="AI840" s="71" t="str">
        <f t="shared" si="510"/>
        <v/>
      </c>
      <c r="AJ840" s="71" t="str">
        <f t="shared" si="511"/>
        <v/>
      </c>
      <c r="AK840" s="71" t="str">
        <f t="shared" si="512"/>
        <v/>
      </c>
      <c r="AL840" s="71" t="str">
        <f t="shared" si="513"/>
        <v/>
      </c>
      <c r="AM840" s="71" t="str">
        <f t="shared" si="514"/>
        <v/>
      </c>
      <c r="AN840" s="72" t="str">
        <f t="shared" si="515"/>
        <v/>
      </c>
      <c r="AO840" s="73" t="str">
        <f t="shared" si="516"/>
        <v/>
      </c>
      <c r="AP840" s="72" t="str">
        <f t="shared" si="517"/>
        <v/>
      </c>
      <c r="AQ840" s="72" t="str">
        <f t="shared" si="518"/>
        <v/>
      </c>
      <c r="AR840" s="72" t="str">
        <f t="shared" si="519"/>
        <v/>
      </c>
      <c r="AS840" s="72" t="str">
        <f t="shared" si="520"/>
        <v/>
      </c>
      <c r="AT840" s="72" t="str">
        <f t="shared" si="521"/>
        <v/>
      </c>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78" t="str">
        <f t="shared" si="522"/>
        <v/>
      </c>
      <c r="CO840" s="78" t="str">
        <f t="shared" si="523"/>
        <v/>
      </c>
      <c r="CP840" s="78" t="str">
        <f t="shared" si="524"/>
        <v/>
      </c>
      <c r="CQ840" s="78" t="str">
        <f t="shared" si="525"/>
        <v/>
      </c>
      <c r="CR840" s="78" t="str">
        <f t="shared" si="526"/>
        <v/>
      </c>
      <c r="CS840" s="78" t="str">
        <f t="shared" si="527"/>
        <v/>
      </c>
      <c r="CT840" s="78">
        <f t="shared" si="528"/>
        <v>0</v>
      </c>
      <c r="CU840" s="78">
        <f t="shared" si="529"/>
        <v>0</v>
      </c>
      <c r="CV840" s="78">
        <f t="shared" si="530"/>
        <v>0</v>
      </c>
      <c r="CW840" s="78">
        <f t="shared" si="531"/>
        <v>0</v>
      </c>
      <c r="CX840" s="78">
        <f t="shared" si="532"/>
        <v>0</v>
      </c>
      <c r="CY840" s="78">
        <f t="shared" si="533"/>
        <v>0</v>
      </c>
      <c r="CZ840" s="78">
        <f t="shared" si="534"/>
        <v>0</v>
      </c>
      <c r="DA840" s="78">
        <f>IF(COUNTIFS($A$2:$A$601,A840,$B$2:$B$601,B840,$F$2:F$601,F840)&gt;1,1,0)</f>
        <v>0</v>
      </c>
      <c r="DB840" s="78">
        <f t="shared" si="535"/>
        <v>0</v>
      </c>
      <c r="DC840" s="78">
        <f t="shared" si="536"/>
        <v>0</v>
      </c>
      <c r="DD840" s="78">
        <f t="shared" si="537"/>
        <v>0</v>
      </c>
      <c r="DE840" s="78" t="str">
        <f t="shared" si="538"/>
        <v>1</v>
      </c>
      <c r="DF840" s="78" t="str">
        <f t="shared" si="539"/>
        <v>1</v>
      </c>
      <c r="DG840" s="78" t="str">
        <f t="shared" si="540"/>
        <v>1</v>
      </c>
      <c r="DH840" s="78" t="str">
        <f t="shared" si="541"/>
        <v>1</v>
      </c>
      <c r="DI840" s="79" t="str">
        <f>IFERROR(IF(J840="","",VLOOKUP(J840,Lists!$D$3:$E$13,2,FALSE)),1)</f>
        <v/>
      </c>
      <c r="DJ840" s="79" t="str">
        <f>IFERROR(IF(K840="","",VLOOKUP(K840,Lists!$F$3:$G$14,2,FALSE)),1)</f>
        <v/>
      </c>
      <c r="DK840" s="79" t="str">
        <f>IFERROR(IF(M840="","",VLOOKUP(M840,Lists!$AA$3:$AB$18,2,FALSE)),1)</f>
        <v/>
      </c>
      <c r="DL840" s="79" t="str">
        <f>IFERROR(IF(N840="","",VLOOKUP(N840,Lists!$AC$3:$AD$13,2,FALSE)),1)</f>
        <v/>
      </c>
    </row>
    <row r="841" spans="1:116" ht="15" customHeight="1" x14ac:dyDescent="0.2">
      <c r="A841" s="20"/>
      <c r="B841" s="19"/>
      <c r="C841" s="19"/>
      <c r="D841" s="19"/>
      <c r="E841" s="136"/>
      <c r="F841" s="70"/>
      <c r="G841" s="19"/>
      <c r="H841" s="65"/>
      <c r="I841" s="20"/>
      <c r="J841" s="66"/>
      <c r="K841" s="18"/>
      <c r="L841" s="18"/>
      <c r="M841" s="20"/>
      <c r="N841" s="20"/>
      <c r="O841" s="18"/>
      <c r="P841" s="134"/>
      <c r="Q841" s="70"/>
      <c r="R841" s="134"/>
      <c r="S841" s="70"/>
      <c r="T841" s="134"/>
      <c r="U841" s="70"/>
      <c r="V841" s="134"/>
      <c r="W841" s="20"/>
      <c r="X841" s="135"/>
      <c r="Y841" s="20"/>
      <c r="Z841" s="135"/>
      <c r="AA841" s="19"/>
      <c r="AB841" s="19"/>
      <c r="AC841" s="19"/>
      <c r="AD841" s="19"/>
      <c r="AE841" s="71" t="str">
        <f t="shared" si="506"/>
        <v/>
      </c>
      <c r="AF841" s="71" t="str">
        <f t="shared" si="507"/>
        <v/>
      </c>
      <c r="AG841" s="71" t="str">
        <f t="shared" si="508"/>
        <v/>
      </c>
      <c r="AH841" s="71" t="str">
        <f t="shared" si="509"/>
        <v/>
      </c>
      <c r="AI841" s="71" t="str">
        <f t="shared" si="510"/>
        <v/>
      </c>
      <c r="AJ841" s="71" t="str">
        <f t="shared" si="511"/>
        <v/>
      </c>
      <c r="AK841" s="71" t="str">
        <f t="shared" si="512"/>
        <v/>
      </c>
      <c r="AL841" s="71" t="str">
        <f t="shared" si="513"/>
        <v/>
      </c>
      <c r="AM841" s="71" t="str">
        <f t="shared" si="514"/>
        <v/>
      </c>
      <c r="AN841" s="72" t="str">
        <f t="shared" si="515"/>
        <v/>
      </c>
      <c r="AO841" s="73" t="str">
        <f t="shared" si="516"/>
        <v/>
      </c>
      <c r="AP841" s="72" t="str">
        <f t="shared" si="517"/>
        <v/>
      </c>
      <c r="AQ841" s="72" t="str">
        <f t="shared" si="518"/>
        <v/>
      </c>
      <c r="AR841" s="72" t="str">
        <f t="shared" si="519"/>
        <v/>
      </c>
      <c r="AS841" s="72" t="str">
        <f t="shared" si="520"/>
        <v/>
      </c>
      <c r="AT841" s="72" t="str">
        <f t="shared" si="521"/>
        <v/>
      </c>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78" t="str">
        <f t="shared" si="522"/>
        <v/>
      </c>
      <c r="CO841" s="78" t="str">
        <f t="shared" si="523"/>
        <v/>
      </c>
      <c r="CP841" s="78" t="str">
        <f t="shared" si="524"/>
        <v/>
      </c>
      <c r="CQ841" s="78" t="str">
        <f t="shared" si="525"/>
        <v/>
      </c>
      <c r="CR841" s="78" t="str">
        <f t="shared" si="526"/>
        <v/>
      </c>
      <c r="CS841" s="78" t="str">
        <f t="shared" si="527"/>
        <v/>
      </c>
      <c r="CT841" s="78">
        <f t="shared" si="528"/>
        <v>0</v>
      </c>
      <c r="CU841" s="78">
        <f t="shared" si="529"/>
        <v>0</v>
      </c>
      <c r="CV841" s="78">
        <f t="shared" si="530"/>
        <v>0</v>
      </c>
      <c r="CW841" s="78">
        <f t="shared" si="531"/>
        <v>0</v>
      </c>
      <c r="CX841" s="78">
        <f t="shared" si="532"/>
        <v>0</v>
      </c>
      <c r="CY841" s="78">
        <f t="shared" si="533"/>
        <v>0</v>
      </c>
      <c r="CZ841" s="78">
        <f t="shared" si="534"/>
        <v>0</v>
      </c>
      <c r="DA841" s="78">
        <f>IF(COUNTIFS($A$2:$A$601,A841,$B$2:$B$601,B841,$F$2:F$601,F841)&gt;1,1,0)</f>
        <v>0</v>
      </c>
      <c r="DB841" s="78">
        <f t="shared" si="535"/>
        <v>0</v>
      </c>
      <c r="DC841" s="78">
        <f t="shared" si="536"/>
        <v>0</v>
      </c>
      <c r="DD841" s="78">
        <f t="shared" si="537"/>
        <v>0</v>
      </c>
      <c r="DE841" s="78" t="str">
        <f t="shared" si="538"/>
        <v>1</v>
      </c>
      <c r="DF841" s="78" t="str">
        <f t="shared" si="539"/>
        <v>1</v>
      </c>
      <c r="DG841" s="78" t="str">
        <f t="shared" si="540"/>
        <v>1</v>
      </c>
      <c r="DH841" s="78" t="str">
        <f t="shared" si="541"/>
        <v>1</v>
      </c>
      <c r="DI841" s="79" t="str">
        <f>IFERROR(IF(J841="","",VLOOKUP(J841,Lists!$D$3:$E$13,2,FALSE)),1)</f>
        <v/>
      </c>
      <c r="DJ841" s="79" t="str">
        <f>IFERROR(IF(K841="","",VLOOKUP(K841,Lists!$F$3:$G$14,2,FALSE)),1)</f>
        <v/>
      </c>
      <c r="DK841" s="79" t="str">
        <f>IFERROR(IF(M841="","",VLOOKUP(M841,Lists!$AA$3:$AB$18,2,FALSE)),1)</f>
        <v/>
      </c>
      <c r="DL841" s="79" t="str">
        <f>IFERROR(IF(N841="","",VLOOKUP(N841,Lists!$AC$3:$AD$13,2,FALSE)),1)</f>
        <v/>
      </c>
    </row>
    <row r="842" spans="1:116" ht="15" customHeight="1" x14ac:dyDescent="0.2">
      <c r="A842" s="20"/>
      <c r="B842" s="19"/>
      <c r="C842" s="19"/>
      <c r="D842" s="19"/>
      <c r="E842" s="136"/>
      <c r="F842" s="70"/>
      <c r="G842" s="19"/>
      <c r="H842" s="65"/>
      <c r="I842" s="20"/>
      <c r="J842" s="66"/>
      <c r="K842" s="18"/>
      <c r="L842" s="18"/>
      <c r="M842" s="20"/>
      <c r="N842" s="20"/>
      <c r="O842" s="18"/>
      <c r="P842" s="134"/>
      <c r="Q842" s="70"/>
      <c r="R842" s="134"/>
      <c r="S842" s="70"/>
      <c r="T842" s="134"/>
      <c r="U842" s="70"/>
      <c r="V842" s="134"/>
      <c r="W842" s="20"/>
      <c r="X842" s="135"/>
      <c r="Y842" s="20"/>
      <c r="Z842" s="135"/>
      <c r="AA842" s="19"/>
      <c r="AB842" s="19"/>
      <c r="AC842" s="19"/>
      <c r="AD842" s="19"/>
      <c r="AE842" s="71" t="str">
        <f t="shared" si="506"/>
        <v/>
      </c>
      <c r="AF842" s="71" t="str">
        <f t="shared" si="507"/>
        <v/>
      </c>
      <c r="AG842" s="71" t="str">
        <f t="shared" si="508"/>
        <v/>
      </c>
      <c r="AH842" s="71" t="str">
        <f t="shared" si="509"/>
        <v/>
      </c>
      <c r="AI842" s="71" t="str">
        <f t="shared" si="510"/>
        <v/>
      </c>
      <c r="AJ842" s="71" t="str">
        <f t="shared" si="511"/>
        <v/>
      </c>
      <c r="AK842" s="71" t="str">
        <f t="shared" si="512"/>
        <v/>
      </c>
      <c r="AL842" s="71" t="str">
        <f t="shared" si="513"/>
        <v/>
      </c>
      <c r="AM842" s="71" t="str">
        <f t="shared" si="514"/>
        <v/>
      </c>
      <c r="AN842" s="72" t="str">
        <f t="shared" si="515"/>
        <v/>
      </c>
      <c r="AO842" s="73" t="str">
        <f t="shared" si="516"/>
        <v/>
      </c>
      <c r="AP842" s="72" t="str">
        <f t="shared" si="517"/>
        <v/>
      </c>
      <c r="AQ842" s="72" t="str">
        <f t="shared" si="518"/>
        <v/>
      </c>
      <c r="AR842" s="72" t="str">
        <f t="shared" si="519"/>
        <v/>
      </c>
      <c r="AS842" s="72" t="str">
        <f t="shared" si="520"/>
        <v/>
      </c>
      <c r="AT842" s="72" t="str">
        <f t="shared" si="521"/>
        <v/>
      </c>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78" t="str">
        <f t="shared" si="522"/>
        <v/>
      </c>
      <c r="CO842" s="78" t="str">
        <f t="shared" si="523"/>
        <v/>
      </c>
      <c r="CP842" s="78" t="str">
        <f t="shared" si="524"/>
        <v/>
      </c>
      <c r="CQ842" s="78" t="str">
        <f t="shared" si="525"/>
        <v/>
      </c>
      <c r="CR842" s="78" t="str">
        <f t="shared" si="526"/>
        <v/>
      </c>
      <c r="CS842" s="78" t="str">
        <f t="shared" si="527"/>
        <v/>
      </c>
      <c r="CT842" s="78">
        <f t="shared" si="528"/>
        <v>0</v>
      </c>
      <c r="CU842" s="78">
        <f t="shared" si="529"/>
        <v>0</v>
      </c>
      <c r="CV842" s="78">
        <f t="shared" si="530"/>
        <v>0</v>
      </c>
      <c r="CW842" s="78">
        <f t="shared" si="531"/>
        <v>0</v>
      </c>
      <c r="CX842" s="78">
        <f t="shared" si="532"/>
        <v>0</v>
      </c>
      <c r="CY842" s="78">
        <f t="shared" si="533"/>
        <v>0</v>
      </c>
      <c r="CZ842" s="78">
        <f t="shared" si="534"/>
        <v>0</v>
      </c>
      <c r="DA842" s="78">
        <f>IF(COUNTIFS($A$2:$A$601,A842,$B$2:$B$601,B842,$F$2:F$601,F842)&gt;1,1,0)</f>
        <v>0</v>
      </c>
      <c r="DB842" s="78">
        <f t="shared" si="535"/>
        <v>0</v>
      </c>
      <c r="DC842" s="78">
        <f t="shared" si="536"/>
        <v>0</v>
      </c>
      <c r="DD842" s="78">
        <f t="shared" si="537"/>
        <v>0</v>
      </c>
      <c r="DE842" s="78" t="str">
        <f t="shared" si="538"/>
        <v>1</v>
      </c>
      <c r="DF842" s="78" t="str">
        <f t="shared" si="539"/>
        <v>1</v>
      </c>
      <c r="DG842" s="78" t="str">
        <f t="shared" si="540"/>
        <v>1</v>
      </c>
      <c r="DH842" s="78" t="str">
        <f t="shared" si="541"/>
        <v>1</v>
      </c>
      <c r="DI842" s="79" t="str">
        <f>IFERROR(IF(J842="","",VLOOKUP(J842,Lists!$D$3:$E$13,2,FALSE)),1)</f>
        <v/>
      </c>
      <c r="DJ842" s="79" t="str">
        <f>IFERROR(IF(K842="","",VLOOKUP(K842,Lists!$F$3:$G$14,2,FALSE)),1)</f>
        <v/>
      </c>
      <c r="DK842" s="79" t="str">
        <f>IFERROR(IF(M842="","",VLOOKUP(M842,Lists!$AA$3:$AB$18,2,FALSE)),1)</f>
        <v/>
      </c>
      <c r="DL842" s="79" t="str">
        <f>IFERROR(IF(N842="","",VLOOKUP(N842,Lists!$AC$3:$AD$13,2,FALSE)),1)</f>
        <v/>
      </c>
    </row>
    <row r="843" spans="1:116" ht="15" customHeight="1" x14ac:dyDescent="0.2">
      <c r="A843" s="20"/>
      <c r="B843" s="19"/>
      <c r="C843" s="19"/>
      <c r="D843" s="19"/>
      <c r="E843" s="136"/>
      <c r="F843" s="70"/>
      <c r="G843" s="19"/>
      <c r="H843" s="65"/>
      <c r="I843" s="20"/>
      <c r="J843" s="66"/>
      <c r="K843" s="18"/>
      <c r="L843" s="18"/>
      <c r="M843" s="20"/>
      <c r="N843" s="20"/>
      <c r="O843" s="18"/>
      <c r="P843" s="134"/>
      <c r="Q843" s="70"/>
      <c r="R843" s="134"/>
      <c r="S843" s="70"/>
      <c r="T843" s="134"/>
      <c r="U843" s="70"/>
      <c r="V843" s="134"/>
      <c r="W843" s="20"/>
      <c r="X843" s="135"/>
      <c r="Y843" s="20"/>
      <c r="Z843" s="135"/>
      <c r="AA843" s="19"/>
      <c r="AB843" s="19"/>
      <c r="AC843" s="19"/>
      <c r="AD843" s="19"/>
      <c r="AE843" s="71" t="str">
        <f t="shared" si="506"/>
        <v/>
      </c>
      <c r="AF843" s="71" t="str">
        <f t="shared" si="507"/>
        <v/>
      </c>
      <c r="AG843" s="71" t="str">
        <f t="shared" si="508"/>
        <v/>
      </c>
      <c r="AH843" s="71" t="str">
        <f t="shared" si="509"/>
        <v/>
      </c>
      <c r="AI843" s="71" t="str">
        <f t="shared" si="510"/>
        <v/>
      </c>
      <c r="AJ843" s="71" t="str">
        <f t="shared" si="511"/>
        <v/>
      </c>
      <c r="AK843" s="71" t="str">
        <f t="shared" si="512"/>
        <v/>
      </c>
      <c r="AL843" s="71" t="str">
        <f t="shared" si="513"/>
        <v/>
      </c>
      <c r="AM843" s="71" t="str">
        <f t="shared" si="514"/>
        <v/>
      </c>
      <c r="AN843" s="72" t="str">
        <f t="shared" si="515"/>
        <v/>
      </c>
      <c r="AO843" s="73" t="str">
        <f t="shared" si="516"/>
        <v/>
      </c>
      <c r="AP843" s="72" t="str">
        <f t="shared" si="517"/>
        <v/>
      </c>
      <c r="AQ843" s="72" t="str">
        <f t="shared" si="518"/>
        <v/>
      </c>
      <c r="AR843" s="72" t="str">
        <f t="shared" si="519"/>
        <v/>
      </c>
      <c r="AS843" s="72" t="str">
        <f t="shared" si="520"/>
        <v/>
      </c>
      <c r="AT843" s="72" t="str">
        <f t="shared" si="521"/>
        <v/>
      </c>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78" t="str">
        <f t="shared" si="522"/>
        <v/>
      </c>
      <c r="CO843" s="78" t="str">
        <f t="shared" si="523"/>
        <v/>
      </c>
      <c r="CP843" s="78" t="str">
        <f t="shared" si="524"/>
        <v/>
      </c>
      <c r="CQ843" s="78" t="str">
        <f t="shared" si="525"/>
        <v/>
      </c>
      <c r="CR843" s="78" t="str">
        <f t="shared" si="526"/>
        <v/>
      </c>
      <c r="CS843" s="78" t="str">
        <f t="shared" si="527"/>
        <v/>
      </c>
      <c r="CT843" s="78">
        <f t="shared" si="528"/>
        <v>0</v>
      </c>
      <c r="CU843" s="78">
        <f t="shared" si="529"/>
        <v>0</v>
      </c>
      <c r="CV843" s="78">
        <f t="shared" si="530"/>
        <v>0</v>
      </c>
      <c r="CW843" s="78">
        <f t="shared" si="531"/>
        <v>0</v>
      </c>
      <c r="CX843" s="78">
        <f t="shared" si="532"/>
        <v>0</v>
      </c>
      <c r="CY843" s="78">
        <f t="shared" si="533"/>
        <v>0</v>
      </c>
      <c r="CZ843" s="78">
        <f t="shared" si="534"/>
        <v>0</v>
      </c>
      <c r="DA843" s="78">
        <f>IF(COUNTIFS($A$2:$A$601,A843,$B$2:$B$601,B843,$F$2:F$601,F843)&gt;1,1,0)</f>
        <v>0</v>
      </c>
      <c r="DB843" s="78">
        <f t="shared" si="535"/>
        <v>0</v>
      </c>
      <c r="DC843" s="78">
        <f t="shared" si="536"/>
        <v>0</v>
      </c>
      <c r="DD843" s="78">
        <f t="shared" si="537"/>
        <v>0</v>
      </c>
      <c r="DE843" s="78" t="str">
        <f t="shared" si="538"/>
        <v>1</v>
      </c>
      <c r="DF843" s="78" t="str">
        <f t="shared" si="539"/>
        <v>1</v>
      </c>
      <c r="DG843" s="78" t="str">
        <f t="shared" si="540"/>
        <v>1</v>
      </c>
      <c r="DH843" s="78" t="str">
        <f t="shared" si="541"/>
        <v>1</v>
      </c>
      <c r="DI843" s="79" t="str">
        <f>IFERROR(IF(J843="","",VLOOKUP(J843,Lists!$D$3:$E$13,2,FALSE)),1)</f>
        <v/>
      </c>
      <c r="DJ843" s="79" t="str">
        <f>IFERROR(IF(K843="","",VLOOKUP(K843,Lists!$F$3:$G$14,2,FALSE)),1)</f>
        <v/>
      </c>
      <c r="DK843" s="79" t="str">
        <f>IFERROR(IF(M843="","",VLOOKUP(M843,Lists!$AA$3:$AB$18,2,FALSE)),1)</f>
        <v/>
      </c>
      <c r="DL843" s="79" t="str">
        <f>IFERROR(IF(N843="","",VLOOKUP(N843,Lists!$AC$3:$AD$13,2,FALSE)),1)</f>
        <v/>
      </c>
    </row>
    <row r="844" spans="1:116" ht="15" customHeight="1" x14ac:dyDescent="0.2">
      <c r="A844" s="20"/>
      <c r="B844" s="19"/>
      <c r="C844" s="19"/>
      <c r="D844" s="19"/>
      <c r="E844" s="136"/>
      <c r="F844" s="70"/>
      <c r="G844" s="19"/>
      <c r="H844" s="65"/>
      <c r="I844" s="20"/>
      <c r="J844" s="66"/>
      <c r="K844" s="18"/>
      <c r="L844" s="18"/>
      <c r="M844" s="20"/>
      <c r="N844" s="20"/>
      <c r="O844" s="18"/>
      <c r="P844" s="134"/>
      <c r="Q844" s="70"/>
      <c r="R844" s="134"/>
      <c r="S844" s="70"/>
      <c r="T844" s="134"/>
      <c r="U844" s="70"/>
      <c r="V844" s="134"/>
      <c r="W844" s="20"/>
      <c r="X844" s="135"/>
      <c r="Y844" s="20"/>
      <c r="Z844" s="135"/>
      <c r="AA844" s="19"/>
      <c r="AB844" s="19"/>
      <c r="AC844" s="19"/>
      <c r="AD844" s="19"/>
      <c r="AE844" s="71" t="str">
        <f t="shared" si="506"/>
        <v/>
      </c>
      <c r="AF844" s="71" t="str">
        <f t="shared" si="507"/>
        <v/>
      </c>
      <c r="AG844" s="71" t="str">
        <f t="shared" si="508"/>
        <v/>
      </c>
      <c r="AH844" s="71" t="str">
        <f t="shared" si="509"/>
        <v/>
      </c>
      <c r="AI844" s="71" t="str">
        <f t="shared" si="510"/>
        <v/>
      </c>
      <c r="AJ844" s="71" t="str">
        <f t="shared" si="511"/>
        <v/>
      </c>
      <c r="AK844" s="71" t="str">
        <f t="shared" si="512"/>
        <v/>
      </c>
      <c r="AL844" s="71" t="str">
        <f t="shared" si="513"/>
        <v/>
      </c>
      <c r="AM844" s="71" t="str">
        <f t="shared" si="514"/>
        <v/>
      </c>
      <c r="AN844" s="72" t="str">
        <f t="shared" si="515"/>
        <v/>
      </c>
      <c r="AO844" s="73" t="str">
        <f t="shared" si="516"/>
        <v/>
      </c>
      <c r="AP844" s="72" t="str">
        <f t="shared" si="517"/>
        <v/>
      </c>
      <c r="AQ844" s="72" t="str">
        <f t="shared" si="518"/>
        <v/>
      </c>
      <c r="AR844" s="72" t="str">
        <f t="shared" si="519"/>
        <v/>
      </c>
      <c r="AS844" s="72" t="str">
        <f t="shared" si="520"/>
        <v/>
      </c>
      <c r="AT844" s="72" t="str">
        <f t="shared" si="521"/>
        <v/>
      </c>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78" t="str">
        <f t="shared" si="522"/>
        <v/>
      </c>
      <c r="CO844" s="78" t="str">
        <f t="shared" si="523"/>
        <v/>
      </c>
      <c r="CP844" s="78" t="str">
        <f t="shared" si="524"/>
        <v/>
      </c>
      <c r="CQ844" s="78" t="str">
        <f t="shared" si="525"/>
        <v/>
      </c>
      <c r="CR844" s="78" t="str">
        <f t="shared" si="526"/>
        <v/>
      </c>
      <c r="CS844" s="78" t="str">
        <f t="shared" si="527"/>
        <v/>
      </c>
      <c r="CT844" s="78">
        <f t="shared" si="528"/>
        <v>0</v>
      </c>
      <c r="CU844" s="78">
        <f t="shared" si="529"/>
        <v>0</v>
      </c>
      <c r="CV844" s="78">
        <f t="shared" si="530"/>
        <v>0</v>
      </c>
      <c r="CW844" s="78">
        <f t="shared" si="531"/>
        <v>0</v>
      </c>
      <c r="CX844" s="78">
        <f t="shared" si="532"/>
        <v>0</v>
      </c>
      <c r="CY844" s="78">
        <f t="shared" si="533"/>
        <v>0</v>
      </c>
      <c r="CZ844" s="78">
        <f t="shared" si="534"/>
        <v>0</v>
      </c>
      <c r="DA844" s="78">
        <f>IF(COUNTIFS($A$2:$A$601,A844,$B$2:$B$601,B844,$F$2:F$601,F844)&gt;1,1,0)</f>
        <v>0</v>
      </c>
      <c r="DB844" s="78">
        <f t="shared" si="535"/>
        <v>0</v>
      </c>
      <c r="DC844" s="78">
        <f t="shared" si="536"/>
        <v>0</v>
      </c>
      <c r="DD844" s="78">
        <f t="shared" si="537"/>
        <v>0</v>
      </c>
      <c r="DE844" s="78" t="str">
        <f t="shared" si="538"/>
        <v>1</v>
      </c>
      <c r="DF844" s="78" t="str">
        <f t="shared" si="539"/>
        <v>1</v>
      </c>
      <c r="DG844" s="78" t="str">
        <f t="shared" si="540"/>
        <v>1</v>
      </c>
      <c r="DH844" s="78" t="str">
        <f t="shared" si="541"/>
        <v>1</v>
      </c>
      <c r="DI844" s="79" t="str">
        <f>IFERROR(IF(J844="","",VLOOKUP(J844,Lists!$D$3:$E$13,2,FALSE)),1)</f>
        <v/>
      </c>
      <c r="DJ844" s="79" t="str">
        <f>IFERROR(IF(K844="","",VLOOKUP(K844,Lists!$F$3:$G$14,2,FALSE)),1)</f>
        <v/>
      </c>
      <c r="DK844" s="79" t="str">
        <f>IFERROR(IF(M844="","",VLOOKUP(M844,Lists!$AA$3:$AB$18,2,FALSE)),1)</f>
        <v/>
      </c>
      <c r="DL844" s="79" t="str">
        <f>IFERROR(IF(N844="","",VLOOKUP(N844,Lists!$AC$3:$AD$13,2,FALSE)),1)</f>
        <v/>
      </c>
    </row>
    <row r="845" spans="1:116" ht="15" customHeight="1" x14ac:dyDescent="0.2">
      <c r="A845" s="20"/>
      <c r="B845" s="19"/>
      <c r="C845" s="19"/>
      <c r="D845" s="19"/>
      <c r="E845" s="136"/>
      <c r="F845" s="70"/>
      <c r="G845" s="19"/>
      <c r="H845" s="65"/>
      <c r="I845" s="20"/>
      <c r="J845" s="66"/>
      <c r="K845" s="18"/>
      <c r="L845" s="18"/>
      <c r="M845" s="20"/>
      <c r="N845" s="20"/>
      <c r="O845" s="18"/>
      <c r="P845" s="134"/>
      <c r="Q845" s="70"/>
      <c r="R845" s="134"/>
      <c r="S845" s="70"/>
      <c r="T845" s="134"/>
      <c r="U845" s="70"/>
      <c r="V845" s="134"/>
      <c r="W845" s="20"/>
      <c r="X845" s="135"/>
      <c r="Y845" s="20"/>
      <c r="Z845" s="135"/>
      <c r="AA845" s="19"/>
      <c r="AB845" s="19"/>
      <c r="AC845" s="19"/>
      <c r="AD845" s="19"/>
      <c r="AE845" s="71" t="str">
        <f t="shared" si="506"/>
        <v/>
      </c>
      <c r="AF845" s="71" t="str">
        <f t="shared" si="507"/>
        <v/>
      </c>
      <c r="AG845" s="71" t="str">
        <f t="shared" si="508"/>
        <v/>
      </c>
      <c r="AH845" s="71" t="str">
        <f t="shared" si="509"/>
        <v/>
      </c>
      <c r="AI845" s="71" t="str">
        <f t="shared" si="510"/>
        <v/>
      </c>
      <c r="AJ845" s="71" t="str">
        <f t="shared" si="511"/>
        <v/>
      </c>
      <c r="AK845" s="71" t="str">
        <f t="shared" si="512"/>
        <v/>
      </c>
      <c r="AL845" s="71" t="str">
        <f t="shared" si="513"/>
        <v/>
      </c>
      <c r="AM845" s="71" t="str">
        <f t="shared" si="514"/>
        <v/>
      </c>
      <c r="AN845" s="72" t="str">
        <f t="shared" si="515"/>
        <v/>
      </c>
      <c r="AO845" s="73" t="str">
        <f t="shared" si="516"/>
        <v/>
      </c>
      <c r="AP845" s="72" t="str">
        <f t="shared" si="517"/>
        <v/>
      </c>
      <c r="AQ845" s="72" t="str">
        <f t="shared" si="518"/>
        <v/>
      </c>
      <c r="AR845" s="72" t="str">
        <f t="shared" si="519"/>
        <v/>
      </c>
      <c r="AS845" s="72" t="str">
        <f t="shared" si="520"/>
        <v/>
      </c>
      <c r="AT845" s="72" t="str">
        <f t="shared" si="521"/>
        <v/>
      </c>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78" t="str">
        <f t="shared" si="522"/>
        <v/>
      </c>
      <c r="CO845" s="78" t="str">
        <f t="shared" si="523"/>
        <v/>
      </c>
      <c r="CP845" s="78" t="str">
        <f t="shared" si="524"/>
        <v/>
      </c>
      <c r="CQ845" s="78" t="str">
        <f t="shared" si="525"/>
        <v/>
      </c>
      <c r="CR845" s="78" t="str">
        <f t="shared" si="526"/>
        <v/>
      </c>
      <c r="CS845" s="78" t="str">
        <f t="shared" si="527"/>
        <v/>
      </c>
      <c r="CT845" s="78">
        <f t="shared" si="528"/>
        <v>0</v>
      </c>
      <c r="CU845" s="78">
        <f t="shared" si="529"/>
        <v>0</v>
      </c>
      <c r="CV845" s="78">
        <f t="shared" si="530"/>
        <v>0</v>
      </c>
      <c r="CW845" s="78">
        <f t="shared" si="531"/>
        <v>0</v>
      </c>
      <c r="CX845" s="78">
        <f t="shared" si="532"/>
        <v>0</v>
      </c>
      <c r="CY845" s="78">
        <f t="shared" si="533"/>
        <v>0</v>
      </c>
      <c r="CZ845" s="78">
        <f t="shared" si="534"/>
        <v>0</v>
      </c>
      <c r="DA845" s="78">
        <f>IF(COUNTIFS($A$2:$A$601,A845,$B$2:$B$601,B845,$F$2:F$601,F845)&gt;1,1,0)</f>
        <v>0</v>
      </c>
      <c r="DB845" s="78">
        <f t="shared" si="535"/>
        <v>0</v>
      </c>
      <c r="DC845" s="78">
        <f t="shared" si="536"/>
        <v>0</v>
      </c>
      <c r="DD845" s="78">
        <f t="shared" si="537"/>
        <v>0</v>
      </c>
      <c r="DE845" s="78" t="str">
        <f t="shared" si="538"/>
        <v>1</v>
      </c>
      <c r="DF845" s="78" t="str">
        <f t="shared" si="539"/>
        <v>1</v>
      </c>
      <c r="DG845" s="78" t="str">
        <f t="shared" si="540"/>
        <v>1</v>
      </c>
      <c r="DH845" s="78" t="str">
        <f t="shared" si="541"/>
        <v>1</v>
      </c>
      <c r="DI845" s="79" t="str">
        <f>IFERROR(IF(J845="","",VLOOKUP(J845,Lists!$D$3:$E$13,2,FALSE)),1)</f>
        <v/>
      </c>
      <c r="DJ845" s="79" t="str">
        <f>IFERROR(IF(K845="","",VLOOKUP(K845,Lists!$F$3:$G$14,2,FALSE)),1)</f>
        <v/>
      </c>
      <c r="DK845" s="79" t="str">
        <f>IFERROR(IF(M845="","",VLOOKUP(M845,Lists!$AA$3:$AB$18,2,FALSE)),1)</f>
        <v/>
      </c>
      <c r="DL845" s="79" t="str">
        <f>IFERROR(IF(N845="","",VLOOKUP(N845,Lists!$AC$3:$AD$13,2,FALSE)),1)</f>
        <v/>
      </c>
    </row>
    <row r="846" spans="1:116" ht="15" customHeight="1" x14ac:dyDescent="0.2">
      <c r="A846" s="20"/>
      <c r="B846" s="19"/>
      <c r="C846" s="19"/>
      <c r="D846" s="19"/>
      <c r="E846" s="136"/>
      <c r="F846" s="70"/>
      <c r="G846" s="19"/>
      <c r="H846" s="65"/>
      <c r="I846" s="20"/>
      <c r="J846" s="66"/>
      <c r="K846" s="18"/>
      <c r="L846" s="18"/>
      <c r="M846" s="20"/>
      <c r="N846" s="20"/>
      <c r="O846" s="18"/>
      <c r="P846" s="134"/>
      <c r="Q846" s="70"/>
      <c r="R846" s="134"/>
      <c r="S846" s="70"/>
      <c r="T846" s="134"/>
      <c r="U846" s="70"/>
      <c r="V846" s="134"/>
      <c r="W846" s="20"/>
      <c r="X846" s="135"/>
      <c r="Y846" s="20"/>
      <c r="Z846" s="135"/>
      <c r="AA846" s="19"/>
      <c r="AB846" s="19"/>
      <c r="AC846" s="19"/>
      <c r="AD846" s="19"/>
      <c r="AE846" s="71" t="str">
        <f t="shared" si="506"/>
        <v/>
      </c>
      <c r="AF846" s="71" t="str">
        <f t="shared" si="507"/>
        <v/>
      </c>
      <c r="AG846" s="71" t="str">
        <f t="shared" si="508"/>
        <v/>
      </c>
      <c r="AH846" s="71" t="str">
        <f t="shared" si="509"/>
        <v/>
      </c>
      <c r="AI846" s="71" t="str">
        <f t="shared" si="510"/>
        <v/>
      </c>
      <c r="AJ846" s="71" t="str">
        <f t="shared" si="511"/>
        <v/>
      </c>
      <c r="AK846" s="71" t="str">
        <f t="shared" si="512"/>
        <v/>
      </c>
      <c r="AL846" s="71" t="str">
        <f t="shared" si="513"/>
        <v/>
      </c>
      <c r="AM846" s="71" t="str">
        <f t="shared" si="514"/>
        <v/>
      </c>
      <c r="AN846" s="72" t="str">
        <f t="shared" si="515"/>
        <v/>
      </c>
      <c r="AO846" s="73" t="str">
        <f t="shared" si="516"/>
        <v/>
      </c>
      <c r="AP846" s="72" t="str">
        <f t="shared" si="517"/>
        <v/>
      </c>
      <c r="AQ846" s="72" t="str">
        <f t="shared" si="518"/>
        <v/>
      </c>
      <c r="AR846" s="72" t="str">
        <f t="shared" si="519"/>
        <v/>
      </c>
      <c r="AS846" s="72" t="str">
        <f t="shared" si="520"/>
        <v/>
      </c>
      <c r="AT846" s="72" t="str">
        <f t="shared" si="521"/>
        <v/>
      </c>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78" t="str">
        <f t="shared" si="522"/>
        <v/>
      </c>
      <c r="CO846" s="78" t="str">
        <f t="shared" si="523"/>
        <v/>
      </c>
      <c r="CP846" s="78" t="str">
        <f t="shared" si="524"/>
        <v/>
      </c>
      <c r="CQ846" s="78" t="str">
        <f t="shared" si="525"/>
        <v/>
      </c>
      <c r="CR846" s="78" t="str">
        <f t="shared" si="526"/>
        <v/>
      </c>
      <c r="CS846" s="78" t="str">
        <f t="shared" si="527"/>
        <v/>
      </c>
      <c r="CT846" s="78">
        <f t="shared" si="528"/>
        <v>0</v>
      </c>
      <c r="CU846" s="78">
        <f t="shared" si="529"/>
        <v>0</v>
      </c>
      <c r="CV846" s="78">
        <f t="shared" si="530"/>
        <v>0</v>
      </c>
      <c r="CW846" s="78">
        <f t="shared" si="531"/>
        <v>0</v>
      </c>
      <c r="CX846" s="78">
        <f t="shared" si="532"/>
        <v>0</v>
      </c>
      <c r="CY846" s="78">
        <f t="shared" si="533"/>
        <v>0</v>
      </c>
      <c r="CZ846" s="78">
        <f t="shared" si="534"/>
        <v>0</v>
      </c>
      <c r="DA846" s="78">
        <f>IF(COUNTIFS($A$2:$A$601,A846,$B$2:$B$601,B846,$F$2:F$601,F846)&gt;1,1,0)</f>
        <v>0</v>
      </c>
      <c r="DB846" s="78">
        <f t="shared" si="535"/>
        <v>0</v>
      </c>
      <c r="DC846" s="78">
        <f t="shared" si="536"/>
        <v>0</v>
      </c>
      <c r="DD846" s="78">
        <f t="shared" si="537"/>
        <v>0</v>
      </c>
      <c r="DE846" s="78" t="str">
        <f t="shared" si="538"/>
        <v>1</v>
      </c>
      <c r="DF846" s="78" t="str">
        <f t="shared" si="539"/>
        <v>1</v>
      </c>
      <c r="DG846" s="78" t="str">
        <f t="shared" si="540"/>
        <v>1</v>
      </c>
      <c r="DH846" s="78" t="str">
        <f t="shared" si="541"/>
        <v>1</v>
      </c>
      <c r="DI846" s="79" t="str">
        <f>IFERROR(IF(J846="","",VLOOKUP(J846,Lists!$D$3:$E$13,2,FALSE)),1)</f>
        <v/>
      </c>
      <c r="DJ846" s="79" t="str">
        <f>IFERROR(IF(K846="","",VLOOKUP(K846,Lists!$F$3:$G$14,2,FALSE)),1)</f>
        <v/>
      </c>
      <c r="DK846" s="79" t="str">
        <f>IFERROR(IF(M846="","",VLOOKUP(M846,Lists!$AA$3:$AB$18,2,FALSE)),1)</f>
        <v/>
      </c>
      <c r="DL846" s="79" t="str">
        <f>IFERROR(IF(N846="","",VLOOKUP(N846,Lists!$AC$3:$AD$13,2,FALSE)),1)</f>
        <v/>
      </c>
    </row>
    <row r="847" spans="1:116" ht="15" customHeight="1" x14ac:dyDescent="0.2">
      <c r="A847" s="20"/>
      <c r="B847" s="19"/>
      <c r="C847" s="19"/>
      <c r="D847" s="19"/>
      <c r="E847" s="136"/>
      <c r="F847" s="70"/>
      <c r="G847" s="19"/>
      <c r="H847" s="65"/>
      <c r="I847" s="20"/>
      <c r="J847" s="66"/>
      <c r="K847" s="18"/>
      <c r="L847" s="18"/>
      <c r="M847" s="20"/>
      <c r="N847" s="20"/>
      <c r="O847" s="18"/>
      <c r="P847" s="134"/>
      <c r="Q847" s="70"/>
      <c r="R847" s="134"/>
      <c r="S847" s="70"/>
      <c r="T847" s="134"/>
      <c r="U847" s="70"/>
      <c r="V847" s="134"/>
      <c r="W847" s="20"/>
      <c r="X847" s="135"/>
      <c r="Y847" s="20"/>
      <c r="Z847" s="135"/>
      <c r="AA847" s="19"/>
      <c r="AB847" s="19"/>
      <c r="AC847" s="19"/>
      <c r="AD847" s="19"/>
      <c r="AE847" s="71" t="str">
        <f t="shared" si="506"/>
        <v/>
      </c>
      <c r="AF847" s="71" t="str">
        <f t="shared" si="507"/>
        <v/>
      </c>
      <c r="AG847" s="71" t="str">
        <f t="shared" si="508"/>
        <v/>
      </c>
      <c r="AH847" s="71" t="str">
        <f t="shared" si="509"/>
        <v/>
      </c>
      <c r="AI847" s="71" t="str">
        <f t="shared" si="510"/>
        <v/>
      </c>
      <c r="AJ847" s="71" t="str">
        <f t="shared" si="511"/>
        <v/>
      </c>
      <c r="AK847" s="71" t="str">
        <f t="shared" si="512"/>
        <v/>
      </c>
      <c r="AL847" s="71" t="str">
        <f t="shared" si="513"/>
        <v/>
      </c>
      <c r="AM847" s="71" t="str">
        <f t="shared" si="514"/>
        <v/>
      </c>
      <c r="AN847" s="72" t="str">
        <f t="shared" si="515"/>
        <v/>
      </c>
      <c r="AO847" s="73" t="str">
        <f t="shared" si="516"/>
        <v/>
      </c>
      <c r="AP847" s="72" t="str">
        <f t="shared" si="517"/>
        <v/>
      </c>
      <c r="AQ847" s="72" t="str">
        <f t="shared" si="518"/>
        <v/>
      </c>
      <c r="AR847" s="72" t="str">
        <f t="shared" si="519"/>
        <v/>
      </c>
      <c r="AS847" s="72" t="str">
        <f t="shared" si="520"/>
        <v/>
      </c>
      <c r="AT847" s="72" t="str">
        <f t="shared" si="521"/>
        <v/>
      </c>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78" t="str">
        <f t="shared" si="522"/>
        <v/>
      </c>
      <c r="CO847" s="78" t="str">
        <f t="shared" si="523"/>
        <v/>
      </c>
      <c r="CP847" s="78" t="str">
        <f t="shared" si="524"/>
        <v/>
      </c>
      <c r="CQ847" s="78" t="str">
        <f t="shared" si="525"/>
        <v/>
      </c>
      <c r="CR847" s="78" t="str">
        <f t="shared" si="526"/>
        <v/>
      </c>
      <c r="CS847" s="78" t="str">
        <f t="shared" si="527"/>
        <v/>
      </c>
      <c r="CT847" s="78">
        <f t="shared" si="528"/>
        <v>0</v>
      </c>
      <c r="CU847" s="78">
        <f t="shared" si="529"/>
        <v>0</v>
      </c>
      <c r="CV847" s="78">
        <f t="shared" si="530"/>
        <v>0</v>
      </c>
      <c r="CW847" s="78">
        <f t="shared" si="531"/>
        <v>0</v>
      </c>
      <c r="CX847" s="78">
        <f t="shared" si="532"/>
        <v>0</v>
      </c>
      <c r="CY847" s="78">
        <f t="shared" si="533"/>
        <v>0</v>
      </c>
      <c r="CZ847" s="78">
        <f t="shared" si="534"/>
        <v>0</v>
      </c>
      <c r="DA847" s="78">
        <f>IF(COUNTIFS($A$2:$A$601,A847,$B$2:$B$601,B847,$F$2:F$601,F847)&gt;1,1,0)</f>
        <v>0</v>
      </c>
      <c r="DB847" s="78">
        <f t="shared" si="535"/>
        <v>0</v>
      </c>
      <c r="DC847" s="78">
        <f t="shared" si="536"/>
        <v>0</v>
      </c>
      <c r="DD847" s="78">
        <f t="shared" si="537"/>
        <v>0</v>
      </c>
      <c r="DE847" s="78" t="str">
        <f t="shared" si="538"/>
        <v>1</v>
      </c>
      <c r="DF847" s="78" t="str">
        <f t="shared" si="539"/>
        <v>1</v>
      </c>
      <c r="DG847" s="78" t="str">
        <f t="shared" si="540"/>
        <v>1</v>
      </c>
      <c r="DH847" s="78" t="str">
        <f t="shared" si="541"/>
        <v>1</v>
      </c>
      <c r="DI847" s="79" t="str">
        <f>IFERROR(IF(J847="","",VLOOKUP(J847,Lists!$D$3:$E$13,2,FALSE)),1)</f>
        <v/>
      </c>
      <c r="DJ847" s="79" t="str">
        <f>IFERROR(IF(K847="","",VLOOKUP(K847,Lists!$F$3:$G$14,2,FALSE)),1)</f>
        <v/>
      </c>
      <c r="DK847" s="79" t="str">
        <f>IFERROR(IF(M847="","",VLOOKUP(M847,Lists!$AA$3:$AB$18,2,FALSE)),1)</f>
        <v/>
      </c>
      <c r="DL847" s="79" t="str">
        <f>IFERROR(IF(N847="","",VLOOKUP(N847,Lists!$AC$3:$AD$13,2,FALSE)),1)</f>
        <v/>
      </c>
    </row>
    <row r="848" spans="1:116" ht="15" customHeight="1" x14ac:dyDescent="0.2">
      <c r="A848" s="20"/>
      <c r="B848" s="19"/>
      <c r="C848" s="19"/>
      <c r="D848" s="19"/>
      <c r="E848" s="136"/>
      <c r="F848" s="70"/>
      <c r="G848" s="19"/>
      <c r="H848" s="65"/>
      <c r="I848" s="20"/>
      <c r="J848" s="66"/>
      <c r="K848" s="18"/>
      <c r="L848" s="18"/>
      <c r="M848" s="20"/>
      <c r="N848" s="20"/>
      <c r="O848" s="18"/>
      <c r="P848" s="134"/>
      <c r="Q848" s="70"/>
      <c r="R848" s="134"/>
      <c r="S848" s="70"/>
      <c r="T848" s="134"/>
      <c r="U848" s="70"/>
      <c r="V848" s="134"/>
      <c r="W848" s="20"/>
      <c r="X848" s="135"/>
      <c r="Y848" s="20"/>
      <c r="Z848" s="135"/>
      <c r="AA848" s="19"/>
      <c r="AB848" s="19"/>
      <c r="AC848" s="19"/>
      <c r="AD848" s="19"/>
      <c r="AE848" s="71" t="str">
        <f t="shared" si="506"/>
        <v/>
      </c>
      <c r="AF848" s="71" t="str">
        <f t="shared" si="507"/>
        <v/>
      </c>
      <c r="AG848" s="71" t="str">
        <f t="shared" si="508"/>
        <v/>
      </c>
      <c r="AH848" s="71" t="str">
        <f t="shared" si="509"/>
        <v/>
      </c>
      <c r="AI848" s="71" t="str">
        <f t="shared" si="510"/>
        <v/>
      </c>
      <c r="AJ848" s="71" t="str">
        <f t="shared" si="511"/>
        <v/>
      </c>
      <c r="AK848" s="71" t="str">
        <f t="shared" si="512"/>
        <v/>
      </c>
      <c r="AL848" s="71" t="str">
        <f t="shared" si="513"/>
        <v/>
      </c>
      <c r="AM848" s="71" t="str">
        <f t="shared" si="514"/>
        <v/>
      </c>
      <c r="AN848" s="72" t="str">
        <f t="shared" si="515"/>
        <v/>
      </c>
      <c r="AO848" s="73" t="str">
        <f t="shared" si="516"/>
        <v/>
      </c>
      <c r="AP848" s="72" t="str">
        <f t="shared" si="517"/>
        <v/>
      </c>
      <c r="AQ848" s="72" t="str">
        <f t="shared" si="518"/>
        <v/>
      </c>
      <c r="AR848" s="72" t="str">
        <f t="shared" si="519"/>
        <v/>
      </c>
      <c r="AS848" s="72" t="str">
        <f t="shared" si="520"/>
        <v/>
      </c>
      <c r="AT848" s="72" t="str">
        <f t="shared" si="521"/>
        <v/>
      </c>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78" t="str">
        <f t="shared" si="522"/>
        <v/>
      </c>
      <c r="CO848" s="78" t="str">
        <f t="shared" si="523"/>
        <v/>
      </c>
      <c r="CP848" s="78" t="str">
        <f t="shared" si="524"/>
        <v/>
      </c>
      <c r="CQ848" s="78" t="str">
        <f t="shared" si="525"/>
        <v/>
      </c>
      <c r="CR848" s="78" t="str">
        <f t="shared" si="526"/>
        <v/>
      </c>
      <c r="CS848" s="78" t="str">
        <f t="shared" si="527"/>
        <v/>
      </c>
      <c r="CT848" s="78">
        <f t="shared" si="528"/>
        <v>0</v>
      </c>
      <c r="CU848" s="78">
        <f t="shared" si="529"/>
        <v>0</v>
      </c>
      <c r="CV848" s="78">
        <f t="shared" si="530"/>
        <v>0</v>
      </c>
      <c r="CW848" s="78">
        <f t="shared" si="531"/>
        <v>0</v>
      </c>
      <c r="CX848" s="78">
        <f t="shared" si="532"/>
        <v>0</v>
      </c>
      <c r="CY848" s="78">
        <f t="shared" si="533"/>
        <v>0</v>
      </c>
      <c r="CZ848" s="78">
        <f t="shared" si="534"/>
        <v>0</v>
      </c>
      <c r="DA848" s="78">
        <f>IF(COUNTIFS($A$2:$A$601,A848,$B$2:$B$601,B848,$F$2:F$601,F848)&gt;1,1,0)</f>
        <v>0</v>
      </c>
      <c r="DB848" s="78">
        <f t="shared" si="535"/>
        <v>0</v>
      </c>
      <c r="DC848" s="78">
        <f t="shared" si="536"/>
        <v>0</v>
      </c>
      <c r="DD848" s="78">
        <f t="shared" si="537"/>
        <v>0</v>
      </c>
      <c r="DE848" s="78" t="str">
        <f t="shared" si="538"/>
        <v>1</v>
      </c>
      <c r="DF848" s="78" t="str">
        <f t="shared" si="539"/>
        <v>1</v>
      </c>
      <c r="DG848" s="78" t="str">
        <f t="shared" si="540"/>
        <v>1</v>
      </c>
      <c r="DH848" s="78" t="str">
        <f t="shared" si="541"/>
        <v>1</v>
      </c>
      <c r="DI848" s="79" t="str">
        <f>IFERROR(IF(J848="","",VLOOKUP(J848,Lists!$D$3:$E$13,2,FALSE)),1)</f>
        <v/>
      </c>
      <c r="DJ848" s="79" t="str">
        <f>IFERROR(IF(K848="","",VLOOKUP(K848,Lists!$F$3:$G$14,2,FALSE)),1)</f>
        <v/>
      </c>
      <c r="DK848" s="79" t="str">
        <f>IFERROR(IF(M848="","",VLOOKUP(M848,Lists!$AA$3:$AB$18,2,FALSE)),1)</f>
        <v/>
      </c>
      <c r="DL848" s="79" t="str">
        <f>IFERROR(IF(N848="","",VLOOKUP(N848,Lists!$AC$3:$AD$13,2,FALSE)),1)</f>
        <v/>
      </c>
    </row>
    <row r="849" spans="1:116" ht="15" customHeight="1" x14ac:dyDescent="0.2">
      <c r="A849" s="20"/>
      <c r="B849" s="19"/>
      <c r="C849" s="19"/>
      <c r="D849" s="19"/>
      <c r="E849" s="136"/>
      <c r="F849" s="70"/>
      <c r="G849" s="19"/>
      <c r="H849" s="65"/>
      <c r="I849" s="20"/>
      <c r="J849" s="66"/>
      <c r="K849" s="18"/>
      <c r="L849" s="18"/>
      <c r="M849" s="20"/>
      <c r="N849" s="20"/>
      <c r="O849" s="18"/>
      <c r="P849" s="134"/>
      <c r="Q849" s="70"/>
      <c r="R849" s="134"/>
      <c r="S849" s="70"/>
      <c r="T849" s="134"/>
      <c r="U849" s="70"/>
      <c r="V849" s="134"/>
      <c r="W849" s="20"/>
      <c r="X849" s="135"/>
      <c r="Y849" s="20"/>
      <c r="Z849" s="135"/>
      <c r="AA849" s="19"/>
      <c r="AB849" s="19"/>
      <c r="AC849" s="19"/>
      <c r="AD849" s="19"/>
      <c r="AE849" s="71" t="str">
        <f t="shared" si="506"/>
        <v/>
      </c>
      <c r="AF849" s="71" t="str">
        <f t="shared" si="507"/>
        <v/>
      </c>
      <c r="AG849" s="71" t="str">
        <f t="shared" si="508"/>
        <v/>
      </c>
      <c r="AH849" s="71" t="str">
        <f t="shared" si="509"/>
        <v/>
      </c>
      <c r="AI849" s="71" t="str">
        <f t="shared" si="510"/>
        <v/>
      </c>
      <c r="AJ849" s="71" t="str">
        <f t="shared" si="511"/>
        <v/>
      </c>
      <c r="AK849" s="71" t="str">
        <f t="shared" si="512"/>
        <v/>
      </c>
      <c r="AL849" s="71" t="str">
        <f t="shared" si="513"/>
        <v/>
      </c>
      <c r="AM849" s="71" t="str">
        <f t="shared" si="514"/>
        <v/>
      </c>
      <c r="AN849" s="72" t="str">
        <f t="shared" si="515"/>
        <v/>
      </c>
      <c r="AO849" s="73" t="str">
        <f t="shared" si="516"/>
        <v/>
      </c>
      <c r="AP849" s="72" t="str">
        <f t="shared" si="517"/>
        <v/>
      </c>
      <c r="AQ849" s="72" t="str">
        <f t="shared" si="518"/>
        <v/>
      </c>
      <c r="AR849" s="72" t="str">
        <f t="shared" si="519"/>
        <v/>
      </c>
      <c r="AS849" s="72" t="str">
        <f t="shared" si="520"/>
        <v/>
      </c>
      <c r="AT849" s="72" t="str">
        <f t="shared" si="521"/>
        <v/>
      </c>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78" t="str">
        <f t="shared" si="522"/>
        <v/>
      </c>
      <c r="CO849" s="78" t="str">
        <f t="shared" si="523"/>
        <v/>
      </c>
      <c r="CP849" s="78" t="str">
        <f t="shared" si="524"/>
        <v/>
      </c>
      <c r="CQ849" s="78" t="str">
        <f t="shared" si="525"/>
        <v/>
      </c>
      <c r="CR849" s="78" t="str">
        <f t="shared" si="526"/>
        <v/>
      </c>
      <c r="CS849" s="78" t="str">
        <f t="shared" si="527"/>
        <v/>
      </c>
      <c r="CT849" s="78">
        <f t="shared" si="528"/>
        <v>0</v>
      </c>
      <c r="CU849" s="78">
        <f t="shared" si="529"/>
        <v>0</v>
      </c>
      <c r="CV849" s="78">
        <f t="shared" si="530"/>
        <v>0</v>
      </c>
      <c r="CW849" s="78">
        <f t="shared" si="531"/>
        <v>0</v>
      </c>
      <c r="CX849" s="78">
        <f t="shared" si="532"/>
        <v>0</v>
      </c>
      <c r="CY849" s="78">
        <f t="shared" si="533"/>
        <v>0</v>
      </c>
      <c r="CZ849" s="78">
        <f t="shared" si="534"/>
        <v>0</v>
      </c>
      <c r="DA849" s="78">
        <f>IF(COUNTIFS($A$2:$A$601,A849,$B$2:$B$601,B849,$F$2:F$601,F849)&gt;1,1,0)</f>
        <v>0</v>
      </c>
      <c r="DB849" s="78">
        <f t="shared" si="535"/>
        <v>0</v>
      </c>
      <c r="DC849" s="78">
        <f t="shared" si="536"/>
        <v>0</v>
      </c>
      <c r="DD849" s="78">
        <f t="shared" si="537"/>
        <v>0</v>
      </c>
      <c r="DE849" s="78" t="str">
        <f t="shared" si="538"/>
        <v>1</v>
      </c>
      <c r="DF849" s="78" t="str">
        <f t="shared" si="539"/>
        <v>1</v>
      </c>
      <c r="DG849" s="78" t="str">
        <f t="shared" si="540"/>
        <v>1</v>
      </c>
      <c r="DH849" s="78" t="str">
        <f t="shared" si="541"/>
        <v>1</v>
      </c>
      <c r="DI849" s="79" t="str">
        <f>IFERROR(IF(J849="","",VLOOKUP(J849,Lists!$D$3:$E$13,2,FALSE)),1)</f>
        <v/>
      </c>
      <c r="DJ849" s="79" t="str">
        <f>IFERROR(IF(K849="","",VLOOKUP(K849,Lists!$F$3:$G$14,2,FALSE)),1)</f>
        <v/>
      </c>
      <c r="DK849" s="79" t="str">
        <f>IFERROR(IF(M849="","",VLOOKUP(M849,Lists!$AA$3:$AB$18,2,FALSE)),1)</f>
        <v/>
      </c>
      <c r="DL849" s="79" t="str">
        <f>IFERROR(IF(N849="","",VLOOKUP(N849,Lists!$AC$3:$AD$13,2,FALSE)),1)</f>
        <v/>
      </c>
    </row>
    <row r="850" spans="1:116" ht="15" customHeight="1" x14ac:dyDescent="0.2">
      <c r="A850" s="20"/>
      <c r="B850" s="19"/>
      <c r="C850" s="19"/>
      <c r="D850" s="19"/>
      <c r="E850" s="136"/>
      <c r="F850" s="70"/>
      <c r="G850" s="19"/>
      <c r="H850" s="65"/>
      <c r="I850" s="20"/>
      <c r="J850" s="66"/>
      <c r="K850" s="18"/>
      <c r="L850" s="18"/>
      <c r="M850" s="20"/>
      <c r="N850" s="20"/>
      <c r="O850" s="18"/>
      <c r="P850" s="134"/>
      <c r="Q850" s="70"/>
      <c r="R850" s="134"/>
      <c r="S850" s="70"/>
      <c r="T850" s="134"/>
      <c r="U850" s="70"/>
      <c r="V850" s="134"/>
      <c r="W850" s="20"/>
      <c r="X850" s="135"/>
      <c r="Y850" s="20"/>
      <c r="Z850" s="135"/>
      <c r="AA850" s="19"/>
      <c r="AB850" s="19"/>
      <c r="AC850" s="19"/>
      <c r="AD850" s="19"/>
      <c r="AE850" s="71" t="str">
        <f t="shared" si="506"/>
        <v/>
      </c>
      <c r="AF850" s="71" t="str">
        <f t="shared" si="507"/>
        <v/>
      </c>
      <c r="AG850" s="71" t="str">
        <f t="shared" si="508"/>
        <v/>
      </c>
      <c r="AH850" s="71" t="str">
        <f t="shared" si="509"/>
        <v/>
      </c>
      <c r="AI850" s="71" t="str">
        <f t="shared" si="510"/>
        <v/>
      </c>
      <c r="AJ850" s="71" t="str">
        <f t="shared" si="511"/>
        <v/>
      </c>
      <c r="AK850" s="71" t="str">
        <f t="shared" si="512"/>
        <v/>
      </c>
      <c r="AL850" s="71" t="str">
        <f t="shared" si="513"/>
        <v/>
      </c>
      <c r="AM850" s="71" t="str">
        <f t="shared" si="514"/>
        <v/>
      </c>
      <c r="AN850" s="72" t="str">
        <f t="shared" si="515"/>
        <v/>
      </c>
      <c r="AO850" s="73" t="str">
        <f t="shared" si="516"/>
        <v/>
      </c>
      <c r="AP850" s="72" t="str">
        <f t="shared" si="517"/>
        <v/>
      </c>
      <c r="AQ850" s="72" t="str">
        <f t="shared" si="518"/>
        <v/>
      </c>
      <c r="AR850" s="72" t="str">
        <f t="shared" si="519"/>
        <v/>
      </c>
      <c r="AS850" s="72" t="str">
        <f t="shared" si="520"/>
        <v/>
      </c>
      <c r="AT850" s="72" t="str">
        <f t="shared" si="521"/>
        <v/>
      </c>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78" t="str">
        <f t="shared" si="522"/>
        <v/>
      </c>
      <c r="CO850" s="78" t="str">
        <f t="shared" si="523"/>
        <v/>
      </c>
      <c r="CP850" s="78" t="str">
        <f t="shared" si="524"/>
        <v/>
      </c>
      <c r="CQ850" s="78" t="str">
        <f t="shared" si="525"/>
        <v/>
      </c>
      <c r="CR850" s="78" t="str">
        <f t="shared" si="526"/>
        <v/>
      </c>
      <c r="CS850" s="78" t="str">
        <f t="shared" si="527"/>
        <v/>
      </c>
      <c r="CT850" s="78">
        <f t="shared" si="528"/>
        <v>0</v>
      </c>
      <c r="CU850" s="78">
        <f t="shared" si="529"/>
        <v>0</v>
      </c>
      <c r="CV850" s="78">
        <f t="shared" si="530"/>
        <v>0</v>
      </c>
      <c r="CW850" s="78">
        <f t="shared" si="531"/>
        <v>0</v>
      </c>
      <c r="CX850" s="78">
        <f t="shared" si="532"/>
        <v>0</v>
      </c>
      <c r="CY850" s="78">
        <f t="shared" si="533"/>
        <v>0</v>
      </c>
      <c r="CZ850" s="78">
        <f t="shared" si="534"/>
        <v>0</v>
      </c>
      <c r="DA850" s="78">
        <f>IF(COUNTIFS($A$2:$A$601,A850,$B$2:$B$601,B850,$F$2:F$601,F850)&gt;1,1,0)</f>
        <v>0</v>
      </c>
      <c r="DB850" s="78">
        <f t="shared" si="535"/>
        <v>0</v>
      </c>
      <c r="DC850" s="78">
        <f t="shared" si="536"/>
        <v>0</v>
      </c>
      <c r="DD850" s="78">
        <f t="shared" si="537"/>
        <v>0</v>
      </c>
      <c r="DE850" s="78" t="str">
        <f t="shared" si="538"/>
        <v>1</v>
      </c>
      <c r="DF850" s="78" t="str">
        <f t="shared" si="539"/>
        <v>1</v>
      </c>
      <c r="DG850" s="78" t="str">
        <f t="shared" si="540"/>
        <v>1</v>
      </c>
      <c r="DH850" s="78" t="str">
        <f t="shared" si="541"/>
        <v>1</v>
      </c>
      <c r="DI850" s="79" t="str">
        <f>IFERROR(IF(J850="","",VLOOKUP(J850,Lists!$D$3:$E$13,2,FALSE)),1)</f>
        <v/>
      </c>
      <c r="DJ850" s="79" t="str">
        <f>IFERROR(IF(K850="","",VLOOKUP(K850,Lists!$F$3:$G$14,2,FALSE)),1)</f>
        <v/>
      </c>
      <c r="DK850" s="79" t="str">
        <f>IFERROR(IF(M850="","",VLOOKUP(M850,Lists!$AA$3:$AB$18,2,FALSE)),1)</f>
        <v/>
      </c>
      <c r="DL850" s="79" t="str">
        <f>IFERROR(IF(N850="","",VLOOKUP(N850,Lists!$AC$3:$AD$13,2,FALSE)),1)</f>
        <v/>
      </c>
    </row>
    <row r="851" spans="1:116" ht="15" customHeight="1" x14ac:dyDescent="0.2">
      <c r="A851" s="20"/>
      <c r="B851" s="19"/>
      <c r="C851" s="19"/>
      <c r="D851" s="19"/>
      <c r="E851" s="136"/>
      <c r="F851" s="70"/>
      <c r="G851" s="19"/>
      <c r="H851" s="65"/>
      <c r="I851" s="20"/>
      <c r="J851" s="66"/>
      <c r="K851" s="18"/>
      <c r="L851" s="18"/>
      <c r="M851" s="20"/>
      <c r="N851" s="20"/>
      <c r="O851" s="18"/>
      <c r="P851" s="134"/>
      <c r="Q851" s="70"/>
      <c r="R851" s="134"/>
      <c r="S851" s="70"/>
      <c r="T851" s="134"/>
      <c r="U851" s="70"/>
      <c r="V851" s="134"/>
      <c r="W851" s="20"/>
      <c r="X851" s="135"/>
      <c r="Y851" s="20"/>
      <c r="Z851" s="135"/>
      <c r="AA851" s="19"/>
      <c r="AB851" s="19"/>
      <c r="AC851" s="19"/>
      <c r="AD851" s="19"/>
      <c r="AE851" s="71" t="str">
        <f t="shared" si="506"/>
        <v/>
      </c>
      <c r="AF851" s="71" t="str">
        <f t="shared" si="507"/>
        <v/>
      </c>
      <c r="AG851" s="71" t="str">
        <f t="shared" si="508"/>
        <v/>
      </c>
      <c r="AH851" s="71" t="str">
        <f t="shared" si="509"/>
        <v/>
      </c>
      <c r="AI851" s="71" t="str">
        <f t="shared" si="510"/>
        <v/>
      </c>
      <c r="AJ851" s="71" t="str">
        <f t="shared" si="511"/>
        <v/>
      </c>
      <c r="AK851" s="71" t="str">
        <f t="shared" si="512"/>
        <v/>
      </c>
      <c r="AL851" s="71" t="str">
        <f t="shared" si="513"/>
        <v/>
      </c>
      <c r="AM851" s="71" t="str">
        <f t="shared" si="514"/>
        <v/>
      </c>
      <c r="AN851" s="72" t="str">
        <f t="shared" si="515"/>
        <v/>
      </c>
      <c r="AO851" s="73" t="str">
        <f t="shared" si="516"/>
        <v/>
      </c>
      <c r="AP851" s="72" t="str">
        <f t="shared" si="517"/>
        <v/>
      </c>
      <c r="AQ851" s="72" t="str">
        <f t="shared" si="518"/>
        <v/>
      </c>
      <c r="AR851" s="72" t="str">
        <f t="shared" si="519"/>
        <v/>
      </c>
      <c r="AS851" s="72" t="str">
        <f t="shared" si="520"/>
        <v/>
      </c>
      <c r="AT851" s="72" t="str">
        <f t="shared" si="521"/>
        <v/>
      </c>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78" t="str">
        <f t="shared" si="522"/>
        <v/>
      </c>
      <c r="CO851" s="78" t="str">
        <f t="shared" si="523"/>
        <v/>
      </c>
      <c r="CP851" s="78" t="str">
        <f t="shared" si="524"/>
        <v/>
      </c>
      <c r="CQ851" s="78" t="str">
        <f t="shared" si="525"/>
        <v/>
      </c>
      <c r="CR851" s="78" t="str">
        <f t="shared" si="526"/>
        <v/>
      </c>
      <c r="CS851" s="78" t="str">
        <f t="shared" si="527"/>
        <v/>
      </c>
      <c r="CT851" s="78">
        <f t="shared" si="528"/>
        <v>0</v>
      </c>
      <c r="CU851" s="78">
        <f t="shared" si="529"/>
        <v>0</v>
      </c>
      <c r="CV851" s="78">
        <f t="shared" si="530"/>
        <v>0</v>
      </c>
      <c r="CW851" s="78">
        <f t="shared" si="531"/>
        <v>0</v>
      </c>
      <c r="CX851" s="78">
        <f t="shared" si="532"/>
        <v>0</v>
      </c>
      <c r="CY851" s="78">
        <f t="shared" si="533"/>
        <v>0</v>
      </c>
      <c r="CZ851" s="78">
        <f t="shared" si="534"/>
        <v>0</v>
      </c>
      <c r="DA851" s="78">
        <f>IF(COUNTIFS($A$2:$A$601,A851,$B$2:$B$601,B851,$F$2:F$601,F851)&gt;1,1,0)</f>
        <v>0</v>
      </c>
      <c r="DB851" s="78">
        <f t="shared" si="535"/>
        <v>0</v>
      </c>
      <c r="DC851" s="78">
        <f t="shared" si="536"/>
        <v>0</v>
      </c>
      <c r="DD851" s="78">
        <f t="shared" si="537"/>
        <v>0</v>
      </c>
      <c r="DE851" s="78" t="str">
        <f t="shared" si="538"/>
        <v>1</v>
      </c>
      <c r="DF851" s="78" t="str">
        <f t="shared" si="539"/>
        <v>1</v>
      </c>
      <c r="DG851" s="78" t="str">
        <f t="shared" si="540"/>
        <v>1</v>
      </c>
      <c r="DH851" s="78" t="str">
        <f t="shared" si="541"/>
        <v>1</v>
      </c>
      <c r="DI851" s="79" t="str">
        <f>IFERROR(IF(J851="","",VLOOKUP(J851,Lists!$D$3:$E$13,2,FALSE)),1)</f>
        <v/>
      </c>
      <c r="DJ851" s="79" t="str">
        <f>IFERROR(IF(K851="","",VLOOKUP(K851,Lists!$F$3:$G$14,2,FALSE)),1)</f>
        <v/>
      </c>
      <c r="DK851" s="79" t="str">
        <f>IFERROR(IF(M851="","",VLOOKUP(M851,Lists!$AA$3:$AB$18,2,FALSE)),1)</f>
        <v/>
      </c>
      <c r="DL851" s="79" t="str">
        <f>IFERROR(IF(N851="","",VLOOKUP(N851,Lists!$AC$3:$AD$13,2,FALSE)),1)</f>
        <v/>
      </c>
    </row>
    <row r="852" spans="1:116" ht="15" customHeight="1" x14ac:dyDescent="0.2">
      <c r="A852" s="20"/>
      <c r="B852" s="19"/>
      <c r="C852" s="19"/>
      <c r="D852" s="19"/>
      <c r="E852" s="136"/>
      <c r="F852" s="70"/>
      <c r="G852" s="19"/>
      <c r="H852" s="65"/>
      <c r="I852" s="20"/>
      <c r="J852" s="66"/>
      <c r="K852" s="18"/>
      <c r="L852" s="18"/>
      <c r="M852" s="20"/>
      <c r="N852" s="20"/>
      <c r="O852" s="18"/>
      <c r="P852" s="134"/>
      <c r="Q852" s="70"/>
      <c r="R852" s="134"/>
      <c r="S852" s="70"/>
      <c r="T852" s="134"/>
      <c r="U852" s="70"/>
      <c r="V852" s="134"/>
      <c r="W852" s="20"/>
      <c r="X852" s="135"/>
      <c r="Y852" s="20"/>
      <c r="Z852" s="135"/>
      <c r="AA852" s="19"/>
      <c r="AB852" s="19"/>
      <c r="AC852" s="19"/>
      <c r="AD852" s="19"/>
      <c r="AE852" s="71" t="str">
        <f t="shared" si="506"/>
        <v/>
      </c>
      <c r="AF852" s="71" t="str">
        <f t="shared" si="507"/>
        <v/>
      </c>
      <c r="AG852" s="71" t="str">
        <f t="shared" si="508"/>
        <v/>
      </c>
      <c r="AH852" s="71" t="str">
        <f t="shared" si="509"/>
        <v/>
      </c>
      <c r="AI852" s="71" t="str">
        <f t="shared" si="510"/>
        <v/>
      </c>
      <c r="AJ852" s="71" t="str">
        <f t="shared" si="511"/>
        <v/>
      </c>
      <c r="AK852" s="71" t="str">
        <f t="shared" si="512"/>
        <v/>
      </c>
      <c r="AL852" s="71" t="str">
        <f t="shared" si="513"/>
        <v/>
      </c>
      <c r="AM852" s="71" t="str">
        <f t="shared" si="514"/>
        <v/>
      </c>
      <c r="AN852" s="72" t="str">
        <f t="shared" si="515"/>
        <v/>
      </c>
      <c r="AO852" s="73" t="str">
        <f t="shared" si="516"/>
        <v/>
      </c>
      <c r="AP852" s="72" t="str">
        <f t="shared" si="517"/>
        <v/>
      </c>
      <c r="AQ852" s="72" t="str">
        <f t="shared" si="518"/>
        <v/>
      </c>
      <c r="AR852" s="72" t="str">
        <f t="shared" si="519"/>
        <v/>
      </c>
      <c r="AS852" s="72" t="str">
        <f t="shared" si="520"/>
        <v/>
      </c>
      <c r="AT852" s="72" t="str">
        <f t="shared" si="521"/>
        <v/>
      </c>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78" t="str">
        <f t="shared" si="522"/>
        <v/>
      </c>
      <c r="CO852" s="78" t="str">
        <f t="shared" si="523"/>
        <v/>
      </c>
      <c r="CP852" s="78" t="str">
        <f t="shared" si="524"/>
        <v/>
      </c>
      <c r="CQ852" s="78" t="str">
        <f t="shared" si="525"/>
        <v/>
      </c>
      <c r="CR852" s="78" t="str">
        <f t="shared" si="526"/>
        <v/>
      </c>
      <c r="CS852" s="78" t="str">
        <f t="shared" si="527"/>
        <v/>
      </c>
      <c r="CT852" s="78">
        <f t="shared" si="528"/>
        <v>0</v>
      </c>
      <c r="CU852" s="78">
        <f t="shared" si="529"/>
        <v>0</v>
      </c>
      <c r="CV852" s="78">
        <f t="shared" si="530"/>
        <v>0</v>
      </c>
      <c r="CW852" s="78">
        <f t="shared" si="531"/>
        <v>0</v>
      </c>
      <c r="CX852" s="78">
        <f t="shared" si="532"/>
        <v>0</v>
      </c>
      <c r="CY852" s="78">
        <f t="shared" si="533"/>
        <v>0</v>
      </c>
      <c r="CZ852" s="78">
        <f t="shared" si="534"/>
        <v>0</v>
      </c>
      <c r="DA852" s="78">
        <f>IF(COUNTIFS($A$2:$A$601,A852,$B$2:$B$601,B852,$F$2:F$601,F852)&gt;1,1,0)</f>
        <v>0</v>
      </c>
      <c r="DB852" s="78">
        <f t="shared" si="535"/>
        <v>0</v>
      </c>
      <c r="DC852" s="78">
        <f t="shared" si="536"/>
        <v>0</v>
      </c>
      <c r="DD852" s="78">
        <f t="shared" si="537"/>
        <v>0</v>
      </c>
      <c r="DE852" s="78" t="str">
        <f t="shared" si="538"/>
        <v>1</v>
      </c>
      <c r="DF852" s="78" t="str">
        <f t="shared" si="539"/>
        <v>1</v>
      </c>
      <c r="DG852" s="78" t="str">
        <f t="shared" si="540"/>
        <v>1</v>
      </c>
      <c r="DH852" s="78" t="str">
        <f t="shared" si="541"/>
        <v>1</v>
      </c>
      <c r="DI852" s="79" t="str">
        <f>IFERROR(IF(J852="","",VLOOKUP(J852,Lists!$D$3:$E$13,2,FALSE)),1)</f>
        <v/>
      </c>
      <c r="DJ852" s="79" t="str">
        <f>IFERROR(IF(K852="","",VLOOKUP(K852,Lists!$F$3:$G$14,2,FALSE)),1)</f>
        <v/>
      </c>
      <c r="DK852" s="79" t="str">
        <f>IFERROR(IF(M852="","",VLOOKUP(M852,Lists!$AA$3:$AB$18,2,FALSE)),1)</f>
        <v/>
      </c>
      <c r="DL852" s="79" t="str">
        <f>IFERROR(IF(N852="","",VLOOKUP(N852,Lists!$AC$3:$AD$13,2,FALSE)),1)</f>
        <v/>
      </c>
    </row>
    <row r="853" spans="1:116" ht="15" customHeight="1" x14ac:dyDescent="0.2">
      <c r="A853" s="20"/>
      <c r="B853" s="19"/>
      <c r="C853" s="19"/>
      <c r="D853" s="19"/>
      <c r="E853" s="136"/>
      <c r="F853" s="70"/>
      <c r="G853" s="19"/>
      <c r="H853" s="65"/>
      <c r="I853" s="20"/>
      <c r="J853" s="66"/>
      <c r="K853" s="18"/>
      <c r="L853" s="18"/>
      <c r="M853" s="20"/>
      <c r="N853" s="20"/>
      <c r="O853" s="18"/>
      <c r="P853" s="134"/>
      <c r="Q853" s="70"/>
      <c r="R853" s="134"/>
      <c r="S853" s="70"/>
      <c r="T853" s="134"/>
      <c r="U853" s="70"/>
      <c r="V853" s="134"/>
      <c r="W853" s="20"/>
      <c r="X853" s="135"/>
      <c r="Y853" s="20"/>
      <c r="Z853" s="135"/>
      <c r="AA853" s="19"/>
      <c r="AB853" s="19"/>
      <c r="AC853" s="19"/>
      <c r="AD853" s="19"/>
      <c r="AE853" s="71" t="str">
        <f t="shared" si="506"/>
        <v/>
      </c>
      <c r="AF853" s="71" t="str">
        <f t="shared" si="507"/>
        <v/>
      </c>
      <c r="AG853" s="71" t="str">
        <f t="shared" si="508"/>
        <v/>
      </c>
      <c r="AH853" s="71" t="str">
        <f t="shared" si="509"/>
        <v/>
      </c>
      <c r="AI853" s="71" t="str">
        <f t="shared" si="510"/>
        <v/>
      </c>
      <c r="AJ853" s="71" t="str">
        <f t="shared" si="511"/>
        <v/>
      </c>
      <c r="AK853" s="71" t="str">
        <f t="shared" si="512"/>
        <v/>
      </c>
      <c r="AL853" s="71" t="str">
        <f t="shared" si="513"/>
        <v/>
      </c>
      <c r="AM853" s="71" t="str">
        <f t="shared" si="514"/>
        <v/>
      </c>
      <c r="AN853" s="72" t="str">
        <f t="shared" si="515"/>
        <v/>
      </c>
      <c r="AO853" s="73" t="str">
        <f t="shared" si="516"/>
        <v/>
      </c>
      <c r="AP853" s="72" t="str">
        <f t="shared" si="517"/>
        <v/>
      </c>
      <c r="AQ853" s="72" t="str">
        <f t="shared" si="518"/>
        <v/>
      </c>
      <c r="AR853" s="72" t="str">
        <f t="shared" si="519"/>
        <v/>
      </c>
      <c r="AS853" s="72" t="str">
        <f t="shared" si="520"/>
        <v/>
      </c>
      <c r="AT853" s="72" t="str">
        <f t="shared" si="521"/>
        <v/>
      </c>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78" t="str">
        <f t="shared" si="522"/>
        <v/>
      </c>
      <c r="CO853" s="78" t="str">
        <f t="shared" si="523"/>
        <v/>
      </c>
      <c r="CP853" s="78" t="str">
        <f t="shared" si="524"/>
        <v/>
      </c>
      <c r="CQ853" s="78" t="str">
        <f t="shared" si="525"/>
        <v/>
      </c>
      <c r="CR853" s="78" t="str">
        <f t="shared" si="526"/>
        <v/>
      </c>
      <c r="CS853" s="78" t="str">
        <f t="shared" si="527"/>
        <v/>
      </c>
      <c r="CT853" s="78">
        <f t="shared" si="528"/>
        <v>0</v>
      </c>
      <c r="CU853" s="78">
        <f t="shared" si="529"/>
        <v>0</v>
      </c>
      <c r="CV853" s="78">
        <f t="shared" si="530"/>
        <v>0</v>
      </c>
      <c r="CW853" s="78">
        <f t="shared" si="531"/>
        <v>0</v>
      </c>
      <c r="CX853" s="78">
        <f t="shared" si="532"/>
        <v>0</v>
      </c>
      <c r="CY853" s="78">
        <f t="shared" si="533"/>
        <v>0</v>
      </c>
      <c r="CZ853" s="78">
        <f t="shared" si="534"/>
        <v>0</v>
      </c>
      <c r="DA853" s="78">
        <f>IF(COUNTIFS($A$2:$A$601,A853,$B$2:$B$601,B853,$F$2:F$601,F853)&gt;1,1,0)</f>
        <v>0</v>
      </c>
      <c r="DB853" s="78">
        <f t="shared" si="535"/>
        <v>0</v>
      </c>
      <c r="DC853" s="78">
        <f t="shared" si="536"/>
        <v>0</v>
      </c>
      <c r="DD853" s="78">
        <f t="shared" si="537"/>
        <v>0</v>
      </c>
      <c r="DE853" s="78" t="str">
        <f t="shared" si="538"/>
        <v>1</v>
      </c>
      <c r="DF853" s="78" t="str">
        <f t="shared" si="539"/>
        <v>1</v>
      </c>
      <c r="DG853" s="78" t="str">
        <f t="shared" si="540"/>
        <v>1</v>
      </c>
      <c r="DH853" s="78" t="str">
        <f t="shared" si="541"/>
        <v>1</v>
      </c>
      <c r="DI853" s="79" t="str">
        <f>IFERROR(IF(J853="","",VLOOKUP(J853,Lists!$D$3:$E$13,2,FALSE)),1)</f>
        <v/>
      </c>
      <c r="DJ853" s="79" t="str">
        <f>IFERROR(IF(K853="","",VLOOKUP(K853,Lists!$F$3:$G$14,2,FALSE)),1)</f>
        <v/>
      </c>
      <c r="DK853" s="79" t="str">
        <f>IFERROR(IF(M853="","",VLOOKUP(M853,Lists!$AA$3:$AB$18,2,FALSE)),1)</f>
        <v/>
      </c>
      <c r="DL853" s="79" t="str">
        <f>IFERROR(IF(N853="","",VLOOKUP(N853,Lists!$AC$3:$AD$13,2,FALSE)),1)</f>
        <v/>
      </c>
    </row>
    <row r="854" spans="1:116" ht="15" customHeight="1" x14ac:dyDescent="0.2">
      <c r="A854" s="20"/>
      <c r="B854" s="19"/>
      <c r="C854" s="19"/>
      <c r="D854" s="19"/>
      <c r="E854" s="136"/>
      <c r="F854" s="70"/>
      <c r="G854" s="19"/>
      <c r="H854" s="65"/>
      <c r="I854" s="20"/>
      <c r="J854" s="66"/>
      <c r="K854" s="18"/>
      <c r="L854" s="18"/>
      <c r="M854" s="20"/>
      <c r="N854" s="20"/>
      <c r="O854" s="18"/>
      <c r="P854" s="134"/>
      <c r="Q854" s="70"/>
      <c r="R854" s="134"/>
      <c r="S854" s="70"/>
      <c r="T854" s="134"/>
      <c r="U854" s="70"/>
      <c r="V854" s="134"/>
      <c r="W854" s="20"/>
      <c r="X854" s="135"/>
      <c r="Y854" s="20"/>
      <c r="Z854" s="135"/>
      <c r="AA854" s="19"/>
      <c r="AB854" s="19"/>
      <c r="AC854" s="19"/>
      <c r="AD854" s="19"/>
      <c r="AE854" s="71" t="str">
        <f t="shared" si="506"/>
        <v/>
      </c>
      <c r="AF854" s="71" t="str">
        <f t="shared" si="507"/>
        <v/>
      </c>
      <c r="AG854" s="71" t="str">
        <f t="shared" si="508"/>
        <v/>
      </c>
      <c r="AH854" s="71" t="str">
        <f t="shared" si="509"/>
        <v/>
      </c>
      <c r="AI854" s="71" t="str">
        <f t="shared" si="510"/>
        <v/>
      </c>
      <c r="AJ854" s="71" t="str">
        <f t="shared" si="511"/>
        <v/>
      </c>
      <c r="AK854" s="71" t="str">
        <f t="shared" si="512"/>
        <v/>
      </c>
      <c r="AL854" s="71" t="str">
        <f t="shared" si="513"/>
        <v/>
      </c>
      <c r="AM854" s="71" t="str">
        <f t="shared" si="514"/>
        <v/>
      </c>
      <c r="AN854" s="72" t="str">
        <f t="shared" si="515"/>
        <v/>
      </c>
      <c r="AO854" s="73" t="str">
        <f t="shared" si="516"/>
        <v/>
      </c>
      <c r="AP854" s="72" t="str">
        <f t="shared" si="517"/>
        <v/>
      </c>
      <c r="AQ854" s="72" t="str">
        <f t="shared" si="518"/>
        <v/>
      </c>
      <c r="AR854" s="72" t="str">
        <f t="shared" si="519"/>
        <v/>
      </c>
      <c r="AS854" s="72" t="str">
        <f t="shared" si="520"/>
        <v/>
      </c>
      <c r="AT854" s="72" t="str">
        <f t="shared" si="521"/>
        <v/>
      </c>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78" t="str">
        <f t="shared" si="522"/>
        <v/>
      </c>
      <c r="CO854" s="78" t="str">
        <f t="shared" si="523"/>
        <v/>
      </c>
      <c r="CP854" s="78" t="str">
        <f t="shared" si="524"/>
        <v/>
      </c>
      <c r="CQ854" s="78" t="str">
        <f t="shared" si="525"/>
        <v/>
      </c>
      <c r="CR854" s="78" t="str">
        <f t="shared" si="526"/>
        <v/>
      </c>
      <c r="CS854" s="78" t="str">
        <f t="shared" si="527"/>
        <v/>
      </c>
      <c r="CT854" s="78">
        <f t="shared" si="528"/>
        <v>0</v>
      </c>
      <c r="CU854" s="78">
        <f t="shared" si="529"/>
        <v>0</v>
      </c>
      <c r="CV854" s="78">
        <f t="shared" si="530"/>
        <v>0</v>
      </c>
      <c r="CW854" s="78">
        <f t="shared" si="531"/>
        <v>0</v>
      </c>
      <c r="CX854" s="78">
        <f t="shared" si="532"/>
        <v>0</v>
      </c>
      <c r="CY854" s="78">
        <f t="shared" si="533"/>
        <v>0</v>
      </c>
      <c r="CZ854" s="78">
        <f t="shared" si="534"/>
        <v>0</v>
      </c>
      <c r="DA854" s="78">
        <f>IF(COUNTIFS($A$2:$A$601,A854,$B$2:$B$601,B854,$F$2:F$601,F854)&gt;1,1,0)</f>
        <v>0</v>
      </c>
      <c r="DB854" s="78">
        <f t="shared" si="535"/>
        <v>0</v>
      </c>
      <c r="DC854" s="78">
        <f t="shared" si="536"/>
        <v>0</v>
      </c>
      <c r="DD854" s="78">
        <f t="shared" si="537"/>
        <v>0</v>
      </c>
      <c r="DE854" s="78" t="str">
        <f t="shared" si="538"/>
        <v>1</v>
      </c>
      <c r="DF854" s="78" t="str">
        <f t="shared" si="539"/>
        <v>1</v>
      </c>
      <c r="DG854" s="78" t="str">
        <f t="shared" si="540"/>
        <v>1</v>
      </c>
      <c r="DH854" s="78" t="str">
        <f t="shared" si="541"/>
        <v>1</v>
      </c>
      <c r="DI854" s="79" t="str">
        <f>IFERROR(IF(J854="","",VLOOKUP(J854,Lists!$D$3:$E$13,2,FALSE)),1)</f>
        <v/>
      </c>
      <c r="DJ854" s="79" t="str">
        <f>IFERROR(IF(K854="","",VLOOKUP(K854,Lists!$F$3:$G$14,2,FALSE)),1)</f>
        <v/>
      </c>
      <c r="DK854" s="79" t="str">
        <f>IFERROR(IF(M854="","",VLOOKUP(M854,Lists!$AA$3:$AB$18,2,FALSE)),1)</f>
        <v/>
      </c>
      <c r="DL854" s="79" t="str">
        <f>IFERROR(IF(N854="","",VLOOKUP(N854,Lists!$AC$3:$AD$13,2,FALSE)),1)</f>
        <v/>
      </c>
    </row>
    <row r="855" spans="1:116" ht="15" customHeight="1" x14ac:dyDescent="0.2">
      <c r="A855" s="20"/>
      <c r="B855" s="19"/>
      <c r="C855" s="19"/>
      <c r="D855" s="19"/>
      <c r="E855" s="136"/>
      <c r="F855" s="70"/>
      <c r="G855" s="19"/>
      <c r="H855" s="65"/>
      <c r="I855" s="20"/>
      <c r="J855" s="66"/>
      <c r="K855" s="18"/>
      <c r="L855" s="18"/>
      <c r="M855" s="20"/>
      <c r="N855" s="20"/>
      <c r="O855" s="18"/>
      <c r="P855" s="134"/>
      <c r="Q855" s="70"/>
      <c r="R855" s="134"/>
      <c r="S855" s="70"/>
      <c r="T855" s="134"/>
      <c r="U855" s="70"/>
      <c r="V855" s="134"/>
      <c r="W855" s="20"/>
      <c r="X855" s="135"/>
      <c r="Y855" s="20"/>
      <c r="Z855" s="135"/>
      <c r="AA855" s="19"/>
      <c r="AB855" s="19"/>
      <c r="AC855" s="19"/>
      <c r="AD855" s="19"/>
      <c r="AE855" s="71" t="str">
        <f t="shared" si="506"/>
        <v/>
      </c>
      <c r="AF855" s="71" t="str">
        <f t="shared" si="507"/>
        <v/>
      </c>
      <c r="AG855" s="71" t="str">
        <f t="shared" si="508"/>
        <v/>
      </c>
      <c r="AH855" s="71" t="str">
        <f t="shared" si="509"/>
        <v/>
      </c>
      <c r="AI855" s="71" t="str">
        <f t="shared" si="510"/>
        <v/>
      </c>
      <c r="AJ855" s="71" t="str">
        <f t="shared" si="511"/>
        <v/>
      </c>
      <c r="AK855" s="71" t="str">
        <f t="shared" si="512"/>
        <v/>
      </c>
      <c r="AL855" s="71" t="str">
        <f t="shared" si="513"/>
        <v/>
      </c>
      <c r="AM855" s="71" t="str">
        <f t="shared" si="514"/>
        <v/>
      </c>
      <c r="AN855" s="72" t="str">
        <f t="shared" si="515"/>
        <v/>
      </c>
      <c r="AO855" s="73" t="str">
        <f t="shared" si="516"/>
        <v/>
      </c>
      <c r="AP855" s="72" t="str">
        <f t="shared" si="517"/>
        <v/>
      </c>
      <c r="AQ855" s="72" t="str">
        <f t="shared" si="518"/>
        <v/>
      </c>
      <c r="AR855" s="72" t="str">
        <f t="shared" si="519"/>
        <v/>
      </c>
      <c r="AS855" s="72" t="str">
        <f t="shared" si="520"/>
        <v/>
      </c>
      <c r="AT855" s="72" t="str">
        <f t="shared" si="521"/>
        <v/>
      </c>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78" t="str">
        <f t="shared" si="522"/>
        <v/>
      </c>
      <c r="CO855" s="78" t="str">
        <f t="shared" si="523"/>
        <v/>
      </c>
      <c r="CP855" s="78" t="str">
        <f t="shared" si="524"/>
        <v/>
      </c>
      <c r="CQ855" s="78" t="str">
        <f t="shared" si="525"/>
        <v/>
      </c>
      <c r="CR855" s="78" t="str">
        <f t="shared" si="526"/>
        <v/>
      </c>
      <c r="CS855" s="78" t="str">
        <f t="shared" si="527"/>
        <v/>
      </c>
      <c r="CT855" s="78">
        <f t="shared" si="528"/>
        <v>0</v>
      </c>
      <c r="CU855" s="78">
        <f t="shared" si="529"/>
        <v>0</v>
      </c>
      <c r="CV855" s="78">
        <f t="shared" si="530"/>
        <v>0</v>
      </c>
      <c r="CW855" s="78">
        <f t="shared" si="531"/>
        <v>0</v>
      </c>
      <c r="CX855" s="78">
        <f t="shared" si="532"/>
        <v>0</v>
      </c>
      <c r="CY855" s="78">
        <f t="shared" si="533"/>
        <v>0</v>
      </c>
      <c r="CZ855" s="78">
        <f t="shared" si="534"/>
        <v>0</v>
      </c>
      <c r="DA855" s="78">
        <f>IF(COUNTIFS($A$2:$A$601,A855,$B$2:$B$601,B855,$F$2:F$601,F855)&gt;1,1,0)</f>
        <v>0</v>
      </c>
      <c r="DB855" s="78">
        <f t="shared" si="535"/>
        <v>0</v>
      </c>
      <c r="DC855" s="78">
        <f t="shared" si="536"/>
        <v>0</v>
      </c>
      <c r="DD855" s="78">
        <f t="shared" si="537"/>
        <v>0</v>
      </c>
      <c r="DE855" s="78" t="str">
        <f t="shared" si="538"/>
        <v>1</v>
      </c>
      <c r="DF855" s="78" t="str">
        <f t="shared" si="539"/>
        <v>1</v>
      </c>
      <c r="DG855" s="78" t="str">
        <f t="shared" si="540"/>
        <v>1</v>
      </c>
      <c r="DH855" s="78" t="str">
        <f t="shared" si="541"/>
        <v>1</v>
      </c>
      <c r="DI855" s="79" t="str">
        <f>IFERROR(IF(J855="","",VLOOKUP(J855,Lists!$D$3:$E$13,2,FALSE)),1)</f>
        <v/>
      </c>
      <c r="DJ855" s="79" t="str">
        <f>IFERROR(IF(K855="","",VLOOKUP(K855,Lists!$F$3:$G$14,2,FALSE)),1)</f>
        <v/>
      </c>
      <c r="DK855" s="79" t="str">
        <f>IFERROR(IF(M855="","",VLOOKUP(M855,Lists!$AA$3:$AB$18,2,FALSE)),1)</f>
        <v/>
      </c>
      <c r="DL855" s="79" t="str">
        <f>IFERROR(IF(N855="","",VLOOKUP(N855,Lists!$AC$3:$AD$13,2,FALSE)),1)</f>
        <v/>
      </c>
    </row>
    <row r="856" spans="1:116" ht="15" customHeight="1" x14ac:dyDescent="0.2">
      <c r="A856" s="20"/>
      <c r="B856" s="19"/>
      <c r="C856" s="19"/>
      <c r="D856" s="19"/>
      <c r="E856" s="136"/>
      <c r="F856" s="70"/>
      <c r="G856" s="19"/>
      <c r="H856" s="65"/>
      <c r="I856" s="20"/>
      <c r="J856" s="66"/>
      <c r="K856" s="18"/>
      <c r="L856" s="18"/>
      <c r="M856" s="20"/>
      <c r="N856" s="20"/>
      <c r="O856" s="18"/>
      <c r="P856" s="134"/>
      <c r="Q856" s="70"/>
      <c r="R856" s="134"/>
      <c r="S856" s="70"/>
      <c r="T856" s="134"/>
      <c r="U856" s="70"/>
      <c r="V856" s="134"/>
      <c r="W856" s="20"/>
      <c r="X856" s="135"/>
      <c r="Y856" s="20"/>
      <c r="Z856" s="135"/>
      <c r="AA856" s="19"/>
      <c r="AB856" s="19"/>
      <c r="AC856" s="19"/>
      <c r="AD856" s="19"/>
      <c r="AE856" s="71" t="str">
        <f t="shared" si="506"/>
        <v/>
      </c>
      <c r="AF856" s="71" t="str">
        <f t="shared" si="507"/>
        <v/>
      </c>
      <c r="AG856" s="71" t="str">
        <f t="shared" si="508"/>
        <v/>
      </c>
      <c r="AH856" s="71" t="str">
        <f t="shared" si="509"/>
        <v/>
      </c>
      <c r="AI856" s="71" t="str">
        <f t="shared" si="510"/>
        <v/>
      </c>
      <c r="AJ856" s="71" t="str">
        <f t="shared" si="511"/>
        <v/>
      </c>
      <c r="AK856" s="71" t="str">
        <f t="shared" si="512"/>
        <v/>
      </c>
      <c r="AL856" s="71" t="str">
        <f t="shared" si="513"/>
        <v/>
      </c>
      <c r="AM856" s="71" t="str">
        <f t="shared" si="514"/>
        <v/>
      </c>
      <c r="AN856" s="72" t="str">
        <f t="shared" si="515"/>
        <v/>
      </c>
      <c r="AO856" s="73" t="str">
        <f t="shared" si="516"/>
        <v/>
      </c>
      <c r="AP856" s="72" t="str">
        <f t="shared" si="517"/>
        <v/>
      </c>
      <c r="AQ856" s="72" t="str">
        <f t="shared" si="518"/>
        <v/>
      </c>
      <c r="AR856" s="72" t="str">
        <f t="shared" si="519"/>
        <v/>
      </c>
      <c r="AS856" s="72" t="str">
        <f t="shared" si="520"/>
        <v/>
      </c>
      <c r="AT856" s="72" t="str">
        <f t="shared" si="521"/>
        <v/>
      </c>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78" t="str">
        <f t="shared" si="522"/>
        <v/>
      </c>
      <c r="CO856" s="78" t="str">
        <f t="shared" si="523"/>
        <v/>
      </c>
      <c r="CP856" s="78" t="str">
        <f t="shared" si="524"/>
        <v/>
      </c>
      <c r="CQ856" s="78" t="str">
        <f t="shared" si="525"/>
        <v/>
      </c>
      <c r="CR856" s="78" t="str">
        <f t="shared" si="526"/>
        <v/>
      </c>
      <c r="CS856" s="78" t="str">
        <f t="shared" si="527"/>
        <v/>
      </c>
      <c r="CT856" s="78">
        <f t="shared" si="528"/>
        <v>0</v>
      </c>
      <c r="CU856" s="78">
        <f t="shared" si="529"/>
        <v>0</v>
      </c>
      <c r="CV856" s="78">
        <f t="shared" si="530"/>
        <v>0</v>
      </c>
      <c r="CW856" s="78">
        <f t="shared" si="531"/>
        <v>0</v>
      </c>
      <c r="CX856" s="78">
        <f t="shared" si="532"/>
        <v>0</v>
      </c>
      <c r="CY856" s="78">
        <f t="shared" si="533"/>
        <v>0</v>
      </c>
      <c r="CZ856" s="78">
        <f t="shared" si="534"/>
        <v>0</v>
      </c>
      <c r="DA856" s="78">
        <f>IF(COUNTIFS($A$2:$A$601,A856,$B$2:$B$601,B856,$F$2:F$601,F856)&gt;1,1,0)</f>
        <v>0</v>
      </c>
      <c r="DB856" s="78">
        <f t="shared" si="535"/>
        <v>0</v>
      </c>
      <c r="DC856" s="78">
        <f t="shared" si="536"/>
        <v>0</v>
      </c>
      <c r="DD856" s="78">
        <f t="shared" si="537"/>
        <v>0</v>
      </c>
      <c r="DE856" s="78" t="str">
        <f t="shared" si="538"/>
        <v>1</v>
      </c>
      <c r="DF856" s="78" t="str">
        <f t="shared" si="539"/>
        <v>1</v>
      </c>
      <c r="DG856" s="78" t="str">
        <f t="shared" si="540"/>
        <v>1</v>
      </c>
      <c r="DH856" s="78" t="str">
        <f t="shared" si="541"/>
        <v>1</v>
      </c>
      <c r="DI856" s="79" t="str">
        <f>IFERROR(IF(J856="","",VLOOKUP(J856,Lists!$D$3:$E$13,2,FALSE)),1)</f>
        <v/>
      </c>
      <c r="DJ856" s="79" t="str">
        <f>IFERROR(IF(K856="","",VLOOKUP(K856,Lists!$F$3:$G$14,2,FALSE)),1)</f>
        <v/>
      </c>
      <c r="DK856" s="79" t="str">
        <f>IFERROR(IF(M856="","",VLOOKUP(M856,Lists!$AA$3:$AB$18,2,FALSE)),1)</f>
        <v/>
      </c>
      <c r="DL856" s="79" t="str">
        <f>IFERROR(IF(N856="","",VLOOKUP(N856,Lists!$AC$3:$AD$13,2,FALSE)),1)</f>
        <v/>
      </c>
    </row>
    <row r="857" spans="1:116" ht="15" customHeight="1" x14ac:dyDescent="0.2">
      <c r="A857" s="20"/>
      <c r="B857" s="19"/>
      <c r="C857" s="19"/>
      <c r="D857" s="19"/>
      <c r="E857" s="136"/>
      <c r="F857" s="70"/>
      <c r="G857" s="19"/>
      <c r="H857" s="65"/>
      <c r="I857" s="20"/>
      <c r="J857" s="66"/>
      <c r="K857" s="18"/>
      <c r="L857" s="18"/>
      <c r="M857" s="20"/>
      <c r="N857" s="20"/>
      <c r="O857" s="18"/>
      <c r="P857" s="134"/>
      <c r="Q857" s="70"/>
      <c r="R857" s="134"/>
      <c r="S857" s="70"/>
      <c r="T857" s="134"/>
      <c r="U857" s="70"/>
      <c r="V857" s="134"/>
      <c r="W857" s="20"/>
      <c r="X857" s="135"/>
      <c r="Y857" s="20"/>
      <c r="Z857" s="135"/>
      <c r="AA857" s="19"/>
      <c r="AB857" s="19"/>
      <c r="AC857" s="19"/>
      <c r="AD857" s="19"/>
      <c r="AE857" s="71" t="str">
        <f t="shared" si="506"/>
        <v/>
      </c>
      <c r="AF857" s="71" t="str">
        <f t="shared" si="507"/>
        <v/>
      </c>
      <c r="AG857" s="71" t="str">
        <f t="shared" si="508"/>
        <v/>
      </c>
      <c r="AH857" s="71" t="str">
        <f t="shared" si="509"/>
        <v/>
      </c>
      <c r="AI857" s="71" t="str">
        <f t="shared" si="510"/>
        <v/>
      </c>
      <c r="AJ857" s="71" t="str">
        <f t="shared" si="511"/>
        <v/>
      </c>
      <c r="AK857" s="71" t="str">
        <f t="shared" si="512"/>
        <v/>
      </c>
      <c r="AL857" s="71" t="str">
        <f t="shared" si="513"/>
        <v/>
      </c>
      <c r="AM857" s="71" t="str">
        <f t="shared" si="514"/>
        <v/>
      </c>
      <c r="AN857" s="72" t="str">
        <f t="shared" si="515"/>
        <v/>
      </c>
      <c r="AO857" s="73" t="str">
        <f t="shared" si="516"/>
        <v/>
      </c>
      <c r="AP857" s="72" t="str">
        <f t="shared" si="517"/>
        <v/>
      </c>
      <c r="AQ857" s="72" t="str">
        <f t="shared" si="518"/>
        <v/>
      </c>
      <c r="AR857" s="72" t="str">
        <f t="shared" si="519"/>
        <v/>
      </c>
      <c r="AS857" s="72" t="str">
        <f t="shared" si="520"/>
        <v/>
      </c>
      <c r="AT857" s="72" t="str">
        <f t="shared" si="521"/>
        <v/>
      </c>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78" t="str">
        <f t="shared" si="522"/>
        <v/>
      </c>
      <c r="CO857" s="78" t="str">
        <f t="shared" si="523"/>
        <v/>
      </c>
      <c r="CP857" s="78" t="str">
        <f t="shared" si="524"/>
        <v/>
      </c>
      <c r="CQ857" s="78" t="str">
        <f t="shared" si="525"/>
        <v/>
      </c>
      <c r="CR857" s="78" t="str">
        <f t="shared" si="526"/>
        <v/>
      </c>
      <c r="CS857" s="78" t="str">
        <f t="shared" si="527"/>
        <v/>
      </c>
      <c r="CT857" s="78">
        <f t="shared" si="528"/>
        <v>0</v>
      </c>
      <c r="CU857" s="78">
        <f t="shared" si="529"/>
        <v>0</v>
      </c>
      <c r="CV857" s="78">
        <f t="shared" si="530"/>
        <v>0</v>
      </c>
      <c r="CW857" s="78">
        <f t="shared" si="531"/>
        <v>0</v>
      </c>
      <c r="CX857" s="78">
        <f t="shared" si="532"/>
        <v>0</v>
      </c>
      <c r="CY857" s="78">
        <f t="shared" si="533"/>
        <v>0</v>
      </c>
      <c r="CZ857" s="78">
        <f t="shared" si="534"/>
        <v>0</v>
      </c>
      <c r="DA857" s="78">
        <f>IF(COUNTIFS($A$2:$A$601,A857,$B$2:$B$601,B857,$F$2:F$601,F857)&gt;1,1,0)</f>
        <v>0</v>
      </c>
      <c r="DB857" s="78">
        <f t="shared" si="535"/>
        <v>0</v>
      </c>
      <c r="DC857" s="78">
        <f t="shared" si="536"/>
        <v>0</v>
      </c>
      <c r="DD857" s="78">
        <f t="shared" si="537"/>
        <v>0</v>
      </c>
      <c r="DE857" s="78" t="str">
        <f t="shared" si="538"/>
        <v>1</v>
      </c>
      <c r="DF857" s="78" t="str">
        <f t="shared" si="539"/>
        <v>1</v>
      </c>
      <c r="DG857" s="78" t="str">
        <f t="shared" si="540"/>
        <v>1</v>
      </c>
      <c r="DH857" s="78" t="str">
        <f t="shared" si="541"/>
        <v>1</v>
      </c>
      <c r="DI857" s="79" t="str">
        <f>IFERROR(IF(J857="","",VLOOKUP(J857,Lists!$D$3:$E$13,2,FALSE)),1)</f>
        <v/>
      </c>
      <c r="DJ857" s="79" t="str">
        <f>IFERROR(IF(K857="","",VLOOKUP(K857,Lists!$F$3:$G$14,2,FALSE)),1)</f>
        <v/>
      </c>
      <c r="DK857" s="79" t="str">
        <f>IFERROR(IF(M857="","",VLOOKUP(M857,Lists!$AA$3:$AB$18,2,FALSE)),1)</f>
        <v/>
      </c>
      <c r="DL857" s="79" t="str">
        <f>IFERROR(IF(N857="","",VLOOKUP(N857,Lists!$AC$3:$AD$13,2,FALSE)),1)</f>
        <v/>
      </c>
    </row>
    <row r="858" spans="1:116" ht="15" customHeight="1" x14ac:dyDescent="0.2">
      <c r="A858" s="20"/>
      <c r="B858" s="19"/>
      <c r="C858" s="19"/>
      <c r="D858" s="19"/>
      <c r="E858" s="136"/>
      <c r="F858" s="70"/>
      <c r="G858" s="19"/>
      <c r="H858" s="65"/>
      <c r="I858" s="20"/>
      <c r="J858" s="66"/>
      <c r="K858" s="18"/>
      <c r="L858" s="18"/>
      <c r="M858" s="20"/>
      <c r="N858" s="20"/>
      <c r="O858" s="18"/>
      <c r="P858" s="134"/>
      <c r="Q858" s="70"/>
      <c r="R858" s="134"/>
      <c r="S858" s="70"/>
      <c r="T858" s="134"/>
      <c r="U858" s="70"/>
      <c r="V858" s="134"/>
      <c r="W858" s="20"/>
      <c r="X858" s="135"/>
      <c r="Y858" s="20"/>
      <c r="Z858" s="135"/>
      <c r="AA858" s="19"/>
      <c r="AB858" s="19"/>
      <c r="AC858" s="19"/>
      <c r="AD858" s="19"/>
      <c r="AE858" s="71" t="str">
        <f t="shared" si="506"/>
        <v/>
      </c>
      <c r="AF858" s="71" t="str">
        <f t="shared" si="507"/>
        <v/>
      </c>
      <c r="AG858" s="71" t="str">
        <f t="shared" si="508"/>
        <v/>
      </c>
      <c r="AH858" s="71" t="str">
        <f t="shared" si="509"/>
        <v/>
      </c>
      <c r="AI858" s="71" t="str">
        <f t="shared" si="510"/>
        <v/>
      </c>
      <c r="AJ858" s="71" t="str">
        <f t="shared" si="511"/>
        <v/>
      </c>
      <c r="AK858" s="71" t="str">
        <f t="shared" si="512"/>
        <v/>
      </c>
      <c r="AL858" s="71" t="str">
        <f t="shared" si="513"/>
        <v/>
      </c>
      <c r="AM858" s="71" t="str">
        <f t="shared" si="514"/>
        <v/>
      </c>
      <c r="AN858" s="72" t="str">
        <f t="shared" si="515"/>
        <v/>
      </c>
      <c r="AO858" s="73" t="str">
        <f t="shared" si="516"/>
        <v/>
      </c>
      <c r="AP858" s="72" t="str">
        <f t="shared" si="517"/>
        <v/>
      </c>
      <c r="AQ858" s="72" t="str">
        <f t="shared" si="518"/>
        <v/>
      </c>
      <c r="AR858" s="72" t="str">
        <f t="shared" si="519"/>
        <v/>
      </c>
      <c r="AS858" s="72" t="str">
        <f t="shared" si="520"/>
        <v/>
      </c>
      <c r="AT858" s="72" t="str">
        <f t="shared" si="521"/>
        <v/>
      </c>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78" t="str">
        <f t="shared" si="522"/>
        <v/>
      </c>
      <c r="CO858" s="78" t="str">
        <f t="shared" si="523"/>
        <v/>
      </c>
      <c r="CP858" s="78" t="str">
        <f t="shared" si="524"/>
        <v/>
      </c>
      <c r="CQ858" s="78" t="str">
        <f t="shared" si="525"/>
        <v/>
      </c>
      <c r="CR858" s="78" t="str">
        <f t="shared" si="526"/>
        <v/>
      </c>
      <c r="CS858" s="78" t="str">
        <f t="shared" si="527"/>
        <v/>
      </c>
      <c r="CT858" s="78">
        <f t="shared" si="528"/>
        <v>0</v>
      </c>
      <c r="CU858" s="78">
        <f t="shared" si="529"/>
        <v>0</v>
      </c>
      <c r="CV858" s="78">
        <f t="shared" si="530"/>
        <v>0</v>
      </c>
      <c r="CW858" s="78">
        <f t="shared" si="531"/>
        <v>0</v>
      </c>
      <c r="CX858" s="78">
        <f t="shared" si="532"/>
        <v>0</v>
      </c>
      <c r="CY858" s="78">
        <f t="shared" si="533"/>
        <v>0</v>
      </c>
      <c r="CZ858" s="78">
        <f t="shared" si="534"/>
        <v>0</v>
      </c>
      <c r="DA858" s="78">
        <f>IF(COUNTIFS($A$2:$A$601,A858,$B$2:$B$601,B858,$F$2:F$601,F858)&gt;1,1,0)</f>
        <v>0</v>
      </c>
      <c r="DB858" s="78">
        <f t="shared" si="535"/>
        <v>0</v>
      </c>
      <c r="DC858" s="78">
        <f t="shared" si="536"/>
        <v>0</v>
      </c>
      <c r="DD858" s="78">
        <f t="shared" si="537"/>
        <v>0</v>
      </c>
      <c r="DE858" s="78" t="str">
        <f t="shared" si="538"/>
        <v>1</v>
      </c>
      <c r="DF858" s="78" t="str">
        <f t="shared" si="539"/>
        <v>1</v>
      </c>
      <c r="DG858" s="78" t="str">
        <f t="shared" si="540"/>
        <v>1</v>
      </c>
      <c r="DH858" s="78" t="str">
        <f t="shared" si="541"/>
        <v>1</v>
      </c>
      <c r="DI858" s="79" t="str">
        <f>IFERROR(IF(J858="","",VLOOKUP(J858,Lists!$D$3:$E$13,2,FALSE)),1)</f>
        <v/>
      </c>
      <c r="DJ858" s="79" t="str">
        <f>IFERROR(IF(K858="","",VLOOKUP(K858,Lists!$F$3:$G$14,2,FALSE)),1)</f>
        <v/>
      </c>
      <c r="DK858" s="79" t="str">
        <f>IFERROR(IF(M858="","",VLOOKUP(M858,Lists!$AA$3:$AB$18,2,FALSE)),1)</f>
        <v/>
      </c>
      <c r="DL858" s="79" t="str">
        <f>IFERROR(IF(N858="","",VLOOKUP(N858,Lists!$AC$3:$AD$13,2,FALSE)),1)</f>
        <v/>
      </c>
    </row>
    <row r="859" spans="1:116" ht="15" customHeight="1" x14ac:dyDescent="0.2">
      <c r="A859" s="20"/>
      <c r="B859" s="19"/>
      <c r="C859" s="19"/>
      <c r="D859" s="19"/>
      <c r="E859" s="136"/>
      <c r="F859" s="70"/>
      <c r="G859" s="19"/>
      <c r="H859" s="65"/>
      <c r="I859" s="20"/>
      <c r="J859" s="66"/>
      <c r="K859" s="18"/>
      <c r="L859" s="18"/>
      <c r="M859" s="20"/>
      <c r="N859" s="20"/>
      <c r="O859" s="18"/>
      <c r="P859" s="134"/>
      <c r="Q859" s="70"/>
      <c r="R859" s="134"/>
      <c r="S859" s="70"/>
      <c r="T859" s="134"/>
      <c r="U859" s="70"/>
      <c r="V859" s="134"/>
      <c r="W859" s="20"/>
      <c r="X859" s="135"/>
      <c r="Y859" s="20"/>
      <c r="Z859" s="135"/>
      <c r="AA859" s="19"/>
      <c r="AB859" s="19"/>
      <c r="AC859" s="19"/>
      <c r="AD859" s="19"/>
      <c r="AE859" s="71" t="str">
        <f t="shared" si="506"/>
        <v/>
      </c>
      <c r="AF859" s="71" t="str">
        <f t="shared" si="507"/>
        <v/>
      </c>
      <c r="AG859" s="71" t="str">
        <f t="shared" si="508"/>
        <v/>
      </c>
      <c r="AH859" s="71" t="str">
        <f t="shared" si="509"/>
        <v/>
      </c>
      <c r="AI859" s="71" t="str">
        <f t="shared" si="510"/>
        <v/>
      </c>
      <c r="AJ859" s="71" t="str">
        <f t="shared" si="511"/>
        <v/>
      </c>
      <c r="AK859" s="71" t="str">
        <f t="shared" si="512"/>
        <v/>
      </c>
      <c r="AL859" s="71" t="str">
        <f t="shared" si="513"/>
        <v/>
      </c>
      <c r="AM859" s="71" t="str">
        <f t="shared" si="514"/>
        <v/>
      </c>
      <c r="AN859" s="72" t="str">
        <f t="shared" si="515"/>
        <v/>
      </c>
      <c r="AO859" s="73" t="str">
        <f t="shared" si="516"/>
        <v/>
      </c>
      <c r="AP859" s="72" t="str">
        <f t="shared" si="517"/>
        <v/>
      </c>
      <c r="AQ859" s="72" t="str">
        <f t="shared" si="518"/>
        <v/>
      </c>
      <c r="AR859" s="72" t="str">
        <f t="shared" si="519"/>
        <v/>
      </c>
      <c r="AS859" s="72" t="str">
        <f t="shared" si="520"/>
        <v/>
      </c>
      <c r="AT859" s="72" t="str">
        <f t="shared" si="521"/>
        <v/>
      </c>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78" t="str">
        <f t="shared" si="522"/>
        <v/>
      </c>
      <c r="CO859" s="78" t="str">
        <f t="shared" si="523"/>
        <v/>
      </c>
      <c r="CP859" s="78" t="str">
        <f t="shared" si="524"/>
        <v/>
      </c>
      <c r="CQ859" s="78" t="str">
        <f t="shared" si="525"/>
        <v/>
      </c>
      <c r="CR859" s="78" t="str">
        <f t="shared" si="526"/>
        <v/>
      </c>
      <c r="CS859" s="78" t="str">
        <f t="shared" si="527"/>
        <v/>
      </c>
      <c r="CT859" s="78">
        <f t="shared" si="528"/>
        <v>0</v>
      </c>
      <c r="CU859" s="78">
        <f t="shared" si="529"/>
        <v>0</v>
      </c>
      <c r="CV859" s="78">
        <f t="shared" si="530"/>
        <v>0</v>
      </c>
      <c r="CW859" s="78">
        <f t="shared" si="531"/>
        <v>0</v>
      </c>
      <c r="CX859" s="78">
        <f t="shared" si="532"/>
        <v>0</v>
      </c>
      <c r="CY859" s="78">
        <f t="shared" si="533"/>
        <v>0</v>
      </c>
      <c r="CZ859" s="78">
        <f t="shared" si="534"/>
        <v>0</v>
      </c>
      <c r="DA859" s="78">
        <f>IF(COUNTIFS($A$2:$A$601,A859,$B$2:$B$601,B859,$F$2:F$601,F859)&gt;1,1,0)</f>
        <v>0</v>
      </c>
      <c r="DB859" s="78">
        <f t="shared" si="535"/>
        <v>0</v>
      </c>
      <c r="DC859" s="78">
        <f t="shared" si="536"/>
        <v>0</v>
      </c>
      <c r="DD859" s="78">
        <f t="shared" si="537"/>
        <v>0</v>
      </c>
      <c r="DE859" s="78" t="str">
        <f t="shared" si="538"/>
        <v>1</v>
      </c>
      <c r="DF859" s="78" t="str">
        <f t="shared" si="539"/>
        <v>1</v>
      </c>
      <c r="DG859" s="78" t="str">
        <f t="shared" si="540"/>
        <v>1</v>
      </c>
      <c r="DH859" s="78" t="str">
        <f t="shared" si="541"/>
        <v>1</v>
      </c>
      <c r="DI859" s="79" t="str">
        <f>IFERROR(IF(J859="","",VLOOKUP(J859,Lists!$D$3:$E$13,2,FALSE)),1)</f>
        <v/>
      </c>
      <c r="DJ859" s="79" t="str">
        <f>IFERROR(IF(K859="","",VLOOKUP(K859,Lists!$F$3:$G$14,2,FALSE)),1)</f>
        <v/>
      </c>
      <c r="DK859" s="79" t="str">
        <f>IFERROR(IF(M859="","",VLOOKUP(M859,Lists!$AA$3:$AB$18,2,FALSE)),1)</f>
        <v/>
      </c>
      <c r="DL859" s="79" t="str">
        <f>IFERROR(IF(N859="","",VLOOKUP(N859,Lists!$AC$3:$AD$13,2,FALSE)),1)</f>
        <v/>
      </c>
    </row>
    <row r="860" spans="1:116" ht="15" customHeight="1" x14ac:dyDescent="0.2">
      <c r="A860" s="20"/>
      <c r="B860" s="19"/>
      <c r="C860" s="19"/>
      <c r="D860" s="19"/>
      <c r="E860" s="136"/>
      <c r="F860" s="70"/>
      <c r="G860" s="19"/>
      <c r="H860" s="65"/>
      <c r="I860" s="20"/>
      <c r="J860" s="66"/>
      <c r="K860" s="18"/>
      <c r="L860" s="18"/>
      <c r="M860" s="20"/>
      <c r="N860" s="20"/>
      <c r="O860" s="18"/>
      <c r="P860" s="134"/>
      <c r="Q860" s="70"/>
      <c r="R860" s="134"/>
      <c r="S860" s="70"/>
      <c r="T860" s="134"/>
      <c r="U860" s="70"/>
      <c r="V860" s="134"/>
      <c r="W860" s="20"/>
      <c r="X860" s="135"/>
      <c r="Y860" s="20"/>
      <c r="Z860" s="135"/>
      <c r="AA860" s="19"/>
      <c r="AB860" s="19"/>
      <c r="AC860" s="19"/>
      <c r="AD860" s="19"/>
      <c r="AE860" s="71" t="str">
        <f t="shared" si="506"/>
        <v/>
      </c>
      <c r="AF860" s="71" t="str">
        <f t="shared" si="507"/>
        <v/>
      </c>
      <c r="AG860" s="71" t="str">
        <f t="shared" si="508"/>
        <v/>
      </c>
      <c r="AH860" s="71" t="str">
        <f t="shared" si="509"/>
        <v/>
      </c>
      <c r="AI860" s="71" t="str">
        <f t="shared" si="510"/>
        <v/>
      </c>
      <c r="AJ860" s="71" t="str">
        <f t="shared" si="511"/>
        <v/>
      </c>
      <c r="AK860" s="71" t="str">
        <f t="shared" si="512"/>
        <v/>
      </c>
      <c r="AL860" s="71" t="str">
        <f t="shared" si="513"/>
        <v/>
      </c>
      <c r="AM860" s="71" t="str">
        <f t="shared" si="514"/>
        <v/>
      </c>
      <c r="AN860" s="72" t="str">
        <f t="shared" si="515"/>
        <v/>
      </c>
      <c r="AO860" s="73" t="str">
        <f t="shared" si="516"/>
        <v/>
      </c>
      <c r="AP860" s="72" t="str">
        <f t="shared" si="517"/>
        <v/>
      </c>
      <c r="AQ860" s="72" t="str">
        <f t="shared" si="518"/>
        <v/>
      </c>
      <c r="AR860" s="72" t="str">
        <f t="shared" si="519"/>
        <v/>
      </c>
      <c r="AS860" s="72" t="str">
        <f t="shared" si="520"/>
        <v/>
      </c>
      <c r="AT860" s="72" t="str">
        <f t="shared" si="521"/>
        <v/>
      </c>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78" t="str">
        <f t="shared" si="522"/>
        <v/>
      </c>
      <c r="CO860" s="78" t="str">
        <f t="shared" si="523"/>
        <v/>
      </c>
      <c r="CP860" s="78" t="str">
        <f t="shared" si="524"/>
        <v/>
      </c>
      <c r="CQ860" s="78" t="str">
        <f t="shared" si="525"/>
        <v/>
      </c>
      <c r="CR860" s="78" t="str">
        <f t="shared" si="526"/>
        <v/>
      </c>
      <c r="CS860" s="78" t="str">
        <f t="shared" si="527"/>
        <v/>
      </c>
      <c r="CT860" s="78">
        <f t="shared" si="528"/>
        <v>0</v>
      </c>
      <c r="CU860" s="78">
        <f t="shared" si="529"/>
        <v>0</v>
      </c>
      <c r="CV860" s="78">
        <f t="shared" si="530"/>
        <v>0</v>
      </c>
      <c r="CW860" s="78">
        <f t="shared" si="531"/>
        <v>0</v>
      </c>
      <c r="CX860" s="78">
        <f t="shared" si="532"/>
        <v>0</v>
      </c>
      <c r="CY860" s="78">
        <f t="shared" si="533"/>
        <v>0</v>
      </c>
      <c r="CZ860" s="78">
        <f t="shared" si="534"/>
        <v>0</v>
      </c>
      <c r="DA860" s="78">
        <f>IF(COUNTIFS($A$2:$A$601,A860,$B$2:$B$601,B860,$F$2:F$601,F860)&gt;1,1,0)</f>
        <v>0</v>
      </c>
      <c r="DB860" s="78">
        <f t="shared" si="535"/>
        <v>0</v>
      </c>
      <c r="DC860" s="78">
        <f t="shared" si="536"/>
        <v>0</v>
      </c>
      <c r="DD860" s="78">
        <f t="shared" si="537"/>
        <v>0</v>
      </c>
      <c r="DE860" s="78" t="str">
        <f t="shared" si="538"/>
        <v>1</v>
      </c>
      <c r="DF860" s="78" t="str">
        <f t="shared" si="539"/>
        <v>1</v>
      </c>
      <c r="DG860" s="78" t="str">
        <f t="shared" si="540"/>
        <v>1</v>
      </c>
      <c r="DH860" s="78" t="str">
        <f t="shared" si="541"/>
        <v>1</v>
      </c>
      <c r="DI860" s="79" t="str">
        <f>IFERROR(IF(J860="","",VLOOKUP(J860,Lists!$D$3:$E$13,2,FALSE)),1)</f>
        <v/>
      </c>
      <c r="DJ860" s="79" t="str">
        <f>IFERROR(IF(K860="","",VLOOKUP(K860,Lists!$F$3:$G$14,2,FALSE)),1)</f>
        <v/>
      </c>
      <c r="DK860" s="79" t="str">
        <f>IFERROR(IF(M860="","",VLOOKUP(M860,Lists!$AA$3:$AB$18,2,FALSE)),1)</f>
        <v/>
      </c>
      <c r="DL860" s="79" t="str">
        <f>IFERROR(IF(N860="","",VLOOKUP(N860,Lists!$AC$3:$AD$13,2,FALSE)),1)</f>
        <v/>
      </c>
    </row>
    <row r="861" spans="1:116" ht="15" customHeight="1" x14ac:dyDescent="0.2">
      <c r="A861" s="20"/>
      <c r="B861" s="19"/>
      <c r="C861" s="19"/>
      <c r="D861" s="19"/>
      <c r="E861" s="136"/>
      <c r="F861" s="70"/>
      <c r="G861" s="19"/>
      <c r="H861" s="65"/>
      <c r="I861" s="20"/>
      <c r="J861" s="66"/>
      <c r="K861" s="18"/>
      <c r="L861" s="18"/>
      <c r="M861" s="20"/>
      <c r="N861" s="20"/>
      <c r="O861" s="18"/>
      <c r="P861" s="134"/>
      <c r="Q861" s="70"/>
      <c r="R861" s="134"/>
      <c r="S861" s="70"/>
      <c r="T861" s="134"/>
      <c r="U861" s="70"/>
      <c r="V861" s="134"/>
      <c r="W861" s="20"/>
      <c r="X861" s="135"/>
      <c r="Y861" s="20"/>
      <c r="Z861" s="135"/>
      <c r="AA861" s="19"/>
      <c r="AB861" s="19"/>
      <c r="AC861" s="19"/>
      <c r="AD861" s="19"/>
      <c r="AE861" s="71" t="str">
        <f t="shared" si="506"/>
        <v/>
      </c>
      <c r="AF861" s="71" t="str">
        <f t="shared" si="507"/>
        <v/>
      </c>
      <c r="AG861" s="71" t="str">
        <f t="shared" si="508"/>
        <v/>
      </c>
      <c r="AH861" s="71" t="str">
        <f t="shared" si="509"/>
        <v/>
      </c>
      <c r="AI861" s="71" t="str">
        <f t="shared" si="510"/>
        <v/>
      </c>
      <c r="AJ861" s="71" t="str">
        <f t="shared" si="511"/>
        <v/>
      </c>
      <c r="AK861" s="71" t="str">
        <f t="shared" si="512"/>
        <v/>
      </c>
      <c r="AL861" s="71" t="str">
        <f t="shared" si="513"/>
        <v/>
      </c>
      <c r="AM861" s="71" t="str">
        <f t="shared" si="514"/>
        <v/>
      </c>
      <c r="AN861" s="72" t="str">
        <f t="shared" si="515"/>
        <v/>
      </c>
      <c r="AO861" s="73" t="str">
        <f t="shared" si="516"/>
        <v/>
      </c>
      <c r="AP861" s="72" t="str">
        <f t="shared" si="517"/>
        <v/>
      </c>
      <c r="AQ861" s="72" t="str">
        <f t="shared" si="518"/>
        <v/>
      </c>
      <c r="AR861" s="72" t="str">
        <f t="shared" si="519"/>
        <v/>
      </c>
      <c r="AS861" s="72" t="str">
        <f t="shared" si="520"/>
        <v/>
      </c>
      <c r="AT861" s="72" t="str">
        <f t="shared" si="521"/>
        <v/>
      </c>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78" t="str">
        <f t="shared" si="522"/>
        <v/>
      </c>
      <c r="CO861" s="78" t="str">
        <f t="shared" si="523"/>
        <v/>
      </c>
      <c r="CP861" s="78" t="str">
        <f t="shared" si="524"/>
        <v/>
      </c>
      <c r="CQ861" s="78" t="str">
        <f t="shared" si="525"/>
        <v/>
      </c>
      <c r="CR861" s="78" t="str">
        <f t="shared" si="526"/>
        <v/>
      </c>
      <c r="CS861" s="78" t="str">
        <f t="shared" si="527"/>
        <v/>
      </c>
      <c r="CT861" s="78">
        <f t="shared" si="528"/>
        <v>0</v>
      </c>
      <c r="CU861" s="78">
        <f t="shared" si="529"/>
        <v>0</v>
      </c>
      <c r="CV861" s="78">
        <f t="shared" si="530"/>
        <v>0</v>
      </c>
      <c r="CW861" s="78">
        <f t="shared" si="531"/>
        <v>0</v>
      </c>
      <c r="CX861" s="78">
        <f t="shared" si="532"/>
        <v>0</v>
      </c>
      <c r="CY861" s="78">
        <f t="shared" si="533"/>
        <v>0</v>
      </c>
      <c r="CZ861" s="78">
        <f t="shared" si="534"/>
        <v>0</v>
      </c>
      <c r="DA861" s="78">
        <f>IF(COUNTIFS($A$2:$A$601,A861,$B$2:$B$601,B861,$F$2:F$601,F861)&gt;1,1,0)</f>
        <v>0</v>
      </c>
      <c r="DB861" s="78">
        <f t="shared" si="535"/>
        <v>0</v>
      </c>
      <c r="DC861" s="78">
        <f t="shared" si="536"/>
        <v>0</v>
      </c>
      <c r="DD861" s="78">
        <f t="shared" si="537"/>
        <v>0</v>
      </c>
      <c r="DE861" s="78" t="str">
        <f t="shared" si="538"/>
        <v>1</v>
      </c>
      <c r="DF861" s="78" t="str">
        <f t="shared" si="539"/>
        <v>1</v>
      </c>
      <c r="DG861" s="78" t="str">
        <f t="shared" si="540"/>
        <v>1</v>
      </c>
      <c r="DH861" s="78" t="str">
        <f t="shared" si="541"/>
        <v>1</v>
      </c>
      <c r="DI861" s="79" t="str">
        <f>IFERROR(IF(J861="","",VLOOKUP(J861,Lists!$D$3:$E$13,2,FALSE)),1)</f>
        <v/>
      </c>
      <c r="DJ861" s="79" t="str">
        <f>IFERROR(IF(K861="","",VLOOKUP(K861,Lists!$F$3:$G$14,2,FALSE)),1)</f>
        <v/>
      </c>
      <c r="DK861" s="79" t="str">
        <f>IFERROR(IF(M861="","",VLOOKUP(M861,Lists!$AA$3:$AB$18,2,FALSE)),1)</f>
        <v/>
      </c>
      <c r="DL861" s="79" t="str">
        <f>IFERROR(IF(N861="","",VLOOKUP(N861,Lists!$AC$3:$AD$13,2,FALSE)),1)</f>
        <v/>
      </c>
    </row>
    <row r="862" spans="1:116" ht="15" customHeight="1" x14ac:dyDescent="0.2">
      <c r="A862" s="20"/>
      <c r="B862" s="19"/>
      <c r="C862" s="19"/>
      <c r="D862" s="19"/>
      <c r="E862" s="136"/>
      <c r="F862" s="70"/>
      <c r="G862" s="19"/>
      <c r="H862" s="65"/>
      <c r="I862" s="20"/>
      <c r="J862" s="66"/>
      <c r="K862" s="18"/>
      <c r="L862" s="18"/>
      <c r="M862" s="20"/>
      <c r="N862" s="20"/>
      <c r="O862" s="18"/>
      <c r="P862" s="134"/>
      <c r="Q862" s="70"/>
      <c r="R862" s="134"/>
      <c r="S862" s="70"/>
      <c r="T862" s="134"/>
      <c r="U862" s="70"/>
      <c r="V862" s="134"/>
      <c r="W862" s="20"/>
      <c r="X862" s="135"/>
      <c r="Y862" s="20"/>
      <c r="Z862" s="135"/>
      <c r="AA862" s="19"/>
      <c r="AB862" s="19"/>
      <c r="AC862" s="19"/>
      <c r="AD862" s="19"/>
      <c r="AE862" s="71" t="str">
        <f t="shared" si="506"/>
        <v/>
      </c>
      <c r="AF862" s="71" t="str">
        <f t="shared" si="507"/>
        <v/>
      </c>
      <c r="AG862" s="71" t="str">
        <f t="shared" si="508"/>
        <v/>
      </c>
      <c r="AH862" s="71" t="str">
        <f t="shared" si="509"/>
        <v/>
      </c>
      <c r="AI862" s="71" t="str">
        <f t="shared" si="510"/>
        <v/>
      </c>
      <c r="AJ862" s="71" t="str">
        <f t="shared" si="511"/>
        <v/>
      </c>
      <c r="AK862" s="71" t="str">
        <f t="shared" si="512"/>
        <v/>
      </c>
      <c r="AL862" s="71" t="str">
        <f t="shared" si="513"/>
        <v/>
      </c>
      <c r="AM862" s="71" t="str">
        <f t="shared" si="514"/>
        <v/>
      </c>
      <c r="AN862" s="72" t="str">
        <f t="shared" si="515"/>
        <v/>
      </c>
      <c r="AO862" s="73" t="str">
        <f t="shared" si="516"/>
        <v/>
      </c>
      <c r="AP862" s="72" t="str">
        <f t="shared" si="517"/>
        <v/>
      </c>
      <c r="AQ862" s="72" t="str">
        <f t="shared" si="518"/>
        <v/>
      </c>
      <c r="AR862" s="72" t="str">
        <f t="shared" si="519"/>
        <v/>
      </c>
      <c r="AS862" s="72" t="str">
        <f t="shared" si="520"/>
        <v/>
      </c>
      <c r="AT862" s="72" t="str">
        <f t="shared" si="521"/>
        <v/>
      </c>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78" t="str">
        <f t="shared" si="522"/>
        <v/>
      </c>
      <c r="CO862" s="78" t="str">
        <f t="shared" si="523"/>
        <v/>
      </c>
      <c r="CP862" s="78" t="str">
        <f t="shared" si="524"/>
        <v/>
      </c>
      <c r="CQ862" s="78" t="str">
        <f t="shared" si="525"/>
        <v/>
      </c>
      <c r="CR862" s="78" t="str">
        <f t="shared" si="526"/>
        <v/>
      </c>
      <c r="CS862" s="78" t="str">
        <f t="shared" si="527"/>
        <v/>
      </c>
      <c r="CT862" s="78">
        <f t="shared" si="528"/>
        <v>0</v>
      </c>
      <c r="CU862" s="78">
        <f t="shared" si="529"/>
        <v>0</v>
      </c>
      <c r="CV862" s="78">
        <f t="shared" si="530"/>
        <v>0</v>
      </c>
      <c r="CW862" s="78">
        <f t="shared" si="531"/>
        <v>0</v>
      </c>
      <c r="CX862" s="78">
        <f t="shared" si="532"/>
        <v>0</v>
      </c>
      <c r="CY862" s="78">
        <f t="shared" si="533"/>
        <v>0</v>
      </c>
      <c r="CZ862" s="78">
        <f t="shared" si="534"/>
        <v>0</v>
      </c>
      <c r="DA862" s="78">
        <f>IF(COUNTIFS($A$2:$A$601,A862,$B$2:$B$601,B862,$F$2:F$601,F862)&gt;1,1,0)</f>
        <v>0</v>
      </c>
      <c r="DB862" s="78">
        <f t="shared" si="535"/>
        <v>0</v>
      </c>
      <c r="DC862" s="78">
        <f t="shared" si="536"/>
        <v>0</v>
      </c>
      <c r="DD862" s="78">
        <f t="shared" si="537"/>
        <v>0</v>
      </c>
      <c r="DE862" s="78" t="str">
        <f t="shared" si="538"/>
        <v>1</v>
      </c>
      <c r="DF862" s="78" t="str">
        <f t="shared" si="539"/>
        <v>1</v>
      </c>
      <c r="DG862" s="78" t="str">
        <f t="shared" si="540"/>
        <v>1</v>
      </c>
      <c r="DH862" s="78" t="str">
        <f t="shared" si="541"/>
        <v>1</v>
      </c>
      <c r="DI862" s="79" t="str">
        <f>IFERROR(IF(J862="","",VLOOKUP(J862,Lists!$D$3:$E$13,2,FALSE)),1)</f>
        <v/>
      </c>
      <c r="DJ862" s="79" t="str">
        <f>IFERROR(IF(K862="","",VLOOKUP(K862,Lists!$F$3:$G$14,2,FALSE)),1)</f>
        <v/>
      </c>
      <c r="DK862" s="79" t="str">
        <f>IFERROR(IF(M862="","",VLOOKUP(M862,Lists!$AA$3:$AB$18,2,FALSE)),1)</f>
        <v/>
      </c>
      <c r="DL862" s="79" t="str">
        <f>IFERROR(IF(N862="","",VLOOKUP(N862,Lists!$AC$3:$AD$13,2,FALSE)),1)</f>
        <v/>
      </c>
    </row>
    <row r="863" spans="1:116" ht="15" customHeight="1" x14ac:dyDescent="0.2">
      <c r="A863" s="20"/>
      <c r="B863" s="19"/>
      <c r="C863" s="19"/>
      <c r="D863" s="19"/>
      <c r="E863" s="136"/>
      <c r="F863" s="70"/>
      <c r="G863" s="19"/>
      <c r="H863" s="65"/>
      <c r="I863" s="20"/>
      <c r="J863" s="66"/>
      <c r="K863" s="18"/>
      <c r="L863" s="18"/>
      <c r="M863" s="20"/>
      <c r="N863" s="20"/>
      <c r="O863" s="18"/>
      <c r="P863" s="134"/>
      <c r="Q863" s="70"/>
      <c r="R863" s="134"/>
      <c r="S863" s="70"/>
      <c r="T863" s="134"/>
      <c r="U863" s="70"/>
      <c r="V863" s="134"/>
      <c r="W863" s="20"/>
      <c r="X863" s="135"/>
      <c r="Y863" s="20"/>
      <c r="Z863" s="135"/>
      <c r="AA863" s="19"/>
      <c r="AB863" s="19"/>
      <c r="AC863" s="19"/>
      <c r="AD863" s="19"/>
      <c r="AE863" s="71" t="str">
        <f t="shared" si="506"/>
        <v/>
      </c>
      <c r="AF863" s="71" t="str">
        <f t="shared" si="507"/>
        <v/>
      </c>
      <c r="AG863" s="71" t="str">
        <f t="shared" si="508"/>
        <v/>
      </c>
      <c r="AH863" s="71" t="str">
        <f t="shared" si="509"/>
        <v/>
      </c>
      <c r="AI863" s="71" t="str">
        <f t="shared" si="510"/>
        <v/>
      </c>
      <c r="AJ863" s="71" t="str">
        <f t="shared" si="511"/>
        <v/>
      </c>
      <c r="AK863" s="71" t="str">
        <f t="shared" si="512"/>
        <v/>
      </c>
      <c r="AL863" s="71" t="str">
        <f t="shared" si="513"/>
        <v/>
      </c>
      <c r="AM863" s="71" t="str">
        <f t="shared" si="514"/>
        <v/>
      </c>
      <c r="AN863" s="72" t="str">
        <f t="shared" si="515"/>
        <v/>
      </c>
      <c r="AO863" s="73" t="str">
        <f t="shared" si="516"/>
        <v/>
      </c>
      <c r="AP863" s="72" t="str">
        <f t="shared" si="517"/>
        <v/>
      </c>
      <c r="AQ863" s="72" t="str">
        <f t="shared" si="518"/>
        <v/>
      </c>
      <c r="AR863" s="72" t="str">
        <f t="shared" si="519"/>
        <v/>
      </c>
      <c r="AS863" s="72" t="str">
        <f t="shared" si="520"/>
        <v/>
      </c>
      <c r="AT863" s="72" t="str">
        <f t="shared" si="521"/>
        <v/>
      </c>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78" t="str">
        <f t="shared" si="522"/>
        <v/>
      </c>
      <c r="CO863" s="78" t="str">
        <f t="shared" si="523"/>
        <v/>
      </c>
      <c r="CP863" s="78" t="str">
        <f t="shared" si="524"/>
        <v/>
      </c>
      <c r="CQ863" s="78" t="str">
        <f t="shared" si="525"/>
        <v/>
      </c>
      <c r="CR863" s="78" t="str">
        <f t="shared" si="526"/>
        <v/>
      </c>
      <c r="CS863" s="78" t="str">
        <f t="shared" si="527"/>
        <v/>
      </c>
      <c r="CT863" s="78">
        <f t="shared" si="528"/>
        <v>0</v>
      </c>
      <c r="CU863" s="78">
        <f t="shared" si="529"/>
        <v>0</v>
      </c>
      <c r="CV863" s="78">
        <f t="shared" si="530"/>
        <v>0</v>
      </c>
      <c r="CW863" s="78">
        <f t="shared" si="531"/>
        <v>0</v>
      </c>
      <c r="CX863" s="78">
        <f t="shared" si="532"/>
        <v>0</v>
      </c>
      <c r="CY863" s="78">
        <f t="shared" si="533"/>
        <v>0</v>
      </c>
      <c r="CZ863" s="78">
        <f t="shared" si="534"/>
        <v>0</v>
      </c>
      <c r="DA863" s="78">
        <f>IF(COUNTIFS($A$2:$A$601,A863,$B$2:$B$601,B863,$F$2:F$601,F863)&gt;1,1,0)</f>
        <v>0</v>
      </c>
      <c r="DB863" s="78">
        <f t="shared" si="535"/>
        <v>0</v>
      </c>
      <c r="DC863" s="78">
        <f t="shared" si="536"/>
        <v>0</v>
      </c>
      <c r="DD863" s="78">
        <f t="shared" si="537"/>
        <v>0</v>
      </c>
      <c r="DE863" s="78" t="str">
        <f t="shared" si="538"/>
        <v>1</v>
      </c>
      <c r="DF863" s="78" t="str">
        <f t="shared" si="539"/>
        <v>1</v>
      </c>
      <c r="DG863" s="78" t="str">
        <f t="shared" si="540"/>
        <v>1</v>
      </c>
      <c r="DH863" s="78" t="str">
        <f t="shared" si="541"/>
        <v>1</v>
      </c>
      <c r="DI863" s="79" t="str">
        <f>IFERROR(IF(J863="","",VLOOKUP(J863,Lists!$D$3:$E$13,2,FALSE)),1)</f>
        <v/>
      </c>
      <c r="DJ863" s="79" t="str">
        <f>IFERROR(IF(K863="","",VLOOKUP(K863,Lists!$F$3:$G$14,2,FALSE)),1)</f>
        <v/>
      </c>
      <c r="DK863" s="79" t="str">
        <f>IFERROR(IF(M863="","",VLOOKUP(M863,Lists!$AA$3:$AB$18,2,FALSE)),1)</f>
        <v/>
      </c>
      <c r="DL863" s="79" t="str">
        <f>IFERROR(IF(N863="","",VLOOKUP(N863,Lists!$AC$3:$AD$13,2,FALSE)),1)</f>
        <v/>
      </c>
    </row>
    <row r="864" spans="1:116" ht="15" customHeight="1" x14ac:dyDescent="0.2">
      <c r="A864" s="20"/>
      <c r="B864" s="19"/>
      <c r="C864" s="19"/>
      <c r="D864" s="19"/>
      <c r="E864" s="136"/>
      <c r="F864" s="70"/>
      <c r="G864" s="19"/>
      <c r="H864" s="65"/>
      <c r="I864" s="20"/>
      <c r="J864" s="66"/>
      <c r="K864" s="18"/>
      <c r="L864" s="18"/>
      <c r="M864" s="20"/>
      <c r="N864" s="20"/>
      <c r="O864" s="18"/>
      <c r="P864" s="134"/>
      <c r="Q864" s="70"/>
      <c r="R864" s="134"/>
      <c r="S864" s="70"/>
      <c r="T864" s="134"/>
      <c r="U864" s="70"/>
      <c r="V864" s="134"/>
      <c r="W864" s="20"/>
      <c r="X864" s="135"/>
      <c r="Y864" s="20"/>
      <c r="Z864" s="135"/>
      <c r="AA864" s="19"/>
      <c r="AB864" s="19"/>
      <c r="AC864" s="19"/>
      <c r="AD864" s="19"/>
      <c r="AE864" s="71" t="str">
        <f t="shared" si="506"/>
        <v/>
      </c>
      <c r="AF864" s="71" t="str">
        <f t="shared" si="507"/>
        <v/>
      </c>
      <c r="AG864" s="71" t="str">
        <f t="shared" si="508"/>
        <v/>
      </c>
      <c r="AH864" s="71" t="str">
        <f t="shared" si="509"/>
        <v/>
      </c>
      <c r="AI864" s="71" t="str">
        <f t="shared" si="510"/>
        <v/>
      </c>
      <c r="AJ864" s="71" t="str">
        <f t="shared" si="511"/>
        <v/>
      </c>
      <c r="AK864" s="71" t="str">
        <f t="shared" si="512"/>
        <v/>
      </c>
      <c r="AL864" s="71" t="str">
        <f t="shared" si="513"/>
        <v/>
      </c>
      <c r="AM864" s="71" t="str">
        <f t="shared" si="514"/>
        <v/>
      </c>
      <c r="AN864" s="72" t="str">
        <f t="shared" si="515"/>
        <v/>
      </c>
      <c r="AO864" s="73" t="str">
        <f t="shared" si="516"/>
        <v/>
      </c>
      <c r="AP864" s="72" t="str">
        <f t="shared" si="517"/>
        <v/>
      </c>
      <c r="AQ864" s="72" t="str">
        <f t="shared" si="518"/>
        <v/>
      </c>
      <c r="AR864" s="72" t="str">
        <f t="shared" si="519"/>
        <v/>
      </c>
      <c r="AS864" s="72" t="str">
        <f t="shared" si="520"/>
        <v/>
      </c>
      <c r="AT864" s="72" t="str">
        <f t="shared" si="521"/>
        <v/>
      </c>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78" t="str">
        <f t="shared" si="522"/>
        <v/>
      </c>
      <c r="CO864" s="78" t="str">
        <f t="shared" si="523"/>
        <v/>
      </c>
      <c r="CP864" s="78" t="str">
        <f t="shared" si="524"/>
        <v/>
      </c>
      <c r="CQ864" s="78" t="str">
        <f t="shared" si="525"/>
        <v/>
      </c>
      <c r="CR864" s="78" t="str">
        <f t="shared" si="526"/>
        <v/>
      </c>
      <c r="CS864" s="78" t="str">
        <f t="shared" si="527"/>
        <v/>
      </c>
      <c r="CT864" s="78">
        <f t="shared" si="528"/>
        <v>0</v>
      </c>
      <c r="CU864" s="78">
        <f t="shared" si="529"/>
        <v>0</v>
      </c>
      <c r="CV864" s="78">
        <f t="shared" si="530"/>
        <v>0</v>
      </c>
      <c r="CW864" s="78">
        <f t="shared" si="531"/>
        <v>0</v>
      </c>
      <c r="CX864" s="78">
        <f t="shared" si="532"/>
        <v>0</v>
      </c>
      <c r="CY864" s="78">
        <f t="shared" si="533"/>
        <v>0</v>
      </c>
      <c r="CZ864" s="78">
        <f t="shared" si="534"/>
        <v>0</v>
      </c>
      <c r="DA864" s="78">
        <f>IF(COUNTIFS($A$2:$A$601,A864,$B$2:$B$601,B864,$F$2:F$601,F864)&gt;1,1,0)</f>
        <v>0</v>
      </c>
      <c r="DB864" s="78">
        <f t="shared" si="535"/>
        <v>0</v>
      </c>
      <c r="DC864" s="78">
        <f t="shared" si="536"/>
        <v>0</v>
      </c>
      <c r="DD864" s="78">
        <f t="shared" si="537"/>
        <v>0</v>
      </c>
      <c r="DE864" s="78" t="str">
        <f t="shared" si="538"/>
        <v>1</v>
      </c>
      <c r="DF864" s="78" t="str">
        <f t="shared" si="539"/>
        <v>1</v>
      </c>
      <c r="DG864" s="78" t="str">
        <f t="shared" si="540"/>
        <v>1</v>
      </c>
      <c r="DH864" s="78" t="str">
        <f t="shared" si="541"/>
        <v>1</v>
      </c>
      <c r="DI864" s="79" t="str">
        <f>IFERROR(IF(J864="","",VLOOKUP(J864,Lists!$D$3:$E$13,2,FALSE)),1)</f>
        <v/>
      </c>
      <c r="DJ864" s="79" t="str">
        <f>IFERROR(IF(K864="","",VLOOKUP(K864,Lists!$F$3:$G$14,2,FALSE)),1)</f>
        <v/>
      </c>
      <c r="DK864" s="79" t="str">
        <f>IFERROR(IF(M864="","",VLOOKUP(M864,Lists!$AA$3:$AB$18,2,FALSE)),1)</f>
        <v/>
      </c>
      <c r="DL864" s="79" t="str">
        <f>IFERROR(IF(N864="","",VLOOKUP(N864,Lists!$AC$3:$AD$13,2,FALSE)),1)</f>
        <v/>
      </c>
    </row>
    <row r="865" spans="1:116" ht="15" customHeight="1" x14ac:dyDescent="0.2">
      <c r="A865" s="20"/>
      <c r="B865" s="19"/>
      <c r="C865" s="19"/>
      <c r="D865" s="19"/>
      <c r="E865" s="136"/>
      <c r="F865" s="70"/>
      <c r="G865" s="19"/>
      <c r="H865" s="65"/>
      <c r="I865" s="20"/>
      <c r="J865" s="66"/>
      <c r="K865" s="18"/>
      <c r="L865" s="18"/>
      <c r="M865" s="20"/>
      <c r="N865" s="20"/>
      <c r="O865" s="18"/>
      <c r="P865" s="134"/>
      <c r="Q865" s="70"/>
      <c r="R865" s="134"/>
      <c r="S865" s="70"/>
      <c r="T865" s="134"/>
      <c r="U865" s="70"/>
      <c r="V865" s="134"/>
      <c r="W865" s="20"/>
      <c r="X865" s="135"/>
      <c r="Y865" s="20"/>
      <c r="Z865" s="135"/>
      <c r="AA865" s="19"/>
      <c r="AB865" s="19"/>
      <c r="AC865" s="19"/>
      <c r="AD865" s="19"/>
      <c r="AE865" s="71" t="str">
        <f t="shared" si="506"/>
        <v/>
      </c>
      <c r="AF865" s="71" t="str">
        <f t="shared" si="507"/>
        <v/>
      </c>
      <c r="AG865" s="71" t="str">
        <f t="shared" si="508"/>
        <v/>
      </c>
      <c r="AH865" s="71" t="str">
        <f t="shared" si="509"/>
        <v/>
      </c>
      <c r="AI865" s="71" t="str">
        <f t="shared" si="510"/>
        <v/>
      </c>
      <c r="AJ865" s="71" t="str">
        <f t="shared" si="511"/>
        <v/>
      </c>
      <c r="AK865" s="71" t="str">
        <f t="shared" si="512"/>
        <v/>
      </c>
      <c r="AL865" s="71" t="str">
        <f t="shared" si="513"/>
        <v/>
      </c>
      <c r="AM865" s="71" t="str">
        <f t="shared" si="514"/>
        <v/>
      </c>
      <c r="AN865" s="72" t="str">
        <f t="shared" si="515"/>
        <v/>
      </c>
      <c r="AO865" s="73" t="str">
        <f t="shared" si="516"/>
        <v/>
      </c>
      <c r="AP865" s="72" t="str">
        <f t="shared" si="517"/>
        <v/>
      </c>
      <c r="AQ865" s="72" t="str">
        <f t="shared" si="518"/>
        <v/>
      </c>
      <c r="AR865" s="72" t="str">
        <f t="shared" si="519"/>
        <v/>
      </c>
      <c r="AS865" s="72" t="str">
        <f t="shared" si="520"/>
        <v/>
      </c>
      <c r="AT865" s="72" t="str">
        <f t="shared" si="521"/>
        <v/>
      </c>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78" t="str">
        <f t="shared" si="522"/>
        <v/>
      </c>
      <c r="CO865" s="78" t="str">
        <f t="shared" si="523"/>
        <v/>
      </c>
      <c r="CP865" s="78" t="str">
        <f t="shared" si="524"/>
        <v/>
      </c>
      <c r="CQ865" s="78" t="str">
        <f t="shared" si="525"/>
        <v/>
      </c>
      <c r="CR865" s="78" t="str">
        <f t="shared" si="526"/>
        <v/>
      </c>
      <c r="CS865" s="78" t="str">
        <f t="shared" si="527"/>
        <v/>
      </c>
      <c r="CT865" s="78">
        <f t="shared" si="528"/>
        <v>0</v>
      </c>
      <c r="CU865" s="78">
        <f t="shared" si="529"/>
        <v>0</v>
      </c>
      <c r="CV865" s="78">
        <f t="shared" si="530"/>
        <v>0</v>
      </c>
      <c r="CW865" s="78">
        <f t="shared" si="531"/>
        <v>0</v>
      </c>
      <c r="CX865" s="78">
        <f t="shared" si="532"/>
        <v>0</v>
      </c>
      <c r="CY865" s="78">
        <f t="shared" si="533"/>
        <v>0</v>
      </c>
      <c r="CZ865" s="78">
        <f t="shared" si="534"/>
        <v>0</v>
      </c>
      <c r="DA865" s="78">
        <f>IF(COUNTIFS($A$2:$A$601,A865,$B$2:$B$601,B865,$F$2:F$601,F865)&gt;1,1,0)</f>
        <v>0</v>
      </c>
      <c r="DB865" s="78">
        <f t="shared" si="535"/>
        <v>0</v>
      </c>
      <c r="DC865" s="78">
        <f t="shared" si="536"/>
        <v>0</v>
      </c>
      <c r="DD865" s="78">
        <f t="shared" si="537"/>
        <v>0</v>
      </c>
      <c r="DE865" s="78" t="str">
        <f t="shared" si="538"/>
        <v>1</v>
      </c>
      <c r="DF865" s="78" t="str">
        <f t="shared" si="539"/>
        <v>1</v>
      </c>
      <c r="DG865" s="78" t="str">
        <f t="shared" si="540"/>
        <v>1</v>
      </c>
      <c r="DH865" s="78" t="str">
        <f t="shared" si="541"/>
        <v>1</v>
      </c>
      <c r="DI865" s="79" t="str">
        <f>IFERROR(IF(J865="","",VLOOKUP(J865,Lists!$D$3:$E$13,2,FALSE)),1)</f>
        <v/>
      </c>
      <c r="DJ865" s="79" t="str">
        <f>IFERROR(IF(K865="","",VLOOKUP(K865,Lists!$F$3:$G$14,2,FALSE)),1)</f>
        <v/>
      </c>
      <c r="DK865" s="79" t="str">
        <f>IFERROR(IF(M865="","",VLOOKUP(M865,Lists!$AA$3:$AB$18,2,FALSE)),1)</f>
        <v/>
      </c>
      <c r="DL865" s="79" t="str">
        <f>IFERROR(IF(N865="","",VLOOKUP(N865,Lists!$AC$3:$AD$13,2,FALSE)),1)</f>
        <v/>
      </c>
    </row>
    <row r="866" spans="1:116" ht="15" customHeight="1" x14ac:dyDescent="0.2">
      <c r="A866" s="20"/>
      <c r="B866" s="19"/>
      <c r="C866" s="19"/>
      <c r="D866" s="19"/>
      <c r="E866" s="136"/>
      <c r="F866" s="70"/>
      <c r="G866" s="19"/>
      <c r="H866" s="65"/>
      <c r="I866" s="20"/>
      <c r="J866" s="66"/>
      <c r="K866" s="18"/>
      <c r="L866" s="18"/>
      <c r="M866" s="20"/>
      <c r="N866" s="20"/>
      <c r="O866" s="18"/>
      <c r="P866" s="134"/>
      <c r="Q866" s="70"/>
      <c r="R866" s="134"/>
      <c r="S866" s="70"/>
      <c r="T866" s="134"/>
      <c r="U866" s="70"/>
      <c r="V866" s="134"/>
      <c r="W866" s="20"/>
      <c r="X866" s="135"/>
      <c r="Y866" s="20"/>
      <c r="Z866" s="135"/>
      <c r="AA866" s="19"/>
      <c r="AB866" s="19"/>
      <c r="AC866" s="19"/>
      <c r="AD866" s="19"/>
      <c r="AE866" s="71" t="str">
        <f t="shared" si="506"/>
        <v/>
      </c>
      <c r="AF866" s="71" t="str">
        <f t="shared" si="507"/>
        <v/>
      </c>
      <c r="AG866" s="71" t="str">
        <f t="shared" si="508"/>
        <v/>
      </c>
      <c r="AH866" s="71" t="str">
        <f t="shared" si="509"/>
        <v/>
      </c>
      <c r="AI866" s="71" t="str">
        <f t="shared" si="510"/>
        <v/>
      </c>
      <c r="AJ866" s="71" t="str">
        <f t="shared" si="511"/>
        <v/>
      </c>
      <c r="AK866" s="71" t="str">
        <f t="shared" si="512"/>
        <v/>
      </c>
      <c r="AL866" s="71" t="str">
        <f t="shared" si="513"/>
        <v/>
      </c>
      <c r="AM866" s="71" t="str">
        <f t="shared" si="514"/>
        <v/>
      </c>
      <c r="AN866" s="72" t="str">
        <f t="shared" si="515"/>
        <v/>
      </c>
      <c r="AO866" s="73" t="str">
        <f t="shared" si="516"/>
        <v/>
      </c>
      <c r="AP866" s="72" t="str">
        <f t="shared" si="517"/>
        <v/>
      </c>
      <c r="AQ866" s="72" t="str">
        <f t="shared" si="518"/>
        <v/>
      </c>
      <c r="AR866" s="72" t="str">
        <f t="shared" si="519"/>
        <v/>
      </c>
      <c r="AS866" s="72" t="str">
        <f t="shared" si="520"/>
        <v/>
      </c>
      <c r="AT866" s="72" t="str">
        <f t="shared" si="521"/>
        <v/>
      </c>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78" t="str">
        <f t="shared" si="522"/>
        <v/>
      </c>
      <c r="CO866" s="78" t="str">
        <f t="shared" si="523"/>
        <v/>
      </c>
      <c r="CP866" s="78" t="str">
        <f t="shared" si="524"/>
        <v/>
      </c>
      <c r="CQ866" s="78" t="str">
        <f t="shared" si="525"/>
        <v/>
      </c>
      <c r="CR866" s="78" t="str">
        <f t="shared" si="526"/>
        <v/>
      </c>
      <c r="CS866" s="78" t="str">
        <f t="shared" si="527"/>
        <v/>
      </c>
      <c r="CT866" s="78">
        <f t="shared" si="528"/>
        <v>0</v>
      </c>
      <c r="CU866" s="78">
        <f t="shared" si="529"/>
        <v>0</v>
      </c>
      <c r="CV866" s="78">
        <f t="shared" si="530"/>
        <v>0</v>
      </c>
      <c r="CW866" s="78">
        <f t="shared" si="531"/>
        <v>0</v>
      </c>
      <c r="CX866" s="78">
        <f t="shared" si="532"/>
        <v>0</v>
      </c>
      <c r="CY866" s="78">
        <f t="shared" si="533"/>
        <v>0</v>
      </c>
      <c r="CZ866" s="78">
        <f t="shared" si="534"/>
        <v>0</v>
      </c>
      <c r="DA866" s="78">
        <f>IF(COUNTIFS($A$2:$A$601,A866,$B$2:$B$601,B866,$F$2:F$601,F866)&gt;1,1,0)</f>
        <v>0</v>
      </c>
      <c r="DB866" s="78">
        <f t="shared" si="535"/>
        <v>0</v>
      </c>
      <c r="DC866" s="78">
        <f t="shared" si="536"/>
        <v>0</v>
      </c>
      <c r="DD866" s="78">
        <f t="shared" si="537"/>
        <v>0</v>
      </c>
      <c r="DE866" s="78" t="str">
        <f t="shared" si="538"/>
        <v>1</v>
      </c>
      <c r="DF866" s="78" t="str">
        <f t="shared" si="539"/>
        <v>1</v>
      </c>
      <c r="DG866" s="78" t="str">
        <f t="shared" si="540"/>
        <v>1</v>
      </c>
      <c r="DH866" s="78" t="str">
        <f t="shared" si="541"/>
        <v>1</v>
      </c>
      <c r="DI866" s="79" t="str">
        <f>IFERROR(IF(J866="","",VLOOKUP(J866,Lists!$D$3:$E$13,2,FALSE)),1)</f>
        <v/>
      </c>
      <c r="DJ866" s="79" t="str">
        <f>IFERROR(IF(K866="","",VLOOKUP(K866,Lists!$F$3:$G$14,2,FALSE)),1)</f>
        <v/>
      </c>
      <c r="DK866" s="79" t="str">
        <f>IFERROR(IF(M866="","",VLOOKUP(M866,Lists!$AA$3:$AB$18,2,FALSE)),1)</f>
        <v/>
      </c>
      <c r="DL866" s="79" t="str">
        <f>IFERROR(IF(N866="","",VLOOKUP(N866,Lists!$AC$3:$AD$13,2,FALSE)),1)</f>
        <v/>
      </c>
    </row>
    <row r="867" spans="1:116" ht="15" customHeight="1" x14ac:dyDescent="0.2">
      <c r="A867" s="20"/>
      <c r="B867" s="19"/>
      <c r="C867" s="19"/>
      <c r="D867" s="19"/>
      <c r="E867" s="136"/>
      <c r="F867" s="70"/>
      <c r="G867" s="19"/>
      <c r="H867" s="65"/>
      <c r="I867" s="20"/>
      <c r="J867" s="66"/>
      <c r="K867" s="18"/>
      <c r="L867" s="18"/>
      <c r="M867" s="20"/>
      <c r="N867" s="20"/>
      <c r="O867" s="18"/>
      <c r="P867" s="134"/>
      <c r="Q867" s="70"/>
      <c r="R867" s="134"/>
      <c r="S867" s="70"/>
      <c r="T867" s="134"/>
      <c r="U867" s="70"/>
      <c r="V867" s="134"/>
      <c r="W867" s="20"/>
      <c r="X867" s="135"/>
      <c r="Y867" s="20"/>
      <c r="Z867" s="135"/>
      <c r="AA867" s="19"/>
      <c r="AB867" s="19"/>
      <c r="AC867" s="19"/>
      <c r="AD867" s="19"/>
      <c r="AE867" s="71" t="str">
        <f t="shared" si="506"/>
        <v/>
      </c>
      <c r="AF867" s="71" t="str">
        <f t="shared" si="507"/>
        <v/>
      </c>
      <c r="AG867" s="71" t="str">
        <f t="shared" si="508"/>
        <v/>
      </c>
      <c r="AH867" s="71" t="str">
        <f t="shared" si="509"/>
        <v/>
      </c>
      <c r="AI867" s="71" t="str">
        <f t="shared" si="510"/>
        <v/>
      </c>
      <c r="AJ867" s="71" t="str">
        <f t="shared" si="511"/>
        <v/>
      </c>
      <c r="AK867" s="71" t="str">
        <f t="shared" si="512"/>
        <v/>
      </c>
      <c r="AL867" s="71" t="str">
        <f t="shared" si="513"/>
        <v/>
      </c>
      <c r="AM867" s="71" t="str">
        <f t="shared" si="514"/>
        <v/>
      </c>
      <c r="AN867" s="72" t="str">
        <f t="shared" si="515"/>
        <v/>
      </c>
      <c r="AO867" s="73" t="str">
        <f t="shared" si="516"/>
        <v/>
      </c>
      <c r="AP867" s="72" t="str">
        <f t="shared" si="517"/>
        <v/>
      </c>
      <c r="AQ867" s="72" t="str">
        <f t="shared" si="518"/>
        <v/>
      </c>
      <c r="AR867" s="72" t="str">
        <f t="shared" si="519"/>
        <v/>
      </c>
      <c r="AS867" s="72" t="str">
        <f t="shared" si="520"/>
        <v/>
      </c>
      <c r="AT867" s="72" t="str">
        <f t="shared" si="521"/>
        <v/>
      </c>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78" t="str">
        <f t="shared" si="522"/>
        <v/>
      </c>
      <c r="CO867" s="78" t="str">
        <f t="shared" si="523"/>
        <v/>
      </c>
      <c r="CP867" s="78" t="str">
        <f t="shared" si="524"/>
        <v/>
      </c>
      <c r="CQ867" s="78" t="str">
        <f t="shared" si="525"/>
        <v/>
      </c>
      <c r="CR867" s="78" t="str">
        <f t="shared" si="526"/>
        <v/>
      </c>
      <c r="CS867" s="78" t="str">
        <f t="shared" si="527"/>
        <v/>
      </c>
      <c r="CT867" s="78">
        <f t="shared" si="528"/>
        <v>0</v>
      </c>
      <c r="CU867" s="78">
        <f t="shared" si="529"/>
        <v>0</v>
      </c>
      <c r="CV867" s="78">
        <f t="shared" si="530"/>
        <v>0</v>
      </c>
      <c r="CW867" s="78">
        <f t="shared" si="531"/>
        <v>0</v>
      </c>
      <c r="CX867" s="78">
        <f t="shared" si="532"/>
        <v>0</v>
      </c>
      <c r="CY867" s="78">
        <f t="shared" si="533"/>
        <v>0</v>
      </c>
      <c r="CZ867" s="78">
        <f t="shared" si="534"/>
        <v>0</v>
      </c>
      <c r="DA867" s="78">
        <f>IF(COUNTIFS($A$2:$A$601,A867,$B$2:$B$601,B867,$F$2:F$601,F867)&gt;1,1,0)</f>
        <v>0</v>
      </c>
      <c r="DB867" s="78">
        <f t="shared" si="535"/>
        <v>0</v>
      </c>
      <c r="DC867" s="78">
        <f t="shared" si="536"/>
        <v>0</v>
      </c>
      <c r="DD867" s="78">
        <f t="shared" si="537"/>
        <v>0</v>
      </c>
      <c r="DE867" s="78" t="str">
        <f t="shared" si="538"/>
        <v>1</v>
      </c>
      <c r="DF867" s="78" t="str">
        <f t="shared" si="539"/>
        <v>1</v>
      </c>
      <c r="DG867" s="78" t="str">
        <f t="shared" si="540"/>
        <v>1</v>
      </c>
      <c r="DH867" s="78" t="str">
        <f t="shared" si="541"/>
        <v>1</v>
      </c>
      <c r="DI867" s="79" t="str">
        <f>IFERROR(IF(J867="","",VLOOKUP(J867,Lists!$D$3:$E$13,2,FALSE)),1)</f>
        <v/>
      </c>
      <c r="DJ867" s="79" t="str">
        <f>IFERROR(IF(K867="","",VLOOKUP(K867,Lists!$F$3:$G$14,2,FALSE)),1)</f>
        <v/>
      </c>
      <c r="DK867" s="79" t="str">
        <f>IFERROR(IF(M867="","",VLOOKUP(M867,Lists!$AA$3:$AB$18,2,FALSE)),1)</f>
        <v/>
      </c>
      <c r="DL867" s="79" t="str">
        <f>IFERROR(IF(N867="","",VLOOKUP(N867,Lists!$AC$3:$AD$13,2,FALSE)),1)</f>
        <v/>
      </c>
    </row>
    <row r="868" spans="1:116" ht="15" customHeight="1" x14ac:dyDescent="0.2">
      <c r="A868" s="20"/>
      <c r="B868" s="19"/>
      <c r="C868" s="19"/>
      <c r="D868" s="19"/>
      <c r="E868" s="136"/>
      <c r="F868" s="70"/>
      <c r="G868" s="19"/>
      <c r="H868" s="65"/>
      <c r="I868" s="20"/>
      <c r="J868" s="66"/>
      <c r="K868" s="18"/>
      <c r="L868" s="18"/>
      <c r="M868" s="20"/>
      <c r="N868" s="20"/>
      <c r="O868" s="18"/>
      <c r="P868" s="134"/>
      <c r="Q868" s="70"/>
      <c r="R868" s="134"/>
      <c r="S868" s="70"/>
      <c r="T868" s="134"/>
      <c r="U868" s="70"/>
      <c r="V868" s="134"/>
      <c r="W868" s="20"/>
      <c r="X868" s="135"/>
      <c r="Y868" s="20"/>
      <c r="Z868" s="135"/>
      <c r="AA868" s="19"/>
      <c r="AB868" s="19"/>
      <c r="AC868" s="19"/>
      <c r="AD868" s="19"/>
      <c r="AE868" s="71" t="str">
        <f t="shared" si="506"/>
        <v/>
      </c>
      <c r="AF868" s="71" t="str">
        <f t="shared" si="507"/>
        <v/>
      </c>
      <c r="AG868" s="71" t="str">
        <f t="shared" si="508"/>
        <v/>
      </c>
      <c r="AH868" s="71" t="str">
        <f t="shared" si="509"/>
        <v/>
      </c>
      <c r="AI868" s="71" t="str">
        <f t="shared" si="510"/>
        <v/>
      </c>
      <c r="AJ868" s="71" t="str">
        <f t="shared" si="511"/>
        <v/>
      </c>
      <c r="AK868" s="71" t="str">
        <f t="shared" si="512"/>
        <v/>
      </c>
      <c r="AL868" s="71" t="str">
        <f t="shared" si="513"/>
        <v/>
      </c>
      <c r="AM868" s="71" t="str">
        <f t="shared" si="514"/>
        <v/>
      </c>
      <c r="AN868" s="72" t="str">
        <f t="shared" si="515"/>
        <v/>
      </c>
      <c r="AO868" s="73" t="str">
        <f t="shared" si="516"/>
        <v/>
      </c>
      <c r="AP868" s="72" t="str">
        <f t="shared" si="517"/>
        <v/>
      </c>
      <c r="AQ868" s="72" t="str">
        <f t="shared" si="518"/>
        <v/>
      </c>
      <c r="AR868" s="72" t="str">
        <f t="shared" si="519"/>
        <v/>
      </c>
      <c r="AS868" s="72" t="str">
        <f t="shared" si="520"/>
        <v/>
      </c>
      <c r="AT868" s="72" t="str">
        <f t="shared" si="521"/>
        <v/>
      </c>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78" t="str">
        <f t="shared" si="522"/>
        <v/>
      </c>
      <c r="CO868" s="78" t="str">
        <f t="shared" si="523"/>
        <v/>
      </c>
      <c r="CP868" s="78" t="str">
        <f t="shared" si="524"/>
        <v/>
      </c>
      <c r="CQ868" s="78" t="str">
        <f t="shared" si="525"/>
        <v/>
      </c>
      <c r="CR868" s="78" t="str">
        <f t="shared" si="526"/>
        <v/>
      </c>
      <c r="CS868" s="78" t="str">
        <f t="shared" si="527"/>
        <v/>
      </c>
      <c r="CT868" s="78">
        <f t="shared" si="528"/>
        <v>0</v>
      </c>
      <c r="CU868" s="78">
        <f t="shared" si="529"/>
        <v>0</v>
      </c>
      <c r="CV868" s="78">
        <f t="shared" si="530"/>
        <v>0</v>
      </c>
      <c r="CW868" s="78">
        <f t="shared" si="531"/>
        <v>0</v>
      </c>
      <c r="CX868" s="78">
        <f t="shared" si="532"/>
        <v>0</v>
      </c>
      <c r="CY868" s="78">
        <f t="shared" si="533"/>
        <v>0</v>
      </c>
      <c r="CZ868" s="78">
        <f t="shared" si="534"/>
        <v>0</v>
      </c>
      <c r="DA868" s="78">
        <f>IF(COUNTIFS($A$2:$A$601,A868,$B$2:$B$601,B868,$F$2:F$601,F868)&gt;1,1,0)</f>
        <v>0</v>
      </c>
      <c r="DB868" s="78">
        <f t="shared" si="535"/>
        <v>0</v>
      </c>
      <c r="DC868" s="78">
        <f t="shared" si="536"/>
        <v>0</v>
      </c>
      <c r="DD868" s="78">
        <f t="shared" si="537"/>
        <v>0</v>
      </c>
      <c r="DE868" s="78" t="str">
        <f t="shared" si="538"/>
        <v>1</v>
      </c>
      <c r="DF868" s="78" t="str">
        <f t="shared" si="539"/>
        <v>1</v>
      </c>
      <c r="DG868" s="78" t="str">
        <f t="shared" si="540"/>
        <v>1</v>
      </c>
      <c r="DH868" s="78" t="str">
        <f t="shared" si="541"/>
        <v>1</v>
      </c>
      <c r="DI868" s="79" t="str">
        <f>IFERROR(IF(J868="","",VLOOKUP(J868,Lists!$D$3:$E$13,2,FALSE)),1)</f>
        <v/>
      </c>
      <c r="DJ868" s="79" t="str">
        <f>IFERROR(IF(K868="","",VLOOKUP(K868,Lists!$F$3:$G$14,2,FALSE)),1)</f>
        <v/>
      </c>
      <c r="DK868" s="79" t="str">
        <f>IFERROR(IF(M868="","",VLOOKUP(M868,Lists!$AA$3:$AB$18,2,FALSE)),1)</f>
        <v/>
      </c>
      <c r="DL868" s="79" t="str">
        <f>IFERROR(IF(N868="","",VLOOKUP(N868,Lists!$AC$3:$AD$13,2,FALSE)),1)</f>
        <v/>
      </c>
    </row>
    <row r="869" spans="1:116" ht="15" customHeight="1" x14ac:dyDescent="0.2">
      <c r="A869" s="20"/>
      <c r="B869" s="19"/>
      <c r="C869" s="19"/>
      <c r="D869" s="19"/>
      <c r="E869" s="136"/>
      <c r="F869" s="70"/>
      <c r="G869" s="19"/>
      <c r="H869" s="65"/>
      <c r="I869" s="20"/>
      <c r="J869" s="66"/>
      <c r="K869" s="18"/>
      <c r="L869" s="18"/>
      <c r="M869" s="20"/>
      <c r="N869" s="20"/>
      <c r="O869" s="18"/>
      <c r="P869" s="134"/>
      <c r="Q869" s="70"/>
      <c r="R869" s="134"/>
      <c r="S869" s="70"/>
      <c r="T869" s="134"/>
      <c r="U869" s="70"/>
      <c r="V869" s="134"/>
      <c r="W869" s="20"/>
      <c r="X869" s="135"/>
      <c r="Y869" s="20"/>
      <c r="Z869" s="135"/>
      <c r="AA869" s="19"/>
      <c r="AB869" s="19"/>
      <c r="AC869" s="19"/>
      <c r="AD869" s="19"/>
      <c r="AE869" s="71" t="str">
        <f t="shared" si="506"/>
        <v/>
      </c>
      <c r="AF869" s="71" t="str">
        <f t="shared" si="507"/>
        <v/>
      </c>
      <c r="AG869" s="71" t="str">
        <f t="shared" si="508"/>
        <v/>
      </c>
      <c r="AH869" s="71" t="str">
        <f t="shared" si="509"/>
        <v/>
      </c>
      <c r="AI869" s="71" t="str">
        <f t="shared" si="510"/>
        <v/>
      </c>
      <c r="AJ869" s="71" t="str">
        <f t="shared" si="511"/>
        <v/>
      </c>
      <c r="AK869" s="71" t="str">
        <f t="shared" si="512"/>
        <v/>
      </c>
      <c r="AL869" s="71" t="str">
        <f t="shared" si="513"/>
        <v/>
      </c>
      <c r="AM869" s="71" t="str">
        <f t="shared" si="514"/>
        <v/>
      </c>
      <c r="AN869" s="72" t="str">
        <f t="shared" si="515"/>
        <v/>
      </c>
      <c r="AO869" s="73" t="str">
        <f t="shared" si="516"/>
        <v/>
      </c>
      <c r="AP869" s="72" t="str">
        <f t="shared" si="517"/>
        <v/>
      </c>
      <c r="AQ869" s="72" t="str">
        <f t="shared" si="518"/>
        <v/>
      </c>
      <c r="AR869" s="72" t="str">
        <f t="shared" si="519"/>
        <v/>
      </c>
      <c r="AS869" s="72" t="str">
        <f t="shared" si="520"/>
        <v/>
      </c>
      <c r="AT869" s="72" t="str">
        <f t="shared" si="521"/>
        <v/>
      </c>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78" t="str">
        <f t="shared" si="522"/>
        <v/>
      </c>
      <c r="CO869" s="78" t="str">
        <f t="shared" si="523"/>
        <v/>
      </c>
      <c r="CP869" s="78" t="str">
        <f t="shared" si="524"/>
        <v/>
      </c>
      <c r="CQ869" s="78" t="str">
        <f t="shared" si="525"/>
        <v/>
      </c>
      <c r="CR869" s="78" t="str">
        <f t="shared" si="526"/>
        <v/>
      </c>
      <c r="CS869" s="78" t="str">
        <f t="shared" si="527"/>
        <v/>
      </c>
      <c r="CT869" s="78">
        <f t="shared" si="528"/>
        <v>0</v>
      </c>
      <c r="CU869" s="78">
        <f t="shared" si="529"/>
        <v>0</v>
      </c>
      <c r="CV869" s="78">
        <f t="shared" si="530"/>
        <v>0</v>
      </c>
      <c r="CW869" s="78">
        <f t="shared" si="531"/>
        <v>0</v>
      </c>
      <c r="CX869" s="78">
        <f t="shared" si="532"/>
        <v>0</v>
      </c>
      <c r="CY869" s="78">
        <f t="shared" si="533"/>
        <v>0</v>
      </c>
      <c r="CZ869" s="78">
        <f t="shared" si="534"/>
        <v>0</v>
      </c>
      <c r="DA869" s="78">
        <f>IF(COUNTIFS($A$2:$A$601,A869,$B$2:$B$601,B869,$F$2:F$601,F869)&gt;1,1,0)</f>
        <v>0</v>
      </c>
      <c r="DB869" s="78">
        <f t="shared" si="535"/>
        <v>0</v>
      </c>
      <c r="DC869" s="78">
        <f t="shared" si="536"/>
        <v>0</v>
      </c>
      <c r="DD869" s="78">
        <f t="shared" si="537"/>
        <v>0</v>
      </c>
      <c r="DE869" s="78" t="str">
        <f t="shared" si="538"/>
        <v>1</v>
      </c>
      <c r="DF869" s="78" t="str">
        <f t="shared" si="539"/>
        <v>1</v>
      </c>
      <c r="DG869" s="78" t="str">
        <f t="shared" si="540"/>
        <v>1</v>
      </c>
      <c r="DH869" s="78" t="str">
        <f t="shared" si="541"/>
        <v>1</v>
      </c>
      <c r="DI869" s="79" t="str">
        <f>IFERROR(IF(J869="","",VLOOKUP(J869,Lists!$D$3:$E$13,2,FALSE)),1)</f>
        <v/>
      </c>
      <c r="DJ869" s="79" t="str">
        <f>IFERROR(IF(K869="","",VLOOKUP(K869,Lists!$F$3:$G$14,2,FALSE)),1)</f>
        <v/>
      </c>
      <c r="DK869" s="79" t="str">
        <f>IFERROR(IF(M869="","",VLOOKUP(M869,Lists!$AA$3:$AB$18,2,FALSE)),1)</f>
        <v/>
      </c>
      <c r="DL869" s="79" t="str">
        <f>IFERROR(IF(N869="","",VLOOKUP(N869,Lists!$AC$3:$AD$13,2,FALSE)),1)</f>
        <v/>
      </c>
    </row>
    <row r="870" spans="1:116" ht="15" customHeight="1" x14ac:dyDescent="0.2">
      <c r="A870" s="20"/>
      <c r="B870" s="19"/>
      <c r="C870" s="19"/>
      <c r="D870" s="19"/>
      <c r="E870" s="136"/>
      <c r="F870" s="70"/>
      <c r="G870" s="19"/>
      <c r="H870" s="65"/>
      <c r="I870" s="20"/>
      <c r="J870" s="66"/>
      <c r="K870" s="18"/>
      <c r="L870" s="18"/>
      <c r="M870" s="20"/>
      <c r="N870" s="20"/>
      <c r="O870" s="18"/>
      <c r="P870" s="134"/>
      <c r="Q870" s="70"/>
      <c r="R870" s="134"/>
      <c r="S870" s="70"/>
      <c r="T870" s="134"/>
      <c r="U870" s="70"/>
      <c r="V870" s="134"/>
      <c r="W870" s="20"/>
      <c r="X870" s="135"/>
      <c r="Y870" s="20"/>
      <c r="Z870" s="135"/>
      <c r="AA870" s="19"/>
      <c r="AB870" s="19"/>
      <c r="AC870" s="19"/>
      <c r="AD870" s="19"/>
      <c r="AE870" s="71" t="str">
        <f t="shared" si="506"/>
        <v/>
      </c>
      <c r="AF870" s="71" t="str">
        <f t="shared" si="507"/>
        <v/>
      </c>
      <c r="AG870" s="71" t="str">
        <f t="shared" si="508"/>
        <v/>
      </c>
      <c r="AH870" s="71" t="str">
        <f t="shared" si="509"/>
        <v/>
      </c>
      <c r="AI870" s="71" t="str">
        <f t="shared" si="510"/>
        <v/>
      </c>
      <c r="AJ870" s="71" t="str">
        <f t="shared" si="511"/>
        <v/>
      </c>
      <c r="AK870" s="71" t="str">
        <f t="shared" si="512"/>
        <v/>
      </c>
      <c r="AL870" s="71" t="str">
        <f t="shared" si="513"/>
        <v/>
      </c>
      <c r="AM870" s="71" t="str">
        <f t="shared" si="514"/>
        <v/>
      </c>
      <c r="AN870" s="72" t="str">
        <f t="shared" si="515"/>
        <v/>
      </c>
      <c r="AO870" s="73" t="str">
        <f t="shared" si="516"/>
        <v/>
      </c>
      <c r="AP870" s="72" t="str">
        <f t="shared" si="517"/>
        <v/>
      </c>
      <c r="AQ870" s="72" t="str">
        <f t="shared" si="518"/>
        <v/>
      </c>
      <c r="AR870" s="72" t="str">
        <f t="shared" si="519"/>
        <v/>
      </c>
      <c r="AS870" s="72" t="str">
        <f t="shared" si="520"/>
        <v/>
      </c>
      <c r="AT870" s="72" t="str">
        <f t="shared" si="521"/>
        <v/>
      </c>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78" t="str">
        <f t="shared" si="522"/>
        <v/>
      </c>
      <c r="CO870" s="78" t="str">
        <f t="shared" si="523"/>
        <v/>
      </c>
      <c r="CP870" s="78" t="str">
        <f t="shared" si="524"/>
        <v/>
      </c>
      <c r="CQ870" s="78" t="str">
        <f t="shared" si="525"/>
        <v/>
      </c>
      <c r="CR870" s="78" t="str">
        <f t="shared" si="526"/>
        <v/>
      </c>
      <c r="CS870" s="78" t="str">
        <f t="shared" si="527"/>
        <v/>
      </c>
      <c r="CT870" s="78">
        <f t="shared" si="528"/>
        <v>0</v>
      </c>
      <c r="CU870" s="78">
        <f t="shared" si="529"/>
        <v>0</v>
      </c>
      <c r="CV870" s="78">
        <f t="shared" si="530"/>
        <v>0</v>
      </c>
      <c r="CW870" s="78">
        <f t="shared" si="531"/>
        <v>0</v>
      </c>
      <c r="CX870" s="78">
        <f t="shared" si="532"/>
        <v>0</v>
      </c>
      <c r="CY870" s="78">
        <f t="shared" si="533"/>
        <v>0</v>
      </c>
      <c r="CZ870" s="78">
        <f t="shared" si="534"/>
        <v>0</v>
      </c>
      <c r="DA870" s="78">
        <f>IF(COUNTIFS($A$2:$A$601,A870,$B$2:$B$601,B870,$F$2:F$601,F870)&gt;1,1,0)</f>
        <v>0</v>
      </c>
      <c r="DB870" s="78">
        <f t="shared" si="535"/>
        <v>0</v>
      </c>
      <c r="DC870" s="78">
        <f t="shared" si="536"/>
        <v>0</v>
      </c>
      <c r="DD870" s="78">
        <f t="shared" si="537"/>
        <v>0</v>
      </c>
      <c r="DE870" s="78" t="str">
        <f t="shared" si="538"/>
        <v>1</v>
      </c>
      <c r="DF870" s="78" t="str">
        <f t="shared" si="539"/>
        <v>1</v>
      </c>
      <c r="DG870" s="78" t="str">
        <f t="shared" si="540"/>
        <v>1</v>
      </c>
      <c r="DH870" s="78" t="str">
        <f t="shared" si="541"/>
        <v>1</v>
      </c>
      <c r="DI870" s="79" t="str">
        <f>IFERROR(IF(J870="","",VLOOKUP(J870,Lists!$D$3:$E$13,2,FALSE)),1)</f>
        <v/>
      </c>
      <c r="DJ870" s="79" t="str">
        <f>IFERROR(IF(K870="","",VLOOKUP(K870,Lists!$F$3:$G$14,2,FALSE)),1)</f>
        <v/>
      </c>
      <c r="DK870" s="79" t="str">
        <f>IFERROR(IF(M870="","",VLOOKUP(M870,Lists!$AA$3:$AB$18,2,FALSE)),1)</f>
        <v/>
      </c>
      <c r="DL870" s="79" t="str">
        <f>IFERROR(IF(N870="","",VLOOKUP(N870,Lists!$AC$3:$AD$13,2,FALSE)),1)</f>
        <v/>
      </c>
    </row>
    <row r="871" spans="1:116" ht="15" customHeight="1" x14ac:dyDescent="0.2">
      <c r="A871" s="20"/>
      <c r="B871" s="19"/>
      <c r="C871" s="19"/>
      <c r="D871" s="19"/>
      <c r="E871" s="136"/>
      <c r="F871" s="70"/>
      <c r="G871" s="19"/>
      <c r="H871" s="65"/>
      <c r="I871" s="20"/>
      <c r="J871" s="66"/>
      <c r="K871" s="18"/>
      <c r="L871" s="18"/>
      <c r="M871" s="20"/>
      <c r="N871" s="20"/>
      <c r="O871" s="18"/>
      <c r="P871" s="134"/>
      <c r="Q871" s="70"/>
      <c r="R871" s="134"/>
      <c r="S871" s="70"/>
      <c r="T871" s="134"/>
      <c r="U871" s="70"/>
      <c r="V871" s="134"/>
      <c r="W871" s="20"/>
      <c r="X871" s="135"/>
      <c r="Y871" s="20"/>
      <c r="Z871" s="135"/>
      <c r="AA871" s="19"/>
      <c r="AB871" s="19"/>
      <c r="AC871" s="19"/>
      <c r="AD871" s="19"/>
      <c r="AE871" s="71" t="str">
        <f t="shared" si="506"/>
        <v/>
      </c>
      <c r="AF871" s="71" t="str">
        <f t="shared" si="507"/>
        <v/>
      </c>
      <c r="AG871" s="71" t="str">
        <f t="shared" si="508"/>
        <v/>
      </c>
      <c r="AH871" s="71" t="str">
        <f t="shared" si="509"/>
        <v/>
      </c>
      <c r="AI871" s="71" t="str">
        <f t="shared" si="510"/>
        <v/>
      </c>
      <c r="AJ871" s="71" t="str">
        <f t="shared" si="511"/>
        <v/>
      </c>
      <c r="AK871" s="71" t="str">
        <f t="shared" si="512"/>
        <v/>
      </c>
      <c r="AL871" s="71" t="str">
        <f t="shared" si="513"/>
        <v/>
      </c>
      <c r="AM871" s="71" t="str">
        <f t="shared" si="514"/>
        <v/>
      </c>
      <c r="AN871" s="72" t="str">
        <f t="shared" si="515"/>
        <v/>
      </c>
      <c r="AO871" s="73" t="str">
        <f t="shared" si="516"/>
        <v/>
      </c>
      <c r="AP871" s="72" t="str">
        <f t="shared" si="517"/>
        <v/>
      </c>
      <c r="AQ871" s="72" t="str">
        <f t="shared" si="518"/>
        <v/>
      </c>
      <c r="AR871" s="72" t="str">
        <f t="shared" si="519"/>
        <v/>
      </c>
      <c r="AS871" s="72" t="str">
        <f t="shared" si="520"/>
        <v/>
      </c>
      <c r="AT871" s="72" t="str">
        <f t="shared" si="521"/>
        <v/>
      </c>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78" t="str">
        <f t="shared" si="522"/>
        <v/>
      </c>
      <c r="CO871" s="78" t="str">
        <f t="shared" si="523"/>
        <v/>
      </c>
      <c r="CP871" s="78" t="str">
        <f t="shared" si="524"/>
        <v/>
      </c>
      <c r="CQ871" s="78" t="str">
        <f t="shared" si="525"/>
        <v/>
      </c>
      <c r="CR871" s="78" t="str">
        <f t="shared" si="526"/>
        <v/>
      </c>
      <c r="CS871" s="78" t="str">
        <f t="shared" si="527"/>
        <v/>
      </c>
      <c r="CT871" s="78">
        <f t="shared" si="528"/>
        <v>0</v>
      </c>
      <c r="CU871" s="78">
        <f t="shared" si="529"/>
        <v>0</v>
      </c>
      <c r="CV871" s="78">
        <f t="shared" si="530"/>
        <v>0</v>
      </c>
      <c r="CW871" s="78">
        <f t="shared" si="531"/>
        <v>0</v>
      </c>
      <c r="CX871" s="78">
        <f t="shared" si="532"/>
        <v>0</v>
      </c>
      <c r="CY871" s="78">
        <f t="shared" si="533"/>
        <v>0</v>
      </c>
      <c r="CZ871" s="78">
        <f t="shared" si="534"/>
        <v>0</v>
      </c>
      <c r="DA871" s="78">
        <f>IF(COUNTIFS($A$2:$A$601,A871,$B$2:$B$601,B871,$F$2:F$601,F871)&gt;1,1,0)</f>
        <v>0</v>
      </c>
      <c r="DB871" s="78">
        <f t="shared" si="535"/>
        <v>0</v>
      </c>
      <c r="DC871" s="78">
        <f t="shared" si="536"/>
        <v>0</v>
      </c>
      <c r="DD871" s="78">
        <f t="shared" si="537"/>
        <v>0</v>
      </c>
      <c r="DE871" s="78" t="str">
        <f t="shared" si="538"/>
        <v>1</v>
      </c>
      <c r="DF871" s="78" t="str">
        <f t="shared" si="539"/>
        <v>1</v>
      </c>
      <c r="DG871" s="78" t="str">
        <f t="shared" si="540"/>
        <v>1</v>
      </c>
      <c r="DH871" s="78" t="str">
        <f t="shared" si="541"/>
        <v>1</v>
      </c>
      <c r="DI871" s="79" t="str">
        <f>IFERROR(IF(J871="","",VLOOKUP(J871,Lists!$D$3:$E$13,2,FALSE)),1)</f>
        <v/>
      </c>
      <c r="DJ871" s="79" t="str">
        <f>IFERROR(IF(K871="","",VLOOKUP(K871,Lists!$F$3:$G$14,2,FALSE)),1)</f>
        <v/>
      </c>
      <c r="DK871" s="79" t="str">
        <f>IFERROR(IF(M871="","",VLOOKUP(M871,Lists!$AA$3:$AB$18,2,FALSE)),1)</f>
        <v/>
      </c>
      <c r="DL871" s="79" t="str">
        <f>IFERROR(IF(N871="","",VLOOKUP(N871,Lists!$AC$3:$AD$13,2,FALSE)),1)</f>
        <v/>
      </c>
    </row>
    <row r="872" spans="1:116" ht="15" customHeight="1" x14ac:dyDescent="0.2">
      <c r="A872" s="20"/>
      <c r="B872" s="19"/>
      <c r="C872" s="19"/>
      <c r="D872" s="19"/>
      <c r="E872" s="136"/>
      <c r="F872" s="70"/>
      <c r="G872" s="19"/>
      <c r="H872" s="65"/>
      <c r="I872" s="20"/>
      <c r="J872" s="66"/>
      <c r="K872" s="18"/>
      <c r="L872" s="18"/>
      <c r="M872" s="20"/>
      <c r="N872" s="20"/>
      <c r="O872" s="18"/>
      <c r="P872" s="134"/>
      <c r="Q872" s="70"/>
      <c r="R872" s="134"/>
      <c r="S872" s="70"/>
      <c r="T872" s="134"/>
      <c r="U872" s="70"/>
      <c r="V872" s="134"/>
      <c r="W872" s="20"/>
      <c r="X872" s="135"/>
      <c r="Y872" s="20"/>
      <c r="Z872" s="135"/>
      <c r="AA872" s="19"/>
      <c r="AB872" s="19"/>
      <c r="AC872" s="19"/>
      <c r="AD872" s="19"/>
      <c r="AE872" s="71" t="str">
        <f t="shared" si="506"/>
        <v/>
      </c>
      <c r="AF872" s="71" t="str">
        <f t="shared" si="507"/>
        <v/>
      </c>
      <c r="AG872" s="71" t="str">
        <f t="shared" si="508"/>
        <v/>
      </c>
      <c r="AH872" s="71" t="str">
        <f t="shared" si="509"/>
        <v/>
      </c>
      <c r="AI872" s="71" t="str">
        <f t="shared" si="510"/>
        <v/>
      </c>
      <c r="AJ872" s="71" t="str">
        <f t="shared" si="511"/>
        <v/>
      </c>
      <c r="AK872" s="71" t="str">
        <f t="shared" si="512"/>
        <v/>
      </c>
      <c r="AL872" s="71" t="str">
        <f t="shared" si="513"/>
        <v/>
      </c>
      <c r="AM872" s="71" t="str">
        <f t="shared" si="514"/>
        <v/>
      </c>
      <c r="AN872" s="72" t="str">
        <f t="shared" si="515"/>
        <v/>
      </c>
      <c r="AO872" s="73" t="str">
        <f t="shared" si="516"/>
        <v/>
      </c>
      <c r="AP872" s="72" t="str">
        <f t="shared" si="517"/>
        <v/>
      </c>
      <c r="AQ872" s="72" t="str">
        <f t="shared" si="518"/>
        <v/>
      </c>
      <c r="AR872" s="72" t="str">
        <f t="shared" si="519"/>
        <v/>
      </c>
      <c r="AS872" s="72" t="str">
        <f t="shared" si="520"/>
        <v/>
      </c>
      <c r="AT872" s="72" t="str">
        <f t="shared" si="521"/>
        <v/>
      </c>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78" t="str">
        <f t="shared" si="522"/>
        <v/>
      </c>
      <c r="CO872" s="78" t="str">
        <f t="shared" si="523"/>
        <v/>
      </c>
      <c r="CP872" s="78" t="str">
        <f t="shared" si="524"/>
        <v/>
      </c>
      <c r="CQ872" s="78" t="str">
        <f t="shared" si="525"/>
        <v/>
      </c>
      <c r="CR872" s="78" t="str">
        <f t="shared" si="526"/>
        <v/>
      </c>
      <c r="CS872" s="78" t="str">
        <f t="shared" si="527"/>
        <v/>
      </c>
      <c r="CT872" s="78">
        <f t="shared" si="528"/>
        <v>0</v>
      </c>
      <c r="CU872" s="78">
        <f t="shared" si="529"/>
        <v>0</v>
      </c>
      <c r="CV872" s="78">
        <f t="shared" si="530"/>
        <v>0</v>
      </c>
      <c r="CW872" s="78">
        <f t="shared" si="531"/>
        <v>0</v>
      </c>
      <c r="CX872" s="78">
        <f t="shared" si="532"/>
        <v>0</v>
      </c>
      <c r="CY872" s="78">
        <f t="shared" si="533"/>
        <v>0</v>
      </c>
      <c r="CZ872" s="78">
        <f t="shared" si="534"/>
        <v>0</v>
      </c>
      <c r="DA872" s="78">
        <f>IF(COUNTIFS($A$2:$A$601,A872,$B$2:$B$601,B872,$F$2:F$601,F872)&gt;1,1,0)</f>
        <v>0</v>
      </c>
      <c r="DB872" s="78">
        <f t="shared" si="535"/>
        <v>0</v>
      </c>
      <c r="DC872" s="78">
        <f t="shared" si="536"/>
        <v>0</v>
      </c>
      <c r="DD872" s="78">
        <f t="shared" si="537"/>
        <v>0</v>
      </c>
      <c r="DE872" s="78" t="str">
        <f t="shared" si="538"/>
        <v>1</v>
      </c>
      <c r="DF872" s="78" t="str">
        <f t="shared" si="539"/>
        <v>1</v>
      </c>
      <c r="DG872" s="78" t="str">
        <f t="shared" si="540"/>
        <v>1</v>
      </c>
      <c r="DH872" s="78" t="str">
        <f t="shared" si="541"/>
        <v>1</v>
      </c>
      <c r="DI872" s="79" t="str">
        <f>IFERROR(IF(J872="","",VLOOKUP(J872,Lists!$D$3:$E$13,2,FALSE)),1)</f>
        <v/>
      </c>
      <c r="DJ872" s="79" t="str">
        <f>IFERROR(IF(K872="","",VLOOKUP(K872,Lists!$F$3:$G$14,2,FALSE)),1)</f>
        <v/>
      </c>
      <c r="DK872" s="79" t="str">
        <f>IFERROR(IF(M872="","",VLOOKUP(M872,Lists!$AA$3:$AB$18,2,FALSE)),1)</f>
        <v/>
      </c>
      <c r="DL872" s="79" t="str">
        <f>IFERROR(IF(N872="","",VLOOKUP(N872,Lists!$AC$3:$AD$13,2,FALSE)),1)</f>
        <v/>
      </c>
    </row>
    <row r="873" spans="1:116" ht="15" customHeight="1" x14ac:dyDescent="0.2">
      <c r="A873" s="20"/>
      <c r="B873" s="19"/>
      <c r="C873" s="19"/>
      <c r="D873" s="19"/>
      <c r="E873" s="136"/>
      <c r="F873" s="70"/>
      <c r="G873" s="19"/>
      <c r="H873" s="65"/>
      <c r="I873" s="20"/>
      <c r="J873" s="66"/>
      <c r="K873" s="18"/>
      <c r="L873" s="18"/>
      <c r="M873" s="20"/>
      <c r="N873" s="20"/>
      <c r="O873" s="18"/>
      <c r="P873" s="134"/>
      <c r="Q873" s="70"/>
      <c r="R873" s="134"/>
      <c r="S873" s="70"/>
      <c r="T873" s="134"/>
      <c r="U873" s="70"/>
      <c r="V873" s="134"/>
      <c r="W873" s="20"/>
      <c r="X873" s="135"/>
      <c r="Y873" s="20"/>
      <c r="Z873" s="135"/>
      <c r="AA873" s="19"/>
      <c r="AB873" s="19"/>
      <c r="AC873" s="19"/>
      <c r="AD873" s="19"/>
      <c r="AE873" s="71" t="str">
        <f t="shared" si="506"/>
        <v/>
      </c>
      <c r="AF873" s="71" t="str">
        <f t="shared" si="507"/>
        <v/>
      </c>
      <c r="AG873" s="71" t="str">
        <f t="shared" si="508"/>
        <v/>
      </c>
      <c r="AH873" s="71" t="str">
        <f t="shared" si="509"/>
        <v/>
      </c>
      <c r="AI873" s="71" t="str">
        <f t="shared" si="510"/>
        <v/>
      </c>
      <c r="AJ873" s="71" t="str">
        <f t="shared" si="511"/>
        <v/>
      </c>
      <c r="AK873" s="71" t="str">
        <f t="shared" si="512"/>
        <v/>
      </c>
      <c r="AL873" s="71" t="str">
        <f t="shared" si="513"/>
        <v/>
      </c>
      <c r="AM873" s="71" t="str">
        <f t="shared" si="514"/>
        <v/>
      </c>
      <c r="AN873" s="72" t="str">
        <f t="shared" si="515"/>
        <v/>
      </c>
      <c r="AO873" s="73" t="str">
        <f t="shared" si="516"/>
        <v/>
      </c>
      <c r="AP873" s="72" t="str">
        <f t="shared" si="517"/>
        <v/>
      </c>
      <c r="AQ873" s="72" t="str">
        <f t="shared" si="518"/>
        <v/>
      </c>
      <c r="AR873" s="72" t="str">
        <f t="shared" si="519"/>
        <v/>
      </c>
      <c r="AS873" s="72" t="str">
        <f t="shared" si="520"/>
        <v/>
      </c>
      <c r="AT873" s="72" t="str">
        <f t="shared" si="521"/>
        <v/>
      </c>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78" t="str">
        <f t="shared" si="522"/>
        <v/>
      </c>
      <c r="CO873" s="78" t="str">
        <f t="shared" si="523"/>
        <v/>
      </c>
      <c r="CP873" s="78" t="str">
        <f t="shared" si="524"/>
        <v/>
      </c>
      <c r="CQ873" s="78" t="str">
        <f t="shared" si="525"/>
        <v/>
      </c>
      <c r="CR873" s="78" t="str">
        <f t="shared" si="526"/>
        <v/>
      </c>
      <c r="CS873" s="78" t="str">
        <f t="shared" si="527"/>
        <v/>
      </c>
      <c r="CT873" s="78">
        <f t="shared" si="528"/>
        <v>0</v>
      </c>
      <c r="CU873" s="78">
        <f t="shared" si="529"/>
        <v>0</v>
      </c>
      <c r="CV873" s="78">
        <f t="shared" si="530"/>
        <v>0</v>
      </c>
      <c r="CW873" s="78">
        <f t="shared" si="531"/>
        <v>0</v>
      </c>
      <c r="CX873" s="78">
        <f t="shared" si="532"/>
        <v>0</v>
      </c>
      <c r="CY873" s="78">
        <f t="shared" si="533"/>
        <v>0</v>
      </c>
      <c r="CZ873" s="78">
        <f t="shared" si="534"/>
        <v>0</v>
      </c>
      <c r="DA873" s="78">
        <f>IF(COUNTIFS($A$2:$A$601,A873,$B$2:$B$601,B873,$F$2:F$601,F873)&gt;1,1,0)</f>
        <v>0</v>
      </c>
      <c r="DB873" s="78">
        <f t="shared" si="535"/>
        <v>0</v>
      </c>
      <c r="DC873" s="78">
        <f t="shared" si="536"/>
        <v>0</v>
      </c>
      <c r="DD873" s="78">
        <f t="shared" si="537"/>
        <v>0</v>
      </c>
      <c r="DE873" s="78" t="str">
        <f t="shared" si="538"/>
        <v>1</v>
      </c>
      <c r="DF873" s="78" t="str">
        <f t="shared" si="539"/>
        <v>1</v>
      </c>
      <c r="DG873" s="78" t="str">
        <f t="shared" si="540"/>
        <v>1</v>
      </c>
      <c r="DH873" s="78" t="str">
        <f t="shared" si="541"/>
        <v>1</v>
      </c>
      <c r="DI873" s="79" t="str">
        <f>IFERROR(IF(J873="","",VLOOKUP(J873,Lists!$D$3:$E$13,2,FALSE)),1)</f>
        <v/>
      </c>
      <c r="DJ873" s="79" t="str">
        <f>IFERROR(IF(K873="","",VLOOKUP(K873,Lists!$F$3:$G$14,2,FALSE)),1)</f>
        <v/>
      </c>
      <c r="DK873" s="79" t="str">
        <f>IFERROR(IF(M873="","",VLOOKUP(M873,Lists!$AA$3:$AB$18,2,FALSE)),1)</f>
        <v/>
      </c>
      <c r="DL873" s="79" t="str">
        <f>IFERROR(IF(N873="","",VLOOKUP(N873,Lists!$AC$3:$AD$13,2,FALSE)),1)</f>
        <v/>
      </c>
    </row>
    <row r="874" spans="1:116" ht="15" customHeight="1" x14ac:dyDescent="0.2">
      <c r="A874" s="20"/>
      <c r="B874" s="19"/>
      <c r="C874" s="19"/>
      <c r="D874" s="19"/>
      <c r="E874" s="136"/>
      <c r="F874" s="70"/>
      <c r="G874" s="19"/>
      <c r="H874" s="65"/>
      <c r="I874" s="20"/>
      <c r="J874" s="66"/>
      <c r="K874" s="18"/>
      <c r="L874" s="18"/>
      <c r="M874" s="20"/>
      <c r="N874" s="20"/>
      <c r="O874" s="18"/>
      <c r="P874" s="134"/>
      <c r="Q874" s="70"/>
      <c r="R874" s="134"/>
      <c r="S874" s="70"/>
      <c r="T874" s="134"/>
      <c r="U874" s="70"/>
      <c r="V874" s="134"/>
      <c r="W874" s="20"/>
      <c r="X874" s="135"/>
      <c r="Y874" s="20"/>
      <c r="Z874" s="135"/>
      <c r="AA874" s="19"/>
      <c r="AB874" s="19"/>
      <c r="AC874" s="19"/>
      <c r="AD874" s="19"/>
      <c r="AE874" s="71" t="str">
        <f t="shared" si="506"/>
        <v/>
      </c>
      <c r="AF874" s="71" t="str">
        <f t="shared" si="507"/>
        <v/>
      </c>
      <c r="AG874" s="71" t="str">
        <f t="shared" si="508"/>
        <v/>
      </c>
      <c r="AH874" s="71" t="str">
        <f t="shared" si="509"/>
        <v/>
      </c>
      <c r="AI874" s="71" t="str">
        <f t="shared" si="510"/>
        <v/>
      </c>
      <c r="AJ874" s="71" t="str">
        <f t="shared" si="511"/>
        <v/>
      </c>
      <c r="AK874" s="71" t="str">
        <f t="shared" si="512"/>
        <v/>
      </c>
      <c r="AL874" s="71" t="str">
        <f t="shared" si="513"/>
        <v/>
      </c>
      <c r="AM874" s="71" t="str">
        <f t="shared" si="514"/>
        <v/>
      </c>
      <c r="AN874" s="72" t="str">
        <f t="shared" si="515"/>
        <v/>
      </c>
      <c r="AO874" s="73" t="str">
        <f t="shared" si="516"/>
        <v/>
      </c>
      <c r="AP874" s="72" t="str">
        <f t="shared" si="517"/>
        <v/>
      </c>
      <c r="AQ874" s="72" t="str">
        <f t="shared" si="518"/>
        <v/>
      </c>
      <c r="AR874" s="72" t="str">
        <f t="shared" si="519"/>
        <v/>
      </c>
      <c r="AS874" s="72" t="str">
        <f t="shared" si="520"/>
        <v/>
      </c>
      <c r="AT874" s="72" t="str">
        <f t="shared" si="521"/>
        <v/>
      </c>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78" t="str">
        <f t="shared" si="522"/>
        <v/>
      </c>
      <c r="CO874" s="78" t="str">
        <f t="shared" si="523"/>
        <v/>
      </c>
      <c r="CP874" s="78" t="str">
        <f t="shared" si="524"/>
        <v/>
      </c>
      <c r="CQ874" s="78" t="str">
        <f t="shared" si="525"/>
        <v/>
      </c>
      <c r="CR874" s="78" t="str">
        <f t="shared" si="526"/>
        <v/>
      </c>
      <c r="CS874" s="78" t="str">
        <f t="shared" si="527"/>
        <v/>
      </c>
      <c r="CT874" s="78">
        <f t="shared" si="528"/>
        <v>0</v>
      </c>
      <c r="CU874" s="78">
        <f t="shared" si="529"/>
        <v>0</v>
      </c>
      <c r="CV874" s="78">
        <f t="shared" si="530"/>
        <v>0</v>
      </c>
      <c r="CW874" s="78">
        <f t="shared" si="531"/>
        <v>0</v>
      </c>
      <c r="CX874" s="78">
        <f t="shared" si="532"/>
        <v>0</v>
      </c>
      <c r="CY874" s="78">
        <f t="shared" si="533"/>
        <v>0</v>
      </c>
      <c r="CZ874" s="78">
        <f t="shared" si="534"/>
        <v>0</v>
      </c>
      <c r="DA874" s="78">
        <f>IF(COUNTIFS($A$2:$A$601,A874,$B$2:$B$601,B874,$F$2:F$601,F874)&gt;1,1,0)</f>
        <v>0</v>
      </c>
      <c r="DB874" s="78">
        <f t="shared" si="535"/>
        <v>0</v>
      </c>
      <c r="DC874" s="78">
        <f t="shared" si="536"/>
        <v>0</v>
      </c>
      <c r="DD874" s="78">
        <f t="shared" si="537"/>
        <v>0</v>
      </c>
      <c r="DE874" s="78" t="str">
        <f t="shared" si="538"/>
        <v>1</v>
      </c>
      <c r="DF874" s="78" t="str">
        <f t="shared" si="539"/>
        <v>1</v>
      </c>
      <c r="DG874" s="78" t="str">
        <f t="shared" si="540"/>
        <v>1</v>
      </c>
      <c r="DH874" s="78" t="str">
        <f t="shared" si="541"/>
        <v>1</v>
      </c>
      <c r="DI874" s="79" t="str">
        <f>IFERROR(IF(J874="","",VLOOKUP(J874,Lists!$D$3:$E$13,2,FALSE)),1)</f>
        <v/>
      </c>
      <c r="DJ874" s="79" t="str">
        <f>IFERROR(IF(K874="","",VLOOKUP(K874,Lists!$F$3:$G$14,2,FALSE)),1)</f>
        <v/>
      </c>
      <c r="DK874" s="79" t="str">
        <f>IFERROR(IF(M874="","",VLOOKUP(M874,Lists!$AA$3:$AB$18,2,FALSE)),1)</f>
        <v/>
      </c>
      <c r="DL874" s="79" t="str">
        <f>IFERROR(IF(N874="","",VLOOKUP(N874,Lists!$AC$3:$AD$13,2,FALSE)),1)</f>
        <v/>
      </c>
    </row>
    <row r="875" spans="1:116" ht="15" customHeight="1" x14ac:dyDescent="0.2">
      <c r="A875" s="20"/>
      <c r="B875" s="19"/>
      <c r="C875" s="19"/>
      <c r="D875" s="19"/>
      <c r="E875" s="136"/>
      <c r="F875" s="70"/>
      <c r="G875" s="19"/>
      <c r="H875" s="65"/>
      <c r="I875" s="20"/>
      <c r="J875" s="66"/>
      <c r="K875" s="18"/>
      <c r="L875" s="18"/>
      <c r="M875" s="20"/>
      <c r="N875" s="20"/>
      <c r="O875" s="18"/>
      <c r="P875" s="134"/>
      <c r="Q875" s="70"/>
      <c r="R875" s="134"/>
      <c r="S875" s="70"/>
      <c r="T875" s="134"/>
      <c r="U875" s="70"/>
      <c r="V875" s="134"/>
      <c r="W875" s="20"/>
      <c r="X875" s="135"/>
      <c r="Y875" s="20"/>
      <c r="Z875" s="135"/>
      <c r="AA875" s="19"/>
      <c r="AB875" s="19"/>
      <c r="AC875" s="19"/>
      <c r="AD875" s="19"/>
      <c r="AE875" s="71" t="str">
        <f t="shared" si="506"/>
        <v/>
      </c>
      <c r="AF875" s="71" t="str">
        <f t="shared" si="507"/>
        <v/>
      </c>
      <c r="AG875" s="71" t="str">
        <f t="shared" si="508"/>
        <v/>
      </c>
      <c r="AH875" s="71" t="str">
        <f t="shared" si="509"/>
        <v/>
      </c>
      <c r="AI875" s="71" t="str">
        <f t="shared" si="510"/>
        <v/>
      </c>
      <c r="AJ875" s="71" t="str">
        <f t="shared" si="511"/>
        <v/>
      </c>
      <c r="AK875" s="71" t="str">
        <f t="shared" si="512"/>
        <v/>
      </c>
      <c r="AL875" s="71" t="str">
        <f t="shared" si="513"/>
        <v/>
      </c>
      <c r="AM875" s="71" t="str">
        <f t="shared" si="514"/>
        <v/>
      </c>
      <c r="AN875" s="72" t="str">
        <f t="shared" si="515"/>
        <v/>
      </c>
      <c r="AO875" s="73" t="str">
        <f t="shared" si="516"/>
        <v/>
      </c>
      <c r="AP875" s="72" t="str">
        <f t="shared" si="517"/>
        <v/>
      </c>
      <c r="AQ875" s="72" t="str">
        <f t="shared" si="518"/>
        <v/>
      </c>
      <c r="AR875" s="72" t="str">
        <f t="shared" si="519"/>
        <v/>
      </c>
      <c r="AS875" s="72" t="str">
        <f t="shared" si="520"/>
        <v/>
      </c>
      <c r="AT875" s="72" t="str">
        <f t="shared" si="521"/>
        <v/>
      </c>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78" t="str">
        <f t="shared" si="522"/>
        <v/>
      </c>
      <c r="CO875" s="78" t="str">
        <f t="shared" si="523"/>
        <v/>
      </c>
      <c r="CP875" s="78" t="str">
        <f t="shared" si="524"/>
        <v/>
      </c>
      <c r="CQ875" s="78" t="str">
        <f t="shared" si="525"/>
        <v/>
      </c>
      <c r="CR875" s="78" t="str">
        <f t="shared" si="526"/>
        <v/>
      </c>
      <c r="CS875" s="78" t="str">
        <f t="shared" si="527"/>
        <v/>
      </c>
      <c r="CT875" s="78">
        <f t="shared" si="528"/>
        <v>0</v>
      </c>
      <c r="CU875" s="78">
        <f t="shared" si="529"/>
        <v>0</v>
      </c>
      <c r="CV875" s="78">
        <f t="shared" si="530"/>
        <v>0</v>
      </c>
      <c r="CW875" s="78">
        <f t="shared" si="531"/>
        <v>0</v>
      </c>
      <c r="CX875" s="78">
        <f t="shared" si="532"/>
        <v>0</v>
      </c>
      <c r="CY875" s="78">
        <f t="shared" si="533"/>
        <v>0</v>
      </c>
      <c r="CZ875" s="78">
        <f t="shared" si="534"/>
        <v>0</v>
      </c>
      <c r="DA875" s="78">
        <f>IF(COUNTIFS($A$2:$A$601,A875,$B$2:$B$601,B875,$F$2:F$601,F875)&gt;1,1,0)</f>
        <v>0</v>
      </c>
      <c r="DB875" s="78">
        <f t="shared" si="535"/>
        <v>0</v>
      </c>
      <c r="DC875" s="78">
        <f t="shared" si="536"/>
        <v>0</v>
      </c>
      <c r="DD875" s="78">
        <f t="shared" si="537"/>
        <v>0</v>
      </c>
      <c r="DE875" s="78" t="str">
        <f t="shared" si="538"/>
        <v>1</v>
      </c>
      <c r="DF875" s="78" t="str">
        <f t="shared" si="539"/>
        <v>1</v>
      </c>
      <c r="DG875" s="78" t="str">
        <f t="shared" si="540"/>
        <v>1</v>
      </c>
      <c r="DH875" s="78" t="str">
        <f t="shared" si="541"/>
        <v>1</v>
      </c>
      <c r="DI875" s="79" t="str">
        <f>IFERROR(IF(J875="","",VLOOKUP(J875,Lists!$D$3:$E$13,2,FALSE)),1)</f>
        <v/>
      </c>
      <c r="DJ875" s="79" t="str">
        <f>IFERROR(IF(K875="","",VLOOKUP(K875,Lists!$F$3:$G$14,2,FALSE)),1)</f>
        <v/>
      </c>
      <c r="DK875" s="79" t="str">
        <f>IFERROR(IF(M875="","",VLOOKUP(M875,Lists!$AA$3:$AB$18,2,FALSE)),1)</f>
        <v/>
      </c>
      <c r="DL875" s="79" t="str">
        <f>IFERROR(IF(N875="","",VLOOKUP(N875,Lists!$AC$3:$AD$13,2,FALSE)),1)</f>
        <v/>
      </c>
    </row>
    <row r="876" spans="1:116" ht="15" customHeight="1" x14ac:dyDescent="0.2">
      <c r="A876" s="20"/>
      <c r="B876" s="19"/>
      <c r="C876" s="19"/>
      <c r="D876" s="19"/>
      <c r="E876" s="136"/>
      <c r="F876" s="70"/>
      <c r="G876" s="19"/>
      <c r="H876" s="65"/>
      <c r="I876" s="20"/>
      <c r="J876" s="66"/>
      <c r="K876" s="18"/>
      <c r="L876" s="18"/>
      <c r="M876" s="20"/>
      <c r="N876" s="20"/>
      <c r="O876" s="18"/>
      <c r="P876" s="134"/>
      <c r="Q876" s="70"/>
      <c r="R876" s="134"/>
      <c r="S876" s="70"/>
      <c r="T876" s="134"/>
      <c r="U876" s="70"/>
      <c r="V876" s="134"/>
      <c r="W876" s="20"/>
      <c r="X876" s="135"/>
      <c r="Y876" s="20"/>
      <c r="Z876" s="135"/>
      <c r="AA876" s="19"/>
      <c r="AB876" s="19"/>
      <c r="AC876" s="19"/>
      <c r="AD876" s="19"/>
      <c r="AE876" s="71" t="str">
        <f t="shared" si="506"/>
        <v/>
      </c>
      <c r="AF876" s="71" t="str">
        <f t="shared" si="507"/>
        <v/>
      </c>
      <c r="AG876" s="71" t="str">
        <f t="shared" si="508"/>
        <v/>
      </c>
      <c r="AH876" s="71" t="str">
        <f t="shared" si="509"/>
        <v/>
      </c>
      <c r="AI876" s="71" t="str">
        <f t="shared" si="510"/>
        <v/>
      </c>
      <c r="AJ876" s="71" t="str">
        <f t="shared" si="511"/>
        <v/>
      </c>
      <c r="AK876" s="71" t="str">
        <f t="shared" si="512"/>
        <v/>
      </c>
      <c r="AL876" s="71" t="str">
        <f t="shared" si="513"/>
        <v/>
      </c>
      <c r="AM876" s="71" t="str">
        <f t="shared" si="514"/>
        <v/>
      </c>
      <c r="AN876" s="72" t="str">
        <f t="shared" si="515"/>
        <v/>
      </c>
      <c r="AO876" s="73" t="str">
        <f t="shared" si="516"/>
        <v/>
      </c>
      <c r="AP876" s="72" t="str">
        <f t="shared" si="517"/>
        <v/>
      </c>
      <c r="AQ876" s="72" t="str">
        <f t="shared" si="518"/>
        <v/>
      </c>
      <c r="AR876" s="72" t="str">
        <f t="shared" si="519"/>
        <v/>
      </c>
      <c r="AS876" s="72" t="str">
        <f t="shared" si="520"/>
        <v/>
      </c>
      <c r="AT876" s="72" t="str">
        <f t="shared" si="521"/>
        <v/>
      </c>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78" t="str">
        <f t="shared" si="522"/>
        <v/>
      </c>
      <c r="CO876" s="78" t="str">
        <f t="shared" si="523"/>
        <v/>
      </c>
      <c r="CP876" s="78" t="str">
        <f t="shared" si="524"/>
        <v/>
      </c>
      <c r="CQ876" s="78" t="str">
        <f t="shared" si="525"/>
        <v/>
      </c>
      <c r="CR876" s="78" t="str">
        <f t="shared" si="526"/>
        <v/>
      </c>
      <c r="CS876" s="78" t="str">
        <f t="shared" si="527"/>
        <v/>
      </c>
      <c r="CT876" s="78">
        <f t="shared" si="528"/>
        <v>0</v>
      </c>
      <c r="CU876" s="78">
        <f t="shared" si="529"/>
        <v>0</v>
      </c>
      <c r="CV876" s="78">
        <f t="shared" si="530"/>
        <v>0</v>
      </c>
      <c r="CW876" s="78">
        <f t="shared" si="531"/>
        <v>0</v>
      </c>
      <c r="CX876" s="78">
        <f t="shared" si="532"/>
        <v>0</v>
      </c>
      <c r="CY876" s="78">
        <f t="shared" si="533"/>
        <v>0</v>
      </c>
      <c r="CZ876" s="78">
        <f t="shared" si="534"/>
        <v>0</v>
      </c>
      <c r="DA876" s="78">
        <f>IF(COUNTIFS($A$2:$A$601,A876,$B$2:$B$601,B876,$F$2:F$601,F876)&gt;1,1,0)</f>
        <v>0</v>
      </c>
      <c r="DB876" s="78">
        <f t="shared" si="535"/>
        <v>0</v>
      </c>
      <c r="DC876" s="78">
        <f t="shared" si="536"/>
        <v>0</v>
      </c>
      <c r="DD876" s="78">
        <f t="shared" si="537"/>
        <v>0</v>
      </c>
      <c r="DE876" s="78" t="str">
        <f t="shared" si="538"/>
        <v>1</v>
      </c>
      <c r="DF876" s="78" t="str">
        <f t="shared" si="539"/>
        <v>1</v>
      </c>
      <c r="DG876" s="78" t="str">
        <f t="shared" si="540"/>
        <v>1</v>
      </c>
      <c r="DH876" s="78" t="str">
        <f t="shared" si="541"/>
        <v>1</v>
      </c>
      <c r="DI876" s="79" t="str">
        <f>IFERROR(IF(J876="","",VLOOKUP(J876,Lists!$D$3:$E$13,2,FALSE)),1)</f>
        <v/>
      </c>
      <c r="DJ876" s="79" t="str">
        <f>IFERROR(IF(K876="","",VLOOKUP(K876,Lists!$F$3:$G$14,2,FALSE)),1)</f>
        <v/>
      </c>
      <c r="DK876" s="79" t="str">
        <f>IFERROR(IF(M876="","",VLOOKUP(M876,Lists!$AA$3:$AB$18,2,FALSE)),1)</f>
        <v/>
      </c>
      <c r="DL876" s="79" t="str">
        <f>IFERROR(IF(N876="","",VLOOKUP(N876,Lists!$AC$3:$AD$13,2,FALSE)),1)</f>
        <v/>
      </c>
    </row>
    <row r="877" spans="1:116" ht="15" customHeight="1" x14ac:dyDescent="0.2">
      <c r="A877" s="20"/>
      <c r="B877" s="19"/>
      <c r="C877" s="19"/>
      <c r="D877" s="19"/>
      <c r="E877" s="136"/>
      <c r="F877" s="70"/>
      <c r="G877" s="19"/>
      <c r="H877" s="65"/>
      <c r="I877" s="20"/>
      <c r="J877" s="66"/>
      <c r="K877" s="18"/>
      <c r="L877" s="18"/>
      <c r="M877" s="20"/>
      <c r="N877" s="20"/>
      <c r="O877" s="18"/>
      <c r="P877" s="134"/>
      <c r="Q877" s="70"/>
      <c r="R877" s="134"/>
      <c r="S877" s="70"/>
      <c r="T877" s="134"/>
      <c r="U877" s="70"/>
      <c r="V877" s="134"/>
      <c r="W877" s="20"/>
      <c r="X877" s="135"/>
      <c r="Y877" s="20"/>
      <c r="Z877" s="135"/>
      <c r="AA877" s="19"/>
      <c r="AB877" s="19"/>
      <c r="AC877" s="19"/>
      <c r="AD877" s="19"/>
      <c r="AE877" s="71" t="str">
        <f t="shared" si="506"/>
        <v/>
      </c>
      <c r="AF877" s="71" t="str">
        <f t="shared" si="507"/>
        <v/>
      </c>
      <c r="AG877" s="71" t="str">
        <f t="shared" si="508"/>
        <v/>
      </c>
      <c r="AH877" s="71" t="str">
        <f t="shared" si="509"/>
        <v/>
      </c>
      <c r="AI877" s="71" t="str">
        <f t="shared" si="510"/>
        <v/>
      </c>
      <c r="AJ877" s="71" t="str">
        <f t="shared" si="511"/>
        <v/>
      </c>
      <c r="AK877" s="71" t="str">
        <f t="shared" si="512"/>
        <v/>
      </c>
      <c r="AL877" s="71" t="str">
        <f t="shared" si="513"/>
        <v/>
      </c>
      <c r="AM877" s="71" t="str">
        <f t="shared" si="514"/>
        <v/>
      </c>
      <c r="AN877" s="72" t="str">
        <f t="shared" si="515"/>
        <v/>
      </c>
      <c r="AO877" s="73" t="str">
        <f t="shared" si="516"/>
        <v/>
      </c>
      <c r="AP877" s="72" t="str">
        <f t="shared" si="517"/>
        <v/>
      </c>
      <c r="AQ877" s="72" t="str">
        <f t="shared" si="518"/>
        <v/>
      </c>
      <c r="AR877" s="72" t="str">
        <f t="shared" si="519"/>
        <v/>
      </c>
      <c r="AS877" s="72" t="str">
        <f t="shared" si="520"/>
        <v/>
      </c>
      <c r="AT877" s="72" t="str">
        <f t="shared" si="521"/>
        <v/>
      </c>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78" t="str">
        <f t="shared" si="522"/>
        <v/>
      </c>
      <c r="CO877" s="78" t="str">
        <f t="shared" si="523"/>
        <v/>
      </c>
      <c r="CP877" s="78" t="str">
        <f t="shared" si="524"/>
        <v/>
      </c>
      <c r="CQ877" s="78" t="str">
        <f t="shared" si="525"/>
        <v/>
      </c>
      <c r="CR877" s="78" t="str">
        <f t="shared" si="526"/>
        <v/>
      </c>
      <c r="CS877" s="78" t="str">
        <f t="shared" si="527"/>
        <v/>
      </c>
      <c r="CT877" s="78">
        <f t="shared" si="528"/>
        <v>0</v>
      </c>
      <c r="CU877" s="78">
        <f t="shared" si="529"/>
        <v>0</v>
      </c>
      <c r="CV877" s="78">
        <f t="shared" si="530"/>
        <v>0</v>
      </c>
      <c r="CW877" s="78">
        <f t="shared" si="531"/>
        <v>0</v>
      </c>
      <c r="CX877" s="78">
        <f t="shared" si="532"/>
        <v>0</v>
      </c>
      <c r="CY877" s="78">
        <f t="shared" si="533"/>
        <v>0</v>
      </c>
      <c r="CZ877" s="78">
        <f t="shared" si="534"/>
        <v>0</v>
      </c>
      <c r="DA877" s="78">
        <f>IF(COUNTIFS($A$2:$A$601,A877,$B$2:$B$601,B877,$F$2:F$601,F877)&gt;1,1,0)</f>
        <v>0</v>
      </c>
      <c r="DB877" s="78">
        <f t="shared" si="535"/>
        <v>0</v>
      </c>
      <c r="DC877" s="78">
        <f t="shared" si="536"/>
        <v>0</v>
      </c>
      <c r="DD877" s="78">
        <f t="shared" si="537"/>
        <v>0</v>
      </c>
      <c r="DE877" s="78" t="str">
        <f t="shared" si="538"/>
        <v>1</v>
      </c>
      <c r="DF877" s="78" t="str">
        <f t="shared" si="539"/>
        <v>1</v>
      </c>
      <c r="DG877" s="78" t="str">
        <f t="shared" si="540"/>
        <v>1</v>
      </c>
      <c r="DH877" s="78" t="str">
        <f t="shared" si="541"/>
        <v>1</v>
      </c>
      <c r="DI877" s="79" t="str">
        <f>IFERROR(IF(J877="","",VLOOKUP(J877,Lists!$D$3:$E$13,2,FALSE)),1)</f>
        <v/>
      </c>
      <c r="DJ877" s="79" t="str">
        <f>IFERROR(IF(K877="","",VLOOKUP(K877,Lists!$F$3:$G$14,2,FALSE)),1)</f>
        <v/>
      </c>
      <c r="DK877" s="79" t="str">
        <f>IFERROR(IF(M877="","",VLOOKUP(M877,Lists!$AA$3:$AB$18,2,FALSE)),1)</f>
        <v/>
      </c>
      <c r="DL877" s="79" t="str">
        <f>IFERROR(IF(N877="","",VLOOKUP(N877,Lists!$AC$3:$AD$13,2,FALSE)),1)</f>
        <v/>
      </c>
    </row>
    <row r="878" spans="1:116" ht="15" customHeight="1" x14ac:dyDescent="0.2">
      <c r="A878" s="20"/>
      <c r="B878" s="19"/>
      <c r="C878" s="19"/>
      <c r="D878" s="19"/>
      <c r="E878" s="136"/>
      <c r="F878" s="70"/>
      <c r="G878" s="19"/>
      <c r="H878" s="65"/>
      <c r="I878" s="20"/>
      <c r="J878" s="66"/>
      <c r="K878" s="18"/>
      <c r="L878" s="18"/>
      <c r="M878" s="20"/>
      <c r="N878" s="20"/>
      <c r="O878" s="18"/>
      <c r="P878" s="134"/>
      <c r="Q878" s="70"/>
      <c r="R878" s="134"/>
      <c r="S878" s="70"/>
      <c r="T878" s="134"/>
      <c r="U878" s="70"/>
      <c r="V878" s="134"/>
      <c r="W878" s="20"/>
      <c r="X878" s="135"/>
      <c r="Y878" s="20"/>
      <c r="Z878" s="135"/>
      <c r="AA878" s="19"/>
      <c r="AB878" s="19"/>
      <c r="AC878" s="19"/>
      <c r="AD878" s="19"/>
      <c r="AE878" s="71" t="str">
        <f t="shared" si="506"/>
        <v/>
      </c>
      <c r="AF878" s="71" t="str">
        <f t="shared" si="507"/>
        <v/>
      </c>
      <c r="AG878" s="71" t="str">
        <f t="shared" si="508"/>
        <v/>
      </c>
      <c r="AH878" s="71" t="str">
        <f t="shared" si="509"/>
        <v/>
      </c>
      <c r="AI878" s="71" t="str">
        <f t="shared" si="510"/>
        <v/>
      </c>
      <c r="AJ878" s="71" t="str">
        <f t="shared" si="511"/>
        <v/>
      </c>
      <c r="AK878" s="71" t="str">
        <f t="shared" si="512"/>
        <v/>
      </c>
      <c r="AL878" s="71" t="str">
        <f t="shared" si="513"/>
        <v/>
      </c>
      <c r="AM878" s="71" t="str">
        <f t="shared" si="514"/>
        <v/>
      </c>
      <c r="AN878" s="72" t="str">
        <f t="shared" si="515"/>
        <v/>
      </c>
      <c r="AO878" s="73" t="str">
        <f t="shared" si="516"/>
        <v/>
      </c>
      <c r="AP878" s="72" t="str">
        <f t="shared" si="517"/>
        <v/>
      </c>
      <c r="AQ878" s="72" t="str">
        <f t="shared" si="518"/>
        <v/>
      </c>
      <c r="AR878" s="72" t="str">
        <f t="shared" si="519"/>
        <v/>
      </c>
      <c r="AS878" s="72" t="str">
        <f t="shared" si="520"/>
        <v/>
      </c>
      <c r="AT878" s="72" t="str">
        <f t="shared" si="521"/>
        <v/>
      </c>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78" t="str">
        <f t="shared" si="522"/>
        <v/>
      </c>
      <c r="CO878" s="78" t="str">
        <f t="shared" si="523"/>
        <v/>
      </c>
      <c r="CP878" s="78" t="str">
        <f t="shared" si="524"/>
        <v/>
      </c>
      <c r="CQ878" s="78" t="str">
        <f t="shared" si="525"/>
        <v/>
      </c>
      <c r="CR878" s="78" t="str">
        <f t="shared" si="526"/>
        <v/>
      </c>
      <c r="CS878" s="78" t="str">
        <f t="shared" si="527"/>
        <v/>
      </c>
      <c r="CT878" s="78">
        <f t="shared" si="528"/>
        <v>0</v>
      </c>
      <c r="CU878" s="78">
        <f t="shared" si="529"/>
        <v>0</v>
      </c>
      <c r="CV878" s="78">
        <f t="shared" si="530"/>
        <v>0</v>
      </c>
      <c r="CW878" s="78">
        <f t="shared" si="531"/>
        <v>0</v>
      </c>
      <c r="CX878" s="78">
        <f t="shared" si="532"/>
        <v>0</v>
      </c>
      <c r="CY878" s="78">
        <f t="shared" si="533"/>
        <v>0</v>
      </c>
      <c r="CZ878" s="78">
        <f t="shared" si="534"/>
        <v>0</v>
      </c>
      <c r="DA878" s="78">
        <f>IF(COUNTIFS($A$2:$A$601,A878,$B$2:$B$601,B878,$F$2:F$601,F878)&gt;1,1,0)</f>
        <v>0</v>
      </c>
      <c r="DB878" s="78">
        <f t="shared" si="535"/>
        <v>0</v>
      </c>
      <c r="DC878" s="78">
        <f t="shared" si="536"/>
        <v>0</v>
      </c>
      <c r="DD878" s="78">
        <f t="shared" si="537"/>
        <v>0</v>
      </c>
      <c r="DE878" s="78" t="str">
        <f t="shared" si="538"/>
        <v>1</v>
      </c>
      <c r="DF878" s="78" t="str">
        <f t="shared" si="539"/>
        <v>1</v>
      </c>
      <c r="DG878" s="78" t="str">
        <f t="shared" si="540"/>
        <v>1</v>
      </c>
      <c r="DH878" s="78" t="str">
        <f t="shared" si="541"/>
        <v>1</v>
      </c>
      <c r="DI878" s="79" t="str">
        <f>IFERROR(IF(J878="","",VLOOKUP(J878,Lists!$D$3:$E$13,2,FALSE)),1)</f>
        <v/>
      </c>
      <c r="DJ878" s="79" t="str">
        <f>IFERROR(IF(K878="","",VLOOKUP(K878,Lists!$F$3:$G$14,2,FALSE)),1)</f>
        <v/>
      </c>
      <c r="DK878" s="79" t="str">
        <f>IFERROR(IF(M878="","",VLOOKUP(M878,Lists!$AA$3:$AB$18,2,FALSE)),1)</f>
        <v/>
      </c>
      <c r="DL878" s="79" t="str">
        <f>IFERROR(IF(N878="","",VLOOKUP(N878,Lists!$AC$3:$AD$13,2,FALSE)),1)</f>
        <v/>
      </c>
    </row>
    <row r="879" spans="1:116" ht="15" customHeight="1" x14ac:dyDescent="0.2">
      <c r="A879" s="20"/>
      <c r="B879" s="19"/>
      <c r="C879" s="19"/>
      <c r="D879" s="19"/>
      <c r="E879" s="136"/>
      <c r="F879" s="70"/>
      <c r="G879" s="19"/>
      <c r="H879" s="65"/>
      <c r="I879" s="20"/>
      <c r="J879" s="66"/>
      <c r="K879" s="18"/>
      <c r="L879" s="18"/>
      <c r="M879" s="20"/>
      <c r="N879" s="20"/>
      <c r="O879" s="18"/>
      <c r="P879" s="134"/>
      <c r="Q879" s="70"/>
      <c r="R879" s="134"/>
      <c r="S879" s="70"/>
      <c r="T879" s="134"/>
      <c r="U879" s="70"/>
      <c r="V879" s="134"/>
      <c r="W879" s="20"/>
      <c r="X879" s="135"/>
      <c r="Y879" s="20"/>
      <c r="Z879" s="135"/>
      <c r="AA879" s="19"/>
      <c r="AB879" s="19"/>
      <c r="AC879" s="19"/>
      <c r="AD879" s="19"/>
      <c r="AE879" s="71" t="str">
        <f t="shared" si="506"/>
        <v/>
      </c>
      <c r="AF879" s="71" t="str">
        <f t="shared" si="507"/>
        <v/>
      </c>
      <c r="AG879" s="71" t="str">
        <f t="shared" si="508"/>
        <v/>
      </c>
      <c r="AH879" s="71" t="str">
        <f t="shared" si="509"/>
        <v/>
      </c>
      <c r="AI879" s="71" t="str">
        <f t="shared" si="510"/>
        <v/>
      </c>
      <c r="AJ879" s="71" t="str">
        <f t="shared" si="511"/>
        <v/>
      </c>
      <c r="AK879" s="71" t="str">
        <f t="shared" si="512"/>
        <v/>
      </c>
      <c r="AL879" s="71" t="str">
        <f t="shared" si="513"/>
        <v/>
      </c>
      <c r="AM879" s="71" t="str">
        <f t="shared" si="514"/>
        <v/>
      </c>
      <c r="AN879" s="72" t="str">
        <f t="shared" si="515"/>
        <v/>
      </c>
      <c r="AO879" s="73" t="str">
        <f t="shared" si="516"/>
        <v/>
      </c>
      <c r="AP879" s="72" t="str">
        <f t="shared" si="517"/>
        <v/>
      </c>
      <c r="AQ879" s="72" t="str">
        <f t="shared" si="518"/>
        <v/>
      </c>
      <c r="AR879" s="72" t="str">
        <f t="shared" si="519"/>
        <v/>
      </c>
      <c r="AS879" s="72" t="str">
        <f t="shared" si="520"/>
        <v/>
      </c>
      <c r="AT879" s="72" t="str">
        <f t="shared" si="521"/>
        <v/>
      </c>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78" t="str">
        <f t="shared" si="522"/>
        <v/>
      </c>
      <c r="CO879" s="78" t="str">
        <f t="shared" si="523"/>
        <v/>
      </c>
      <c r="CP879" s="78" t="str">
        <f t="shared" si="524"/>
        <v/>
      </c>
      <c r="CQ879" s="78" t="str">
        <f t="shared" si="525"/>
        <v/>
      </c>
      <c r="CR879" s="78" t="str">
        <f t="shared" si="526"/>
        <v/>
      </c>
      <c r="CS879" s="78" t="str">
        <f t="shared" si="527"/>
        <v/>
      </c>
      <c r="CT879" s="78">
        <f t="shared" si="528"/>
        <v>0</v>
      </c>
      <c r="CU879" s="78">
        <f t="shared" si="529"/>
        <v>0</v>
      </c>
      <c r="CV879" s="78">
        <f t="shared" si="530"/>
        <v>0</v>
      </c>
      <c r="CW879" s="78">
        <f t="shared" si="531"/>
        <v>0</v>
      </c>
      <c r="CX879" s="78">
        <f t="shared" si="532"/>
        <v>0</v>
      </c>
      <c r="CY879" s="78">
        <f t="shared" si="533"/>
        <v>0</v>
      </c>
      <c r="CZ879" s="78">
        <f t="shared" si="534"/>
        <v>0</v>
      </c>
      <c r="DA879" s="78">
        <f>IF(COUNTIFS($A$2:$A$601,A879,$B$2:$B$601,B879,$F$2:F$601,F879)&gt;1,1,0)</f>
        <v>0</v>
      </c>
      <c r="DB879" s="78">
        <f t="shared" si="535"/>
        <v>0</v>
      </c>
      <c r="DC879" s="78">
        <f t="shared" si="536"/>
        <v>0</v>
      </c>
      <c r="DD879" s="78">
        <f t="shared" si="537"/>
        <v>0</v>
      </c>
      <c r="DE879" s="78" t="str">
        <f t="shared" si="538"/>
        <v>1</v>
      </c>
      <c r="DF879" s="78" t="str">
        <f t="shared" si="539"/>
        <v>1</v>
      </c>
      <c r="DG879" s="78" t="str">
        <f t="shared" si="540"/>
        <v>1</v>
      </c>
      <c r="DH879" s="78" t="str">
        <f t="shared" si="541"/>
        <v>1</v>
      </c>
      <c r="DI879" s="79" t="str">
        <f>IFERROR(IF(J879="","",VLOOKUP(J879,Lists!$D$3:$E$13,2,FALSE)),1)</f>
        <v/>
      </c>
      <c r="DJ879" s="79" t="str">
        <f>IFERROR(IF(K879="","",VLOOKUP(K879,Lists!$F$3:$G$14,2,FALSE)),1)</f>
        <v/>
      </c>
      <c r="DK879" s="79" t="str">
        <f>IFERROR(IF(M879="","",VLOOKUP(M879,Lists!$AA$3:$AB$18,2,FALSE)),1)</f>
        <v/>
      </c>
      <c r="DL879" s="79" t="str">
        <f>IFERROR(IF(N879="","",VLOOKUP(N879,Lists!$AC$3:$AD$13,2,FALSE)),1)</f>
        <v/>
      </c>
    </row>
    <row r="880" spans="1:116" ht="15" customHeight="1" x14ac:dyDescent="0.2">
      <c r="A880" s="20"/>
      <c r="B880" s="19"/>
      <c r="C880" s="19"/>
      <c r="D880" s="19"/>
      <c r="E880" s="136"/>
      <c r="F880" s="70"/>
      <c r="G880" s="19"/>
      <c r="H880" s="65"/>
      <c r="I880" s="20"/>
      <c r="J880" s="66"/>
      <c r="K880" s="18"/>
      <c r="L880" s="18"/>
      <c r="M880" s="20"/>
      <c r="N880" s="20"/>
      <c r="O880" s="18"/>
      <c r="P880" s="134"/>
      <c r="Q880" s="70"/>
      <c r="R880" s="134"/>
      <c r="S880" s="70"/>
      <c r="T880" s="134"/>
      <c r="U880" s="70"/>
      <c r="V880" s="134"/>
      <c r="W880" s="20"/>
      <c r="X880" s="135"/>
      <c r="Y880" s="20"/>
      <c r="Z880" s="135"/>
      <c r="AA880" s="19"/>
      <c r="AB880" s="19"/>
      <c r="AC880" s="19"/>
      <c r="AD880" s="19"/>
      <c r="AE880" s="71" t="str">
        <f t="shared" si="506"/>
        <v/>
      </c>
      <c r="AF880" s="71" t="str">
        <f t="shared" si="507"/>
        <v/>
      </c>
      <c r="AG880" s="71" t="str">
        <f t="shared" si="508"/>
        <v/>
      </c>
      <c r="AH880" s="71" t="str">
        <f t="shared" si="509"/>
        <v/>
      </c>
      <c r="AI880" s="71" t="str">
        <f t="shared" si="510"/>
        <v/>
      </c>
      <c r="AJ880" s="71" t="str">
        <f t="shared" si="511"/>
        <v/>
      </c>
      <c r="AK880" s="71" t="str">
        <f t="shared" si="512"/>
        <v/>
      </c>
      <c r="AL880" s="71" t="str">
        <f t="shared" si="513"/>
        <v/>
      </c>
      <c r="AM880" s="71" t="str">
        <f t="shared" si="514"/>
        <v/>
      </c>
      <c r="AN880" s="72" t="str">
        <f t="shared" si="515"/>
        <v/>
      </c>
      <c r="AO880" s="73" t="str">
        <f t="shared" si="516"/>
        <v/>
      </c>
      <c r="AP880" s="72" t="str">
        <f t="shared" si="517"/>
        <v/>
      </c>
      <c r="AQ880" s="72" t="str">
        <f t="shared" si="518"/>
        <v/>
      </c>
      <c r="AR880" s="72" t="str">
        <f t="shared" si="519"/>
        <v/>
      </c>
      <c r="AS880" s="72" t="str">
        <f t="shared" si="520"/>
        <v/>
      </c>
      <c r="AT880" s="72" t="str">
        <f t="shared" si="521"/>
        <v/>
      </c>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78" t="str">
        <f t="shared" si="522"/>
        <v/>
      </c>
      <c r="CO880" s="78" t="str">
        <f t="shared" si="523"/>
        <v/>
      </c>
      <c r="CP880" s="78" t="str">
        <f t="shared" si="524"/>
        <v/>
      </c>
      <c r="CQ880" s="78" t="str">
        <f t="shared" si="525"/>
        <v/>
      </c>
      <c r="CR880" s="78" t="str">
        <f t="shared" si="526"/>
        <v/>
      </c>
      <c r="CS880" s="78" t="str">
        <f t="shared" si="527"/>
        <v/>
      </c>
      <c r="CT880" s="78">
        <f t="shared" si="528"/>
        <v>0</v>
      </c>
      <c r="CU880" s="78">
        <f t="shared" si="529"/>
        <v>0</v>
      </c>
      <c r="CV880" s="78">
        <f t="shared" si="530"/>
        <v>0</v>
      </c>
      <c r="CW880" s="78">
        <f t="shared" si="531"/>
        <v>0</v>
      </c>
      <c r="CX880" s="78">
        <f t="shared" si="532"/>
        <v>0</v>
      </c>
      <c r="CY880" s="78">
        <f t="shared" si="533"/>
        <v>0</v>
      </c>
      <c r="CZ880" s="78">
        <f t="shared" si="534"/>
        <v>0</v>
      </c>
      <c r="DA880" s="78">
        <f>IF(COUNTIFS($A$2:$A$601,A880,$B$2:$B$601,B880,$F$2:F$601,F880)&gt;1,1,0)</f>
        <v>0</v>
      </c>
      <c r="DB880" s="78">
        <f t="shared" si="535"/>
        <v>0</v>
      </c>
      <c r="DC880" s="78">
        <f t="shared" si="536"/>
        <v>0</v>
      </c>
      <c r="DD880" s="78">
        <f t="shared" si="537"/>
        <v>0</v>
      </c>
      <c r="DE880" s="78" t="str">
        <f t="shared" si="538"/>
        <v>1</v>
      </c>
      <c r="DF880" s="78" t="str">
        <f t="shared" si="539"/>
        <v>1</v>
      </c>
      <c r="DG880" s="78" t="str">
        <f t="shared" si="540"/>
        <v>1</v>
      </c>
      <c r="DH880" s="78" t="str">
        <f t="shared" si="541"/>
        <v>1</v>
      </c>
      <c r="DI880" s="79" t="str">
        <f>IFERROR(IF(J880="","",VLOOKUP(J880,Lists!$D$3:$E$13,2,FALSE)),1)</f>
        <v/>
      </c>
      <c r="DJ880" s="79" t="str">
        <f>IFERROR(IF(K880="","",VLOOKUP(K880,Lists!$F$3:$G$14,2,FALSE)),1)</f>
        <v/>
      </c>
      <c r="DK880" s="79" t="str">
        <f>IFERROR(IF(M880="","",VLOOKUP(M880,Lists!$AA$3:$AB$18,2,FALSE)),1)</f>
        <v/>
      </c>
      <c r="DL880" s="79" t="str">
        <f>IFERROR(IF(N880="","",VLOOKUP(N880,Lists!$AC$3:$AD$13,2,FALSE)),1)</f>
        <v/>
      </c>
    </row>
    <row r="881" spans="1:116" ht="15" customHeight="1" x14ac:dyDescent="0.2">
      <c r="A881" s="20"/>
      <c r="B881" s="19"/>
      <c r="C881" s="19"/>
      <c r="D881" s="19"/>
      <c r="E881" s="136"/>
      <c r="F881" s="70"/>
      <c r="G881" s="19"/>
      <c r="H881" s="65"/>
      <c r="I881" s="20"/>
      <c r="J881" s="66"/>
      <c r="K881" s="18"/>
      <c r="L881" s="18"/>
      <c r="M881" s="20"/>
      <c r="N881" s="20"/>
      <c r="O881" s="18"/>
      <c r="P881" s="134"/>
      <c r="Q881" s="70"/>
      <c r="R881" s="134"/>
      <c r="S881" s="70"/>
      <c r="T881" s="134"/>
      <c r="U881" s="70"/>
      <c r="V881" s="134"/>
      <c r="W881" s="20"/>
      <c r="X881" s="135"/>
      <c r="Y881" s="20"/>
      <c r="Z881" s="135"/>
      <c r="AA881" s="19"/>
      <c r="AB881" s="19"/>
      <c r="AC881" s="19"/>
      <c r="AD881" s="19"/>
      <c r="AE881" s="71" t="str">
        <f t="shared" si="506"/>
        <v/>
      </c>
      <c r="AF881" s="71" t="str">
        <f t="shared" si="507"/>
        <v/>
      </c>
      <c r="AG881" s="71" t="str">
        <f t="shared" si="508"/>
        <v/>
      </c>
      <c r="AH881" s="71" t="str">
        <f t="shared" si="509"/>
        <v/>
      </c>
      <c r="AI881" s="71" t="str">
        <f t="shared" si="510"/>
        <v/>
      </c>
      <c r="AJ881" s="71" t="str">
        <f t="shared" si="511"/>
        <v/>
      </c>
      <c r="AK881" s="71" t="str">
        <f t="shared" si="512"/>
        <v/>
      </c>
      <c r="AL881" s="71" t="str">
        <f t="shared" si="513"/>
        <v/>
      </c>
      <c r="AM881" s="71" t="str">
        <f t="shared" si="514"/>
        <v/>
      </c>
      <c r="AN881" s="72" t="str">
        <f t="shared" si="515"/>
        <v/>
      </c>
      <c r="AO881" s="73" t="str">
        <f t="shared" si="516"/>
        <v/>
      </c>
      <c r="AP881" s="72" t="str">
        <f t="shared" si="517"/>
        <v/>
      </c>
      <c r="AQ881" s="72" t="str">
        <f t="shared" si="518"/>
        <v/>
      </c>
      <c r="AR881" s="72" t="str">
        <f t="shared" si="519"/>
        <v/>
      </c>
      <c r="AS881" s="72" t="str">
        <f t="shared" si="520"/>
        <v/>
      </c>
      <c r="AT881" s="72" t="str">
        <f t="shared" si="521"/>
        <v/>
      </c>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78" t="str">
        <f t="shared" si="522"/>
        <v/>
      </c>
      <c r="CO881" s="78" t="str">
        <f t="shared" si="523"/>
        <v/>
      </c>
      <c r="CP881" s="78" t="str">
        <f t="shared" si="524"/>
        <v/>
      </c>
      <c r="CQ881" s="78" t="str">
        <f t="shared" si="525"/>
        <v/>
      </c>
      <c r="CR881" s="78" t="str">
        <f t="shared" si="526"/>
        <v/>
      </c>
      <c r="CS881" s="78" t="str">
        <f t="shared" si="527"/>
        <v/>
      </c>
      <c r="CT881" s="78">
        <f t="shared" si="528"/>
        <v>0</v>
      </c>
      <c r="CU881" s="78">
        <f t="shared" si="529"/>
        <v>0</v>
      </c>
      <c r="CV881" s="78">
        <f t="shared" si="530"/>
        <v>0</v>
      </c>
      <c r="CW881" s="78">
        <f t="shared" si="531"/>
        <v>0</v>
      </c>
      <c r="CX881" s="78">
        <f t="shared" si="532"/>
        <v>0</v>
      </c>
      <c r="CY881" s="78">
        <f t="shared" si="533"/>
        <v>0</v>
      </c>
      <c r="CZ881" s="78">
        <f t="shared" si="534"/>
        <v>0</v>
      </c>
      <c r="DA881" s="78">
        <f>IF(COUNTIFS($A$2:$A$601,A881,$B$2:$B$601,B881,$F$2:F$601,F881)&gt;1,1,0)</f>
        <v>0</v>
      </c>
      <c r="DB881" s="78">
        <f t="shared" si="535"/>
        <v>0</v>
      </c>
      <c r="DC881" s="78">
        <f t="shared" si="536"/>
        <v>0</v>
      </c>
      <c r="DD881" s="78">
        <f t="shared" si="537"/>
        <v>0</v>
      </c>
      <c r="DE881" s="78" t="str">
        <f t="shared" si="538"/>
        <v>1</v>
      </c>
      <c r="DF881" s="78" t="str">
        <f t="shared" si="539"/>
        <v>1</v>
      </c>
      <c r="DG881" s="78" t="str">
        <f t="shared" si="540"/>
        <v>1</v>
      </c>
      <c r="DH881" s="78" t="str">
        <f t="shared" si="541"/>
        <v>1</v>
      </c>
      <c r="DI881" s="79" t="str">
        <f>IFERROR(IF(J881="","",VLOOKUP(J881,Lists!$D$3:$E$13,2,FALSE)),1)</f>
        <v/>
      </c>
      <c r="DJ881" s="79" t="str">
        <f>IFERROR(IF(K881="","",VLOOKUP(K881,Lists!$F$3:$G$14,2,FALSE)),1)</f>
        <v/>
      </c>
      <c r="DK881" s="79" t="str">
        <f>IFERROR(IF(M881="","",VLOOKUP(M881,Lists!$AA$3:$AB$18,2,FALSE)),1)</f>
        <v/>
      </c>
      <c r="DL881" s="79" t="str">
        <f>IFERROR(IF(N881="","",VLOOKUP(N881,Lists!$AC$3:$AD$13,2,FALSE)),1)</f>
        <v/>
      </c>
    </row>
    <row r="882" spans="1:116" ht="15" customHeight="1" x14ac:dyDescent="0.2">
      <c r="A882" s="20"/>
      <c r="B882" s="19"/>
      <c r="C882" s="19"/>
      <c r="D882" s="19"/>
      <c r="E882" s="136"/>
      <c r="F882" s="70"/>
      <c r="G882" s="19"/>
      <c r="H882" s="65"/>
      <c r="I882" s="20"/>
      <c r="J882" s="66"/>
      <c r="K882" s="18"/>
      <c r="L882" s="18"/>
      <c r="M882" s="20"/>
      <c r="N882" s="20"/>
      <c r="O882" s="18"/>
      <c r="P882" s="134"/>
      <c r="Q882" s="70"/>
      <c r="R882" s="134"/>
      <c r="S882" s="70"/>
      <c r="T882" s="134"/>
      <c r="U882" s="70"/>
      <c r="V882" s="134"/>
      <c r="W882" s="20"/>
      <c r="X882" s="135"/>
      <c r="Y882" s="20"/>
      <c r="Z882" s="135"/>
      <c r="AA882" s="19"/>
      <c r="AB882" s="19"/>
      <c r="AC882" s="19"/>
      <c r="AD882" s="19"/>
      <c r="AE882" s="71" t="str">
        <f t="shared" si="506"/>
        <v/>
      </c>
      <c r="AF882" s="71" t="str">
        <f t="shared" si="507"/>
        <v/>
      </c>
      <c r="AG882" s="71" t="str">
        <f t="shared" si="508"/>
        <v/>
      </c>
      <c r="AH882" s="71" t="str">
        <f t="shared" si="509"/>
        <v/>
      </c>
      <c r="AI882" s="71" t="str">
        <f t="shared" si="510"/>
        <v/>
      </c>
      <c r="AJ882" s="71" t="str">
        <f t="shared" si="511"/>
        <v/>
      </c>
      <c r="AK882" s="71" t="str">
        <f t="shared" si="512"/>
        <v/>
      </c>
      <c r="AL882" s="71" t="str">
        <f t="shared" si="513"/>
        <v/>
      </c>
      <c r="AM882" s="71" t="str">
        <f t="shared" si="514"/>
        <v/>
      </c>
      <c r="AN882" s="72" t="str">
        <f t="shared" si="515"/>
        <v/>
      </c>
      <c r="AO882" s="73" t="str">
        <f t="shared" si="516"/>
        <v/>
      </c>
      <c r="AP882" s="72" t="str">
        <f t="shared" si="517"/>
        <v/>
      </c>
      <c r="AQ882" s="72" t="str">
        <f t="shared" si="518"/>
        <v/>
      </c>
      <c r="AR882" s="72" t="str">
        <f t="shared" si="519"/>
        <v/>
      </c>
      <c r="AS882" s="72" t="str">
        <f t="shared" si="520"/>
        <v/>
      </c>
      <c r="AT882" s="72" t="str">
        <f t="shared" si="521"/>
        <v/>
      </c>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78" t="str">
        <f t="shared" si="522"/>
        <v/>
      </c>
      <c r="CO882" s="78" t="str">
        <f t="shared" si="523"/>
        <v/>
      </c>
      <c r="CP882" s="78" t="str">
        <f t="shared" si="524"/>
        <v/>
      </c>
      <c r="CQ882" s="78" t="str">
        <f t="shared" si="525"/>
        <v/>
      </c>
      <c r="CR882" s="78" t="str">
        <f t="shared" si="526"/>
        <v/>
      </c>
      <c r="CS882" s="78" t="str">
        <f t="shared" si="527"/>
        <v/>
      </c>
      <c r="CT882" s="78">
        <f t="shared" si="528"/>
        <v>0</v>
      </c>
      <c r="CU882" s="78">
        <f t="shared" si="529"/>
        <v>0</v>
      </c>
      <c r="CV882" s="78">
        <f t="shared" si="530"/>
        <v>0</v>
      </c>
      <c r="CW882" s="78">
        <f t="shared" si="531"/>
        <v>0</v>
      </c>
      <c r="CX882" s="78">
        <f t="shared" si="532"/>
        <v>0</v>
      </c>
      <c r="CY882" s="78">
        <f t="shared" si="533"/>
        <v>0</v>
      </c>
      <c r="CZ882" s="78">
        <f t="shared" si="534"/>
        <v>0</v>
      </c>
      <c r="DA882" s="78">
        <f>IF(COUNTIFS($A$2:$A$601,A882,$B$2:$B$601,B882,$F$2:F$601,F882)&gt;1,1,0)</f>
        <v>0</v>
      </c>
      <c r="DB882" s="78">
        <f t="shared" si="535"/>
        <v>0</v>
      </c>
      <c r="DC882" s="78">
        <f t="shared" si="536"/>
        <v>0</v>
      </c>
      <c r="DD882" s="78">
        <f t="shared" si="537"/>
        <v>0</v>
      </c>
      <c r="DE882" s="78" t="str">
        <f t="shared" si="538"/>
        <v>1</v>
      </c>
      <c r="DF882" s="78" t="str">
        <f t="shared" si="539"/>
        <v>1</v>
      </c>
      <c r="DG882" s="78" t="str">
        <f t="shared" si="540"/>
        <v>1</v>
      </c>
      <c r="DH882" s="78" t="str">
        <f t="shared" si="541"/>
        <v>1</v>
      </c>
      <c r="DI882" s="79" t="str">
        <f>IFERROR(IF(J882="","",VLOOKUP(J882,Lists!$D$3:$E$13,2,FALSE)),1)</f>
        <v/>
      </c>
      <c r="DJ882" s="79" t="str">
        <f>IFERROR(IF(K882="","",VLOOKUP(K882,Lists!$F$3:$G$14,2,FALSE)),1)</f>
        <v/>
      </c>
      <c r="DK882" s="79" t="str">
        <f>IFERROR(IF(M882="","",VLOOKUP(M882,Lists!$AA$3:$AB$18,2,FALSE)),1)</f>
        <v/>
      </c>
      <c r="DL882" s="79" t="str">
        <f>IFERROR(IF(N882="","",VLOOKUP(N882,Lists!$AC$3:$AD$13,2,FALSE)),1)</f>
        <v/>
      </c>
    </row>
    <row r="883" spans="1:116" ht="15" customHeight="1" x14ac:dyDescent="0.2">
      <c r="A883" s="20"/>
      <c r="B883" s="19"/>
      <c r="C883" s="19"/>
      <c r="D883" s="19"/>
      <c r="E883" s="136"/>
      <c r="F883" s="70"/>
      <c r="G883" s="19"/>
      <c r="H883" s="65"/>
      <c r="I883" s="20"/>
      <c r="J883" s="66"/>
      <c r="K883" s="18"/>
      <c r="L883" s="18"/>
      <c r="M883" s="20"/>
      <c r="N883" s="20"/>
      <c r="O883" s="18"/>
      <c r="P883" s="134"/>
      <c r="Q883" s="70"/>
      <c r="R883" s="134"/>
      <c r="S883" s="70"/>
      <c r="T883" s="134"/>
      <c r="U883" s="70"/>
      <c r="V883" s="134"/>
      <c r="W883" s="20"/>
      <c r="X883" s="135"/>
      <c r="Y883" s="20"/>
      <c r="Z883" s="135"/>
      <c r="AA883" s="19"/>
      <c r="AB883" s="19"/>
      <c r="AC883" s="19"/>
      <c r="AD883" s="19"/>
      <c r="AE883" s="71" t="str">
        <f t="shared" si="506"/>
        <v/>
      </c>
      <c r="AF883" s="71" t="str">
        <f t="shared" si="507"/>
        <v/>
      </c>
      <c r="AG883" s="71" t="str">
        <f t="shared" si="508"/>
        <v/>
      </c>
      <c r="AH883" s="71" t="str">
        <f t="shared" si="509"/>
        <v/>
      </c>
      <c r="AI883" s="71" t="str">
        <f t="shared" si="510"/>
        <v/>
      </c>
      <c r="AJ883" s="71" t="str">
        <f t="shared" si="511"/>
        <v/>
      </c>
      <c r="AK883" s="71" t="str">
        <f t="shared" si="512"/>
        <v/>
      </c>
      <c r="AL883" s="71" t="str">
        <f t="shared" si="513"/>
        <v/>
      </c>
      <c r="AM883" s="71" t="str">
        <f t="shared" si="514"/>
        <v/>
      </c>
      <c r="AN883" s="72" t="str">
        <f t="shared" si="515"/>
        <v/>
      </c>
      <c r="AO883" s="73" t="str">
        <f t="shared" si="516"/>
        <v/>
      </c>
      <c r="AP883" s="72" t="str">
        <f t="shared" si="517"/>
        <v/>
      </c>
      <c r="AQ883" s="72" t="str">
        <f t="shared" si="518"/>
        <v/>
      </c>
      <c r="AR883" s="72" t="str">
        <f t="shared" si="519"/>
        <v/>
      </c>
      <c r="AS883" s="72" t="str">
        <f t="shared" si="520"/>
        <v/>
      </c>
      <c r="AT883" s="72" t="str">
        <f t="shared" si="521"/>
        <v/>
      </c>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78" t="str">
        <f t="shared" si="522"/>
        <v/>
      </c>
      <c r="CO883" s="78" t="str">
        <f t="shared" si="523"/>
        <v/>
      </c>
      <c r="CP883" s="78" t="str">
        <f t="shared" si="524"/>
        <v/>
      </c>
      <c r="CQ883" s="78" t="str">
        <f t="shared" si="525"/>
        <v/>
      </c>
      <c r="CR883" s="78" t="str">
        <f t="shared" si="526"/>
        <v/>
      </c>
      <c r="CS883" s="78" t="str">
        <f t="shared" si="527"/>
        <v/>
      </c>
      <c r="CT883" s="78">
        <f t="shared" si="528"/>
        <v>0</v>
      </c>
      <c r="CU883" s="78">
        <f t="shared" si="529"/>
        <v>0</v>
      </c>
      <c r="CV883" s="78">
        <f t="shared" si="530"/>
        <v>0</v>
      </c>
      <c r="CW883" s="78">
        <f t="shared" si="531"/>
        <v>0</v>
      </c>
      <c r="CX883" s="78">
        <f t="shared" si="532"/>
        <v>0</v>
      </c>
      <c r="CY883" s="78">
        <f t="shared" si="533"/>
        <v>0</v>
      </c>
      <c r="CZ883" s="78">
        <f t="shared" si="534"/>
        <v>0</v>
      </c>
      <c r="DA883" s="78">
        <f>IF(COUNTIFS($A$2:$A$601,A883,$B$2:$B$601,B883,$F$2:F$601,F883)&gt;1,1,0)</f>
        <v>0</v>
      </c>
      <c r="DB883" s="78">
        <f t="shared" si="535"/>
        <v>0</v>
      </c>
      <c r="DC883" s="78">
        <f t="shared" si="536"/>
        <v>0</v>
      </c>
      <c r="DD883" s="78">
        <f t="shared" si="537"/>
        <v>0</v>
      </c>
      <c r="DE883" s="78" t="str">
        <f t="shared" si="538"/>
        <v>1</v>
      </c>
      <c r="DF883" s="78" t="str">
        <f t="shared" si="539"/>
        <v>1</v>
      </c>
      <c r="DG883" s="78" t="str">
        <f t="shared" si="540"/>
        <v>1</v>
      </c>
      <c r="DH883" s="78" t="str">
        <f t="shared" si="541"/>
        <v>1</v>
      </c>
      <c r="DI883" s="79" t="str">
        <f>IFERROR(IF(J883="","",VLOOKUP(J883,Lists!$D$3:$E$13,2,FALSE)),1)</f>
        <v/>
      </c>
      <c r="DJ883" s="79" t="str">
        <f>IFERROR(IF(K883="","",VLOOKUP(K883,Lists!$F$3:$G$14,2,FALSE)),1)</f>
        <v/>
      </c>
      <c r="DK883" s="79" t="str">
        <f>IFERROR(IF(M883="","",VLOOKUP(M883,Lists!$AA$3:$AB$18,2,FALSE)),1)</f>
        <v/>
      </c>
      <c r="DL883" s="79" t="str">
        <f>IFERROR(IF(N883="","",VLOOKUP(N883,Lists!$AC$3:$AD$13,2,FALSE)),1)</f>
        <v/>
      </c>
    </row>
    <row r="884" spans="1:116" ht="15" customHeight="1" x14ac:dyDescent="0.2">
      <c r="A884" s="20"/>
      <c r="B884" s="19"/>
      <c r="C884" s="19"/>
      <c r="D884" s="19"/>
      <c r="E884" s="136"/>
      <c r="F884" s="70"/>
      <c r="G884" s="19"/>
      <c r="H884" s="65"/>
      <c r="I884" s="20"/>
      <c r="J884" s="66"/>
      <c r="K884" s="18"/>
      <c r="L884" s="18"/>
      <c r="M884" s="20"/>
      <c r="N884" s="20"/>
      <c r="O884" s="18"/>
      <c r="P884" s="134"/>
      <c r="Q884" s="70"/>
      <c r="R884" s="134"/>
      <c r="S884" s="70"/>
      <c r="T884" s="134"/>
      <c r="U884" s="70"/>
      <c r="V884" s="134"/>
      <c r="W884" s="20"/>
      <c r="X884" s="135"/>
      <c r="Y884" s="20"/>
      <c r="Z884" s="135"/>
      <c r="AA884" s="19"/>
      <c r="AB884" s="19"/>
      <c r="AC884" s="19"/>
      <c r="AD884" s="19"/>
      <c r="AE884" s="71" t="str">
        <f t="shared" si="506"/>
        <v/>
      </c>
      <c r="AF884" s="71" t="str">
        <f t="shared" si="507"/>
        <v/>
      </c>
      <c r="AG884" s="71" t="str">
        <f t="shared" si="508"/>
        <v/>
      </c>
      <c r="AH884" s="71" t="str">
        <f t="shared" si="509"/>
        <v/>
      </c>
      <c r="AI884" s="71" t="str">
        <f t="shared" si="510"/>
        <v/>
      </c>
      <c r="AJ884" s="71" t="str">
        <f t="shared" si="511"/>
        <v/>
      </c>
      <c r="AK884" s="71" t="str">
        <f t="shared" si="512"/>
        <v/>
      </c>
      <c r="AL884" s="71" t="str">
        <f t="shared" si="513"/>
        <v/>
      </c>
      <c r="AM884" s="71" t="str">
        <f t="shared" si="514"/>
        <v/>
      </c>
      <c r="AN884" s="72" t="str">
        <f t="shared" si="515"/>
        <v/>
      </c>
      <c r="AO884" s="73" t="str">
        <f t="shared" si="516"/>
        <v/>
      </c>
      <c r="AP884" s="72" t="str">
        <f t="shared" si="517"/>
        <v/>
      </c>
      <c r="AQ884" s="72" t="str">
        <f t="shared" si="518"/>
        <v/>
      </c>
      <c r="AR884" s="72" t="str">
        <f t="shared" si="519"/>
        <v/>
      </c>
      <c r="AS884" s="72" t="str">
        <f t="shared" si="520"/>
        <v/>
      </c>
      <c r="AT884" s="72" t="str">
        <f t="shared" si="521"/>
        <v/>
      </c>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78" t="str">
        <f t="shared" si="522"/>
        <v/>
      </c>
      <c r="CO884" s="78" t="str">
        <f t="shared" si="523"/>
        <v/>
      </c>
      <c r="CP884" s="78" t="str">
        <f t="shared" si="524"/>
        <v/>
      </c>
      <c r="CQ884" s="78" t="str">
        <f t="shared" si="525"/>
        <v/>
      </c>
      <c r="CR884" s="78" t="str">
        <f t="shared" si="526"/>
        <v/>
      </c>
      <c r="CS884" s="78" t="str">
        <f t="shared" si="527"/>
        <v/>
      </c>
      <c r="CT884" s="78">
        <f t="shared" si="528"/>
        <v>0</v>
      </c>
      <c r="CU884" s="78">
        <f t="shared" si="529"/>
        <v>0</v>
      </c>
      <c r="CV884" s="78">
        <f t="shared" si="530"/>
        <v>0</v>
      </c>
      <c r="CW884" s="78">
        <f t="shared" si="531"/>
        <v>0</v>
      </c>
      <c r="CX884" s="78">
        <f t="shared" si="532"/>
        <v>0</v>
      </c>
      <c r="CY884" s="78">
        <f t="shared" si="533"/>
        <v>0</v>
      </c>
      <c r="CZ884" s="78">
        <f t="shared" si="534"/>
        <v>0</v>
      </c>
      <c r="DA884" s="78">
        <f>IF(COUNTIFS($A$2:$A$601,A884,$B$2:$B$601,B884,$F$2:F$601,F884)&gt;1,1,0)</f>
        <v>0</v>
      </c>
      <c r="DB884" s="78">
        <f t="shared" si="535"/>
        <v>0</v>
      </c>
      <c r="DC884" s="78">
        <f t="shared" si="536"/>
        <v>0</v>
      </c>
      <c r="DD884" s="78">
        <f t="shared" si="537"/>
        <v>0</v>
      </c>
      <c r="DE884" s="78" t="str">
        <f t="shared" si="538"/>
        <v>1</v>
      </c>
      <c r="DF884" s="78" t="str">
        <f t="shared" si="539"/>
        <v>1</v>
      </c>
      <c r="DG884" s="78" t="str">
        <f t="shared" si="540"/>
        <v>1</v>
      </c>
      <c r="DH884" s="78" t="str">
        <f t="shared" si="541"/>
        <v>1</v>
      </c>
      <c r="DI884" s="79" t="str">
        <f>IFERROR(IF(J884="","",VLOOKUP(J884,Lists!$D$3:$E$13,2,FALSE)),1)</f>
        <v/>
      </c>
      <c r="DJ884" s="79" t="str">
        <f>IFERROR(IF(K884="","",VLOOKUP(K884,Lists!$F$3:$G$14,2,FALSE)),1)</f>
        <v/>
      </c>
      <c r="DK884" s="79" t="str">
        <f>IFERROR(IF(M884="","",VLOOKUP(M884,Lists!$AA$3:$AB$18,2,FALSE)),1)</f>
        <v/>
      </c>
      <c r="DL884" s="79" t="str">
        <f>IFERROR(IF(N884="","",VLOOKUP(N884,Lists!$AC$3:$AD$13,2,FALSE)),1)</f>
        <v/>
      </c>
    </row>
    <row r="885" spans="1:116" ht="15" customHeight="1" x14ac:dyDescent="0.2">
      <c r="A885" s="20"/>
      <c r="B885" s="19"/>
      <c r="C885" s="19"/>
      <c r="D885" s="19"/>
      <c r="E885" s="136"/>
      <c r="F885" s="70"/>
      <c r="G885" s="19"/>
      <c r="H885" s="65"/>
      <c r="I885" s="20"/>
      <c r="J885" s="66"/>
      <c r="K885" s="18"/>
      <c r="L885" s="18"/>
      <c r="M885" s="20"/>
      <c r="N885" s="20"/>
      <c r="O885" s="18"/>
      <c r="P885" s="134"/>
      <c r="Q885" s="70"/>
      <c r="R885" s="134"/>
      <c r="S885" s="70"/>
      <c r="T885" s="134"/>
      <c r="U885" s="70"/>
      <c r="V885" s="134"/>
      <c r="W885" s="20"/>
      <c r="X885" s="135"/>
      <c r="Y885" s="20"/>
      <c r="Z885" s="135"/>
      <c r="AA885" s="19"/>
      <c r="AB885" s="19"/>
      <c r="AC885" s="19"/>
      <c r="AD885" s="19"/>
      <c r="AE885" s="71" t="str">
        <f t="shared" si="506"/>
        <v/>
      </c>
      <c r="AF885" s="71" t="str">
        <f t="shared" si="507"/>
        <v/>
      </c>
      <c r="AG885" s="71" t="str">
        <f t="shared" si="508"/>
        <v/>
      </c>
      <c r="AH885" s="71" t="str">
        <f t="shared" si="509"/>
        <v/>
      </c>
      <c r="AI885" s="71" t="str">
        <f t="shared" si="510"/>
        <v/>
      </c>
      <c r="AJ885" s="71" t="str">
        <f t="shared" si="511"/>
        <v/>
      </c>
      <c r="AK885" s="71" t="str">
        <f t="shared" si="512"/>
        <v/>
      </c>
      <c r="AL885" s="71" t="str">
        <f t="shared" si="513"/>
        <v/>
      </c>
      <c r="AM885" s="71" t="str">
        <f t="shared" si="514"/>
        <v/>
      </c>
      <c r="AN885" s="72" t="str">
        <f t="shared" si="515"/>
        <v/>
      </c>
      <c r="AO885" s="73" t="str">
        <f t="shared" si="516"/>
        <v/>
      </c>
      <c r="AP885" s="72" t="str">
        <f t="shared" si="517"/>
        <v/>
      </c>
      <c r="AQ885" s="72" t="str">
        <f t="shared" si="518"/>
        <v/>
      </c>
      <c r="AR885" s="72" t="str">
        <f t="shared" si="519"/>
        <v/>
      </c>
      <c r="AS885" s="72" t="str">
        <f t="shared" si="520"/>
        <v/>
      </c>
      <c r="AT885" s="72" t="str">
        <f t="shared" si="521"/>
        <v/>
      </c>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78" t="str">
        <f t="shared" si="522"/>
        <v/>
      </c>
      <c r="CO885" s="78" t="str">
        <f t="shared" si="523"/>
        <v/>
      </c>
      <c r="CP885" s="78" t="str">
        <f t="shared" si="524"/>
        <v/>
      </c>
      <c r="CQ885" s="78" t="str">
        <f t="shared" si="525"/>
        <v/>
      </c>
      <c r="CR885" s="78" t="str">
        <f t="shared" si="526"/>
        <v/>
      </c>
      <c r="CS885" s="78" t="str">
        <f t="shared" si="527"/>
        <v/>
      </c>
      <c r="CT885" s="78">
        <f t="shared" si="528"/>
        <v>0</v>
      </c>
      <c r="CU885" s="78">
        <f t="shared" si="529"/>
        <v>0</v>
      </c>
      <c r="CV885" s="78">
        <f t="shared" si="530"/>
        <v>0</v>
      </c>
      <c r="CW885" s="78">
        <f t="shared" si="531"/>
        <v>0</v>
      </c>
      <c r="CX885" s="78">
        <f t="shared" si="532"/>
        <v>0</v>
      </c>
      <c r="CY885" s="78">
        <f t="shared" si="533"/>
        <v>0</v>
      </c>
      <c r="CZ885" s="78">
        <f t="shared" si="534"/>
        <v>0</v>
      </c>
      <c r="DA885" s="78">
        <f>IF(COUNTIFS($A$2:$A$601,A885,$B$2:$B$601,B885,$F$2:F$601,F885)&gt;1,1,0)</f>
        <v>0</v>
      </c>
      <c r="DB885" s="78">
        <f t="shared" si="535"/>
        <v>0</v>
      </c>
      <c r="DC885" s="78">
        <f t="shared" si="536"/>
        <v>0</v>
      </c>
      <c r="DD885" s="78">
        <f t="shared" si="537"/>
        <v>0</v>
      </c>
      <c r="DE885" s="78" t="str">
        <f t="shared" si="538"/>
        <v>1</v>
      </c>
      <c r="DF885" s="78" t="str">
        <f t="shared" si="539"/>
        <v>1</v>
      </c>
      <c r="DG885" s="78" t="str">
        <f t="shared" si="540"/>
        <v>1</v>
      </c>
      <c r="DH885" s="78" t="str">
        <f t="shared" si="541"/>
        <v>1</v>
      </c>
      <c r="DI885" s="79" t="str">
        <f>IFERROR(IF(J885="","",VLOOKUP(J885,Lists!$D$3:$E$13,2,FALSE)),1)</f>
        <v/>
      </c>
      <c r="DJ885" s="79" t="str">
        <f>IFERROR(IF(K885="","",VLOOKUP(K885,Lists!$F$3:$G$14,2,FALSE)),1)</f>
        <v/>
      </c>
      <c r="DK885" s="79" t="str">
        <f>IFERROR(IF(M885="","",VLOOKUP(M885,Lists!$AA$3:$AB$18,2,FALSE)),1)</f>
        <v/>
      </c>
      <c r="DL885" s="79" t="str">
        <f>IFERROR(IF(N885="","",VLOOKUP(N885,Lists!$AC$3:$AD$13,2,FALSE)),1)</f>
        <v/>
      </c>
    </row>
    <row r="886" spans="1:116" ht="15" customHeight="1" x14ac:dyDescent="0.2">
      <c r="A886" s="20"/>
      <c r="B886" s="19"/>
      <c r="C886" s="19"/>
      <c r="D886" s="19"/>
      <c r="E886" s="136"/>
      <c r="F886" s="70"/>
      <c r="G886" s="19"/>
      <c r="H886" s="65"/>
      <c r="I886" s="20"/>
      <c r="J886" s="66"/>
      <c r="K886" s="18"/>
      <c r="L886" s="18"/>
      <c r="M886" s="20"/>
      <c r="N886" s="20"/>
      <c r="O886" s="18"/>
      <c r="P886" s="134"/>
      <c r="Q886" s="70"/>
      <c r="R886" s="134"/>
      <c r="S886" s="70"/>
      <c r="T886" s="134"/>
      <c r="U886" s="70"/>
      <c r="V886" s="134"/>
      <c r="W886" s="20"/>
      <c r="X886" s="135"/>
      <c r="Y886" s="20"/>
      <c r="Z886" s="135"/>
      <c r="AA886" s="19"/>
      <c r="AB886" s="19"/>
      <c r="AC886" s="19"/>
      <c r="AD886" s="19"/>
      <c r="AE886" s="71" t="str">
        <f t="shared" si="506"/>
        <v/>
      </c>
      <c r="AF886" s="71" t="str">
        <f t="shared" si="507"/>
        <v/>
      </c>
      <c r="AG886" s="71" t="str">
        <f t="shared" si="508"/>
        <v/>
      </c>
      <c r="AH886" s="71" t="str">
        <f t="shared" si="509"/>
        <v/>
      </c>
      <c r="AI886" s="71" t="str">
        <f t="shared" si="510"/>
        <v/>
      </c>
      <c r="AJ886" s="71" t="str">
        <f t="shared" si="511"/>
        <v/>
      </c>
      <c r="AK886" s="71" t="str">
        <f t="shared" si="512"/>
        <v/>
      </c>
      <c r="AL886" s="71" t="str">
        <f t="shared" si="513"/>
        <v/>
      </c>
      <c r="AM886" s="71" t="str">
        <f t="shared" si="514"/>
        <v/>
      </c>
      <c r="AN886" s="72" t="str">
        <f t="shared" si="515"/>
        <v/>
      </c>
      <c r="AO886" s="73" t="str">
        <f t="shared" si="516"/>
        <v/>
      </c>
      <c r="AP886" s="72" t="str">
        <f t="shared" si="517"/>
        <v/>
      </c>
      <c r="AQ886" s="72" t="str">
        <f t="shared" si="518"/>
        <v/>
      </c>
      <c r="AR886" s="72" t="str">
        <f t="shared" si="519"/>
        <v/>
      </c>
      <c r="AS886" s="72" t="str">
        <f t="shared" si="520"/>
        <v/>
      </c>
      <c r="AT886" s="72" t="str">
        <f t="shared" si="521"/>
        <v/>
      </c>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78" t="str">
        <f t="shared" si="522"/>
        <v/>
      </c>
      <c r="CO886" s="78" t="str">
        <f t="shared" si="523"/>
        <v/>
      </c>
      <c r="CP886" s="78" t="str">
        <f t="shared" si="524"/>
        <v/>
      </c>
      <c r="CQ886" s="78" t="str">
        <f t="shared" si="525"/>
        <v/>
      </c>
      <c r="CR886" s="78" t="str">
        <f t="shared" si="526"/>
        <v/>
      </c>
      <c r="CS886" s="78" t="str">
        <f t="shared" si="527"/>
        <v/>
      </c>
      <c r="CT886" s="78">
        <f t="shared" si="528"/>
        <v>0</v>
      </c>
      <c r="CU886" s="78">
        <f t="shared" si="529"/>
        <v>0</v>
      </c>
      <c r="CV886" s="78">
        <f t="shared" si="530"/>
        <v>0</v>
      </c>
      <c r="CW886" s="78">
        <f t="shared" si="531"/>
        <v>0</v>
      </c>
      <c r="CX886" s="78">
        <f t="shared" si="532"/>
        <v>0</v>
      </c>
      <c r="CY886" s="78">
        <f t="shared" si="533"/>
        <v>0</v>
      </c>
      <c r="CZ886" s="78">
        <f t="shared" si="534"/>
        <v>0</v>
      </c>
      <c r="DA886" s="78">
        <f>IF(COUNTIFS($A$2:$A$601,A886,$B$2:$B$601,B886,$F$2:F$601,F886)&gt;1,1,0)</f>
        <v>0</v>
      </c>
      <c r="DB886" s="78">
        <f t="shared" si="535"/>
        <v>0</v>
      </c>
      <c r="DC886" s="78">
        <f t="shared" si="536"/>
        <v>0</v>
      </c>
      <c r="DD886" s="78">
        <f t="shared" si="537"/>
        <v>0</v>
      </c>
      <c r="DE886" s="78" t="str">
        <f t="shared" si="538"/>
        <v>1</v>
      </c>
      <c r="DF886" s="78" t="str">
        <f t="shared" si="539"/>
        <v>1</v>
      </c>
      <c r="DG886" s="78" t="str">
        <f t="shared" si="540"/>
        <v>1</v>
      </c>
      <c r="DH886" s="78" t="str">
        <f t="shared" si="541"/>
        <v>1</v>
      </c>
      <c r="DI886" s="79" t="str">
        <f>IFERROR(IF(J886="","",VLOOKUP(J886,Lists!$D$3:$E$13,2,FALSE)),1)</f>
        <v/>
      </c>
      <c r="DJ886" s="79" t="str">
        <f>IFERROR(IF(K886="","",VLOOKUP(K886,Lists!$F$3:$G$14,2,FALSE)),1)</f>
        <v/>
      </c>
      <c r="DK886" s="79" t="str">
        <f>IFERROR(IF(M886="","",VLOOKUP(M886,Lists!$AA$3:$AB$18,2,FALSE)),1)</f>
        <v/>
      </c>
      <c r="DL886" s="79" t="str">
        <f>IFERROR(IF(N886="","",VLOOKUP(N886,Lists!$AC$3:$AD$13,2,FALSE)),1)</f>
        <v/>
      </c>
    </row>
    <row r="887" spans="1:116" ht="15" customHeight="1" x14ac:dyDescent="0.2">
      <c r="A887" s="20"/>
      <c r="B887" s="19"/>
      <c r="C887" s="19"/>
      <c r="D887" s="19"/>
      <c r="E887" s="136"/>
      <c r="F887" s="70"/>
      <c r="G887" s="19"/>
      <c r="H887" s="65"/>
      <c r="I887" s="20"/>
      <c r="J887" s="66"/>
      <c r="K887" s="18"/>
      <c r="L887" s="18"/>
      <c r="M887" s="20"/>
      <c r="N887" s="20"/>
      <c r="O887" s="18"/>
      <c r="P887" s="134"/>
      <c r="Q887" s="70"/>
      <c r="R887" s="134"/>
      <c r="S887" s="70"/>
      <c r="T887" s="134"/>
      <c r="U887" s="70"/>
      <c r="V887" s="134"/>
      <c r="W887" s="20"/>
      <c r="X887" s="135"/>
      <c r="Y887" s="20"/>
      <c r="Z887" s="135"/>
      <c r="AA887" s="19"/>
      <c r="AB887" s="19"/>
      <c r="AC887" s="19"/>
      <c r="AD887" s="19"/>
      <c r="AE887" s="71" t="str">
        <f t="shared" si="506"/>
        <v/>
      </c>
      <c r="AF887" s="71" t="str">
        <f t="shared" si="507"/>
        <v/>
      </c>
      <c r="AG887" s="71" t="str">
        <f t="shared" si="508"/>
        <v/>
      </c>
      <c r="AH887" s="71" t="str">
        <f t="shared" si="509"/>
        <v/>
      </c>
      <c r="AI887" s="71" t="str">
        <f t="shared" si="510"/>
        <v/>
      </c>
      <c r="AJ887" s="71" t="str">
        <f t="shared" si="511"/>
        <v/>
      </c>
      <c r="AK887" s="71" t="str">
        <f t="shared" si="512"/>
        <v/>
      </c>
      <c r="AL887" s="71" t="str">
        <f t="shared" si="513"/>
        <v/>
      </c>
      <c r="AM887" s="71" t="str">
        <f t="shared" si="514"/>
        <v/>
      </c>
      <c r="AN887" s="72" t="str">
        <f t="shared" si="515"/>
        <v/>
      </c>
      <c r="AO887" s="73" t="str">
        <f t="shared" si="516"/>
        <v/>
      </c>
      <c r="AP887" s="72" t="str">
        <f t="shared" si="517"/>
        <v/>
      </c>
      <c r="AQ887" s="72" t="str">
        <f t="shared" si="518"/>
        <v/>
      </c>
      <c r="AR887" s="72" t="str">
        <f t="shared" si="519"/>
        <v/>
      </c>
      <c r="AS887" s="72" t="str">
        <f t="shared" si="520"/>
        <v/>
      </c>
      <c r="AT887" s="72" t="str">
        <f t="shared" si="521"/>
        <v/>
      </c>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78" t="str">
        <f t="shared" si="522"/>
        <v/>
      </c>
      <c r="CO887" s="78" t="str">
        <f t="shared" si="523"/>
        <v/>
      </c>
      <c r="CP887" s="78" t="str">
        <f t="shared" si="524"/>
        <v/>
      </c>
      <c r="CQ887" s="78" t="str">
        <f t="shared" si="525"/>
        <v/>
      </c>
      <c r="CR887" s="78" t="str">
        <f t="shared" si="526"/>
        <v/>
      </c>
      <c r="CS887" s="78" t="str">
        <f t="shared" si="527"/>
        <v/>
      </c>
      <c r="CT887" s="78">
        <f t="shared" si="528"/>
        <v>0</v>
      </c>
      <c r="CU887" s="78">
        <f t="shared" si="529"/>
        <v>0</v>
      </c>
      <c r="CV887" s="78">
        <f t="shared" si="530"/>
        <v>0</v>
      </c>
      <c r="CW887" s="78">
        <f t="shared" si="531"/>
        <v>0</v>
      </c>
      <c r="CX887" s="78">
        <f t="shared" si="532"/>
        <v>0</v>
      </c>
      <c r="CY887" s="78">
        <f t="shared" si="533"/>
        <v>0</v>
      </c>
      <c r="CZ887" s="78">
        <f t="shared" si="534"/>
        <v>0</v>
      </c>
      <c r="DA887" s="78">
        <f>IF(COUNTIFS($A$2:$A$601,A887,$B$2:$B$601,B887,$F$2:F$601,F887)&gt;1,1,0)</f>
        <v>0</v>
      </c>
      <c r="DB887" s="78">
        <f t="shared" si="535"/>
        <v>0</v>
      </c>
      <c r="DC887" s="78">
        <f t="shared" si="536"/>
        <v>0</v>
      </c>
      <c r="DD887" s="78">
        <f t="shared" si="537"/>
        <v>0</v>
      </c>
      <c r="DE887" s="78" t="str">
        <f t="shared" si="538"/>
        <v>1</v>
      </c>
      <c r="DF887" s="78" t="str">
        <f t="shared" si="539"/>
        <v>1</v>
      </c>
      <c r="DG887" s="78" t="str">
        <f t="shared" si="540"/>
        <v>1</v>
      </c>
      <c r="DH887" s="78" t="str">
        <f t="shared" si="541"/>
        <v>1</v>
      </c>
      <c r="DI887" s="79" t="str">
        <f>IFERROR(IF(J887="","",VLOOKUP(J887,Lists!$D$3:$E$13,2,FALSE)),1)</f>
        <v/>
      </c>
      <c r="DJ887" s="79" t="str">
        <f>IFERROR(IF(K887="","",VLOOKUP(K887,Lists!$F$3:$G$14,2,FALSE)),1)</f>
        <v/>
      </c>
      <c r="DK887" s="79" t="str">
        <f>IFERROR(IF(M887="","",VLOOKUP(M887,Lists!$AA$3:$AB$18,2,FALSE)),1)</f>
        <v/>
      </c>
      <c r="DL887" s="79" t="str">
        <f>IFERROR(IF(N887="","",VLOOKUP(N887,Lists!$AC$3:$AD$13,2,FALSE)),1)</f>
        <v/>
      </c>
    </row>
    <row r="888" spans="1:116" ht="15" customHeight="1" x14ac:dyDescent="0.2">
      <c r="A888" s="20"/>
      <c r="B888" s="19"/>
      <c r="C888" s="19"/>
      <c r="D888" s="19"/>
      <c r="E888" s="136"/>
      <c r="F888" s="70"/>
      <c r="G888" s="19"/>
      <c r="H888" s="65"/>
      <c r="I888" s="20"/>
      <c r="J888" s="66"/>
      <c r="K888" s="18"/>
      <c r="L888" s="18"/>
      <c r="M888" s="20"/>
      <c r="N888" s="20"/>
      <c r="O888" s="18"/>
      <c r="P888" s="134"/>
      <c r="Q888" s="70"/>
      <c r="R888" s="134"/>
      <c r="S888" s="70"/>
      <c r="T888" s="134"/>
      <c r="U888" s="70"/>
      <c r="V888" s="134"/>
      <c r="W888" s="20"/>
      <c r="X888" s="135"/>
      <c r="Y888" s="20"/>
      <c r="Z888" s="135"/>
      <c r="AA888" s="19"/>
      <c r="AB888" s="19"/>
      <c r="AC888" s="19"/>
      <c r="AD888" s="19"/>
      <c r="AE888" s="71" t="str">
        <f t="shared" si="506"/>
        <v/>
      </c>
      <c r="AF888" s="71" t="str">
        <f t="shared" si="507"/>
        <v/>
      </c>
      <c r="AG888" s="71" t="str">
        <f t="shared" si="508"/>
        <v/>
      </c>
      <c r="AH888" s="71" t="str">
        <f t="shared" si="509"/>
        <v/>
      </c>
      <c r="AI888" s="71" t="str">
        <f t="shared" si="510"/>
        <v/>
      </c>
      <c r="AJ888" s="71" t="str">
        <f t="shared" si="511"/>
        <v/>
      </c>
      <c r="AK888" s="71" t="str">
        <f t="shared" si="512"/>
        <v/>
      </c>
      <c r="AL888" s="71" t="str">
        <f t="shared" si="513"/>
        <v/>
      </c>
      <c r="AM888" s="71" t="str">
        <f t="shared" si="514"/>
        <v/>
      </c>
      <c r="AN888" s="72" t="str">
        <f t="shared" si="515"/>
        <v/>
      </c>
      <c r="AO888" s="73" t="str">
        <f t="shared" si="516"/>
        <v/>
      </c>
      <c r="AP888" s="72" t="str">
        <f t="shared" si="517"/>
        <v/>
      </c>
      <c r="AQ888" s="72" t="str">
        <f t="shared" si="518"/>
        <v/>
      </c>
      <c r="AR888" s="72" t="str">
        <f t="shared" si="519"/>
        <v/>
      </c>
      <c r="AS888" s="72" t="str">
        <f t="shared" si="520"/>
        <v/>
      </c>
      <c r="AT888" s="72" t="str">
        <f t="shared" si="521"/>
        <v/>
      </c>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78" t="str">
        <f t="shared" si="522"/>
        <v/>
      </c>
      <c r="CO888" s="78" t="str">
        <f t="shared" si="523"/>
        <v/>
      </c>
      <c r="CP888" s="78" t="str">
        <f t="shared" si="524"/>
        <v/>
      </c>
      <c r="CQ888" s="78" t="str">
        <f t="shared" si="525"/>
        <v/>
      </c>
      <c r="CR888" s="78" t="str">
        <f t="shared" si="526"/>
        <v/>
      </c>
      <c r="CS888" s="78" t="str">
        <f t="shared" si="527"/>
        <v/>
      </c>
      <c r="CT888" s="78">
        <f t="shared" si="528"/>
        <v>0</v>
      </c>
      <c r="CU888" s="78">
        <f t="shared" si="529"/>
        <v>0</v>
      </c>
      <c r="CV888" s="78">
        <f t="shared" si="530"/>
        <v>0</v>
      </c>
      <c r="CW888" s="78">
        <f t="shared" si="531"/>
        <v>0</v>
      </c>
      <c r="CX888" s="78">
        <f t="shared" si="532"/>
        <v>0</v>
      </c>
      <c r="CY888" s="78">
        <f t="shared" si="533"/>
        <v>0</v>
      </c>
      <c r="CZ888" s="78">
        <f t="shared" si="534"/>
        <v>0</v>
      </c>
      <c r="DA888" s="78">
        <f>IF(COUNTIFS($A$2:$A$601,A888,$B$2:$B$601,B888,$F$2:F$601,F888)&gt;1,1,0)</f>
        <v>0</v>
      </c>
      <c r="DB888" s="78">
        <f t="shared" si="535"/>
        <v>0</v>
      </c>
      <c r="DC888" s="78">
        <f t="shared" si="536"/>
        <v>0</v>
      </c>
      <c r="DD888" s="78">
        <f t="shared" si="537"/>
        <v>0</v>
      </c>
      <c r="DE888" s="78" t="str">
        <f t="shared" si="538"/>
        <v>1</v>
      </c>
      <c r="DF888" s="78" t="str">
        <f t="shared" si="539"/>
        <v>1</v>
      </c>
      <c r="DG888" s="78" t="str">
        <f t="shared" si="540"/>
        <v>1</v>
      </c>
      <c r="DH888" s="78" t="str">
        <f t="shared" si="541"/>
        <v>1</v>
      </c>
      <c r="DI888" s="79" t="str">
        <f>IFERROR(IF(J888="","",VLOOKUP(J888,Lists!$D$3:$E$13,2,FALSE)),1)</f>
        <v/>
      </c>
      <c r="DJ888" s="79" t="str">
        <f>IFERROR(IF(K888="","",VLOOKUP(K888,Lists!$F$3:$G$14,2,FALSE)),1)</f>
        <v/>
      </c>
      <c r="DK888" s="79" t="str">
        <f>IFERROR(IF(M888="","",VLOOKUP(M888,Lists!$AA$3:$AB$18,2,FALSE)),1)</f>
        <v/>
      </c>
      <c r="DL888" s="79" t="str">
        <f>IFERROR(IF(N888="","",VLOOKUP(N888,Lists!$AC$3:$AD$13,2,FALSE)),1)</f>
        <v/>
      </c>
    </row>
    <row r="889" spans="1:116" ht="15" customHeight="1" x14ac:dyDescent="0.2">
      <c r="A889" s="20"/>
      <c r="B889" s="19"/>
      <c r="C889" s="19"/>
      <c r="D889" s="19"/>
      <c r="E889" s="136"/>
      <c r="F889" s="70"/>
      <c r="G889" s="19"/>
      <c r="H889" s="65"/>
      <c r="I889" s="20"/>
      <c r="J889" s="66"/>
      <c r="K889" s="18"/>
      <c r="L889" s="18"/>
      <c r="M889" s="20"/>
      <c r="N889" s="20"/>
      <c r="O889" s="18"/>
      <c r="P889" s="134"/>
      <c r="Q889" s="70"/>
      <c r="R889" s="134"/>
      <c r="S889" s="70"/>
      <c r="T889" s="134"/>
      <c r="U889" s="70"/>
      <c r="V889" s="134"/>
      <c r="W889" s="20"/>
      <c r="X889" s="135"/>
      <c r="Y889" s="20"/>
      <c r="Z889" s="135"/>
      <c r="AA889" s="19"/>
      <c r="AB889" s="19"/>
      <c r="AC889" s="19"/>
      <c r="AD889" s="19"/>
      <c r="AE889" s="71" t="str">
        <f t="shared" si="506"/>
        <v/>
      </c>
      <c r="AF889" s="71" t="str">
        <f t="shared" si="507"/>
        <v/>
      </c>
      <c r="AG889" s="71" t="str">
        <f t="shared" si="508"/>
        <v/>
      </c>
      <c r="AH889" s="71" t="str">
        <f t="shared" si="509"/>
        <v/>
      </c>
      <c r="AI889" s="71" t="str">
        <f t="shared" si="510"/>
        <v/>
      </c>
      <c r="AJ889" s="71" t="str">
        <f t="shared" si="511"/>
        <v/>
      </c>
      <c r="AK889" s="71" t="str">
        <f t="shared" si="512"/>
        <v/>
      </c>
      <c r="AL889" s="71" t="str">
        <f t="shared" si="513"/>
        <v/>
      </c>
      <c r="AM889" s="71" t="str">
        <f t="shared" si="514"/>
        <v/>
      </c>
      <c r="AN889" s="72" t="str">
        <f t="shared" si="515"/>
        <v/>
      </c>
      <c r="AO889" s="73" t="str">
        <f t="shared" si="516"/>
        <v/>
      </c>
      <c r="AP889" s="72" t="str">
        <f t="shared" si="517"/>
        <v/>
      </c>
      <c r="AQ889" s="72" t="str">
        <f t="shared" si="518"/>
        <v/>
      </c>
      <c r="AR889" s="72" t="str">
        <f t="shared" si="519"/>
        <v/>
      </c>
      <c r="AS889" s="72" t="str">
        <f t="shared" si="520"/>
        <v/>
      </c>
      <c r="AT889" s="72" t="str">
        <f t="shared" si="521"/>
        <v/>
      </c>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78" t="str">
        <f t="shared" si="522"/>
        <v/>
      </c>
      <c r="CO889" s="78" t="str">
        <f t="shared" si="523"/>
        <v/>
      </c>
      <c r="CP889" s="78" t="str">
        <f t="shared" si="524"/>
        <v/>
      </c>
      <c r="CQ889" s="78" t="str">
        <f t="shared" si="525"/>
        <v/>
      </c>
      <c r="CR889" s="78" t="str">
        <f t="shared" si="526"/>
        <v/>
      </c>
      <c r="CS889" s="78" t="str">
        <f t="shared" si="527"/>
        <v/>
      </c>
      <c r="CT889" s="78">
        <f t="shared" si="528"/>
        <v>0</v>
      </c>
      <c r="CU889" s="78">
        <f t="shared" si="529"/>
        <v>0</v>
      </c>
      <c r="CV889" s="78">
        <f t="shared" si="530"/>
        <v>0</v>
      </c>
      <c r="CW889" s="78">
        <f t="shared" si="531"/>
        <v>0</v>
      </c>
      <c r="CX889" s="78">
        <f t="shared" si="532"/>
        <v>0</v>
      </c>
      <c r="CY889" s="78">
        <f t="shared" si="533"/>
        <v>0</v>
      </c>
      <c r="CZ889" s="78">
        <f t="shared" si="534"/>
        <v>0</v>
      </c>
      <c r="DA889" s="78">
        <f>IF(COUNTIFS($A$2:$A$601,A889,$B$2:$B$601,B889,$F$2:F$601,F889)&gt;1,1,0)</f>
        <v>0</v>
      </c>
      <c r="DB889" s="78">
        <f t="shared" si="535"/>
        <v>0</v>
      </c>
      <c r="DC889" s="78">
        <f t="shared" si="536"/>
        <v>0</v>
      </c>
      <c r="DD889" s="78">
        <f t="shared" si="537"/>
        <v>0</v>
      </c>
      <c r="DE889" s="78" t="str">
        <f t="shared" si="538"/>
        <v>1</v>
      </c>
      <c r="DF889" s="78" t="str">
        <f t="shared" si="539"/>
        <v>1</v>
      </c>
      <c r="DG889" s="78" t="str">
        <f t="shared" si="540"/>
        <v>1</v>
      </c>
      <c r="DH889" s="78" t="str">
        <f t="shared" si="541"/>
        <v>1</v>
      </c>
      <c r="DI889" s="79" t="str">
        <f>IFERROR(IF(J889="","",VLOOKUP(J889,Lists!$D$3:$E$13,2,FALSE)),1)</f>
        <v/>
      </c>
      <c r="DJ889" s="79" t="str">
        <f>IFERROR(IF(K889="","",VLOOKUP(K889,Lists!$F$3:$G$14,2,FALSE)),1)</f>
        <v/>
      </c>
      <c r="DK889" s="79" t="str">
        <f>IFERROR(IF(M889="","",VLOOKUP(M889,Lists!$AA$3:$AB$18,2,FALSE)),1)</f>
        <v/>
      </c>
      <c r="DL889" s="79" t="str">
        <f>IFERROR(IF(N889="","",VLOOKUP(N889,Lists!$AC$3:$AD$13,2,FALSE)),1)</f>
        <v/>
      </c>
    </row>
    <row r="890" spans="1:116" ht="15" customHeight="1" x14ac:dyDescent="0.2">
      <c r="A890" s="20"/>
      <c r="B890" s="19"/>
      <c r="C890" s="19"/>
      <c r="D890" s="19"/>
      <c r="E890" s="136"/>
      <c r="F890" s="70"/>
      <c r="G890" s="19"/>
      <c r="H890" s="65"/>
      <c r="I890" s="20"/>
      <c r="J890" s="66"/>
      <c r="K890" s="18"/>
      <c r="L890" s="18"/>
      <c r="M890" s="20"/>
      <c r="N890" s="20"/>
      <c r="O890" s="18"/>
      <c r="P890" s="134"/>
      <c r="Q890" s="70"/>
      <c r="R890" s="134"/>
      <c r="S890" s="70"/>
      <c r="T890" s="134"/>
      <c r="U890" s="70"/>
      <c r="V890" s="134"/>
      <c r="W890" s="20"/>
      <c r="X890" s="135"/>
      <c r="Y890" s="20"/>
      <c r="Z890" s="135"/>
      <c r="AA890" s="19"/>
      <c r="AB890" s="19"/>
      <c r="AC890" s="19"/>
      <c r="AD890" s="19"/>
      <c r="AE890" s="71" t="str">
        <f t="shared" si="506"/>
        <v/>
      </c>
      <c r="AF890" s="71" t="str">
        <f t="shared" si="507"/>
        <v/>
      </c>
      <c r="AG890" s="71" t="str">
        <f t="shared" si="508"/>
        <v/>
      </c>
      <c r="AH890" s="71" t="str">
        <f t="shared" si="509"/>
        <v/>
      </c>
      <c r="AI890" s="71" t="str">
        <f t="shared" si="510"/>
        <v/>
      </c>
      <c r="AJ890" s="71" t="str">
        <f t="shared" si="511"/>
        <v/>
      </c>
      <c r="AK890" s="71" t="str">
        <f t="shared" si="512"/>
        <v/>
      </c>
      <c r="AL890" s="71" t="str">
        <f t="shared" si="513"/>
        <v/>
      </c>
      <c r="AM890" s="71" t="str">
        <f t="shared" si="514"/>
        <v/>
      </c>
      <c r="AN890" s="72" t="str">
        <f t="shared" si="515"/>
        <v/>
      </c>
      <c r="AO890" s="73" t="str">
        <f t="shared" si="516"/>
        <v/>
      </c>
      <c r="AP890" s="72" t="str">
        <f t="shared" si="517"/>
        <v/>
      </c>
      <c r="AQ890" s="72" t="str">
        <f t="shared" si="518"/>
        <v/>
      </c>
      <c r="AR890" s="72" t="str">
        <f t="shared" si="519"/>
        <v/>
      </c>
      <c r="AS890" s="72" t="str">
        <f t="shared" si="520"/>
        <v/>
      </c>
      <c r="AT890" s="72" t="str">
        <f t="shared" si="521"/>
        <v/>
      </c>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78" t="str">
        <f t="shared" si="522"/>
        <v/>
      </c>
      <c r="CO890" s="78" t="str">
        <f t="shared" si="523"/>
        <v/>
      </c>
      <c r="CP890" s="78" t="str">
        <f t="shared" si="524"/>
        <v/>
      </c>
      <c r="CQ890" s="78" t="str">
        <f t="shared" si="525"/>
        <v/>
      </c>
      <c r="CR890" s="78" t="str">
        <f t="shared" si="526"/>
        <v/>
      </c>
      <c r="CS890" s="78" t="str">
        <f t="shared" si="527"/>
        <v/>
      </c>
      <c r="CT890" s="78">
        <f t="shared" si="528"/>
        <v>0</v>
      </c>
      <c r="CU890" s="78">
        <f t="shared" si="529"/>
        <v>0</v>
      </c>
      <c r="CV890" s="78">
        <f t="shared" si="530"/>
        <v>0</v>
      </c>
      <c r="CW890" s="78">
        <f t="shared" si="531"/>
        <v>0</v>
      </c>
      <c r="CX890" s="78">
        <f t="shared" si="532"/>
        <v>0</v>
      </c>
      <c r="CY890" s="78">
        <f t="shared" si="533"/>
        <v>0</v>
      </c>
      <c r="CZ890" s="78">
        <f t="shared" si="534"/>
        <v>0</v>
      </c>
      <c r="DA890" s="78">
        <f>IF(COUNTIFS($A$2:$A$601,A890,$B$2:$B$601,B890,$F$2:F$601,F890)&gt;1,1,0)</f>
        <v>0</v>
      </c>
      <c r="DB890" s="78">
        <f t="shared" si="535"/>
        <v>0</v>
      </c>
      <c r="DC890" s="78">
        <f t="shared" si="536"/>
        <v>0</v>
      </c>
      <c r="DD890" s="78">
        <f t="shared" si="537"/>
        <v>0</v>
      </c>
      <c r="DE890" s="78" t="str">
        <f t="shared" si="538"/>
        <v>1</v>
      </c>
      <c r="DF890" s="78" t="str">
        <f t="shared" si="539"/>
        <v>1</v>
      </c>
      <c r="DG890" s="78" t="str">
        <f t="shared" si="540"/>
        <v>1</v>
      </c>
      <c r="DH890" s="78" t="str">
        <f t="shared" si="541"/>
        <v>1</v>
      </c>
      <c r="DI890" s="79" t="str">
        <f>IFERROR(IF(J890="","",VLOOKUP(J890,Lists!$D$3:$E$13,2,FALSE)),1)</f>
        <v/>
      </c>
      <c r="DJ890" s="79" t="str">
        <f>IFERROR(IF(K890="","",VLOOKUP(K890,Lists!$F$3:$G$14,2,FALSE)),1)</f>
        <v/>
      </c>
      <c r="DK890" s="79" t="str">
        <f>IFERROR(IF(M890="","",VLOOKUP(M890,Lists!$AA$3:$AB$18,2,FALSE)),1)</f>
        <v/>
      </c>
      <c r="DL890" s="79" t="str">
        <f>IFERROR(IF(N890="","",VLOOKUP(N890,Lists!$AC$3:$AD$13,2,FALSE)),1)</f>
        <v/>
      </c>
    </row>
    <row r="891" spans="1:116" ht="15" customHeight="1" x14ac:dyDescent="0.2">
      <c r="A891" s="20"/>
      <c r="B891" s="19"/>
      <c r="C891" s="19"/>
      <c r="D891" s="19"/>
      <c r="E891" s="136"/>
      <c r="F891" s="70"/>
      <c r="G891" s="19"/>
      <c r="H891" s="65"/>
      <c r="I891" s="20"/>
      <c r="J891" s="66"/>
      <c r="K891" s="18"/>
      <c r="L891" s="18"/>
      <c r="M891" s="20"/>
      <c r="N891" s="20"/>
      <c r="O891" s="18"/>
      <c r="P891" s="134"/>
      <c r="Q891" s="70"/>
      <c r="R891" s="134"/>
      <c r="S891" s="70"/>
      <c r="T891" s="134"/>
      <c r="U891" s="70"/>
      <c r="V891" s="134"/>
      <c r="W891" s="20"/>
      <c r="X891" s="135"/>
      <c r="Y891" s="20"/>
      <c r="Z891" s="135"/>
      <c r="AA891" s="19"/>
      <c r="AB891" s="19"/>
      <c r="AC891" s="19"/>
      <c r="AD891" s="19"/>
      <c r="AE891" s="71" t="str">
        <f t="shared" si="506"/>
        <v/>
      </c>
      <c r="AF891" s="71" t="str">
        <f t="shared" si="507"/>
        <v/>
      </c>
      <c r="AG891" s="71" t="str">
        <f t="shared" si="508"/>
        <v/>
      </c>
      <c r="AH891" s="71" t="str">
        <f t="shared" si="509"/>
        <v/>
      </c>
      <c r="AI891" s="71" t="str">
        <f t="shared" si="510"/>
        <v/>
      </c>
      <c r="AJ891" s="71" t="str">
        <f t="shared" si="511"/>
        <v/>
      </c>
      <c r="AK891" s="71" t="str">
        <f t="shared" si="512"/>
        <v/>
      </c>
      <c r="AL891" s="71" t="str">
        <f t="shared" si="513"/>
        <v/>
      </c>
      <c r="AM891" s="71" t="str">
        <f t="shared" si="514"/>
        <v/>
      </c>
      <c r="AN891" s="72" t="str">
        <f t="shared" si="515"/>
        <v/>
      </c>
      <c r="AO891" s="73" t="str">
        <f t="shared" si="516"/>
        <v/>
      </c>
      <c r="AP891" s="72" t="str">
        <f t="shared" si="517"/>
        <v/>
      </c>
      <c r="AQ891" s="72" t="str">
        <f t="shared" si="518"/>
        <v/>
      </c>
      <c r="AR891" s="72" t="str">
        <f t="shared" si="519"/>
        <v/>
      </c>
      <c r="AS891" s="72" t="str">
        <f t="shared" si="520"/>
        <v/>
      </c>
      <c r="AT891" s="72" t="str">
        <f t="shared" si="521"/>
        <v/>
      </c>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78" t="str">
        <f t="shared" si="522"/>
        <v/>
      </c>
      <c r="CO891" s="78" t="str">
        <f t="shared" si="523"/>
        <v/>
      </c>
      <c r="CP891" s="78" t="str">
        <f t="shared" si="524"/>
        <v/>
      </c>
      <c r="CQ891" s="78" t="str">
        <f t="shared" si="525"/>
        <v/>
      </c>
      <c r="CR891" s="78" t="str">
        <f t="shared" si="526"/>
        <v/>
      </c>
      <c r="CS891" s="78" t="str">
        <f t="shared" si="527"/>
        <v/>
      </c>
      <c r="CT891" s="78">
        <f t="shared" si="528"/>
        <v>0</v>
      </c>
      <c r="CU891" s="78">
        <f t="shared" si="529"/>
        <v>0</v>
      </c>
      <c r="CV891" s="78">
        <f t="shared" si="530"/>
        <v>0</v>
      </c>
      <c r="CW891" s="78">
        <f t="shared" si="531"/>
        <v>0</v>
      </c>
      <c r="CX891" s="78">
        <f t="shared" si="532"/>
        <v>0</v>
      </c>
      <c r="CY891" s="78">
        <f t="shared" si="533"/>
        <v>0</v>
      </c>
      <c r="CZ891" s="78">
        <f t="shared" si="534"/>
        <v>0</v>
      </c>
      <c r="DA891" s="78">
        <f>IF(COUNTIFS($A$2:$A$601,A891,$B$2:$B$601,B891,$F$2:F$601,F891)&gt;1,1,0)</f>
        <v>0</v>
      </c>
      <c r="DB891" s="78">
        <f t="shared" si="535"/>
        <v>0</v>
      </c>
      <c r="DC891" s="78">
        <f t="shared" si="536"/>
        <v>0</v>
      </c>
      <c r="DD891" s="78">
        <f t="shared" si="537"/>
        <v>0</v>
      </c>
      <c r="DE891" s="78" t="str">
        <f t="shared" si="538"/>
        <v>1</v>
      </c>
      <c r="DF891" s="78" t="str">
        <f t="shared" si="539"/>
        <v>1</v>
      </c>
      <c r="DG891" s="78" t="str">
        <f t="shared" si="540"/>
        <v>1</v>
      </c>
      <c r="DH891" s="78" t="str">
        <f t="shared" si="541"/>
        <v>1</v>
      </c>
      <c r="DI891" s="79" t="str">
        <f>IFERROR(IF(J891="","",VLOOKUP(J891,Lists!$D$3:$E$13,2,FALSE)),1)</f>
        <v/>
      </c>
      <c r="DJ891" s="79" t="str">
        <f>IFERROR(IF(K891="","",VLOOKUP(K891,Lists!$F$3:$G$14,2,FALSE)),1)</f>
        <v/>
      </c>
      <c r="DK891" s="79" t="str">
        <f>IFERROR(IF(M891="","",VLOOKUP(M891,Lists!$AA$3:$AB$18,2,FALSE)),1)</f>
        <v/>
      </c>
      <c r="DL891" s="79" t="str">
        <f>IFERROR(IF(N891="","",VLOOKUP(N891,Lists!$AC$3:$AD$13,2,FALSE)),1)</f>
        <v/>
      </c>
    </row>
    <row r="892" spans="1:116" ht="15" customHeight="1" x14ac:dyDescent="0.2">
      <c r="A892" s="20"/>
      <c r="B892" s="19"/>
      <c r="C892" s="19"/>
      <c r="D892" s="19"/>
      <c r="E892" s="136"/>
      <c r="F892" s="70"/>
      <c r="G892" s="19"/>
      <c r="H892" s="65"/>
      <c r="I892" s="20"/>
      <c r="J892" s="66"/>
      <c r="K892" s="18"/>
      <c r="L892" s="18"/>
      <c r="M892" s="20"/>
      <c r="N892" s="20"/>
      <c r="O892" s="18"/>
      <c r="P892" s="134"/>
      <c r="Q892" s="70"/>
      <c r="R892" s="134"/>
      <c r="S892" s="70"/>
      <c r="T892" s="134"/>
      <c r="U892" s="70"/>
      <c r="V892" s="134"/>
      <c r="W892" s="20"/>
      <c r="X892" s="135"/>
      <c r="Y892" s="20"/>
      <c r="Z892" s="135"/>
      <c r="AA892" s="19"/>
      <c r="AB892" s="19"/>
      <c r="AC892" s="19"/>
      <c r="AD892" s="19"/>
      <c r="AE892" s="71" t="str">
        <f t="shared" si="506"/>
        <v/>
      </c>
      <c r="AF892" s="71" t="str">
        <f t="shared" si="507"/>
        <v/>
      </c>
      <c r="AG892" s="71" t="str">
        <f t="shared" si="508"/>
        <v/>
      </c>
      <c r="AH892" s="71" t="str">
        <f t="shared" si="509"/>
        <v/>
      </c>
      <c r="AI892" s="71" t="str">
        <f t="shared" si="510"/>
        <v/>
      </c>
      <c r="AJ892" s="71" t="str">
        <f t="shared" si="511"/>
        <v/>
      </c>
      <c r="AK892" s="71" t="str">
        <f t="shared" si="512"/>
        <v/>
      </c>
      <c r="AL892" s="71" t="str">
        <f t="shared" si="513"/>
        <v/>
      </c>
      <c r="AM892" s="71" t="str">
        <f t="shared" si="514"/>
        <v/>
      </c>
      <c r="AN892" s="72" t="str">
        <f t="shared" si="515"/>
        <v/>
      </c>
      <c r="AO892" s="73" t="str">
        <f t="shared" si="516"/>
        <v/>
      </c>
      <c r="AP892" s="72" t="str">
        <f t="shared" si="517"/>
        <v/>
      </c>
      <c r="AQ892" s="72" t="str">
        <f t="shared" si="518"/>
        <v/>
      </c>
      <c r="AR892" s="72" t="str">
        <f t="shared" si="519"/>
        <v/>
      </c>
      <c r="AS892" s="72" t="str">
        <f t="shared" si="520"/>
        <v/>
      </c>
      <c r="AT892" s="72" t="str">
        <f t="shared" si="521"/>
        <v/>
      </c>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78" t="str">
        <f t="shared" si="522"/>
        <v/>
      </c>
      <c r="CO892" s="78" t="str">
        <f t="shared" si="523"/>
        <v/>
      </c>
      <c r="CP892" s="78" t="str">
        <f t="shared" si="524"/>
        <v/>
      </c>
      <c r="CQ892" s="78" t="str">
        <f t="shared" si="525"/>
        <v/>
      </c>
      <c r="CR892" s="78" t="str">
        <f t="shared" si="526"/>
        <v/>
      </c>
      <c r="CS892" s="78" t="str">
        <f t="shared" si="527"/>
        <v/>
      </c>
      <c r="CT892" s="78">
        <f t="shared" si="528"/>
        <v>0</v>
      </c>
      <c r="CU892" s="78">
        <f t="shared" si="529"/>
        <v>0</v>
      </c>
      <c r="CV892" s="78">
        <f t="shared" si="530"/>
        <v>0</v>
      </c>
      <c r="CW892" s="78">
        <f t="shared" si="531"/>
        <v>0</v>
      </c>
      <c r="CX892" s="78">
        <f t="shared" si="532"/>
        <v>0</v>
      </c>
      <c r="CY892" s="78">
        <f t="shared" si="533"/>
        <v>0</v>
      </c>
      <c r="CZ892" s="78">
        <f t="shared" si="534"/>
        <v>0</v>
      </c>
      <c r="DA892" s="78">
        <f>IF(COUNTIFS($A$2:$A$601,A892,$B$2:$B$601,B892,$F$2:F$601,F892)&gt;1,1,0)</f>
        <v>0</v>
      </c>
      <c r="DB892" s="78">
        <f t="shared" si="535"/>
        <v>0</v>
      </c>
      <c r="DC892" s="78">
        <f t="shared" si="536"/>
        <v>0</v>
      </c>
      <c r="DD892" s="78">
        <f t="shared" si="537"/>
        <v>0</v>
      </c>
      <c r="DE892" s="78" t="str">
        <f t="shared" si="538"/>
        <v>1</v>
      </c>
      <c r="DF892" s="78" t="str">
        <f t="shared" si="539"/>
        <v>1</v>
      </c>
      <c r="DG892" s="78" t="str">
        <f t="shared" si="540"/>
        <v>1</v>
      </c>
      <c r="DH892" s="78" t="str">
        <f t="shared" si="541"/>
        <v>1</v>
      </c>
      <c r="DI892" s="79" t="str">
        <f>IFERROR(IF(J892="","",VLOOKUP(J892,Lists!$D$3:$E$13,2,FALSE)),1)</f>
        <v/>
      </c>
      <c r="DJ892" s="79" t="str">
        <f>IFERROR(IF(K892="","",VLOOKUP(K892,Lists!$F$3:$G$14,2,FALSE)),1)</f>
        <v/>
      </c>
      <c r="DK892" s="79" t="str">
        <f>IFERROR(IF(M892="","",VLOOKUP(M892,Lists!$AA$3:$AB$18,2,FALSE)),1)</f>
        <v/>
      </c>
      <c r="DL892" s="79" t="str">
        <f>IFERROR(IF(N892="","",VLOOKUP(N892,Lists!$AC$3:$AD$13,2,FALSE)),1)</f>
        <v/>
      </c>
    </row>
    <row r="893" spans="1:116" ht="15" customHeight="1" x14ac:dyDescent="0.2">
      <c r="A893" s="20"/>
      <c r="B893" s="19"/>
      <c r="C893" s="19"/>
      <c r="D893" s="19"/>
      <c r="E893" s="136"/>
      <c r="F893" s="70"/>
      <c r="G893" s="19"/>
      <c r="H893" s="65"/>
      <c r="I893" s="20"/>
      <c r="J893" s="66"/>
      <c r="K893" s="18"/>
      <c r="L893" s="18"/>
      <c r="M893" s="20"/>
      <c r="N893" s="20"/>
      <c r="O893" s="18"/>
      <c r="P893" s="134"/>
      <c r="Q893" s="70"/>
      <c r="R893" s="134"/>
      <c r="S893" s="70"/>
      <c r="T893" s="134"/>
      <c r="U893" s="70"/>
      <c r="V893" s="134"/>
      <c r="W893" s="20"/>
      <c r="X893" s="135"/>
      <c r="Y893" s="20"/>
      <c r="Z893" s="135"/>
      <c r="AA893" s="19"/>
      <c r="AB893" s="19"/>
      <c r="AC893" s="19"/>
      <c r="AD893" s="19"/>
      <c r="AE893" s="71" t="str">
        <f t="shared" si="506"/>
        <v/>
      </c>
      <c r="AF893" s="71" t="str">
        <f t="shared" si="507"/>
        <v/>
      </c>
      <c r="AG893" s="71" t="str">
        <f t="shared" si="508"/>
        <v/>
      </c>
      <c r="AH893" s="71" t="str">
        <f t="shared" si="509"/>
        <v/>
      </c>
      <c r="AI893" s="71" t="str">
        <f t="shared" si="510"/>
        <v/>
      </c>
      <c r="AJ893" s="71" t="str">
        <f t="shared" si="511"/>
        <v/>
      </c>
      <c r="AK893" s="71" t="str">
        <f t="shared" si="512"/>
        <v/>
      </c>
      <c r="AL893" s="71" t="str">
        <f t="shared" si="513"/>
        <v/>
      </c>
      <c r="AM893" s="71" t="str">
        <f t="shared" si="514"/>
        <v/>
      </c>
      <c r="AN893" s="72" t="str">
        <f t="shared" si="515"/>
        <v/>
      </c>
      <c r="AO893" s="73" t="str">
        <f t="shared" si="516"/>
        <v/>
      </c>
      <c r="AP893" s="72" t="str">
        <f t="shared" si="517"/>
        <v/>
      </c>
      <c r="AQ893" s="72" t="str">
        <f t="shared" si="518"/>
        <v/>
      </c>
      <c r="AR893" s="72" t="str">
        <f t="shared" si="519"/>
        <v/>
      </c>
      <c r="AS893" s="72" t="str">
        <f t="shared" si="520"/>
        <v/>
      </c>
      <c r="AT893" s="72" t="str">
        <f t="shared" si="521"/>
        <v/>
      </c>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78" t="str">
        <f t="shared" si="522"/>
        <v/>
      </c>
      <c r="CO893" s="78" t="str">
        <f t="shared" si="523"/>
        <v/>
      </c>
      <c r="CP893" s="78" t="str">
        <f t="shared" si="524"/>
        <v/>
      </c>
      <c r="CQ893" s="78" t="str">
        <f t="shared" si="525"/>
        <v/>
      </c>
      <c r="CR893" s="78" t="str">
        <f t="shared" si="526"/>
        <v/>
      </c>
      <c r="CS893" s="78" t="str">
        <f t="shared" si="527"/>
        <v/>
      </c>
      <c r="CT893" s="78">
        <f t="shared" si="528"/>
        <v>0</v>
      </c>
      <c r="CU893" s="78">
        <f t="shared" si="529"/>
        <v>0</v>
      </c>
      <c r="CV893" s="78">
        <f t="shared" si="530"/>
        <v>0</v>
      </c>
      <c r="CW893" s="78">
        <f t="shared" si="531"/>
        <v>0</v>
      </c>
      <c r="CX893" s="78">
        <f t="shared" si="532"/>
        <v>0</v>
      </c>
      <c r="CY893" s="78">
        <f t="shared" si="533"/>
        <v>0</v>
      </c>
      <c r="CZ893" s="78">
        <f t="shared" si="534"/>
        <v>0</v>
      </c>
      <c r="DA893" s="78">
        <f>IF(COUNTIFS($A$2:$A$601,A893,$B$2:$B$601,B893,$F$2:F$601,F893)&gt;1,1,0)</f>
        <v>0</v>
      </c>
      <c r="DB893" s="78">
        <f t="shared" si="535"/>
        <v>0</v>
      </c>
      <c r="DC893" s="78">
        <f t="shared" si="536"/>
        <v>0</v>
      </c>
      <c r="DD893" s="78">
        <f t="shared" si="537"/>
        <v>0</v>
      </c>
      <c r="DE893" s="78" t="str">
        <f t="shared" si="538"/>
        <v>1</v>
      </c>
      <c r="DF893" s="78" t="str">
        <f t="shared" si="539"/>
        <v>1</v>
      </c>
      <c r="DG893" s="78" t="str">
        <f t="shared" si="540"/>
        <v>1</v>
      </c>
      <c r="DH893" s="78" t="str">
        <f t="shared" si="541"/>
        <v>1</v>
      </c>
      <c r="DI893" s="79" t="str">
        <f>IFERROR(IF(J893="","",VLOOKUP(J893,Lists!$D$3:$E$13,2,FALSE)),1)</f>
        <v/>
      </c>
      <c r="DJ893" s="79" t="str">
        <f>IFERROR(IF(K893="","",VLOOKUP(K893,Lists!$F$3:$G$14,2,FALSE)),1)</f>
        <v/>
      </c>
      <c r="DK893" s="79" t="str">
        <f>IFERROR(IF(M893="","",VLOOKUP(M893,Lists!$AA$3:$AB$18,2,FALSE)),1)</f>
        <v/>
      </c>
      <c r="DL893" s="79" t="str">
        <f>IFERROR(IF(N893="","",VLOOKUP(N893,Lists!$AC$3:$AD$13,2,FALSE)),1)</f>
        <v/>
      </c>
    </row>
    <row r="894" spans="1:116" ht="15" customHeight="1" x14ac:dyDescent="0.2">
      <c r="A894" s="20"/>
      <c r="B894" s="19"/>
      <c r="C894" s="19"/>
      <c r="D894" s="19"/>
      <c r="E894" s="136"/>
      <c r="F894" s="70"/>
      <c r="G894" s="19"/>
      <c r="H894" s="65"/>
      <c r="I894" s="20"/>
      <c r="J894" s="66"/>
      <c r="K894" s="18"/>
      <c r="L894" s="18"/>
      <c r="M894" s="20"/>
      <c r="N894" s="20"/>
      <c r="O894" s="18"/>
      <c r="P894" s="134"/>
      <c r="Q894" s="70"/>
      <c r="R894" s="134"/>
      <c r="S894" s="70"/>
      <c r="T894" s="134"/>
      <c r="U894" s="70"/>
      <c r="V894" s="134"/>
      <c r="W894" s="20"/>
      <c r="X894" s="135"/>
      <c r="Y894" s="20"/>
      <c r="Z894" s="135"/>
      <c r="AA894" s="19"/>
      <c r="AB894" s="19"/>
      <c r="AC894" s="19"/>
      <c r="AD894" s="19"/>
      <c r="AE894" s="71" t="str">
        <f t="shared" si="506"/>
        <v/>
      </c>
      <c r="AF894" s="71" t="str">
        <f t="shared" si="507"/>
        <v/>
      </c>
      <c r="AG894" s="71" t="str">
        <f t="shared" si="508"/>
        <v/>
      </c>
      <c r="AH894" s="71" t="str">
        <f t="shared" si="509"/>
        <v/>
      </c>
      <c r="AI894" s="71" t="str">
        <f t="shared" si="510"/>
        <v/>
      </c>
      <c r="AJ894" s="71" t="str">
        <f t="shared" si="511"/>
        <v/>
      </c>
      <c r="AK894" s="71" t="str">
        <f t="shared" si="512"/>
        <v/>
      </c>
      <c r="AL894" s="71" t="str">
        <f t="shared" si="513"/>
        <v/>
      </c>
      <c r="AM894" s="71" t="str">
        <f t="shared" si="514"/>
        <v/>
      </c>
      <c r="AN894" s="72" t="str">
        <f t="shared" si="515"/>
        <v/>
      </c>
      <c r="AO894" s="73" t="str">
        <f t="shared" si="516"/>
        <v/>
      </c>
      <c r="AP894" s="72" t="str">
        <f t="shared" si="517"/>
        <v/>
      </c>
      <c r="AQ894" s="72" t="str">
        <f t="shared" si="518"/>
        <v/>
      </c>
      <c r="AR894" s="72" t="str">
        <f t="shared" si="519"/>
        <v/>
      </c>
      <c r="AS894" s="72" t="str">
        <f t="shared" si="520"/>
        <v/>
      </c>
      <c r="AT894" s="72" t="str">
        <f t="shared" si="521"/>
        <v/>
      </c>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78" t="str">
        <f t="shared" si="522"/>
        <v/>
      </c>
      <c r="CO894" s="78" t="str">
        <f t="shared" si="523"/>
        <v/>
      </c>
      <c r="CP894" s="78" t="str">
        <f t="shared" si="524"/>
        <v/>
      </c>
      <c r="CQ894" s="78" t="str">
        <f t="shared" si="525"/>
        <v/>
      </c>
      <c r="CR894" s="78" t="str">
        <f t="shared" si="526"/>
        <v/>
      </c>
      <c r="CS894" s="78" t="str">
        <f t="shared" si="527"/>
        <v/>
      </c>
      <c r="CT894" s="78">
        <f t="shared" si="528"/>
        <v>0</v>
      </c>
      <c r="CU894" s="78">
        <f t="shared" si="529"/>
        <v>0</v>
      </c>
      <c r="CV894" s="78">
        <f t="shared" si="530"/>
        <v>0</v>
      </c>
      <c r="CW894" s="78">
        <f t="shared" si="531"/>
        <v>0</v>
      </c>
      <c r="CX894" s="78">
        <f t="shared" si="532"/>
        <v>0</v>
      </c>
      <c r="CY894" s="78">
        <f t="shared" si="533"/>
        <v>0</v>
      </c>
      <c r="CZ894" s="78">
        <f t="shared" si="534"/>
        <v>0</v>
      </c>
      <c r="DA894" s="78">
        <f>IF(COUNTIFS($A$2:$A$601,A894,$B$2:$B$601,B894,$F$2:F$601,F894)&gt;1,1,0)</f>
        <v>0</v>
      </c>
      <c r="DB894" s="78">
        <f t="shared" si="535"/>
        <v>0</v>
      </c>
      <c r="DC894" s="78">
        <f t="shared" si="536"/>
        <v>0</v>
      </c>
      <c r="DD894" s="78">
        <f t="shared" si="537"/>
        <v>0</v>
      </c>
      <c r="DE894" s="78" t="str">
        <f t="shared" si="538"/>
        <v>1</v>
      </c>
      <c r="DF894" s="78" t="str">
        <f t="shared" si="539"/>
        <v>1</v>
      </c>
      <c r="DG894" s="78" t="str">
        <f t="shared" si="540"/>
        <v>1</v>
      </c>
      <c r="DH894" s="78" t="str">
        <f t="shared" si="541"/>
        <v>1</v>
      </c>
      <c r="DI894" s="79" t="str">
        <f>IFERROR(IF(J894="","",VLOOKUP(J894,Lists!$D$3:$E$13,2,FALSE)),1)</f>
        <v/>
      </c>
      <c r="DJ894" s="79" t="str">
        <f>IFERROR(IF(K894="","",VLOOKUP(K894,Lists!$F$3:$G$14,2,FALSE)),1)</f>
        <v/>
      </c>
      <c r="DK894" s="79" t="str">
        <f>IFERROR(IF(M894="","",VLOOKUP(M894,Lists!$AA$3:$AB$18,2,FALSE)),1)</f>
        <v/>
      </c>
      <c r="DL894" s="79" t="str">
        <f>IFERROR(IF(N894="","",VLOOKUP(N894,Lists!$AC$3:$AD$13,2,FALSE)),1)</f>
        <v/>
      </c>
    </row>
    <row r="895" spans="1:116" ht="15" customHeight="1" x14ac:dyDescent="0.2">
      <c r="A895" s="20"/>
      <c r="B895" s="19"/>
      <c r="C895" s="19"/>
      <c r="D895" s="19"/>
      <c r="E895" s="136"/>
      <c r="F895" s="70"/>
      <c r="G895" s="19"/>
      <c r="H895" s="65"/>
      <c r="I895" s="20"/>
      <c r="J895" s="66"/>
      <c r="K895" s="18"/>
      <c r="L895" s="18"/>
      <c r="M895" s="20"/>
      <c r="N895" s="20"/>
      <c r="O895" s="18"/>
      <c r="P895" s="134"/>
      <c r="Q895" s="70"/>
      <c r="R895" s="134"/>
      <c r="S895" s="70"/>
      <c r="T895" s="134"/>
      <c r="U895" s="70"/>
      <c r="V895" s="134"/>
      <c r="W895" s="20"/>
      <c r="X895" s="135"/>
      <c r="Y895" s="20"/>
      <c r="Z895" s="135"/>
      <c r="AA895" s="19"/>
      <c r="AB895" s="19"/>
      <c r="AC895" s="19"/>
      <c r="AD895" s="19"/>
      <c r="AE895" s="71" t="str">
        <f t="shared" si="506"/>
        <v/>
      </c>
      <c r="AF895" s="71" t="str">
        <f t="shared" si="507"/>
        <v/>
      </c>
      <c r="AG895" s="71" t="str">
        <f t="shared" si="508"/>
        <v/>
      </c>
      <c r="AH895" s="71" t="str">
        <f t="shared" si="509"/>
        <v/>
      </c>
      <c r="AI895" s="71" t="str">
        <f t="shared" si="510"/>
        <v/>
      </c>
      <c r="AJ895" s="71" t="str">
        <f t="shared" si="511"/>
        <v/>
      </c>
      <c r="AK895" s="71" t="str">
        <f t="shared" si="512"/>
        <v/>
      </c>
      <c r="AL895" s="71" t="str">
        <f t="shared" si="513"/>
        <v/>
      </c>
      <c r="AM895" s="71" t="str">
        <f t="shared" si="514"/>
        <v/>
      </c>
      <c r="AN895" s="72" t="str">
        <f t="shared" si="515"/>
        <v/>
      </c>
      <c r="AO895" s="73" t="str">
        <f t="shared" si="516"/>
        <v/>
      </c>
      <c r="AP895" s="72" t="str">
        <f t="shared" si="517"/>
        <v/>
      </c>
      <c r="AQ895" s="72" t="str">
        <f t="shared" si="518"/>
        <v/>
      </c>
      <c r="AR895" s="72" t="str">
        <f t="shared" si="519"/>
        <v/>
      </c>
      <c r="AS895" s="72" t="str">
        <f t="shared" si="520"/>
        <v/>
      </c>
      <c r="AT895" s="72" t="str">
        <f t="shared" si="521"/>
        <v/>
      </c>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78" t="str">
        <f t="shared" si="522"/>
        <v/>
      </c>
      <c r="CO895" s="78" t="str">
        <f t="shared" si="523"/>
        <v/>
      </c>
      <c r="CP895" s="78" t="str">
        <f t="shared" si="524"/>
        <v/>
      </c>
      <c r="CQ895" s="78" t="str">
        <f t="shared" si="525"/>
        <v/>
      </c>
      <c r="CR895" s="78" t="str">
        <f t="shared" si="526"/>
        <v/>
      </c>
      <c r="CS895" s="78" t="str">
        <f t="shared" si="527"/>
        <v/>
      </c>
      <c r="CT895" s="78">
        <f t="shared" si="528"/>
        <v>0</v>
      </c>
      <c r="CU895" s="78">
        <f t="shared" si="529"/>
        <v>0</v>
      </c>
      <c r="CV895" s="78">
        <f t="shared" si="530"/>
        <v>0</v>
      </c>
      <c r="CW895" s="78">
        <f t="shared" si="531"/>
        <v>0</v>
      </c>
      <c r="CX895" s="78">
        <f t="shared" si="532"/>
        <v>0</v>
      </c>
      <c r="CY895" s="78">
        <f t="shared" si="533"/>
        <v>0</v>
      </c>
      <c r="CZ895" s="78">
        <f t="shared" si="534"/>
        <v>0</v>
      </c>
      <c r="DA895" s="78">
        <f>IF(COUNTIFS($A$2:$A$601,A895,$B$2:$B$601,B895,$F$2:F$601,F895)&gt;1,1,0)</f>
        <v>0</v>
      </c>
      <c r="DB895" s="78">
        <f t="shared" si="535"/>
        <v>0</v>
      </c>
      <c r="DC895" s="78">
        <f t="shared" si="536"/>
        <v>0</v>
      </c>
      <c r="DD895" s="78">
        <f t="shared" si="537"/>
        <v>0</v>
      </c>
      <c r="DE895" s="78" t="str">
        <f t="shared" si="538"/>
        <v>1</v>
      </c>
      <c r="DF895" s="78" t="str">
        <f t="shared" si="539"/>
        <v>1</v>
      </c>
      <c r="DG895" s="78" t="str">
        <f t="shared" si="540"/>
        <v>1</v>
      </c>
      <c r="DH895" s="78" t="str">
        <f t="shared" si="541"/>
        <v>1</v>
      </c>
      <c r="DI895" s="79" t="str">
        <f>IFERROR(IF(J895="","",VLOOKUP(J895,Lists!$D$3:$E$13,2,FALSE)),1)</f>
        <v/>
      </c>
      <c r="DJ895" s="79" t="str">
        <f>IFERROR(IF(K895="","",VLOOKUP(K895,Lists!$F$3:$G$14,2,FALSE)),1)</f>
        <v/>
      </c>
      <c r="DK895" s="79" t="str">
        <f>IFERROR(IF(M895="","",VLOOKUP(M895,Lists!$AA$3:$AB$18,2,FALSE)),1)</f>
        <v/>
      </c>
      <c r="DL895" s="79" t="str">
        <f>IFERROR(IF(N895="","",VLOOKUP(N895,Lists!$AC$3:$AD$13,2,FALSE)),1)</f>
        <v/>
      </c>
    </row>
    <row r="896" spans="1:116" ht="15" customHeight="1" x14ac:dyDescent="0.2">
      <c r="A896" s="20"/>
      <c r="B896" s="19"/>
      <c r="C896" s="19"/>
      <c r="D896" s="19"/>
      <c r="E896" s="136"/>
      <c r="F896" s="70"/>
      <c r="G896" s="19"/>
      <c r="H896" s="65"/>
      <c r="I896" s="20"/>
      <c r="J896" s="66"/>
      <c r="K896" s="18"/>
      <c r="L896" s="18"/>
      <c r="M896" s="20"/>
      <c r="N896" s="20"/>
      <c r="O896" s="18"/>
      <c r="P896" s="134"/>
      <c r="Q896" s="70"/>
      <c r="R896" s="134"/>
      <c r="S896" s="70"/>
      <c r="T896" s="134"/>
      <c r="U896" s="70"/>
      <c r="V896" s="134"/>
      <c r="W896" s="20"/>
      <c r="X896" s="135"/>
      <c r="Y896" s="20"/>
      <c r="Z896" s="135"/>
      <c r="AA896" s="19"/>
      <c r="AB896" s="19"/>
      <c r="AC896" s="19"/>
      <c r="AD896" s="19"/>
      <c r="AE896" s="71" t="str">
        <f t="shared" si="506"/>
        <v/>
      </c>
      <c r="AF896" s="71" t="str">
        <f t="shared" si="507"/>
        <v/>
      </c>
      <c r="AG896" s="71" t="str">
        <f t="shared" si="508"/>
        <v/>
      </c>
      <c r="AH896" s="71" t="str">
        <f t="shared" si="509"/>
        <v/>
      </c>
      <c r="AI896" s="71" t="str">
        <f t="shared" si="510"/>
        <v/>
      </c>
      <c r="AJ896" s="71" t="str">
        <f t="shared" si="511"/>
        <v/>
      </c>
      <c r="AK896" s="71" t="str">
        <f t="shared" si="512"/>
        <v/>
      </c>
      <c r="AL896" s="71" t="str">
        <f t="shared" si="513"/>
        <v/>
      </c>
      <c r="AM896" s="71" t="str">
        <f t="shared" si="514"/>
        <v/>
      </c>
      <c r="AN896" s="72" t="str">
        <f t="shared" si="515"/>
        <v/>
      </c>
      <c r="AO896" s="73" t="str">
        <f t="shared" si="516"/>
        <v/>
      </c>
      <c r="AP896" s="72" t="str">
        <f t="shared" si="517"/>
        <v/>
      </c>
      <c r="AQ896" s="72" t="str">
        <f t="shared" si="518"/>
        <v/>
      </c>
      <c r="AR896" s="72" t="str">
        <f t="shared" si="519"/>
        <v/>
      </c>
      <c r="AS896" s="72" t="str">
        <f t="shared" si="520"/>
        <v/>
      </c>
      <c r="AT896" s="72" t="str">
        <f t="shared" si="521"/>
        <v/>
      </c>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78" t="str">
        <f t="shared" si="522"/>
        <v/>
      </c>
      <c r="CO896" s="78" t="str">
        <f t="shared" si="523"/>
        <v/>
      </c>
      <c r="CP896" s="78" t="str">
        <f t="shared" si="524"/>
        <v/>
      </c>
      <c r="CQ896" s="78" t="str">
        <f t="shared" si="525"/>
        <v/>
      </c>
      <c r="CR896" s="78" t="str">
        <f t="shared" si="526"/>
        <v/>
      </c>
      <c r="CS896" s="78" t="str">
        <f t="shared" si="527"/>
        <v/>
      </c>
      <c r="CT896" s="78">
        <f t="shared" si="528"/>
        <v>0</v>
      </c>
      <c r="CU896" s="78">
        <f t="shared" si="529"/>
        <v>0</v>
      </c>
      <c r="CV896" s="78">
        <f t="shared" si="530"/>
        <v>0</v>
      </c>
      <c r="CW896" s="78">
        <f t="shared" si="531"/>
        <v>0</v>
      </c>
      <c r="CX896" s="78">
        <f t="shared" si="532"/>
        <v>0</v>
      </c>
      <c r="CY896" s="78">
        <f t="shared" si="533"/>
        <v>0</v>
      </c>
      <c r="CZ896" s="78">
        <f t="shared" si="534"/>
        <v>0</v>
      </c>
      <c r="DA896" s="78">
        <f>IF(COUNTIFS($A$2:$A$601,A896,$B$2:$B$601,B896,$F$2:F$601,F896)&gt;1,1,0)</f>
        <v>0</v>
      </c>
      <c r="DB896" s="78">
        <f t="shared" si="535"/>
        <v>0</v>
      </c>
      <c r="DC896" s="78">
        <f t="shared" si="536"/>
        <v>0</v>
      </c>
      <c r="DD896" s="78">
        <f t="shared" si="537"/>
        <v>0</v>
      </c>
      <c r="DE896" s="78" t="str">
        <f t="shared" si="538"/>
        <v>1</v>
      </c>
      <c r="DF896" s="78" t="str">
        <f t="shared" si="539"/>
        <v>1</v>
      </c>
      <c r="DG896" s="78" t="str">
        <f t="shared" si="540"/>
        <v>1</v>
      </c>
      <c r="DH896" s="78" t="str">
        <f t="shared" si="541"/>
        <v>1</v>
      </c>
      <c r="DI896" s="79" t="str">
        <f>IFERROR(IF(J896="","",VLOOKUP(J896,Lists!$D$3:$E$13,2,FALSE)),1)</f>
        <v/>
      </c>
      <c r="DJ896" s="79" t="str">
        <f>IFERROR(IF(K896="","",VLOOKUP(K896,Lists!$F$3:$G$14,2,FALSE)),1)</f>
        <v/>
      </c>
      <c r="DK896" s="79" t="str">
        <f>IFERROR(IF(M896="","",VLOOKUP(M896,Lists!$AA$3:$AB$18,2,FALSE)),1)</f>
        <v/>
      </c>
      <c r="DL896" s="79" t="str">
        <f>IFERROR(IF(N896="","",VLOOKUP(N896,Lists!$AC$3:$AD$13,2,FALSE)),1)</f>
        <v/>
      </c>
    </row>
    <row r="897" spans="1:116" ht="15" customHeight="1" x14ac:dyDescent="0.2">
      <c r="A897" s="20"/>
      <c r="B897" s="19"/>
      <c r="C897" s="19"/>
      <c r="D897" s="19"/>
      <c r="E897" s="136"/>
      <c r="F897" s="70"/>
      <c r="G897" s="19"/>
      <c r="H897" s="65"/>
      <c r="I897" s="20"/>
      <c r="J897" s="66"/>
      <c r="K897" s="18"/>
      <c r="L897" s="18"/>
      <c r="M897" s="20"/>
      <c r="N897" s="20"/>
      <c r="O897" s="18"/>
      <c r="P897" s="134"/>
      <c r="Q897" s="70"/>
      <c r="R897" s="134"/>
      <c r="S897" s="70"/>
      <c r="T897" s="134"/>
      <c r="U897" s="70"/>
      <c r="V897" s="134"/>
      <c r="W897" s="20"/>
      <c r="X897" s="135"/>
      <c r="Y897" s="20"/>
      <c r="Z897" s="135"/>
      <c r="AA897" s="19"/>
      <c r="AB897" s="19"/>
      <c r="AC897" s="19"/>
      <c r="AD897" s="19"/>
      <c r="AE897" s="71" t="str">
        <f t="shared" si="506"/>
        <v/>
      </c>
      <c r="AF897" s="71" t="str">
        <f t="shared" si="507"/>
        <v/>
      </c>
      <c r="AG897" s="71" t="str">
        <f t="shared" si="508"/>
        <v/>
      </c>
      <c r="AH897" s="71" t="str">
        <f t="shared" si="509"/>
        <v/>
      </c>
      <c r="AI897" s="71" t="str">
        <f t="shared" si="510"/>
        <v/>
      </c>
      <c r="AJ897" s="71" t="str">
        <f t="shared" si="511"/>
        <v/>
      </c>
      <c r="AK897" s="71" t="str">
        <f t="shared" si="512"/>
        <v/>
      </c>
      <c r="AL897" s="71" t="str">
        <f t="shared" si="513"/>
        <v/>
      </c>
      <c r="AM897" s="71" t="str">
        <f t="shared" si="514"/>
        <v/>
      </c>
      <c r="AN897" s="72" t="str">
        <f t="shared" si="515"/>
        <v/>
      </c>
      <c r="AO897" s="73" t="str">
        <f t="shared" si="516"/>
        <v/>
      </c>
      <c r="AP897" s="72" t="str">
        <f t="shared" si="517"/>
        <v/>
      </c>
      <c r="AQ897" s="72" t="str">
        <f t="shared" si="518"/>
        <v/>
      </c>
      <c r="AR897" s="72" t="str">
        <f t="shared" si="519"/>
        <v/>
      </c>
      <c r="AS897" s="72" t="str">
        <f t="shared" si="520"/>
        <v/>
      </c>
      <c r="AT897" s="72" t="str">
        <f t="shared" si="521"/>
        <v/>
      </c>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78" t="str">
        <f t="shared" si="522"/>
        <v/>
      </c>
      <c r="CO897" s="78" t="str">
        <f t="shared" si="523"/>
        <v/>
      </c>
      <c r="CP897" s="78" t="str">
        <f t="shared" si="524"/>
        <v/>
      </c>
      <c r="CQ897" s="78" t="str">
        <f t="shared" si="525"/>
        <v/>
      </c>
      <c r="CR897" s="78" t="str">
        <f t="shared" si="526"/>
        <v/>
      </c>
      <c r="CS897" s="78" t="str">
        <f t="shared" si="527"/>
        <v/>
      </c>
      <c r="CT897" s="78">
        <f t="shared" si="528"/>
        <v>0</v>
      </c>
      <c r="CU897" s="78">
        <f t="shared" si="529"/>
        <v>0</v>
      </c>
      <c r="CV897" s="78">
        <f t="shared" si="530"/>
        <v>0</v>
      </c>
      <c r="CW897" s="78">
        <f t="shared" si="531"/>
        <v>0</v>
      </c>
      <c r="CX897" s="78">
        <f t="shared" si="532"/>
        <v>0</v>
      </c>
      <c r="CY897" s="78">
        <f t="shared" si="533"/>
        <v>0</v>
      </c>
      <c r="CZ897" s="78">
        <f t="shared" si="534"/>
        <v>0</v>
      </c>
      <c r="DA897" s="78">
        <f>IF(COUNTIFS($A$2:$A$601,A897,$B$2:$B$601,B897,$F$2:F$601,F897)&gt;1,1,0)</f>
        <v>0</v>
      </c>
      <c r="DB897" s="78">
        <f t="shared" si="535"/>
        <v>0</v>
      </c>
      <c r="DC897" s="78">
        <f t="shared" si="536"/>
        <v>0</v>
      </c>
      <c r="DD897" s="78">
        <f t="shared" si="537"/>
        <v>0</v>
      </c>
      <c r="DE897" s="78" t="str">
        <f t="shared" si="538"/>
        <v>1</v>
      </c>
      <c r="DF897" s="78" t="str">
        <f t="shared" si="539"/>
        <v>1</v>
      </c>
      <c r="DG897" s="78" t="str">
        <f t="shared" si="540"/>
        <v>1</v>
      </c>
      <c r="DH897" s="78" t="str">
        <f t="shared" si="541"/>
        <v>1</v>
      </c>
      <c r="DI897" s="79" t="str">
        <f>IFERROR(IF(J897="","",VLOOKUP(J897,Lists!$D$3:$E$13,2,FALSE)),1)</f>
        <v/>
      </c>
      <c r="DJ897" s="79" t="str">
        <f>IFERROR(IF(K897="","",VLOOKUP(K897,Lists!$F$3:$G$14,2,FALSE)),1)</f>
        <v/>
      </c>
      <c r="DK897" s="79" t="str">
        <f>IFERROR(IF(M897="","",VLOOKUP(M897,Lists!$AA$3:$AB$18,2,FALSE)),1)</f>
        <v/>
      </c>
      <c r="DL897" s="79" t="str">
        <f>IFERROR(IF(N897="","",VLOOKUP(N897,Lists!$AC$3:$AD$13,2,FALSE)),1)</f>
        <v/>
      </c>
    </row>
    <row r="898" spans="1:116" ht="15" customHeight="1" x14ac:dyDescent="0.2">
      <c r="A898" s="20"/>
      <c r="B898" s="19"/>
      <c r="C898" s="19"/>
      <c r="D898" s="19"/>
      <c r="E898" s="136"/>
      <c r="F898" s="70"/>
      <c r="G898" s="19"/>
      <c r="H898" s="65"/>
      <c r="I898" s="20"/>
      <c r="J898" s="66"/>
      <c r="K898" s="18"/>
      <c r="L898" s="18"/>
      <c r="M898" s="20"/>
      <c r="N898" s="20"/>
      <c r="O898" s="18"/>
      <c r="P898" s="134"/>
      <c r="Q898" s="70"/>
      <c r="R898" s="134"/>
      <c r="S898" s="70"/>
      <c r="T898" s="134"/>
      <c r="U898" s="70"/>
      <c r="V898" s="134"/>
      <c r="W898" s="20"/>
      <c r="X898" s="135"/>
      <c r="Y898" s="20"/>
      <c r="Z898" s="135"/>
      <c r="AA898" s="19"/>
      <c r="AB898" s="19"/>
      <c r="AC898" s="19"/>
      <c r="AD898" s="19"/>
      <c r="AE898" s="71" t="str">
        <f t="shared" si="506"/>
        <v/>
      </c>
      <c r="AF898" s="71" t="str">
        <f t="shared" si="507"/>
        <v/>
      </c>
      <c r="AG898" s="71" t="str">
        <f t="shared" si="508"/>
        <v/>
      </c>
      <c r="AH898" s="71" t="str">
        <f t="shared" si="509"/>
        <v/>
      </c>
      <c r="AI898" s="71" t="str">
        <f t="shared" si="510"/>
        <v/>
      </c>
      <c r="AJ898" s="71" t="str">
        <f t="shared" si="511"/>
        <v/>
      </c>
      <c r="AK898" s="71" t="str">
        <f t="shared" si="512"/>
        <v/>
      </c>
      <c r="AL898" s="71" t="str">
        <f t="shared" si="513"/>
        <v/>
      </c>
      <c r="AM898" s="71" t="str">
        <f t="shared" si="514"/>
        <v/>
      </c>
      <c r="AN898" s="72" t="str">
        <f t="shared" si="515"/>
        <v/>
      </c>
      <c r="AO898" s="73" t="str">
        <f t="shared" si="516"/>
        <v/>
      </c>
      <c r="AP898" s="72" t="str">
        <f t="shared" si="517"/>
        <v/>
      </c>
      <c r="AQ898" s="72" t="str">
        <f t="shared" si="518"/>
        <v/>
      </c>
      <c r="AR898" s="72" t="str">
        <f t="shared" si="519"/>
        <v/>
      </c>
      <c r="AS898" s="72" t="str">
        <f t="shared" si="520"/>
        <v/>
      </c>
      <c r="AT898" s="72" t="str">
        <f t="shared" si="521"/>
        <v/>
      </c>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78" t="str">
        <f t="shared" si="522"/>
        <v/>
      </c>
      <c r="CO898" s="78" t="str">
        <f t="shared" si="523"/>
        <v/>
      </c>
      <c r="CP898" s="78" t="str">
        <f t="shared" si="524"/>
        <v/>
      </c>
      <c r="CQ898" s="78" t="str">
        <f t="shared" si="525"/>
        <v/>
      </c>
      <c r="CR898" s="78" t="str">
        <f t="shared" si="526"/>
        <v/>
      </c>
      <c r="CS898" s="78" t="str">
        <f t="shared" si="527"/>
        <v/>
      </c>
      <c r="CT898" s="78">
        <f t="shared" si="528"/>
        <v>0</v>
      </c>
      <c r="CU898" s="78">
        <f t="shared" si="529"/>
        <v>0</v>
      </c>
      <c r="CV898" s="78">
        <f t="shared" si="530"/>
        <v>0</v>
      </c>
      <c r="CW898" s="78">
        <f t="shared" si="531"/>
        <v>0</v>
      </c>
      <c r="CX898" s="78">
        <f t="shared" si="532"/>
        <v>0</v>
      </c>
      <c r="CY898" s="78">
        <f t="shared" si="533"/>
        <v>0</v>
      </c>
      <c r="CZ898" s="78">
        <f t="shared" si="534"/>
        <v>0</v>
      </c>
      <c r="DA898" s="78">
        <f>IF(COUNTIFS($A$2:$A$601,A898,$B$2:$B$601,B898,$F$2:F$601,F898)&gt;1,1,0)</f>
        <v>0</v>
      </c>
      <c r="DB898" s="78">
        <f t="shared" si="535"/>
        <v>0</v>
      </c>
      <c r="DC898" s="78">
        <f t="shared" si="536"/>
        <v>0</v>
      </c>
      <c r="DD898" s="78">
        <f t="shared" si="537"/>
        <v>0</v>
      </c>
      <c r="DE898" s="78" t="str">
        <f t="shared" si="538"/>
        <v>1</v>
      </c>
      <c r="DF898" s="78" t="str">
        <f t="shared" si="539"/>
        <v>1</v>
      </c>
      <c r="DG898" s="78" t="str">
        <f t="shared" si="540"/>
        <v>1</v>
      </c>
      <c r="DH898" s="78" t="str">
        <f t="shared" si="541"/>
        <v>1</v>
      </c>
      <c r="DI898" s="79" t="str">
        <f>IFERROR(IF(J898="","",VLOOKUP(J898,Lists!$D$3:$E$13,2,FALSE)),1)</f>
        <v/>
      </c>
      <c r="DJ898" s="79" t="str">
        <f>IFERROR(IF(K898="","",VLOOKUP(K898,Lists!$F$3:$G$14,2,FALSE)),1)</f>
        <v/>
      </c>
      <c r="DK898" s="79" t="str">
        <f>IFERROR(IF(M898="","",VLOOKUP(M898,Lists!$AA$3:$AB$18,2,FALSE)),1)</f>
        <v/>
      </c>
      <c r="DL898" s="79" t="str">
        <f>IFERROR(IF(N898="","",VLOOKUP(N898,Lists!$AC$3:$AD$13,2,FALSE)),1)</f>
        <v/>
      </c>
    </row>
    <row r="899" spans="1:116" ht="15" customHeight="1" x14ac:dyDescent="0.2">
      <c r="A899" s="20"/>
      <c r="B899" s="19"/>
      <c r="C899" s="19"/>
      <c r="D899" s="19"/>
      <c r="E899" s="136"/>
      <c r="F899" s="70"/>
      <c r="G899" s="19"/>
      <c r="H899" s="65"/>
      <c r="I899" s="20"/>
      <c r="J899" s="66"/>
      <c r="K899" s="18"/>
      <c r="L899" s="18"/>
      <c r="M899" s="20"/>
      <c r="N899" s="20"/>
      <c r="O899" s="18"/>
      <c r="P899" s="134"/>
      <c r="Q899" s="70"/>
      <c r="R899" s="134"/>
      <c r="S899" s="70"/>
      <c r="T899" s="134"/>
      <c r="U899" s="70"/>
      <c r="V899" s="134"/>
      <c r="W899" s="20"/>
      <c r="X899" s="135"/>
      <c r="Y899" s="20"/>
      <c r="Z899" s="135"/>
      <c r="AA899" s="19"/>
      <c r="AB899" s="19"/>
      <c r="AC899" s="19"/>
      <c r="AD899" s="19"/>
      <c r="AE899" s="71" t="str">
        <f t="shared" ref="AE899:AE962" si="542">IF(P899&lt;&gt;"",HOUR(P899)*60+MINUTE(P899),"")</f>
        <v/>
      </c>
      <c r="AF899" s="71" t="str">
        <f t="shared" ref="AF899:AF962" si="543">IF(V899&lt;&gt;"",HOUR(V899)*60+MINUTE(V899),"")</f>
        <v/>
      </c>
      <c r="AG899" s="71" t="str">
        <f t="shared" ref="AG899:AG962" si="544">IF(OR(AE899="",AF899=""),"",IF(AE899=AF899,0,IF(AF899&gt;AE899,AF899-AE899,1440-AE899+AF899)))</f>
        <v/>
      </c>
      <c r="AH899" s="71" t="str">
        <f t="shared" ref="AH899:AH962" si="545">IF(OR(AE899="",AF899="",AG899=""),"",IF(AE899&gt;=$BK$4,IF(AF899&gt;$BK$4,IF(AF899&lt;=$BK$5,IF(AE899&gt;=$BK$4,AG899,""),""),""),0))</f>
        <v/>
      </c>
      <c r="AI899" s="71" t="str">
        <f t="shared" ref="AI899:AI962" si="546">IF(OR(AE899="",AF899="",$BK$4="",$BK$5=""),"",IF(AE899&lt;$BK$4,IF(AF899&gt;$BK$4,IF(AF899&lt;$BK$5,AF899-$BK$4,($BK$5-$BK$4)),""),""))</f>
        <v/>
      </c>
      <c r="AJ899" s="71" t="str">
        <f t="shared" ref="AJ899:AJ962" si="547">IF(OR(AE899="",AF899="",$BK$4="",$BK$5=""),"",IF(AE899&gt;$BK$4,IF(AE899&lt;$BK$5,IF(OR(AF899&gt;$BK$5,AF899&lt;$BK$4),$BK$5-AE899,""),""),""))</f>
        <v/>
      </c>
      <c r="AK899" s="71" t="str">
        <f t="shared" ref="AK899:AK962" si="548">IF(OR(AE899="",AF899="",$BK$4="",$BK$5=""),"",IF(AND(AE899&lt;$BK$4,AF899&lt;$BK$4),((AF899-AE899)),""))</f>
        <v/>
      </c>
      <c r="AL899" s="71" t="str">
        <f t="shared" ref="AL899:AL962" si="549">IF(AND(AH899="",AI899="",AJ899="",AK899=""),"",SUM(AH899:AK899))</f>
        <v/>
      </c>
      <c r="AM899" s="71" t="str">
        <f t="shared" ref="AM899:AM962" si="550">IF(OR(AG899="",AL899=""),IF(AL899="",AG899,""),AG899-AL899)</f>
        <v/>
      </c>
      <c r="AN899" s="72" t="str">
        <f t="shared" ref="AN899:AN962" si="551">IF(AL899="","",IF(OR(C899="",R899=""),"",IF(((R899+Q899)-C899)&lt;0,0,((R899+Q899)-C899))))</f>
        <v/>
      </c>
      <c r="AO899" s="73" t="str">
        <f t="shared" ref="AO899:AO962" si="552">IF(AL899="","",IF(OR(E899="",B899="",G899="yes"),"",B899-E899))</f>
        <v/>
      </c>
      <c r="AP899" s="72" t="str">
        <f t="shared" ref="AP899:AP962" si="553">IF(AN899="","",IF(AN899&gt;$AY$6,"No","Yes"))</f>
        <v/>
      </c>
      <c r="AQ899" s="72" t="str">
        <f t="shared" ref="AQ899:AQ962" si="554">IF(AL899="","",IF(OR(X899="",Z899=""),"",Z899+Y899-X899))</f>
        <v/>
      </c>
      <c r="AR899" s="72" t="str">
        <f t="shared" ref="AR899:AR962" si="555">IF(AL899="","",IF(OR(I899="",I899="No",,G899="yes"),"",IF(AB899=E899,"Yes","No")))</f>
        <v/>
      </c>
      <c r="AS899" s="72" t="str">
        <f t="shared" ref="AS899:AS962" si="556">IF(G899="YES","",(IF(OR(A899="",AB899="",E899=""),"",(IF(OR(I899="",I899="No",,G899="Yes"),"",IF(OR(B899&lt;&gt;AB899,B899&lt;&gt;E899),IF(AB899&lt;E899,"Validate","Yes"),"No"))))))</f>
        <v/>
      </c>
      <c r="AT899" s="72" t="str">
        <f t="shared" ref="AT899:AT962" si="557">IF(OR(AL899="",AB899="",I899="No"),"",IF(OR(AD899=AB899,AD899=AB899+1),"Yes","No"))</f>
        <v/>
      </c>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78" t="str">
        <f t="shared" ref="CN899:CN962" si="558">IF(OR(P899="",R899=""),"",IF(P899+Q899=R899,1,0))</f>
        <v/>
      </c>
      <c r="CO899" s="78" t="str">
        <f t="shared" ref="CO899:CO962" si="559">IF(OR(R899="",T899=""),"",IF(R899+S899=T899,1,0))</f>
        <v/>
      </c>
      <c r="CP899" s="78" t="str">
        <f t="shared" ref="CP899:CP962" si="560">IF(OR(T899="",V899=""),"",IF(T899+U899=V899,1,0))</f>
        <v/>
      </c>
      <c r="CQ899" s="78" t="str">
        <f t="shared" ref="CQ899:CQ962" si="561">IF(OR(V899="",X899=""),"",IF(V899+W899=X899,1,0))</f>
        <v/>
      </c>
      <c r="CR899" s="78" t="str">
        <f t="shared" ref="CR899:CR962" si="562">IF(OR(X899="",Z899=""),"",IF(X899+Y899=Z899,1,0))</f>
        <v/>
      </c>
      <c r="CS899" s="78" t="str">
        <f t="shared" ref="CS899:CS962" si="563">IF(OR(P899="",R899="",T899="",X899="",Z899="",V899=""),"",IF(P899=R899,1,IF(P899=T899,1,IF(P899=V899,1,IF(P899=X899,1,IF(P899=Z899,1,IF(R899=T899,1,IF(R899=V899,1,IF(R899=X899,1,IF(R899=Z899,1,IF(T899=V899,1,IF(T899=X899,1,IF(T899=Z899,1,IF(V899=X899,1,IF(V899=Z899,1,IF(X899=Z899,1,0))))))))))))))))</f>
        <v/>
      </c>
      <c r="CT899" s="78">
        <f t="shared" ref="CT899:CT962" si="564">IF(R899+Q899&lt;P899,1,0)</f>
        <v>0</v>
      </c>
      <c r="CU899" s="78">
        <f t="shared" ref="CU899:CU962" si="565">IF(T899+S899&lt;R899,1,0)</f>
        <v>0</v>
      </c>
      <c r="CV899" s="78">
        <f t="shared" ref="CV899:CV962" si="566">IF(V899+U899&lt;T899,1,0)</f>
        <v>0</v>
      </c>
      <c r="CW899" s="78">
        <f t="shared" ref="CW899:CW962" si="567">IF(X899+W899&lt;V899,1,0)</f>
        <v>0</v>
      </c>
      <c r="CX899" s="78">
        <f t="shared" ref="CX899:CX962" si="568">IF(Z899+Y899&lt;X899,1,0)</f>
        <v>0</v>
      </c>
      <c r="CY899" s="78">
        <f t="shared" ref="CY899:CY962" si="569">IF(P899&gt;R899,1,IF(P899&gt;T899,1,IF(P899&gt;V899,1,IF(P899&gt;X899,1,IF(P899&gt;Z899,1,IF(R899&gt;T899,1,IF(R899&gt;V899,1,IF(R899&gt;X899,1,IF(R899&gt;Z899,1,IF(T899&gt;V899,1,IF(T899&gt;X899,1,IF(T899&gt;Z899,1,IF(V899&gt;X899,1,IF(V899&gt;Z899,1,IF(X899&gt;Z899,1,0)))))))))))))))</f>
        <v>0</v>
      </c>
      <c r="CZ899" s="78">
        <f t="shared" ref="CZ899:CZ962" si="570">IF(COUNTIFS($A$2:$A$1288,A899,$B$2:$B$1288,B899,$K$2:$K$1288,K899,$N$2:$N$1288,N899)&gt;1,1,0)</f>
        <v>0</v>
      </c>
      <c r="DA899" s="78">
        <f>IF(COUNTIFS($A$2:$A$601,A899,$B$2:$B$601,B899,$F$2:F$601,F899)&gt;1,1,0)</f>
        <v>0</v>
      </c>
      <c r="DB899" s="78">
        <f t="shared" ref="DB899:DB962" si="571">IF(COUNTIFS($P$2:$P$601,P899,$R$2:$R$601,R899)&gt;1,1,0)</f>
        <v>0</v>
      </c>
      <c r="DC899" s="78">
        <f t="shared" ref="DC899:DC962" si="572">IF(COUNTIFS($P$2:$P$1288,P899,$T$2:$T$1288,T899,$R$2:$R$1288,R899,$V$2:$V$1288,V899)&gt;1,1,0)</f>
        <v>0</v>
      </c>
      <c r="DD899" s="78">
        <f t="shared" ref="DD899:DD962" si="573">IF(COUNTIFS($T$2:$T$601,T899,$V$2:$V$601,V899,$P$2:$P$601,P899,$X$2:$X$601,X899)&gt;1,1,0)</f>
        <v>0</v>
      </c>
      <c r="DE899" s="78" t="str">
        <f t="shared" ref="DE899:DE962" si="574">IF(ISERROR(DATEVALUE(TEXT(B899,"mm/dd/yyyy"))),"1",IF(B899 &gt;=DATEVALUE(TEXT("06/01/2000","mm/dd/yyyy")),1,"0"))</f>
        <v>1</v>
      </c>
      <c r="DF899" s="78" t="str">
        <f t="shared" ref="DF899:DF962" si="575">IF(ISERROR(DATEVALUE(TEXT(E899,"mm/dd/yyyy"))),"1",IF(E899 &gt;=DATEVALUE(TEXT("06/01/2000","mm/dd/yyyy")),1,"0"))</f>
        <v>1</v>
      </c>
      <c r="DG899" s="78" t="str">
        <f t="shared" ref="DG899:DG962" si="576">IF(ISERROR(DATEVALUE(TEXT(AB899,"mm/dd/yyyy"))),"1",IF(AB899 &gt;=DATEVALUE(TEXT("06/01/2000","mm/dd/yyyy")),1,"0"))</f>
        <v>1</v>
      </c>
      <c r="DH899" s="78" t="str">
        <f t="shared" ref="DH899:DH962" si="577">IF(ISERROR(DATEVALUE(TEXT(AD899,"mm/dd/yyyy"))),"1",IF(AD899 &gt;=DATEVALUE(TEXT("06/01/2000","mm/dd/yyyy")),1,"0"))</f>
        <v>1</v>
      </c>
      <c r="DI899" s="79" t="str">
        <f>IFERROR(IF(J899="","",VLOOKUP(J899,Lists!$D$3:$E$13,2,FALSE)),1)</f>
        <v/>
      </c>
      <c r="DJ899" s="79" t="str">
        <f>IFERROR(IF(K899="","",VLOOKUP(K899,Lists!$F$3:$G$14,2,FALSE)),1)</f>
        <v/>
      </c>
      <c r="DK899" s="79" t="str">
        <f>IFERROR(IF(M899="","",VLOOKUP(M899,Lists!$AA$3:$AB$18,2,FALSE)),1)</f>
        <v/>
      </c>
      <c r="DL899" s="79" t="str">
        <f>IFERROR(IF(N899="","",VLOOKUP(N899,Lists!$AC$3:$AD$13,2,FALSE)),1)</f>
        <v/>
      </c>
    </row>
    <row r="900" spans="1:116" ht="15" customHeight="1" x14ac:dyDescent="0.2">
      <c r="A900" s="20"/>
      <c r="B900" s="19"/>
      <c r="C900" s="19"/>
      <c r="D900" s="19"/>
      <c r="E900" s="136"/>
      <c r="F900" s="70"/>
      <c r="G900" s="19"/>
      <c r="H900" s="65"/>
      <c r="I900" s="20"/>
      <c r="J900" s="66"/>
      <c r="K900" s="18"/>
      <c r="L900" s="18"/>
      <c r="M900" s="20"/>
      <c r="N900" s="20"/>
      <c r="O900" s="18"/>
      <c r="P900" s="134"/>
      <c r="Q900" s="70"/>
      <c r="R900" s="134"/>
      <c r="S900" s="70"/>
      <c r="T900" s="134"/>
      <c r="U900" s="70"/>
      <c r="V900" s="134"/>
      <c r="W900" s="20"/>
      <c r="X900" s="135"/>
      <c r="Y900" s="20"/>
      <c r="Z900" s="135"/>
      <c r="AA900" s="19"/>
      <c r="AB900" s="19"/>
      <c r="AC900" s="19"/>
      <c r="AD900" s="19"/>
      <c r="AE900" s="71" t="str">
        <f t="shared" si="542"/>
        <v/>
      </c>
      <c r="AF900" s="71" t="str">
        <f t="shared" si="543"/>
        <v/>
      </c>
      <c r="AG900" s="71" t="str">
        <f t="shared" si="544"/>
        <v/>
      </c>
      <c r="AH900" s="71" t="str">
        <f t="shared" si="545"/>
        <v/>
      </c>
      <c r="AI900" s="71" t="str">
        <f t="shared" si="546"/>
        <v/>
      </c>
      <c r="AJ900" s="71" t="str">
        <f t="shared" si="547"/>
        <v/>
      </c>
      <c r="AK900" s="71" t="str">
        <f t="shared" si="548"/>
        <v/>
      </c>
      <c r="AL900" s="71" t="str">
        <f t="shared" si="549"/>
        <v/>
      </c>
      <c r="AM900" s="71" t="str">
        <f t="shared" si="550"/>
        <v/>
      </c>
      <c r="AN900" s="72" t="str">
        <f t="shared" si="551"/>
        <v/>
      </c>
      <c r="AO900" s="73" t="str">
        <f t="shared" si="552"/>
        <v/>
      </c>
      <c r="AP900" s="72" t="str">
        <f t="shared" si="553"/>
        <v/>
      </c>
      <c r="AQ900" s="72" t="str">
        <f t="shared" si="554"/>
        <v/>
      </c>
      <c r="AR900" s="72" t="str">
        <f t="shared" si="555"/>
        <v/>
      </c>
      <c r="AS900" s="72" t="str">
        <f t="shared" si="556"/>
        <v/>
      </c>
      <c r="AT900" s="72" t="str">
        <f t="shared" si="557"/>
        <v/>
      </c>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78" t="str">
        <f t="shared" si="558"/>
        <v/>
      </c>
      <c r="CO900" s="78" t="str">
        <f t="shared" si="559"/>
        <v/>
      </c>
      <c r="CP900" s="78" t="str">
        <f t="shared" si="560"/>
        <v/>
      </c>
      <c r="CQ900" s="78" t="str">
        <f t="shared" si="561"/>
        <v/>
      </c>
      <c r="CR900" s="78" t="str">
        <f t="shared" si="562"/>
        <v/>
      </c>
      <c r="CS900" s="78" t="str">
        <f t="shared" si="563"/>
        <v/>
      </c>
      <c r="CT900" s="78">
        <f t="shared" si="564"/>
        <v>0</v>
      </c>
      <c r="CU900" s="78">
        <f t="shared" si="565"/>
        <v>0</v>
      </c>
      <c r="CV900" s="78">
        <f t="shared" si="566"/>
        <v>0</v>
      </c>
      <c r="CW900" s="78">
        <f t="shared" si="567"/>
        <v>0</v>
      </c>
      <c r="CX900" s="78">
        <f t="shared" si="568"/>
        <v>0</v>
      </c>
      <c r="CY900" s="78">
        <f t="shared" si="569"/>
        <v>0</v>
      </c>
      <c r="CZ900" s="78">
        <f t="shared" si="570"/>
        <v>0</v>
      </c>
      <c r="DA900" s="78">
        <f>IF(COUNTIFS($A$2:$A$601,A900,$B$2:$B$601,B900,$F$2:F$601,F900)&gt;1,1,0)</f>
        <v>0</v>
      </c>
      <c r="DB900" s="78">
        <f t="shared" si="571"/>
        <v>0</v>
      </c>
      <c r="DC900" s="78">
        <f t="shared" si="572"/>
        <v>0</v>
      </c>
      <c r="DD900" s="78">
        <f t="shared" si="573"/>
        <v>0</v>
      </c>
      <c r="DE900" s="78" t="str">
        <f t="shared" si="574"/>
        <v>1</v>
      </c>
      <c r="DF900" s="78" t="str">
        <f t="shared" si="575"/>
        <v>1</v>
      </c>
      <c r="DG900" s="78" t="str">
        <f t="shared" si="576"/>
        <v>1</v>
      </c>
      <c r="DH900" s="78" t="str">
        <f t="shared" si="577"/>
        <v>1</v>
      </c>
      <c r="DI900" s="79" t="str">
        <f>IFERROR(IF(J900="","",VLOOKUP(J900,Lists!$D$3:$E$13,2,FALSE)),1)</f>
        <v/>
      </c>
      <c r="DJ900" s="79" t="str">
        <f>IFERROR(IF(K900="","",VLOOKUP(K900,Lists!$F$3:$G$14,2,FALSE)),1)</f>
        <v/>
      </c>
      <c r="DK900" s="79" t="str">
        <f>IFERROR(IF(M900="","",VLOOKUP(M900,Lists!$AA$3:$AB$18,2,FALSE)),1)</f>
        <v/>
      </c>
      <c r="DL900" s="79" t="str">
        <f>IFERROR(IF(N900="","",VLOOKUP(N900,Lists!$AC$3:$AD$13,2,FALSE)),1)</f>
        <v/>
      </c>
    </row>
    <row r="901" spans="1:116" ht="15" customHeight="1" x14ac:dyDescent="0.2">
      <c r="A901" s="20"/>
      <c r="B901" s="19"/>
      <c r="C901" s="19"/>
      <c r="D901" s="19"/>
      <c r="E901" s="136"/>
      <c r="F901" s="70"/>
      <c r="G901" s="19"/>
      <c r="H901" s="65"/>
      <c r="I901" s="20"/>
      <c r="J901" s="66"/>
      <c r="K901" s="18"/>
      <c r="L901" s="18"/>
      <c r="M901" s="20"/>
      <c r="N901" s="20"/>
      <c r="O901" s="18"/>
      <c r="P901" s="134"/>
      <c r="Q901" s="70"/>
      <c r="R901" s="134"/>
      <c r="S901" s="70"/>
      <c r="T901" s="134"/>
      <c r="U901" s="70"/>
      <c r="V901" s="134"/>
      <c r="W901" s="20"/>
      <c r="X901" s="135"/>
      <c r="Y901" s="20"/>
      <c r="Z901" s="135"/>
      <c r="AA901" s="19"/>
      <c r="AB901" s="19"/>
      <c r="AC901" s="19"/>
      <c r="AD901" s="19"/>
      <c r="AE901" s="71" t="str">
        <f t="shared" si="542"/>
        <v/>
      </c>
      <c r="AF901" s="71" t="str">
        <f t="shared" si="543"/>
        <v/>
      </c>
      <c r="AG901" s="71" t="str">
        <f t="shared" si="544"/>
        <v/>
      </c>
      <c r="AH901" s="71" t="str">
        <f t="shared" si="545"/>
        <v/>
      </c>
      <c r="AI901" s="71" t="str">
        <f t="shared" si="546"/>
        <v/>
      </c>
      <c r="AJ901" s="71" t="str">
        <f t="shared" si="547"/>
        <v/>
      </c>
      <c r="AK901" s="71" t="str">
        <f t="shared" si="548"/>
        <v/>
      </c>
      <c r="AL901" s="71" t="str">
        <f t="shared" si="549"/>
        <v/>
      </c>
      <c r="AM901" s="71" t="str">
        <f t="shared" si="550"/>
        <v/>
      </c>
      <c r="AN901" s="72" t="str">
        <f t="shared" si="551"/>
        <v/>
      </c>
      <c r="AO901" s="73" t="str">
        <f t="shared" si="552"/>
        <v/>
      </c>
      <c r="AP901" s="72" t="str">
        <f t="shared" si="553"/>
        <v/>
      </c>
      <c r="AQ901" s="72" t="str">
        <f t="shared" si="554"/>
        <v/>
      </c>
      <c r="AR901" s="72" t="str">
        <f t="shared" si="555"/>
        <v/>
      </c>
      <c r="AS901" s="72" t="str">
        <f t="shared" si="556"/>
        <v/>
      </c>
      <c r="AT901" s="72" t="str">
        <f t="shared" si="557"/>
        <v/>
      </c>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78" t="str">
        <f t="shared" si="558"/>
        <v/>
      </c>
      <c r="CO901" s="78" t="str">
        <f t="shared" si="559"/>
        <v/>
      </c>
      <c r="CP901" s="78" t="str">
        <f t="shared" si="560"/>
        <v/>
      </c>
      <c r="CQ901" s="78" t="str">
        <f t="shared" si="561"/>
        <v/>
      </c>
      <c r="CR901" s="78" t="str">
        <f t="shared" si="562"/>
        <v/>
      </c>
      <c r="CS901" s="78" t="str">
        <f t="shared" si="563"/>
        <v/>
      </c>
      <c r="CT901" s="78">
        <f t="shared" si="564"/>
        <v>0</v>
      </c>
      <c r="CU901" s="78">
        <f t="shared" si="565"/>
        <v>0</v>
      </c>
      <c r="CV901" s="78">
        <f t="shared" si="566"/>
        <v>0</v>
      </c>
      <c r="CW901" s="78">
        <f t="shared" si="567"/>
        <v>0</v>
      </c>
      <c r="CX901" s="78">
        <f t="shared" si="568"/>
        <v>0</v>
      </c>
      <c r="CY901" s="78">
        <f t="shared" si="569"/>
        <v>0</v>
      </c>
      <c r="CZ901" s="78">
        <f t="shared" si="570"/>
        <v>0</v>
      </c>
      <c r="DA901" s="78">
        <f>IF(COUNTIFS($A$2:$A$601,A901,$B$2:$B$601,B901,$F$2:F$601,F901)&gt;1,1,0)</f>
        <v>0</v>
      </c>
      <c r="DB901" s="78">
        <f t="shared" si="571"/>
        <v>0</v>
      </c>
      <c r="DC901" s="78">
        <f t="shared" si="572"/>
        <v>0</v>
      </c>
      <c r="DD901" s="78">
        <f t="shared" si="573"/>
        <v>0</v>
      </c>
      <c r="DE901" s="78" t="str">
        <f t="shared" si="574"/>
        <v>1</v>
      </c>
      <c r="DF901" s="78" t="str">
        <f t="shared" si="575"/>
        <v>1</v>
      </c>
      <c r="DG901" s="78" t="str">
        <f t="shared" si="576"/>
        <v>1</v>
      </c>
      <c r="DH901" s="78" t="str">
        <f t="shared" si="577"/>
        <v>1</v>
      </c>
      <c r="DI901" s="79" t="str">
        <f>IFERROR(IF(J901="","",VLOOKUP(J901,Lists!$D$3:$E$13,2,FALSE)),1)</f>
        <v/>
      </c>
      <c r="DJ901" s="79" t="str">
        <f>IFERROR(IF(K901="","",VLOOKUP(K901,Lists!$F$3:$G$14,2,FALSE)),1)</f>
        <v/>
      </c>
      <c r="DK901" s="79" t="str">
        <f>IFERROR(IF(M901="","",VLOOKUP(M901,Lists!$AA$3:$AB$18,2,FALSE)),1)</f>
        <v/>
      </c>
      <c r="DL901" s="79" t="str">
        <f>IFERROR(IF(N901="","",VLOOKUP(N901,Lists!$AC$3:$AD$13,2,FALSE)),1)</f>
        <v/>
      </c>
    </row>
    <row r="902" spans="1:116" ht="15" customHeight="1" x14ac:dyDescent="0.2">
      <c r="A902" s="20"/>
      <c r="B902" s="19"/>
      <c r="C902" s="19"/>
      <c r="D902" s="19"/>
      <c r="E902" s="136"/>
      <c r="F902" s="70"/>
      <c r="G902" s="19"/>
      <c r="H902" s="65"/>
      <c r="I902" s="20"/>
      <c r="J902" s="66"/>
      <c r="K902" s="18"/>
      <c r="L902" s="18"/>
      <c r="M902" s="20"/>
      <c r="N902" s="20"/>
      <c r="O902" s="18"/>
      <c r="P902" s="134"/>
      <c r="Q902" s="70"/>
      <c r="R902" s="134"/>
      <c r="S902" s="70"/>
      <c r="T902" s="134"/>
      <c r="U902" s="70"/>
      <c r="V902" s="134"/>
      <c r="W902" s="20"/>
      <c r="X902" s="135"/>
      <c r="Y902" s="20"/>
      <c r="Z902" s="135"/>
      <c r="AA902" s="19"/>
      <c r="AB902" s="19"/>
      <c r="AC902" s="19"/>
      <c r="AD902" s="19"/>
      <c r="AE902" s="71" t="str">
        <f t="shared" si="542"/>
        <v/>
      </c>
      <c r="AF902" s="71" t="str">
        <f t="shared" si="543"/>
        <v/>
      </c>
      <c r="AG902" s="71" t="str">
        <f t="shared" si="544"/>
        <v/>
      </c>
      <c r="AH902" s="71" t="str">
        <f t="shared" si="545"/>
        <v/>
      </c>
      <c r="AI902" s="71" t="str">
        <f t="shared" si="546"/>
        <v/>
      </c>
      <c r="AJ902" s="71" t="str">
        <f t="shared" si="547"/>
        <v/>
      </c>
      <c r="AK902" s="71" t="str">
        <f t="shared" si="548"/>
        <v/>
      </c>
      <c r="AL902" s="71" t="str">
        <f t="shared" si="549"/>
        <v/>
      </c>
      <c r="AM902" s="71" t="str">
        <f t="shared" si="550"/>
        <v/>
      </c>
      <c r="AN902" s="72" t="str">
        <f t="shared" si="551"/>
        <v/>
      </c>
      <c r="AO902" s="73" t="str">
        <f t="shared" si="552"/>
        <v/>
      </c>
      <c r="AP902" s="72" t="str">
        <f t="shared" si="553"/>
        <v/>
      </c>
      <c r="AQ902" s="72" t="str">
        <f t="shared" si="554"/>
        <v/>
      </c>
      <c r="AR902" s="72" t="str">
        <f t="shared" si="555"/>
        <v/>
      </c>
      <c r="AS902" s="72" t="str">
        <f t="shared" si="556"/>
        <v/>
      </c>
      <c r="AT902" s="72" t="str">
        <f t="shared" si="557"/>
        <v/>
      </c>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78" t="str">
        <f t="shared" si="558"/>
        <v/>
      </c>
      <c r="CO902" s="78" t="str">
        <f t="shared" si="559"/>
        <v/>
      </c>
      <c r="CP902" s="78" t="str">
        <f t="shared" si="560"/>
        <v/>
      </c>
      <c r="CQ902" s="78" t="str">
        <f t="shared" si="561"/>
        <v/>
      </c>
      <c r="CR902" s="78" t="str">
        <f t="shared" si="562"/>
        <v/>
      </c>
      <c r="CS902" s="78" t="str">
        <f t="shared" si="563"/>
        <v/>
      </c>
      <c r="CT902" s="78">
        <f t="shared" si="564"/>
        <v>0</v>
      </c>
      <c r="CU902" s="78">
        <f t="shared" si="565"/>
        <v>0</v>
      </c>
      <c r="CV902" s="78">
        <f t="shared" si="566"/>
        <v>0</v>
      </c>
      <c r="CW902" s="78">
        <f t="shared" si="567"/>
        <v>0</v>
      </c>
      <c r="CX902" s="78">
        <f t="shared" si="568"/>
        <v>0</v>
      </c>
      <c r="CY902" s="78">
        <f t="shared" si="569"/>
        <v>0</v>
      </c>
      <c r="CZ902" s="78">
        <f t="shared" si="570"/>
        <v>0</v>
      </c>
      <c r="DA902" s="78">
        <f>IF(COUNTIFS($A$2:$A$601,A902,$B$2:$B$601,B902,$F$2:F$601,F902)&gt;1,1,0)</f>
        <v>0</v>
      </c>
      <c r="DB902" s="78">
        <f t="shared" si="571"/>
        <v>0</v>
      </c>
      <c r="DC902" s="78">
        <f t="shared" si="572"/>
        <v>0</v>
      </c>
      <c r="DD902" s="78">
        <f t="shared" si="573"/>
        <v>0</v>
      </c>
      <c r="DE902" s="78" t="str">
        <f t="shared" si="574"/>
        <v>1</v>
      </c>
      <c r="DF902" s="78" t="str">
        <f t="shared" si="575"/>
        <v>1</v>
      </c>
      <c r="DG902" s="78" t="str">
        <f t="shared" si="576"/>
        <v>1</v>
      </c>
      <c r="DH902" s="78" t="str">
        <f t="shared" si="577"/>
        <v>1</v>
      </c>
      <c r="DI902" s="79" t="str">
        <f>IFERROR(IF(J902="","",VLOOKUP(J902,Lists!$D$3:$E$13,2,FALSE)),1)</f>
        <v/>
      </c>
      <c r="DJ902" s="79" t="str">
        <f>IFERROR(IF(K902="","",VLOOKUP(K902,Lists!$F$3:$G$14,2,FALSE)),1)</f>
        <v/>
      </c>
      <c r="DK902" s="79" t="str">
        <f>IFERROR(IF(M902="","",VLOOKUP(M902,Lists!$AA$3:$AB$18,2,FALSE)),1)</f>
        <v/>
      </c>
      <c r="DL902" s="79" t="str">
        <f>IFERROR(IF(N902="","",VLOOKUP(N902,Lists!$AC$3:$AD$13,2,FALSE)),1)</f>
        <v/>
      </c>
    </row>
    <row r="903" spans="1:116" ht="15" customHeight="1" x14ac:dyDescent="0.2">
      <c r="A903" s="20"/>
      <c r="B903" s="19"/>
      <c r="C903" s="19"/>
      <c r="D903" s="19"/>
      <c r="E903" s="136"/>
      <c r="F903" s="70"/>
      <c r="G903" s="19"/>
      <c r="H903" s="65"/>
      <c r="I903" s="20"/>
      <c r="J903" s="66"/>
      <c r="K903" s="18"/>
      <c r="L903" s="18"/>
      <c r="M903" s="20"/>
      <c r="N903" s="20"/>
      <c r="O903" s="18"/>
      <c r="P903" s="134"/>
      <c r="Q903" s="70"/>
      <c r="R903" s="134"/>
      <c r="S903" s="70"/>
      <c r="T903" s="134"/>
      <c r="U903" s="70"/>
      <c r="V903" s="134"/>
      <c r="W903" s="20"/>
      <c r="X903" s="135"/>
      <c r="Y903" s="20"/>
      <c r="Z903" s="135"/>
      <c r="AA903" s="19"/>
      <c r="AB903" s="19"/>
      <c r="AC903" s="19"/>
      <c r="AD903" s="19"/>
      <c r="AE903" s="71" t="str">
        <f t="shared" si="542"/>
        <v/>
      </c>
      <c r="AF903" s="71" t="str">
        <f t="shared" si="543"/>
        <v/>
      </c>
      <c r="AG903" s="71" t="str">
        <f t="shared" si="544"/>
        <v/>
      </c>
      <c r="AH903" s="71" t="str">
        <f t="shared" si="545"/>
        <v/>
      </c>
      <c r="AI903" s="71" t="str">
        <f t="shared" si="546"/>
        <v/>
      </c>
      <c r="AJ903" s="71" t="str">
        <f t="shared" si="547"/>
        <v/>
      </c>
      <c r="AK903" s="71" t="str">
        <f t="shared" si="548"/>
        <v/>
      </c>
      <c r="AL903" s="71" t="str">
        <f t="shared" si="549"/>
        <v/>
      </c>
      <c r="AM903" s="71" t="str">
        <f t="shared" si="550"/>
        <v/>
      </c>
      <c r="AN903" s="72" t="str">
        <f t="shared" si="551"/>
        <v/>
      </c>
      <c r="AO903" s="73" t="str">
        <f t="shared" si="552"/>
        <v/>
      </c>
      <c r="AP903" s="72" t="str">
        <f t="shared" si="553"/>
        <v/>
      </c>
      <c r="AQ903" s="72" t="str">
        <f t="shared" si="554"/>
        <v/>
      </c>
      <c r="AR903" s="72" t="str">
        <f t="shared" si="555"/>
        <v/>
      </c>
      <c r="AS903" s="72" t="str">
        <f t="shared" si="556"/>
        <v/>
      </c>
      <c r="AT903" s="72" t="str">
        <f t="shared" si="557"/>
        <v/>
      </c>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78" t="str">
        <f t="shared" si="558"/>
        <v/>
      </c>
      <c r="CO903" s="78" t="str">
        <f t="shared" si="559"/>
        <v/>
      </c>
      <c r="CP903" s="78" t="str">
        <f t="shared" si="560"/>
        <v/>
      </c>
      <c r="CQ903" s="78" t="str">
        <f t="shared" si="561"/>
        <v/>
      </c>
      <c r="CR903" s="78" t="str">
        <f t="shared" si="562"/>
        <v/>
      </c>
      <c r="CS903" s="78" t="str">
        <f t="shared" si="563"/>
        <v/>
      </c>
      <c r="CT903" s="78">
        <f t="shared" si="564"/>
        <v>0</v>
      </c>
      <c r="CU903" s="78">
        <f t="shared" si="565"/>
        <v>0</v>
      </c>
      <c r="CV903" s="78">
        <f t="shared" si="566"/>
        <v>0</v>
      </c>
      <c r="CW903" s="78">
        <f t="shared" si="567"/>
        <v>0</v>
      </c>
      <c r="CX903" s="78">
        <f t="shared" si="568"/>
        <v>0</v>
      </c>
      <c r="CY903" s="78">
        <f t="shared" si="569"/>
        <v>0</v>
      </c>
      <c r="CZ903" s="78">
        <f t="shared" si="570"/>
        <v>0</v>
      </c>
      <c r="DA903" s="78">
        <f>IF(COUNTIFS($A$2:$A$601,A903,$B$2:$B$601,B903,$F$2:F$601,F903)&gt;1,1,0)</f>
        <v>0</v>
      </c>
      <c r="DB903" s="78">
        <f t="shared" si="571"/>
        <v>0</v>
      </c>
      <c r="DC903" s="78">
        <f t="shared" si="572"/>
        <v>0</v>
      </c>
      <c r="DD903" s="78">
        <f t="shared" si="573"/>
        <v>0</v>
      </c>
      <c r="DE903" s="78" t="str">
        <f t="shared" si="574"/>
        <v>1</v>
      </c>
      <c r="DF903" s="78" t="str">
        <f t="shared" si="575"/>
        <v>1</v>
      </c>
      <c r="DG903" s="78" t="str">
        <f t="shared" si="576"/>
        <v>1</v>
      </c>
      <c r="DH903" s="78" t="str">
        <f t="shared" si="577"/>
        <v>1</v>
      </c>
      <c r="DI903" s="79" t="str">
        <f>IFERROR(IF(J903="","",VLOOKUP(J903,Lists!$D$3:$E$13,2,FALSE)),1)</f>
        <v/>
      </c>
      <c r="DJ903" s="79" t="str">
        <f>IFERROR(IF(K903="","",VLOOKUP(K903,Lists!$F$3:$G$14,2,FALSE)),1)</f>
        <v/>
      </c>
      <c r="DK903" s="79" t="str">
        <f>IFERROR(IF(M903="","",VLOOKUP(M903,Lists!$AA$3:$AB$18,2,FALSE)),1)</f>
        <v/>
      </c>
      <c r="DL903" s="79" t="str">
        <f>IFERROR(IF(N903="","",VLOOKUP(N903,Lists!$AC$3:$AD$13,2,FALSE)),1)</f>
        <v/>
      </c>
    </row>
    <row r="904" spans="1:116" ht="15" customHeight="1" x14ac:dyDescent="0.2">
      <c r="A904" s="20"/>
      <c r="B904" s="19"/>
      <c r="C904" s="19"/>
      <c r="D904" s="19"/>
      <c r="E904" s="136"/>
      <c r="F904" s="70"/>
      <c r="G904" s="19"/>
      <c r="H904" s="65"/>
      <c r="I904" s="20"/>
      <c r="J904" s="66"/>
      <c r="K904" s="18"/>
      <c r="L904" s="18"/>
      <c r="M904" s="20"/>
      <c r="N904" s="20"/>
      <c r="O904" s="18"/>
      <c r="P904" s="134"/>
      <c r="Q904" s="70"/>
      <c r="R904" s="134"/>
      <c r="S904" s="70"/>
      <c r="T904" s="134"/>
      <c r="U904" s="70"/>
      <c r="V904" s="134"/>
      <c r="W904" s="20"/>
      <c r="X904" s="135"/>
      <c r="Y904" s="20"/>
      <c r="Z904" s="135"/>
      <c r="AA904" s="19"/>
      <c r="AB904" s="19"/>
      <c r="AC904" s="19"/>
      <c r="AD904" s="19"/>
      <c r="AE904" s="71" t="str">
        <f t="shared" si="542"/>
        <v/>
      </c>
      <c r="AF904" s="71" t="str">
        <f t="shared" si="543"/>
        <v/>
      </c>
      <c r="AG904" s="71" t="str">
        <f t="shared" si="544"/>
        <v/>
      </c>
      <c r="AH904" s="71" t="str">
        <f t="shared" si="545"/>
        <v/>
      </c>
      <c r="AI904" s="71" t="str">
        <f t="shared" si="546"/>
        <v/>
      </c>
      <c r="AJ904" s="71" t="str">
        <f t="shared" si="547"/>
        <v/>
      </c>
      <c r="AK904" s="71" t="str">
        <f t="shared" si="548"/>
        <v/>
      </c>
      <c r="AL904" s="71" t="str">
        <f t="shared" si="549"/>
        <v/>
      </c>
      <c r="AM904" s="71" t="str">
        <f t="shared" si="550"/>
        <v/>
      </c>
      <c r="AN904" s="72" t="str">
        <f t="shared" si="551"/>
        <v/>
      </c>
      <c r="AO904" s="73" t="str">
        <f t="shared" si="552"/>
        <v/>
      </c>
      <c r="AP904" s="72" t="str">
        <f t="shared" si="553"/>
        <v/>
      </c>
      <c r="AQ904" s="72" t="str">
        <f t="shared" si="554"/>
        <v/>
      </c>
      <c r="AR904" s="72" t="str">
        <f t="shared" si="555"/>
        <v/>
      </c>
      <c r="AS904" s="72" t="str">
        <f t="shared" si="556"/>
        <v/>
      </c>
      <c r="AT904" s="72" t="str">
        <f t="shared" si="557"/>
        <v/>
      </c>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78" t="str">
        <f t="shared" si="558"/>
        <v/>
      </c>
      <c r="CO904" s="78" t="str">
        <f t="shared" si="559"/>
        <v/>
      </c>
      <c r="CP904" s="78" t="str">
        <f t="shared" si="560"/>
        <v/>
      </c>
      <c r="CQ904" s="78" t="str">
        <f t="shared" si="561"/>
        <v/>
      </c>
      <c r="CR904" s="78" t="str">
        <f t="shared" si="562"/>
        <v/>
      </c>
      <c r="CS904" s="78" t="str">
        <f t="shared" si="563"/>
        <v/>
      </c>
      <c r="CT904" s="78">
        <f t="shared" si="564"/>
        <v>0</v>
      </c>
      <c r="CU904" s="78">
        <f t="shared" si="565"/>
        <v>0</v>
      </c>
      <c r="CV904" s="78">
        <f t="shared" si="566"/>
        <v>0</v>
      </c>
      <c r="CW904" s="78">
        <f t="shared" si="567"/>
        <v>0</v>
      </c>
      <c r="CX904" s="78">
        <f t="shared" si="568"/>
        <v>0</v>
      </c>
      <c r="CY904" s="78">
        <f t="shared" si="569"/>
        <v>0</v>
      </c>
      <c r="CZ904" s="78">
        <f t="shared" si="570"/>
        <v>0</v>
      </c>
      <c r="DA904" s="78">
        <f>IF(COUNTIFS($A$2:$A$601,A904,$B$2:$B$601,B904,$F$2:F$601,F904)&gt;1,1,0)</f>
        <v>0</v>
      </c>
      <c r="DB904" s="78">
        <f t="shared" si="571"/>
        <v>0</v>
      </c>
      <c r="DC904" s="78">
        <f t="shared" si="572"/>
        <v>0</v>
      </c>
      <c r="DD904" s="78">
        <f t="shared" si="573"/>
        <v>0</v>
      </c>
      <c r="DE904" s="78" t="str">
        <f t="shared" si="574"/>
        <v>1</v>
      </c>
      <c r="DF904" s="78" t="str">
        <f t="shared" si="575"/>
        <v>1</v>
      </c>
      <c r="DG904" s="78" t="str">
        <f t="shared" si="576"/>
        <v>1</v>
      </c>
      <c r="DH904" s="78" t="str">
        <f t="shared" si="577"/>
        <v>1</v>
      </c>
      <c r="DI904" s="79" t="str">
        <f>IFERROR(IF(J904="","",VLOOKUP(J904,Lists!$D$3:$E$13,2,FALSE)),1)</f>
        <v/>
      </c>
      <c r="DJ904" s="79" t="str">
        <f>IFERROR(IF(K904="","",VLOOKUP(K904,Lists!$F$3:$G$14,2,FALSE)),1)</f>
        <v/>
      </c>
      <c r="DK904" s="79" t="str">
        <f>IFERROR(IF(M904="","",VLOOKUP(M904,Lists!$AA$3:$AB$18,2,FALSE)),1)</f>
        <v/>
      </c>
      <c r="DL904" s="79" t="str">
        <f>IFERROR(IF(N904="","",VLOOKUP(N904,Lists!$AC$3:$AD$13,2,FALSE)),1)</f>
        <v/>
      </c>
    </row>
    <row r="905" spans="1:116" ht="15" customHeight="1" x14ac:dyDescent="0.2">
      <c r="A905" s="20"/>
      <c r="B905" s="19"/>
      <c r="C905" s="19"/>
      <c r="D905" s="19"/>
      <c r="E905" s="136"/>
      <c r="F905" s="70"/>
      <c r="G905" s="19"/>
      <c r="H905" s="65"/>
      <c r="I905" s="20"/>
      <c r="J905" s="66"/>
      <c r="K905" s="18"/>
      <c r="L905" s="18"/>
      <c r="M905" s="20"/>
      <c r="N905" s="20"/>
      <c r="O905" s="18"/>
      <c r="P905" s="134"/>
      <c r="Q905" s="70"/>
      <c r="R905" s="134"/>
      <c r="S905" s="70"/>
      <c r="T905" s="134"/>
      <c r="U905" s="70"/>
      <c r="V905" s="134"/>
      <c r="W905" s="20"/>
      <c r="X905" s="135"/>
      <c r="Y905" s="20"/>
      <c r="Z905" s="135"/>
      <c r="AA905" s="19"/>
      <c r="AB905" s="19"/>
      <c r="AC905" s="19"/>
      <c r="AD905" s="19"/>
      <c r="AE905" s="71" t="str">
        <f t="shared" si="542"/>
        <v/>
      </c>
      <c r="AF905" s="71" t="str">
        <f t="shared" si="543"/>
        <v/>
      </c>
      <c r="AG905" s="71" t="str">
        <f t="shared" si="544"/>
        <v/>
      </c>
      <c r="AH905" s="71" t="str">
        <f t="shared" si="545"/>
        <v/>
      </c>
      <c r="AI905" s="71" t="str">
        <f t="shared" si="546"/>
        <v/>
      </c>
      <c r="AJ905" s="71" t="str">
        <f t="shared" si="547"/>
        <v/>
      </c>
      <c r="AK905" s="71" t="str">
        <f t="shared" si="548"/>
        <v/>
      </c>
      <c r="AL905" s="71" t="str">
        <f t="shared" si="549"/>
        <v/>
      </c>
      <c r="AM905" s="71" t="str">
        <f t="shared" si="550"/>
        <v/>
      </c>
      <c r="AN905" s="72" t="str">
        <f t="shared" si="551"/>
        <v/>
      </c>
      <c r="AO905" s="73" t="str">
        <f t="shared" si="552"/>
        <v/>
      </c>
      <c r="AP905" s="72" t="str">
        <f t="shared" si="553"/>
        <v/>
      </c>
      <c r="AQ905" s="72" t="str">
        <f t="shared" si="554"/>
        <v/>
      </c>
      <c r="AR905" s="72" t="str">
        <f t="shared" si="555"/>
        <v/>
      </c>
      <c r="AS905" s="72" t="str">
        <f t="shared" si="556"/>
        <v/>
      </c>
      <c r="AT905" s="72" t="str">
        <f t="shared" si="557"/>
        <v/>
      </c>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78" t="str">
        <f t="shared" si="558"/>
        <v/>
      </c>
      <c r="CO905" s="78" t="str">
        <f t="shared" si="559"/>
        <v/>
      </c>
      <c r="CP905" s="78" t="str">
        <f t="shared" si="560"/>
        <v/>
      </c>
      <c r="CQ905" s="78" t="str">
        <f t="shared" si="561"/>
        <v/>
      </c>
      <c r="CR905" s="78" t="str">
        <f t="shared" si="562"/>
        <v/>
      </c>
      <c r="CS905" s="78" t="str">
        <f t="shared" si="563"/>
        <v/>
      </c>
      <c r="CT905" s="78">
        <f t="shared" si="564"/>
        <v>0</v>
      </c>
      <c r="CU905" s="78">
        <f t="shared" si="565"/>
        <v>0</v>
      </c>
      <c r="CV905" s="78">
        <f t="shared" si="566"/>
        <v>0</v>
      </c>
      <c r="CW905" s="78">
        <f t="shared" si="567"/>
        <v>0</v>
      </c>
      <c r="CX905" s="78">
        <f t="shared" si="568"/>
        <v>0</v>
      </c>
      <c r="CY905" s="78">
        <f t="shared" si="569"/>
        <v>0</v>
      </c>
      <c r="CZ905" s="78">
        <f t="shared" si="570"/>
        <v>0</v>
      </c>
      <c r="DA905" s="78">
        <f>IF(COUNTIFS($A$2:$A$601,A905,$B$2:$B$601,B905,$F$2:F$601,F905)&gt;1,1,0)</f>
        <v>0</v>
      </c>
      <c r="DB905" s="78">
        <f t="shared" si="571"/>
        <v>0</v>
      </c>
      <c r="DC905" s="78">
        <f t="shared" si="572"/>
        <v>0</v>
      </c>
      <c r="DD905" s="78">
        <f t="shared" si="573"/>
        <v>0</v>
      </c>
      <c r="DE905" s="78" t="str">
        <f t="shared" si="574"/>
        <v>1</v>
      </c>
      <c r="DF905" s="78" t="str">
        <f t="shared" si="575"/>
        <v>1</v>
      </c>
      <c r="DG905" s="78" t="str">
        <f t="shared" si="576"/>
        <v>1</v>
      </c>
      <c r="DH905" s="78" t="str">
        <f t="shared" si="577"/>
        <v>1</v>
      </c>
      <c r="DI905" s="79" t="str">
        <f>IFERROR(IF(J905="","",VLOOKUP(J905,Lists!$D$3:$E$13,2,FALSE)),1)</f>
        <v/>
      </c>
      <c r="DJ905" s="79" t="str">
        <f>IFERROR(IF(K905="","",VLOOKUP(K905,Lists!$F$3:$G$14,2,FALSE)),1)</f>
        <v/>
      </c>
      <c r="DK905" s="79" t="str">
        <f>IFERROR(IF(M905="","",VLOOKUP(M905,Lists!$AA$3:$AB$18,2,FALSE)),1)</f>
        <v/>
      </c>
      <c r="DL905" s="79" t="str">
        <f>IFERROR(IF(N905="","",VLOOKUP(N905,Lists!$AC$3:$AD$13,2,FALSE)),1)</f>
        <v/>
      </c>
    </row>
    <row r="906" spans="1:116" ht="15" customHeight="1" x14ac:dyDescent="0.2">
      <c r="A906" s="20"/>
      <c r="B906" s="19"/>
      <c r="C906" s="19"/>
      <c r="D906" s="19"/>
      <c r="E906" s="136"/>
      <c r="F906" s="70"/>
      <c r="G906" s="19"/>
      <c r="H906" s="65"/>
      <c r="I906" s="20"/>
      <c r="J906" s="66"/>
      <c r="K906" s="18"/>
      <c r="L906" s="18"/>
      <c r="M906" s="20"/>
      <c r="N906" s="20"/>
      <c r="O906" s="18"/>
      <c r="P906" s="134"/>
      <c r="Q906" s="70"/>
      <c r="R906" s="134"/>
      <c r="S906" s="70"/>
      <c r="T906" s="134"/>
      <c r="U906" s="70"/>
      <c r="V906" s="134"/>
      <c r="W906" s="20"/>
      <c r="X906" s="135"/>
      <c r="Y906" s="20"/>
      <c r="Z906" s="135"/>
      <c r="AA906" s="19"/>
      <c r="AB906" s="19"/>
      <c r="AC906" s="19"/>
      <c r="AD906" s="19"/>
      <c r="AE906" s="71" t="str">
        <f t="shared" si="542"/>
        <v/>
      </c>
      <c r="AF906" s="71" t="str">
        <f t="shared" si="543"/>
        <v/>
      </c>
      <c r="AG906" s="71" t="str">
        <f t="shared" si="544"/>
        <v/>
      </c>
      <c r="AH906" s="71" t="str">
        <f t="shared" si="545"/>
        <v/>
      </c>
      <c r="AI906" s="71" t="str">
        <f t="shared" si="546"/>
        <v/>
      </c>
      <c r="AJ906" s="71" t="str">
        <f t="shared" si="547"/>
        <v/>
      </c>
      <c r="AK906" s="71" t="str">
        <f t="shared" si="548"/>
        <v/>
      </c>
      <c r="AL906" s="71" t="str">
        <f t="shared" si="549"/>
        <v/>
      </c>
      <c r="AM906" s="71" t="str">
        <f t="shared" si="550"/>
        <v/>
      </c>
      <c r="AN906" s="72" t="str">
        <f t="shared" si="551"/>
        <v/>
      </c>
      <c r="AO906" s="73" t="str">
        <f t="shared" si="552"/>
        <v/>
      </c>
      <c r="AP906" s="72" t="str">
        <f t="shared" si="553"/>
        <v/>
      </c>
      <c r="AQ906" s="72" t="str">
        <f t="shared" si="554"/>
        <v/>
      </c>
      <c r="AR906" s="72" t="str">
        <f t="shared" si="555"/>
        <v/>
      </c>
      <c r="AS906" s="72" t="str">
        <f t="shared" si="556"/>
        <v/>
      </c>
      <c r="AT906" s="72" t="str">
        <f t="shared" si="557"/>
        <v/>
      </c>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78" t="str">
        <f t="shared" si="558"/>
        <v/>
      </c>
      <c r="CO906" s="78" t="str">
        <f t="shared" si="559"/>
        <v/>
      </c>
      <c r="CP906" s="78" t="str">
        <f t="shared" si="560"/>
        <v/>
      </c>
      <c r="CQ906" s="78" t="str">
        <f t="shared" si="561"/>
        <v/>
      </c>
      <c r="CR906" s="78" t="str">
        <f t="shared" si="562"/>
        <v/>
      </c>
      <c r="CS906" s="78" t="str">
        <f t="shared" si="563"/>
        <v/>
      </c>
      <c r="CT906" s="78">
        <f t="shared" si="564"/>
        <v>0</v>
      </c>
      <c r="CU906" s="78">
        <f t="shared" si="565"/>
        <v>0</v>
      </c>
      <c r="CV906" s="78">
        <f t="shared" si="566"/>
        <v>0</v>
      </c>
      <c r="CW906" s="78">
        <f t="shared" si="567"/>
        <v>0</v>
      </c>
      <c r="CX906" s="78">
        <f t="shared" si="568"/>
        <v>0</v>
      </c>
      <c r="CY906" s="78">
        <f t="shared" si="569"/>
        <v>0</v>
      </c>
      <c r="CZ906" s="78">
        <f t="shared" si="570"/>
        <v>0</v>
      </c>
      <c r="DA906" s="78">
        <f>IF(COUNTIFS($A$2:$A$601,A906,$B$2:$B$601,B906,$F$2:F$601,F906)&gt;1,1,0)</f>
        <v>0</v>
      </c>
      <c r="DB906" s="78">
        <f t="shared" si="571"/>
        <v>0</v>
      </c>
      <c r="DC906" s="78">
        <f t="shared" si="572"/>
        <v>0</v>
      </c>
      <c r="DD906" s="78">
        <f t="shared" si="573"/>
        <v>0</v>
      </c>
      <c r="DE906" s="78" t="str">
        <f t="shared" si="574"/>
        <v>1</v>
      </c>
      <c r="DF906" s="78" t="str">
        <f t="shared" si="575"/>
        <v>1</v>
      </c>
      <c r="DG906" s="78" t="str">
        <f t="shared" si="576"/>
        <v>1</v>
      </c>
      <c r="DH906" s="78" t="str">
        <f t="shared" si="577"/>
        <v>1</v>
      </c>
      <c r="DI906" s="79" t="str">
        <f>IFERROR(IF(J906="","",VLOOKUP(J906,Lists!$D$3:$E$13,2,FALSE)),1)</f>
        <v/>
      </c>
      <c r="DJ906" s="79" t="str">
        <f>IFERROR(IF(K906="","",VLOOKUP(K906,Lists!$F$3:$G$14,2,FALSE)),1)</f>
        <v/>
      </c>
      <c r="DK906" s="79" t="str">
        <f>IFERROR(IF(M906="","",VLOOKUP(M906,Lists!$AA$3:$AB$18,2,FALSE)),1)</f>
        <v/>
      </c>
      <c r="DL906" s="79" t="str">
        <f>IFERROR(IF(N906="","",VLOOKUP(N906,Lists!$AC$3:$AD$13,2,FALSE)),1)</f>
        <v/>
      </c>
    </row>
    <row r="907" spans="1:116" ht="15" customHeight="1" x14ac:dyDescent="0.2">
      <c r="A907" s="20"/>
      <c r="B907" s="19"/>
      <c r="C907" s="19"/>
      <c r="D907" s="19"/>
      <c r="E907" s="136"/>
      <c r="F907" s="70"/>
      <c r="G907" s="19"/>
      <c r="H907" s="65"/>
      <c r="I907" s="20"/>
      <c r="J907" s="66"/>
      <c r="K907" s="18"/>
      <c r="L907" s="18"/>
      <c r="M907" s="20"/>
      <c r="N907" s="20"/>
      <c r="O907" s="18"/>
      <c r="P907" s="134"/>
      <c r="Q907" s="70"/>
      <c r="R907" s="134"/>
      <c r="S907" s="70"/>
      <c r="T907" s="134"/>
      <c r="U907" s="70"/>
      <c r="V907" s="134"/>
      <c r="W907" s="20"/>
      <c r="X907" s="135"/>
      <c r="Y907" s="20"/>
      <c r="Z907" s="135"/>
      <c r="AA907" s="19"/>
      <c r="AB907" s="19"/>
      <c r="AC907" s="19"/>
      <c r="AD907" s="19"/>
      <c r="AE907" s="71" t="str">
        <f t="shared" si="542"/>
        <v/>
      </c>
      <c r="AF907" s="71" t="str">
        <f t="shared" si="543"/>
        <v/>
      </c>
      <c r="AG907" s="71" t="str">
        <f t="shared" si="544"/>
        <v/>
      </c>
      <c r="AH907" s="71" t="str">
        <f t="shared" si="545"/>
        <v/>
      </c>
      <c r="AI907" s="71" t="str">
        <f t="shared" si="546"/>
        <v/>
      </c>
      <c r="AJ907" s="71" t="str">
        <f t="shared" si="547"/>
        <v/>
      </c>
      <c r="AK907" s="71" t="str">
        <f t="shared" si="548"/>
        <v/>
      </c>
      <c r="AL907" s="71" t="str">
        <f t="shared" si="549"/>
        <v/>
      </c>
      <c r="AM907" s="71" t="str">
        <f t="shared" si="550"/>
        <v/>
      </c>
      <c r="AN907" s="72" t="str">
        <f t="shared" si="551"/>
        <v/>
      </c>
      <c r="AO907" s="73" t="str">
        <f t="shared" si="552"/>
        <v/>
      </c>
      <c r="AP907" s="72" t="str">
        <f t="shared" si="553"/>
        <v/>
      </c>
      <c r="AQ907" s="72" t="str">
        <f t="shared" si="554"/>
        <v/>
      </c>
      <c r="AR907" s="72" t="str">
        <f t="shared" si="555"/>
        <v/>
      </c>
      <c r="AS907" s="72" t="str">
        <f t="shared" si="556"/>
        <v/>
      </c>
      <c r="AT907" s="72" t="str">
        <f t="shared" si="557"/>
        <v/>
      </c>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78" t="str">
        <f t="shared" si="558"/>
        <v/>
      </c>
      <c r="CO907" s="78" t="str">
        <f t="shared" si="559"/>
        <v/>
      </c>
      <c r="CP907" s="78" t="str">
        <f t="shared" si="560"/>
        <v/>
      </c>
      <c r="CQ907" s="78" t="str">
        <f t="shared" si="561"/>
        <v/>
      </c>
      <c r="CR907" s="78" t="str">
        <f t="shared" si="562"/>
        <v/>
      </c>
      <c r="CS907" s="78" t="str">
        <f t="shared" si="563"/>
        <v/>
      </c>
      <c r="CT907" s="78">
        <f t="shared" si="564"/>
        <v>0</v>
      </c>
      <c r="CU907" s="78">
        <f t="shared" si="565"/>
        <v>0</v>
      </c>
      <c r="CV907" s="78">
        <f t="shared" si="566"/>
        <v>0</v>
      </c>
      <c r="CW907" s="78">
        <f t="shared" si="567"/>
        <v>0</v>
      </c>
      <c r="CX907" s="78">
        <f t="shared" si="568"/>
        <v>0</v>
      </c>
      <c r="CY907" s="78">
        <f t="shared" si="569"/>
        <v>0</v>
      </c>
      <c r="CZ907" s="78">
        <f t="shared" si="570"/>
        <v>0</v>
      </c>
      <c r="DA907" s="78">
        <f>IF(COUNTIFS($A$2:$A$601,A907,$B$2:$B$601,B907,$F$2:F$601,F907)&gt;1,1,0)</f>
        <v>0</v>
      </c>
      <c r="DB907" s="78">
        <f t="shared" si="571"/>
        <v>0</v>
      </c>
      <c r="DC907" s="78">
        <f t="shared" si="572"/>
        <v>0</v>
      </c>
      <c r="DD907" s="78">
        <f t="shared" si="573"/>
        <v>0</v>
      </c>
      <c r="DE907" s="78" t="str">
        <f t="shared" si="574"/>
        <v>1</v>
      </c>
      <c r="DF907" s="78" t="str">
        <f t="shared" si="575"/>
        <v>1</v>
      </c>
      <c r="DG907" s="78" t="str">
        <f t="shared" si="576"/>
        <v>1</v>
      </c>
      <c r="DH907" s="78" t="str">
        <f t="shared" si="577"/>
        <v>1</v>
      </c>
      <c r="DI907" s="79" t="str">
        <f>IFERROR(IF(J907="","",VLOOKUP(J907,Lists!$D$3:$E$13,2,FALSE)),1)</f>
        <v/>
      </c>
      <c r="DJ907" s="79" t="str">
        <f>IFERROR(IF(K907="","",VLOOKUP(K907,Lists!$F$3:$G$14,2,FALSE)),1)</f>
        <v/>
      </c>
      <c r="DK907" s="79" t="str">
        <f>IFERROR(IF(M907="","",VLOOKUP(M907,Lists!$AA$3:$AB$18,2,FALSE)),1)</f>
        <v/>
      </c>
      <c r="DL907" s="79" t="str">
        <f>IFERROR(IF(N907="","",VLOOKUP(N907,Lists!$AC$3:$AD$13,2,FALSE)),1)</f>
        <v/>
      </c>
    </row>
    <row r="908" spans="1:116" ht="15" customHeight="1" x14ac:dyDescent="0.2">
      <c r="A908" s="20"/>
      <c r="B908" s="19"/>
      <c r="C908" s="19"/>
      <c r="D908" s="19"/>
      <c r="E908" s="136"/>
      <c r="F908" s="70"/>
      <c r="G908" s="19"/>
      <c r="H908" s="65"/>
      <c r="I908" s="20"/>
      <c r="J908" s="66"/>
      <c r="K908" s="18"/>
      <c r="L908" s="18"/>
      <c r="M908" s="20"/>
      <c r="N908" s="20"/>
      <c r="O908" s="18"/>
      <c r="P908" s="134"/>
      <c r="Q908" s="70"/>
      <c r="R908" s="134"/>
      <c r="S908" s="70"/>
      <c r="T908" s="134"/>
      <c r="U908" s="70"/>
      <c r="V908" s="134"/>
      <c r="W908" s="20"/>
      <c r="X908" s="135"/>
      <c r="Y908" s="20"/>
      <c r="Z908" s="135"/>
      <c r="AA908" s="19"/>
      <c r="AB908" s="19"/>
      <c r="AC908" s="19"/>
      <c r="AD908" s="19"/>
      <c r="AE908" s="71" t="str">
        <f t="shared" si="542"/>
        <v/>
      </c>
      <c r="AF908" s="71" t="str">
        <f t="shared" si="543"/>
        <v/>
      </c>
      <c r="AG908" s="71" t="str">
        <f t="shared" si="544"/>
        <v/>
      </c>
      <c r="AH908" s="71" t="str">
        <f t="shared" si="545"/>
        <v/>
      </c>
      <c r="AI908" s="71" t="str">
        <f t="shared" si="546"/>
        <v/>
      </c>
      <c r="AJ908" s="71" t="str">
        <f t="shared" si="547"/>
        <v/>
      </c>
      <c r="AK908" s="71" t="str">
        <f t="shared" si="548"/>
        <v/>
      </c>
      <c r="AL908" s="71" t="str">
        <f t="shared" si="549"/>
        <v/>
      </c>
      <c r="AM908" s="71" t="str">
        <f t="shared" si="550"/>
        <v/>
      </c>
      <c r="AN908" s="72" t="str">
        <f t="shared" si="551"/>
        <v/>
      </c>
      <c r="AO908" s="73" t="str">
        <f t="shared" si="552"/>
        <v/>
      </c>
      <c r="AP908" s="72" t="str">
        <f t="shared" si="553"/>
        <v/>
      </c>
      <c r="AQ908" s="72" t="str">
        <f t="shared" si="554"/>
        <v/>
      </c>
      <c r="AR908" s="72" t="str">
        <f t="shared" si="555"/>
        <v/>
      </c>
      <c r="AS908" s="72" t="str">
        <f t="shared" si="556"/>
        <v/>
      </c>
      <c r="AT908" s="72" t="str">
        <f t="shared" si="557"/>
        <v/>
      </c>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78" t="str">
        <f t="shared" si="558"/>
        <v/>
      </c>
      <c r="CO908" s="78" t="str">
        <f t="shared" si="559"/>
        <v/>
      </c>
      <c r="CP908" s="78" t="str">
        <f t="shared" si="560"/>
        <v/>
      </c>
      <c r="CQ908" s="78" t="str">
        <f t="shared" si="561"/>
        <v/>
      </c>
      <c r="CR908" s="78" t="str">
        <f t="shared" si="562"/>
        <v/>
      </c>
      <c r="CS908" s="78" t="str">
        <f t="shared" si="563"/>
        <v/>
      </c>
      <c r="CT908" s="78">
        <f t="shared" si="564"/>
        <v>0</v>
      </c>
      <c r="CU908" s="78">
        <f t="shared" si="565"/>
        <v>0</v>
      </c>
      <c r="CV908" s="78">
        <f t="shared" si="566"/>
        <v>0</v>
      </c>
      <c r="CW908" s="78">
        <f t="shared" si="567"/>
        <v>0</v>
      </c>
      <c r="CX908" s="78">
        <f t="shared" si="568"/>
        <v>0</v>
      </c>
      <c r="CY908" s="78">
        <f t="shared" si="569"/>
        <v>0</v>
      </c>
      <c r="CZ908" s="78">
        <f t="shared" si="570"/>
        <v>0</v>
      </c>
      <c r="DA908" s="78">
        <f>IF(COUNTIFS($A$2:$A$601,A908,$B$2:$B$601,B908,$F$2:F$601,F908)&gt;1,1,0)</f>
        <v>0</v>
      </c>
      <c r="DB908" s="78">
        <f t="shared" si="571"/>
        <v>0</v>
      </c>
      <c r="DC908" s="78">
        <f t="shared" si="572"/>
        <v>0</v>
      </c>
      <c r="DD908" s="78">
        <f t="shared" si="573"/>
        <v>0</v>
      </c>
      <c r="DE908" s="78" t="str">
        <f t="shared" si="574"/>
        <v>1</v>
      </c>
      <c r="DF908" s="78" t="str">
        <f t="shared" si="575"/>
        <v>1</v>
      </c>
      <c r="DG908" s="78" t="str">
        <f t="shared" si="576"/>
        <v>1</v>
      </c>
      <c r="DH908" s="78" t="str">
        <f t="shared" si="577"/>
        <v>1</v>
      </c>
      <c r="DI908" s="79" t="str">
        <f>IFERROR(IF(J908="","",VLOOKUP(J908,Lists!$D$3:$E$13,2,FALSE)),1)</f>
        <v/>
      </c>
      <c r="DJ908" s="79" t="str">
        <f>IFERROR(IF(K908="","",VLOOKUP(K908,Lists!$F$3:$G$14,2,FALSE)),1)</f>
        <v/>
      </c>
      <c r="DK908" s="79" t="str">
        <f>IFERROR(IF(M908="","",VLOOKUP(M908,Lists!$AA$3:$AB$18,2,FALSE)),1)</f>
        <v/>
      </c>
      <c r="DL908" s="79" t="str">
        <f>IFERROR(IF(N908="","",VLOOKUP(N908,Lists!$AC$3:$AD$13,2,FALSE)),1)</f>
        <v/>
      </c>
    </row>
    <row r="909" spans="1:116" ht="15" customHeight="1" x14ac:dyDescent="0.2">
      <c r="A909" s="20"/>
      <c r="B909" s="19"/>
      <c r="C909" s="19"/>
      <c r="D909" s="19"/>
      <c r="E909" s="136"/>
      <c r="F909" s="70"/>
      <c r="G909" s="19"/>
      <c r="H909" s="65"/>
      <c r="I909" s="20"/>
      <c r="J909" s="66"/>
      <c r="K909" s="18"/>
      <c r="L909" s="18"/>
      <c r="M909" s="20"/>
      <c r="N909" s="20"/>
      <c r="O909" s="18"/>
      <c r="P909" s="134"/>
      <c r="Q909" s="70"/>
      <c r="R909" s="134"/>
      <c r="S909" s="70"/>
      <c r="T909" s="134"/>
      <c r="U909" s="70"/>
      <c r="V909" s="134"/>
      <c r="W909" s="20"/>
      <c r="X909" s="135"/>
      <c r="Y909" s="20"/>
      <c r="Z909" s="135"/>
      <c r="AA909" s="19"/>
      <c r="AB909" s="19"/>
      <c r="AC909" s="19"/>
      <c r="AD909" s="19"/>
      <c r="AE909" s="71" t="str">
        <f t="shared" si="542"/>
        <v/>
      </c>
      <c r="AF909" s="71" t="str">
        <f t="shared" si="543"/>
        <v/>
      </c>
      <c r="AG909" s="71" t="str">
        <f t="shared" si="544"/>
        <v/>
      </c>
      <c r="AH909" s="71" t="str">
        <f t="shared" si="545"/>
        <v/>
      </c>
      <c r="AI909" s="71" t="str">
        <f t="shared" si="546"/>
        <v/>
      </c>
      <c r="AJ909" s="71" t="str">
        <f t="shared" si="547"/>
        <v/>
      </c>
      <c r="AK909" s="71" t="str">
        <f t="shared" si="548"/>
        <v/>
      </c>
      <c r="AL909" s="71" t="str">
        <f t="shared" si="549"/>
        <v/>
      </c>
      <c r="AM909" s="71" t="str">
        <f t="shared" si="550"/>
        <v/>
      </c>
      <c r="AN909" s="72" t="str">
        <f t="shared" si="551"/>
        <v/>
      </c>
      <c r="AO909" s="73" t="str">
        <f t="shared" si="552"/>
        <v/>
      </c>
      <c r="AP909" s="72" t="str">
        <f t="shared" si="553"/>
        <v/>
      </c>
      <c r="AQ909" s="72" t="str">
        <f t="shared" si="554"/>
        <v/>
      </c>
      <c r="AR909" s="72" t="str">
        <f t="shared" si="555"/>
        <v/>
      </c>
      <c r="AS909" s="72" t="str">
        <f t="shared" si="556"/>
        <v/>
      </c>
      <c r="AT909" s="72" t="str">
        <f t="shared" si="557"/>
        <v/>
      </c>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78" t="str">
        <f t="shared" si="558"/>
        <v/>
      </c>
      <c r="CO909" s="78" t="str">
        <f t="shared" si="559"/>
        <v/>
      </c>
      <c r="CP909" s="78" t="str">
        <f t="shared" si="560"/>
        <v/>
      </c>
      <c r="CQ909" s="78" t="str">
        <f t="shared" si="561"/>
        <v/>
      </c>
      <c r="CR909" s="78" t="str">
        <f t="shared" si="562"/>
        <v/>
      </c>
      <c r="CS909" s="78" t="str">
        <f t="shared" si="563"/>
        <v/>
      </c>
      <c r="CT909" s="78">
        <f t="shared" si="564"/>
        <v>0</v>
      </c>
      <c r="CU909" s="78">
        <f t="shared" si="565"/>
        <v>0</v>
      </c>
      <c r="CV909" s="78">
        <f t="shared" si="566"/>
        <v>0</v>
      </c>
      <c r="CW909" s="78">
        <f t="shared" si="567"/>
        <v>0</v>
      </c>
      <c r="CX909" s="78">
        <f t="shared" si="568"/>
        <v>0</v>
      </c>
      <c r="CY909" s="78">
        <f t="shared" si="569"/>
        <v>0</v>
      </c>
      <c r="CZ909" s="78">
        <f t="shared" si="570"/>
        <v>0</v>
      </c>
      <c r="DA909" s="78">
        <f>IF(COUNTIFS($A$2:$A$601,A909,$B$2:$B$601,B909,$F$2:F$601,F909)&gt;1,1,0)</f>
        <v>0</v>
      </c>
      <c r="DB909" s="78">
        <f t="shared" si="571"/>
        <v>0</v>
      </c>
      <c r="DC909" s="78">
        <f t="shared" si="572"/>
        <v>0</v>
      </c>
      <c r="DD909" s="78">
        <f t="shared" si="573"/>
        <v>0</v>
      </c>
      <c r="DE909" s="78" t="str">
        <f t="shared" si="574"/>
        <v>1</v>
      </c>
      <c r="DF909" s="78" t="str">
        <f t="shared" si="575"/>
        <v>1</v>
      </c>
      <c r="DG909" s="78" t="str">
        <f t="shared" si="576"/>
        <v>1</v>
      </c>
      <c r="DH909" s="78" t="str">
        <f t="shared" si="577"/>
        <v>1</v>
      </c>
      <c r="DI909" s="79" t="str">
        <f>IFERROR(IF(J909="","",VLOOKUP(J909,Lists!$D$3:$E$13,2,FALSE)),1)</f>
        <v/>
      </c>
      <c r="DJ909" s="79" t="str">
        <f>IFERROR(IF(K909="","",VLOOKUP(K909,Lists!$F$3:$G$14,2,FALSE)),1)</f>
        <v/>
      </c>
      <c r="DK909" s="79" t="str">
        <f>IFERROR(IF(M909="","",VLOOKUP(M909,Lists!$AA$3:$AB$18,2,FALSE)),1)</f>
        <v/>
      </c>
      <c r="DL909" s="79" t="str">
        <f>IFERROR(IF(N909="","",VLOOKUP(N909,Lists!$AC$3:$AD$13,2,FALSE)),1)</f>
        <v/>
      </c>
    </row>
    <row r="910" spans="1:116" ht="15" customHeight="1" x14ac:dyDescent="0.2">
      <c r="A910" s="20"/>
      <c r="B910" s="19"/>
      <c r="C910" s="19"/>
      <c r="D910" s="19"/>
      <c r="E910" s="136"/>
      <c r="F910" s="70"/>
      <c r="G910" s="19"/>
      <c r="H910" s="65"/>
      <c r="I910" s="20"/>
      <c r="J910" s="66"/>
      <c r="K910" s="18"/>
      <c r="L910" s="18"/>
      <c r="M910" s="20"/>
      <c r="N910" s="20"/>
      <c r="O910" s="18"/>
      <c r="P910" s="134"/>
      <c r="Q910" s="70"/>
      <c r="R910" s="134"/>
      <c r="S910" s="70"/>
      <c r="T910" s="134"/>
      <c r="U910" s="70"/>
      <c r="V910" s="134"/>
      <c r="W910" s="20"/>
      <c r="X910" s="135"/>
      <c r="Y910" s="20"/>
      <c r="Z910" s="135"/>
      <c r="AA910" s="19"/>
      <c r="AB910" s="19"/>
      <c r="AC910" s="19"/>
      <c r="AD910" s="19"/>
      <c r="AE910" s="71" t="str">
        <f t="shared" si="542"/>
        <v/>
      </c>
      <c r="AF910" s="71" t="str">
        <f t="shared" si="543"/>
        <v/>
      </c>
      <c r="AG910" s="71" t="str">
        <f t="shared" si="544"/>
        <v/>
      </c>
      <c r="AH910" s="71" t="str">
        <f t="shared" si="545"/>
        <v/>
      </c>
      <c r="AI910" s="71" t="str">
        <f t="shared" si="546"/>
        <v/>
      </c>
      <c r="AJ910" s="71" t="str">
        <f t="shared" si="547"/>
        <v/>
      </c>
      <c r="AK910" s="71" t="str">
        <f t="shared" si="548"/>
        <v/>
      </c>
      <c r="AL910" s="71" t="str">
        <f t="shared" si="549"/>
        <v/>
      </c>
      <c r="AM910" s="71" t="str">
        <f t="shared" si="550"/>
        <v/>
      </c>
      <c r="AN910" s="72" t="str">
        <f t="shared" si="551"/>
        <v/>
      </c>
      <c r="AO910" s="73" t="str">
        <f t="shared" si="552"/>
        <v/>
      </c>
      <c r="AP910" s="72" t="str">
        <f t="shared" si="553"/>
        <v/>
      </c>
      <c r="AQ910" s="72" t="str">
        <f t="shared" si="554"/>
        <v/>
      </c>
      <c r="AR910" s="72" t="str">
        <f t="shared" si="555"/>
        <v/>
      </c>
      <c r="AS910" s="72" t="str">
        <f t="shared" si="556"/>
        <v/>
      </c>
      <c r="AT910" s="72" t="str">
        <f t="shared" si="557"/>
        <v/>
      </c>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78" t="str">
        <f t="shared" si="558"/>
        <v/>
      </c>
      <c r="CO910" s="78" t="str">
        <f t="shared" si="559"/>
        <v/>
      </c>
      <c r="CP910" s="78" t="str">
        <f t="shared" si="560"/>
        <v/>
      </c>
      <c r="CQ910" s="78" t="str">
        <f t="shared" si="561"/>
        <v/>
      </c>
      <c r="CR910" s="78" t="str">
        <f t="shared" si="562"/>
        <v/>
      </c>
      <c r="CS910" s="78" t="str">
        <f t="shared" si="563"/>
        <v/>
      </c>
      <c r="CT910" s="78">
        <f t="shared" si="564"/>
        <v>0</v>
      </c>
      <c r="CU910" s="78">
        <f t="shared" si="565"/>
        <v>0</v>
      </c>
      <c r="CV910" s="78">
        <f t="shared" si="566"/>
        <v>0</v>
      </c>
      <c r="CW910" s="78">
        <f t="shared" si="567"/>
        <v>0</v>
      </c>
      <c r="CX910" s="78">
        <f t="shared" si="568"/>
        <v>0</v>
      </c>
      <c r="CY910" s="78">
        <f t="shared" si="569"/>
        <v>0</v>
      </c>
      <c r="CZ910" s="78">
        <f t="shared" si="570"/>
        <v>0</v>
      </c>
      <c r="DA910" s="78">
        <f>IF(COUNTIFS($A$2:$A$601,A910,$B$2:$B$601,B910,$F$2:F$601,F910)&gt;1,1,0)</f>
        <v>0</v>
      </c>
      <c r="DB910" s="78">
        <f t="shared" si="571"/>
        <v>0</v>
      </c>
      <c r="DC910" s="78">
        <f t="shared" si="572"/>
        <v>0</v>
      </c>
      <c r="DD910" s="78">
        <f t="shared" si="573"/>
        <v>0</v>
      </c>
      <c r="DE910" s="78" t="str">
        <f t="shared" si="574"/>
        <v>1</v>
      </c>
      <c r="DF910" s="78" t="str">
        <f t="shared" si="575"/>
        <v>1</v>
      </c>
      <c r="DG910" s="78" t="str">
        <f t="shared" si="576"/>
        <v>1</v>
      </c>
      <c r="DH910" s="78" t="str">
        <f t="shared" si="577"/>
        <v>1</v>
      </c>
      <c r="DI910" s="79" t="str">
        <f>IFERROR(IF(J910="","",VLOOKUP(J910,Lists!$D$3:$E$13,2,FALSE)),1)</f>
        <v/>
      </c>
      <c r="DJ910" s="79" t="str">
        <f>IFERROR(IF(K910="","",VLOOKUP(K910,Lists!$F$3:$G$14,2,FALSE)),1)</f>
        <v/>
      </c>
      <c r="DK910" s="79" t="str">
        <f>IFERROR(IF(M910="","",VLOOKUP(M910,Lists!$AA$3:$AB$18,2,FALSE)),1)</f>
        <v/>
      </c>
      <c r="DL910" s="79" t="str">
        <f>IFERROR(IF(N910="","",VLOOKUP(N910,Lists!$AC$3:$AD$13,2,FALSE)),1)</f>
        <v/>
      </c>
    </row>
    <row r="911" spans="1:116" ht="15" customHeight="1" x14ac:dyDescent="0.2">
      <c r="A911" s="20"/>
      <c r="B911" s="19"/>
      <c r="C911" s="19"/>
      <c r="D911" s="19"/>
      <c r="E911" s="136"/>
      <c r="F911" s="70"/>
      <c r="G911" s="19"/>
      <c r="H911" s="65"/>
      <c r="I911" s="20"/>
      <c r="J911" s="66"/>
      <c r="K911" s="18"/>
      <c r="L911" s="18"/>
      <c r="M911" s="20"/>
      <c r="N911" s="20"/>
      <c r="O911" s="18"/>
      <c r="P911" s="134"/>
      <c r="Q911" s="70"/>
      <c r="R911" s="134"/>
      <c r="S911" s="70"/>
      <c r="T911" s="134"/>
      <c r="U911" s="70"/>
      <c r="V911" s="134"/>
      <c r="W911" s="20"/>
      <c r="X911" s="135"/>
      <c r="Y911" s="20"/>
      <c r="Z911" s="135"/>
      <c r="AA911" s="19"/>
      <c r="AB911" s="19"/>
      <c r="AC911" s="19"/>
      <c r="AD911" s="19"/>
      <c r="AE911" s="71" t="str">
        <f t="shared" si="542"/>
        <v/>
      </c>
      <c r="AF911" s="71" t="str">
        <f t="shared" si="543"/>
        <v/>
      </c>
      <c r="AG911" s="71" t="str">
        <f t="shared" si="544"/>
        <v/>
      </c>
      <c r="AH911" s="71" t="str">
        <f t="shared" si="545"/>
        <v/>
      </c>
      <c r="AI911" s="71" t="str">
        <f t="shared" si="546"/>
        <v/>
      </c>
      <c r="AJ911" s="71" t="str">
        <f t="shared" si="547"/>
        <v/>
      </c>
      <c r="AK911" s="71" t="str">
        <f t="shared" si="548"/>
        <v/>
      </c>
      <c r="AL911" s="71" t="str">
        <f t="shared" si="549"/>
        <v/>
      </c>
      <c r="AM911" s="71" t="str">
        <f t="shared" si="550"/>
        <v/>
      </c>
      <c r="AN911" s="72" t="str">
        <f t="shared" si="551"/>
        <v/>
      </c>
      <c r="AO911" s="73" t="str">
        <f t="shared" si="552"/>
        <v/>
      </c>
      <c r="AP911" s="72" t="str">
        <f t="shared" si="553"/>
        <v/>
      </c>
      <c r="AQ911" s="72" t="str">
        <f t="shared" si="554"/>
        <v/>
      </c>
      <c r="AR911" s="72" t="str">
        <f t="shared" si="555"/>
        <v/>
      </c>
      <c r="AS911" s="72" t="str">
        <f t="shared" si="556"/>
        <v/>
      </c>
      <c r="AT911" s="72" t="str">
        <f t="shared" si="557"/>
        <v/>
      </c>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78" t="str">
        <f t="shared" si="558"/>
        <v/>
      </c>
      <c r="CO911" s="78" t="str">
        <f t="shared" si="559"/>
        <v/>
      </c>
      <c r="CP911" s="78" t="str">
        <f t="shared" si="560"/>
        <v/>
      </c>
      <c r="CQ911" s="78" t="str">
        <f t="shared" si="561"/>
        <v/>
      </c>
      <c r="CR911" s="78" t="str">
        <f t="shared" si="562"/>
        <v/>
      </c>
      <c r="CS911" s="78" t="str">
        <f t="shared" si="563"/>
        <v/>
      </c>
      <c r="CT911" s="78">
        <f t="shared" si="564"/>
        <v>0</v>
      </c>
      <c r="CU911" s="78">
        <f t="shared" si="565"/>
        <v>0</v>
      </c>
      <c r="CV911" s="78">
        <f t="shared" si="566"/>
        <v>0</v>
      </c>
      <c r="CW911" s="78">
        <f t="shared" si="567"/>
        <v>0</v>
      </c>
      <c r="CX911" s="78">
        <f t="shared" si="568"/>
        <v>0</v>
      </c>
      <c r="CY911" s="78">
        <f t="shared" si="569"/>
        <v>0</v>
      </c>
      <c r="CZ911" s="78">
        <f t="shared" si="570"/>
        <v>0</v>
      </c>
      <c r="DA911" s="78">
        <f>IF(COUNTIFS($A$2:$A$601,A911,$B$2:$B$601,B911,$F$2:F$601,F911)&gt;1,1,0)</f>
        <v>0</v>
      </c>
      <c r="DB911" s="78">
        <f t="shared" si="571"/>
        <v>0</v>
      </c>
      <c r="DC911" s="78">
        <f t="shared" si="572"/>
        <v>0</v>
      </c>
      <c r="DD911" s="78">
        <f t="shared" si="573"/>
        <v>0</v>
      </c>
      <c r="DE911" s="78" t="str">
        <f t="shared" si="574"/>
        <v>1</v>
      </c>
      <c r="DF911" s="78" t="str">
        <f t="shared" si="575"/>
        <v>1</v>
      </c>
      <c r="DG911" s="78" t="str">
        <f t="shared" si="576"/>
        <v>1</v>
      </c>
      <c r="DH911" s="78" t="str">
        <f t="shared" si="577"/>
        <v>1</v>
      </c>
      <c r="DI911" s="79" t="str">
        <f>IFERROR(IF(J911="","",VLOOKUP(J911,Lists!$D$3:$E$13,2,FALSE)),1)</f>
        <v/>
      </c>
      <c r="DJ911" s="79" t="str">
        <f>IFERROR(IF(K911="","",VLOOKUP(K911,Lists!$F$3:$G$14,2,FALSE)),1)</f>
        <v/>
      </c>
      <c r="DK911" s="79" t="str">
        <f>IFERROR(IF(M911="","",VLOOKUP(M911,Lists!$AA$3:$AB$18,2,FALSE)),1)</f>
        <v/>
      </c>
      <c r="DL911" s="79" t="str">
        <f>IFERROR(IF(N911="","",VLOOKUP(N911,Lists!$AC$3:$AD$13,2,FALSE)),1)</f>
        <v/>
      </c>
    </row>
    <row r="912" spans="1:116" ht="15" customHeight="1" x14ac:dyDescent="0.2">
      <c r="A912" s="20"/>
      <c r="B912" s="19"/>
      <c r="C912" s="19"/>
      <c r="D912" s="19"/>
      <c r="E912" s="136"/>
      <c r="F912" s="70"/>
      <c r="G912" s="19"/>
      <c r="H912" s="65"/>
      <c r="I912" s="20"/>
      <c r="J912" s="66"/>
      <c r="K912" s="18"/>
      <c r="L912" s="18"/>
      <c r="M912" s="20"/>
      <c r="N912" s="20"/>
      <c r="O912" s="18"/>
      <c r="P912" s="134"/>
      <c r="Q912" s="70"/>
      <c r="R912" s="134"/>
      <c r="S912" s="70"/>
      <c r="T912" s="134"/>
      <c r="U912" s="70"/>
      <c r="V912" s="134"/>
      <c r="W912" s="20"/>
      <c r="X912" s="135"/>
      <c r="Y912" s="20"/>
      <c r="Z912" s="135"/>
      <c r="AA912" s="19"/>
      <c r="AB912" s="19"/>
      <c r="AC912" s="19"/>
      <c r="AD912" s="19"/>
      <c r="AE912" s="71" t="str">
        <f t="shared" si="542"/>
        <v/>
      </c>
      <c r="AF912" s="71" t="str">
        <f t="shared" si="543"/>
        <v/>
      </c>
      <c r="AG912" s="71" t="str">
        <f t="shared" si="544"/>
        <v/>
      </c>
      <c r="AH912" s="71" t="str">
        <f t="shared" si="545"/>
        <v/>
      </c>
      <c r="AI912" s="71" t="str">
        <f t="shared" si="546"/>
        <v/>
      </c>
      <c r="AJ912" s="71" t="str">
        <f t="shared" si="547"/>
        <v/>
      </c>
      <c r="AK912" s="71" t="str">
        <f t="shared" si="548"/>
        <v/>
      </c>
      <c r="AL912" s="71" t="str">
        <f t="shared" si="549"/>
        <v/>
      </c>
      <c r="AM912" s="71" t="str">
        <f t="shared" si="550"/>
        <v/>
      </c>
      <c r="AN912" s="72" t="str">
        <f t="shared" si="551"/>
        <v/>
      </c>
      <c r="AO912" s="73" t="str">
        <f t="shared" si="552"/>
        <v/>
      </c>
      <c r="AP912" s="72" t="str">
        <f t="shared" si="553"/>
        <v/>
      </c>
      <c r="AQ912" s="72" t="str">
        <f t="shared" si="554"/>
        <v/>
      </c>
      <c r="AR912" s="72" t="str">
        <f t="shared" si="555"/>
        <v/>
      </c>
      <c r="AS912" s="72" t="str">
        <f t="shared" si="556"/>
        <v/>
      </c>
      <c r="AT912" s="72" t="str">
        <f t="shared" si="557"/>
        <v/>
      </c>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78" t="str">
        <f t="shared" si="558"/>
        <v/>
      </c>
      <c r="CO912" s="78" t="str">
        <f t="shared" si="559"/>
        <v/>
      </c>
      <c r="CP912" s="78" t="str">
        <f t="shared" si="560"/>
        <v/>
      </c>
      <c r="CQ912" s="78" t="str">
        <f t="shared" si="561"/>
        <v/>
      </c>
      <c r="CR912" s="78" t="str">
        <f t="shared" si="562"/>
        <v/>
      </c>
      <c r="CS912" s="78" t="str">
        <f t="shared" si="563"/>
        <v/>
      </c>
      <c r="CT912" s="78">
        <f t="shared" si="564"/>
        <v>0</v>
      </c>
      <c r="CU912" s="78">
        <f t="shared" si="565"/>
        <v>0</v>
      </c>
      <c r="CV912" s="78">
        <f t="shared" si="566"/>
        <v>0</v>
      </c>
      <c r="CW912" s="78">
        <f t="shared" si="567"/>
        <v>0</v>
      </c>
      <c r="CX912" s="78">
        <f t="shared" si="568"/>
        <v>0</v>
      </c>
      <c r="CY912" s="78">
        <f t="shared" si="569"/>
        <v>0</v>
      </c>
      <c r="CZ912" s="78">
        <f t="shared" si="570"/>
        <v>0</v>
      </c>
      <c r="DA912" s="78">
        <f>IF(COUNTIFS($A$2:$A$601,A912,$B$2:$B$601,B912,$F$2:F$601,F912)&gt;1,1,0)</f>
        <v>0</v>
      </c>
      <c r="DB912" s="78">
        <f t="shared" si="571"/>
        <v>0</v>
      </c>
      <c r="DC912" s="78">
        <f t="shared" si="572"/>
        <v>0</v>
      </c>
      <c r="DD912" s="78">
        <f t="shared" si="573"/>
        <v>0</v>
      </c>
      <c r="DE912" s="78" t="str">
        <f t="shared" si="574"/>
        <v>1</v>
      </c>
      <c r="DF912" s="78" t="str">
        <f t="shared" si="575"/>
        <v>1</v>
      </c>
      <c r="DG912" s="78" t="str">
        <f t="shared" si="576"/>
        <v>1</v>
      </c>
      <c r="DH912" s="78" t="str">
        <f t="shared" si="577"/>
        <v>1</v>
      </c>
      <c r="DI912" s="79" t="str">
        <f>IFERROR(IF(J912="","",VLOOKUP(J912,Lists!$D$3:$E$13,2,FALSE)),1)</f>
        <v/>
      </c>
      <c r="DJ912" s="79" t="str">
        <f>IFERROR(IF(K912="","",VLOOKUP(K912,Lists!$F$3:$G$14,2,FALSE)),1)</f>
        <v/>
      </c>
      <c r="DK912" s="79" t="str">
        <f>IFERROR(IF(M912="","",VLOOKUP(M912,Lists!$AA$3:$AB$18,2,FALSE)),1)</f>
        <v/>
      </c>
      <c r="DL912" s="79" t="str">
        <f>IFERROR(IF(N912="","",VLOOKUP(N912,Lists!$AC$3:$AD$13,2,FALSE)),1)</f>
        <v/>
      </c>
    </row>
    <row r="913" spans="1:116" ht="15" customHeight="1" x14ac:dyDescent="0.2">
      <c r="A913" s="20"/>
      <c r="B913" s="19"/>
      <c r="C913" s="19"/>
      <c r="D913" s="19"/>
      <c r="E913" s="136"/>
      <c r="F913" s="70"/>
      <c r="G913" s="19"/>
      <c r="H913" s="65"/>
      <c r="I913" s="20"/>
      <c r="J913" s="66"/>
      <c r="K913" s="18"/>
      <c r="L913" s="18"/>
      <c r="M913" s="20"/>
      <c r="N913" s="20"/>
      <c r="O913" s="18"/>
      <c r="P913" s="134"/>
      <c r="Q913" s="70"/>
      <c r="R913" s="134"/>
      <c r="S913" s="70"/>
      <c r="T913" s="134"/>
      <c r="U913" s="70"/>
      <c r="V913" s="134"/>
      <c r="W913" s="20"/>
      <c r="X913" s="135"/>
      <c r="Y913" s="20"/>
      <c r="Z913" s="135"/>
      <c r="AA913" s="19"/>
      <c r="AB913" s="19"/>
      <c r="AC913" s="19"/>
      <c r="AD913" s="19"/>
      <c r="AE913" s="71" t="str">
        <f t="shared" si="542"/>
        <v/>
      </c>
      <c r="AF913" s="71" t="str">
        <f t="shared" si="543"/>
        <v/>
      </c>
      <c r="AG913" s="71" t="str">
        <f t="shared" si="544"/>
        <v/>
      </c>
      <c r="AH913" s="71" t="str">
        <f t="shared" si="545"/>
        <v/>
      </c>
      <c r="AI913" s="71" t="str">
        <f t="shared" si="546"/>
        <v/>
      </c>
      <c r="AJ913" s="71" t="str">
        <f t="shared" si="547"/>
        <v/>
      </c>
      <c r="AK913" s="71" t="str">
        <f t="shared" si="548"/>
        <v/>
      </c>
      <c r="AL913" s="71" t="str">
        <f t="shared" si="549"/>
        <v/>
      </c>
      <c r="AM913" s="71" t="str">
        <f t="shared" si="550"/>
        <v/>
      </c>
      <c r="AN913" s="72" t="str">
        <f t="shared" si="551"/>
        <v/>
      </c>
      <c r="AO913" s="73" t="str">
        <f t="shared" si="552"/>
        <v/>
      </c>
      <c r="AP913" s="72" t="str">
        <f t="shared" si="553"/>
        <v/>
      </c>
      <c r="AQ913" s="72" t="str">
        <f t="shared" si="554"/>
        <v/>
      </c>
      <c r="AR913" s="72" t="str">
        <f t="shared" si="555"/>
        <v/>
      </c>
      <c r="AS913" s="72" t="str">
        <f t="shared" si="556"/>
        <v/>
      </c>
      <c r="AT913" s="72" t="str">
        <f t="shared" si="557"/>
        <v/>
      </c>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78" t="str">
        <f t="shared" si="558"/>
        <v/>
      </c>
      <c r="CO913" s="78" t="str">
        <f t="shared" si="559"/>
        <v/>
      </c>
      <c r="CP913" s="78" t="str">
        <f t="shared" si="560"/>
        <v/>
      </c>
      <c r="CQ913" s="78" t="str">
        <f t="shared" si="561"/>
        <v/>
      </c>
      <c r="CR913" s="78" t="str">
        <f t="shared" si="562"/>
        <v/>
      </c>
      <c r="CS913" s="78" t="str">
        <f t="shared" si="563"/>
        <v/>
      </c>
      <c r="CT913" s="78">
        <f t="shared" si="564"/>
        <v>0</v>
      </c>
      <c r="CU913" s="78">
        <f t="shared" si="565"/>
        <v>0</v>
      </c>
      <c r="CV913" s="78">
        <f t="shared" si="566"/>
        <v>0</v>
      </c>
      <c r="CW913" s="78">
        <f t="shared" si="567"/>
        <v>0</v>
      </c>
      <c r="CX913" s="78">
        <f t="shared" si="568"/>
        <v>0</v>
      </c>
      <c r="CY913" s="78">
        <f t="shared" si="569"/>
        <v>0</v>
      </c>
      <c r="CZ913" s="78">
        <f t="shared" si="570"/>
        <v>0</v>
      </c>
      <c r="DA913" s="78">
        <f>IF(COUNTIFS($A$2:$A$601,A913,$B$2:$B$601,B913,$F$2:F$601,F913)&gt;1,1,0)</f>
        <v>0</v>
      </c>
      <c r="DB913" s="78">
        <f t="shared" si="571"/>
        <v>0</v>
      </c>
      <c r="DC913" s="78">
        <f t="shared" si="572"/>
        <v>0</v>
      </c>
      <c r="DD913" s="78">
        <f t="shared" si="573"/>
        <v>0</v>
      </c>
      <c r="DE913" s="78" t="str">
        <f t="shared" si="574"/>
        <v>1</v>
      </c>
      <c r="DF913" s="78" t="str">
        <f t="shared" si="575"/>
        <v>1</v>
      </c>
      <c r="DG913" s="78" t="str">
        <f t="shared" si="576"/>
        <v>1</v>
      </c>
      <c r="DH913" s="78" t="str">
        <f t="shared" si="577"/>
        <v>1</v>
      </c>
      <c r="DI913" s="79" t="str">
        <f>IFERROR(IF(J913="","",VLOOKUP(J913,Lists!$D$3:$E$13,2,FALSE)),1)</f>
        <v/>
      </c>
      <c r="DJ913" s="79" t="str">
        <f>IFERROR(IF(K913="","",VLOOKUP(K913,Lists!$F$3:$G$14,2,FALSE)),1)</f>
        <v/>
      </c>
      <c r="DK913" s="79" t="str">
        <f>IFERROR(IF(M913="","",VLOOKUP(M913,Lists!$AA$3:$AB$18,2,FALSE)),1)</f>
        <v/>
      </c>
      <c r="DL913" s="79" t="str">
        <f>IFERROR(IF(N913="","",VLOOKUP(N913,Lists!$AC$3:$AD$13,2,FALSE)),1)</f>
        <v/>
      </c>
    </row>
    <row r="914" spans="1:116" ht="15" customHeight="1" x14ac:dyDescent="0.2">
      <c r="A914" s="20"/>
      <c r="B914" s="19"/>
      <c r="C914" s="19"/>
      <c r="D914" s="19"/>
      <c r="E914" s="136"/>
      <c r="F914" s="70"/>
      <c r="G914" s="19"/>
      <c r="H914" s="65"/>
      <c r="I914" s="20"/>
      <c r="J914" s="66"/>
      <c r="K914" s="18"/>
      <c r="L914" s="18"/>
      <c r="M914" s="20"/>
      <c r="N914" s="20"/>
      <c r="O914" s="18"/>
      <c r="P914" s="134"/>
      <c r="Q914" s="70"/>
      <c r="R914" s="134"/>
      <c r="S914" s="70"/>
      <c r="T914" s="134"/>
      <c r="U914" s="70"/>
      <c r="V914" s="134"/>
      <c r="W914" s="20"/>
      <c r="X914" s="135"/>
      <c r="Y914" s="20"/>
      <c r="Z914" s="135"/>
      <c r="AA914" s="19"/>
      <c r="AB914" s="19"/>
      <c r="AC914" s="19"/>
      <c r="AD914" s="19"/>
      <c r="AE914" s="71" t="str">
        <f t="shared" si="542"/>
        <v/>
      </c>
      <c r="AF914" s="71" t="str">
        <f t="shared" si="543"/>
        <v/>
      </c>
      <c r="AG914" s="71" t="str">
        <f t="shared" si="544"/>
        <v/>
      </c>
      <c r="AH914" s="71" t="str">
        <f t="shared" si="545"/>
        <v/>
      </c>
      <c r="AI914" s="71" t="str">
        <f t="shared" si="546"/>
        <v/>
      </c>
      <c r="AJ914" s="71" t="str">
        <f t="shared" si="547"/>
        <v/>
      </c>
      <c r="AK914" s="71" t="str">
        <f t="shared" si="548"/>
        <v/>
      </c>
      <c r="AL914" s="71" t="str">
        <f t="shared" si="549"/>
        <v/>
      </c>
      <c r="AM914" s="71" t="str">
        <f t="shared" si="550"/>
        <v/>
      </c>
      <c r="AN914" s="72" t="str">
        <f t="shared" si="551"/>
        <v/>
      </c>
      <c r="AO914" s="73" t="str">
        <f t="shared" si="552"/>
        <v/>
      </c>
      <c r="AP914" s="72" t="str">
        <f t="shared" si="553"/>
        <v/>
      </c>
      <c r="AQ914" s="72" t="str">
        <f t="shared" si="554"/>
        <v/>
      </c>
      <c r="AR914" s="72" t="str">
        <f t="shared" si="555"/>
        <v/>
      </c>
      <c r="AS914" s="72" t="str">
        <f t="shared" si="556"/>
        <v/>
      </c>
      <c r="AT914" s="72" t="str">
        <f t="shared" si="557"/>
        <v/>
      </c>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78" t="str">
        <f t="shared" si="558"/>
        <v/>
      </c>
      <c r="CO914" s="78" t="str">
        <f t="shared" si="559"/>
        <v/>
      </c>
      <c r="CP914" s="78" t="str">
        <f t="shared" si="560"/>
        <v/>
      </c>
      <c r="CQ914" s="78" t="str">
        <f t="shared" si="561"/>
        <v/>
      </c>
      <c r="CR914" s="78" t="str">
        <f t="shared" si="562"/>
        <v/>
      </c>
      <c r="CS914" s="78" t="str">
        <f t="shared" si="563"/>
        <v/>
      </c>
      <c r="CT914" s="78">
        <f t="shared" si="564"/>
        <v>0</v>
      </c>
      <c r="CU914" s="78">
        <f t="shared" si="565"/>
        <v>0</v>
      </c>
      <c r="CV914" s="78">
        <f t="shared" si="566"/>
        <v>0</v>
      </c>
      <c r="CW914" s="78">
        <f t="shared" si="567"/>
        <v>0</v>
      </c>
      <c r="CX914" s="78">
        <f t="shared" si="568"/>
        <v>0</v>
      </c>
      <c r="CY914" s="78">
        <f t="shared" si="569"/>
        <v>0</v>
      </c>
      <c r="CZ914" s="78">
        <f t="shared" si="570"/>
        <v>0</v>
      </c>
      <c r="DA914" s="78">
        <f>IF(COUNTIFS($A$2:$A$601,A914,$B$2:$B$601,B914,$F$2:F$601,F914)&gt;1,1,0)</f>
        <v>0</v>
      </c>
      <c r="DB914" s="78">
        <f t="shared" si="571"/>
        <v>0</v>
      </c>
      <c r="DC914" s="78">
        <f t="shared" si="572"/>
        <v>0</v>
      </c>
      <c r="DD914" s="78">
        <f t="shared" si="573"/>
        <v>0</v>
      </c>
      <c r="DE914" s="78" t="str">
        <f t="shared" si="574"/>
        <v>1</v>
      </c>
      <c r="DF914" s="78" t="str">
        <f t="shared" si="575"/>
        <v>1</v>
      </c>
      <c r="DG914" s="78" t="str">
        <f t="shared" si="576"/>
        <v>1</v>
      </c>
      <c r="DH914" s="78" t="str">
        <f t="shared" si="577"/>
        <v>1</v>
      </c>
      <c r="DI914" s="79" t="str">
        <f>IFERROR(IF(J914="","",VLOOKUP(J914,Lists!$D$3:$E$13,2,FALSE)),1)</f>
        <v/>
      </c>
      <c r="DJ914" s="79" t="str">
        <f>IFERROR(IF(K914="","",VLOOKUP(K914,Lists!$F$3:$G$14,2,FALSE)),1)</f>
        <v/>
      </c>
      <c r="DK914" s="79" t="str">
        <f>IFERROR(IF(M914="","",VLOOKUP(M914,Lists!$AA$3:$AB$18,2,FALSE)),1)</f>
        <v/>
      </c>
      <c r="DL914" s="79" t="str">
        <f>IFERROR(IF(N914="","",VLOOKUP(N914,Lists!$AC$3:$AD$13,2,FALSE)),1)</f>
        <v/>
      </c>
    </row>
    <row r="915" spans="1:116" ht="15" customHeight="1" x14ac:dyDescent="0.2">
      <c r="A915" s="20"/>
      <c r="B915" s="19"/>
      <c r="C915" s="19"/>
      <c r="D915" s="19"/>
      <c r="E915" s="136"/>
      <c r="F915" s="70"/>
      <c r="G915" s="19"/>
      <c r="H915" s="65"/>
      <c r="I915" s="20"/>
      <c r="J915" s="66"/>
      <c r="K915" s="18"/>
      <c r="L915" s="18"/>
      <c r="M915" s="20"/>
      <c r="N915" s="20"/>
      <c r="O915" s="18"/>
      <c r="P915" s="134"/>
      <c r="Q915" s="70"/>
      <c r="R915" s="134"/>
      <c r="S915" s="70"/>
      <c r="T915" s="134"/>
      <c r="U915" s="70"/>
      <c r="V915" s="134"/>
      <c r="W915" s="20"/>
      <c r="X915" s="135"/>
      <c r="Y915" s="20"/>
      <c r="Z915" s="135"/>
      <c r="AA915" s="19"/>
      <c r="AB915" s="19"/>
      <c r="AC915" s="19"/>
      <c r="AD915" s="19"/>
      <c r="AE915" s="71" t="str">
        <f t="shared" si="542"/>
        <v/>
      </c>
      <c r="AF915" s="71" t="str">
        <f t="shared" si="543"/>
        <v/>
      </c>
      <c r="AG915" s="71" t="str">
        <f t="shared" si="544"/>
        <v/>
      </c>
      <c r="AH915" s="71" t="str">
        <f t="shared" si="545"/>
        <v/>
      </c>
      <c r="AI915" s="71" t="str">
        <f t="shared" si="546"/>
        <v/>
      </c>
      <c r="AJ915" s="71" t="str">
        <f t="shared" si="547"/>
        <v/>
      </c>
      <c r="AK915" s="71" t="str">
        <f t="shared" si="548"/>
        <v/>
      </c>
      <c r="AL915" s="71" t="str">
        <f t="shared" si="549"/>
        <v/>
      </c>
      <c r="AM915" s="71" t="str">
        <f t="shared" si="550"/>
        <v/>
      </c>
      <c r="AN915" s="72" t="str">
        <f t="shared" si="551"/>
        <v/>
      </c>
      <c r="AO915" s="73" t="str">
        <f t="shared" si="552"/>
        <v/>
      </c>
      <c r="AP915" s="72" t="str">
        <f t="shared" si="553"/>
        <v/>
      </c>
      <c r="AQ915" s="72" t="str">
        <f t="shared" si="554"/>
        <v/>
      </c>
      <c r="AR915" s="72" t="str">
        <f t="shared" si="555"/>
        <v/>
      </c>
      <c r="AS915" s="72" t="str">
        <f t="shared" si="556"/>
        <v/>
      </c>
      <c r="AT915" s="72" t="str">
        <f t="shared" si="557"/>
        <v/>
      </c>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78" t="str">
        <f t="shared" si="558"/>
        <v/>
      </c>
      <c r="CO915" s="78" t="str">
        <f t="shared" si="559"/>
        <v/>
      </c>
      <c r="CP915" s="78" t="str">
        <f t="shared" si="560"/>
        <v/>
      </c>
      <c r="CQ915" s="78" t="str">
        <f t="shared" si="561"/>
        <v/>
      </c>
      <c r="CR915" s="78" t="str">
        <f t="shared" si="562"/>
        <v/>
      </c>
      <c r="CS915" s="78" t="str">
        <f t="shared" si="563"/>
        <v/>
      </c>
      <c r="CT915" s="78">
        <f t="shared" si="564"/>
        <v>0</v>
      </c>
      <c r="CU915" s="78">
        <f t="shared" si="565"/>
        <v>0</v>
      </c>
      <c r="CV915" s="78">
        <f t="shared" si="566"/>
        <v>0</v>
      </c>
      <c r="CW915" s="78">
        <f t="shared" si="567"/>
        <v>0</v>
      </c>
      <c r="CX915" s="78">
        <f t="shared" si="568"/>
        <v>0</v>
      </c>
      <c r="CY915" s="78">
        <f t="shared" si="569"/>
        <v>0</v>
      </c>
      <c r="CZ915" s="78">
        <f t="shared" si="570"/>
        <v>0</v>
      </c>
      <c r="DA915" s="78">
        <f>IF(COUNTIFS($A$2:$A$601,A915,$B$2:$B$601,B915,$F$2:F$601,F915)&gt;1,1,0)</f>
        <v>0</v>
      </c>
      <c r="DB915" s="78">
        <f t="shared" si="571"/>
        <v>0</v>
      </c>
      <c r="DC915" s="78">
        <f t="shared" si="572"/>
        <v>0</v>
      </c>
      <c r="DD915" s="78">
        <f t="shared" si="573"/>
        <v>0</v>
      </c>
      <c r="DE915" s="78" t="str">
        <f t="shared" si="574"/>
        <v>1</v>
      </c>
      <c r="DF915" s="78" t="str">
        <f t="shared" si="575"/>
        <v>1</v>
      </c>
      <c r="DG915" s="78" t="str">
        <f t="shared" si="576"/>
        <v>1</v>
      </c>
      <c r="DH915" s="78" t="str">
        <f t="shared" si="577"/>
        <v>1</v>
      </c>
      <c r="DI915" s="79" t="str">
        <f>IFERROR(IF(J915="","",VLOOKUP(J915,Lists!$D$3:$E$13,2,FALSE)),1)</f>
        <v/>
      </c>
      <c r="DJ915" s="79" t="str">
        <f>IFERROR(IF(K915="","",VLOOKUP(K915,Lists!$F$3:$G$14,2,FALSE)),1)</f>
        <v/>
      </c>
      <c r="DK915" s="79" t="str">
        <f>IFERROR(IF(M915="","",VLOOKUP(M915,Lists!$AA$3:$AB$18,2,FALSE)),1)</f>
        <v/>
      </c>
      <c r="DL915" s="79" t="str">
        <f>IFERROR(IF(N915="","",VLOOKUP(N915,Lists!$AC$3:$AD$13,2,FALSE)),1)</f>
        <v/>
      </c>
    </row>
    <row r="916" spans="1:116" ht="15" customHeight="1" x14ac:dyDescent="0.2">
      <c r="A916" s="20"/>
      <c r="B916" s="19"/>
      <c r="C916" s="19"/>
      <c r="D916" s="19"/>
      <c r="E916" s="136"/>
      <c r="F916" s="70"/>
      <c r="G916" s="19"/>
      <c r="H916" s="65"/>
      <c r="I916" s="20"/>
      <c r="J916" s="66"/>
      <c r="K916" s="18"/>
      <c r="L916" s="18"/>
      <c r="M916" s="20"/>
      <c r="N916" s="20"/>
      <c r="O916" s="18"/>
      <c r="P916" s="134"/>
      <c r="Q916" s="70"/>
      <c r="R916" s="134"/>
      <c r="S916" s="70"/>
      <c r="T916" s="134"/>
      <c r="U916" s="70"/>
      <c r="V916" s="134"/>
      <c r="W916" s="20"/>
      <c r="X916" s="135"/>
      <c r="Y916" s="20"/>
      <c r="Z916" s="135"/>
      <c r="AA916" s="19"/>
      <c r="AB916" s="19"/>
      <c r="AC916" s="19"/>
      <c r="AD916" s="19"/>
      <c r="AE916" s="71" t="str">
        <f t="shared" si="542"/>
        <v/>
      </c>
      <c r="AF916" s="71" t="str">
        <f t="shared" si="543"/>
        <v/>
      </c>
      <c r="AG916" s="71" t="str">
        <f t="shared" si="544"/>
        <v/>
      </c>
      <c r="AH916" s="71" t="str">
        <f t="shared" si="545"/>
        <v/>
      </c>
      <c r="AI916" s="71" t="str">
        <f t="shared" si="546"/>
        <v/>
      </c>
      <c r="AJ916" s="71" t="str">
        <f t="shared" si="547"/>
        <v/>
      </c>
      <c r="AK916" s="71" t="str">
        <f t="shared" si="548"/>
        <v/>
      </c>
      <c r="AL916" s="71" t="str">
        <f t="shared" si="549"/>
        <v/>
      </c>
      <c r="AM916" s="71" t="str">
        <f t="shared" si="550"/>
        <v/>
      </c>
      <c r="AN916" s="72" t="str">
        <f t="shared" si="551"/>
        <v/>
      </c>
      <c r="AO916" s="73" t="str">
        <f t="shared" si="552"/>
        <v/>
      </c>
      <c r="AP916" s="72" t="str">
        <f t="shared" si="553"/>
        <v/>
      </c>
      <c r="AQ916" s="72" t="str">
        <f t="shared" si="554"/>
        <v/>
      </c>
      <c r="AR916" s="72" t="str">
        <f t="shared" si="555"/>
        <v/>
      </c>
      <c r="AS916" s="72" t="str">
        <f t="shared" si="556"/>
        <v/>
      </c>
      <c r="AT916" s="72" t="str">
        <f t="shared" si="557"/>
        <v/>
      </c>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78" t="str">
        <f t="shared" si="558"/>
        <v/>
      </c>
      <c r="CO916" s="78" t="str">
        <f t="shared" si="559"/>
        <v/>
      </c>
      <c r="CP916" s="78" t="str">
        <f t="shared" si="560"/>
        <v/>
      </c>
      <c r="CQ916" s="78" t="str">
        <f t="shared" si="561"/>
        <v/>
      </c>
      <c r="CR916" s="78" t="str">
        <f t="shared" si="562"/>
        <v/>
      </c>
      <c r="CS916" s="78" t="str">
        <f t="shared" si="563"/>
        <v/>
      </c>
      <c r="CT916" s="78">
        <f t="shared" si="564"/>
        <v>0</v>
      </c>
      <c r="CU916" s="78">
        <f t="shared" si="565"/>
        <v>0</v>
      </c>
      <c r="CV916" s="78">
        <f t="shared" si="566"/>
        <v>0</v>
      </c>
      <c r="CW916" s="78">
        <f t="shared" si="567"/>
        <v>0</v>
      </c>
      <c r="CX916" s="78">
        <f t="shared" si="568"/>
        <v>0</v>
      </c>
      <c r="CY916" s="78">
        <f t="shared" si="569"/>
        <v>0</v>
      </c>
      <c r="CZ916" s="78">
        <f t="shared" si="570"/>
        <v>0</v>
      </c>
      <c r="DA916" s="78">
        <f>IF(COUNTIFS($A$2:$A$601,A916,$B$2:$B$601,B916,$F$2:F$601,F916)&gt;1,1,0)</f>
        <v>0</v>
      </c>
      <c r="DB916" s="78">
        <f t="shared" si="571"/>
        <v>0</v>
      </c>
      <c r="DC916" s="78">
        <f t="shared" si="572"/>
        <v>0</v>
      </c>
      <c r="DD916" s="78">
        <f t="shared" si="573"/>
        <v>0</v>
      </c>
      <c r="DE916" s="78" t="str">
        <f t="shared" si="574"/>
        <v>1</v>
      </c>
      <c r="DF916" s="78" t="str">
        <f t="shared" si="575"/>
        <v>1</v>
      </c>
      <c r="DG916" s="78" t="str">
        <f t="shared" si="576"/>
        <v>1</v>
      </c>
      <c r="DH916" s="78" t="str">
        <f t="shared" si="577"/>
        <v>1</v>
      </c>
      <c r="DI916" s="79" t="str">
        <f>IFERROR(IF(J916="","",VLOOKUP(J916,Lists!$D$3:$E$13,2,FALSE)),1)</f>
        <v/>
      </c>
      <c r="DJ916" s="79" t="str">
        <f>IFERROR(IF(K916="","",VLOOKUP(K916,Lists!$F$3:$G$14,2,FALSE)),1)</f>
        <v/>
      </c>
      <c r="DK916" s="79" t="str">
        <f>IFERROR(IF(M916="","",VLOOKUP(M916,Lists!$AA$3:$AB$18,2,FALSE)),1)</f>
        <v/>
      </c>
      <c r="DL916" s="79" t="str">
        <f>IFERROR(IF(N916="","",VLOOKUP(N916,Lists!$AC$3:$AD$13,2,FALSE)),1)</f>
        <v/>
      </c>
    </row>
    <row r="917" spans="1:116" ht="15" customHeight="1" x14ac:dyDescent="0.2">
      <c r="A917" s="20"/>
      <c r="B917" s="19"/>
      <c r="C917" s="19"/>
      <c r="D917" s="19"/>
      <c r="E917" s="136"/>
      <c r="F917" s="70"/>
      <c r="G917" s="19"/>
      <c r="H917" s="65"/>
      <c r="I917" s="20"/>
      <c r="J917" s="66"/>
      <c r="K917" s="18"/>
      <c r="L917" s="18"/>
      <c r="M917" s="20"/>
      <c r="N917" s="20"/>
      <c r="O917" s="18"/>
      <c r="P917" s="134"/>
      <c r="Q917" s="70"/>
      <c r="R917" s="134"/>
      <c r="S917" s="70"/>
      <c r="T917" s="134"/>
      <c r="U917" s="70"/>
      <c r="V917" s="134"/>
      <c r="W917" s="20"/>
      <c r="X917" s="135"/>
      <c r="Y917" s="20"/>
      <c r="Z917" s="135"/>
      <c r="AA917" s="19"/>
      <c r="AB917" s="19"/>
      <c r="AC917" s="19"/>
      <c r="AD917" s="19"/>
      <c r="AE917" s="71" t="str">
        <f t="shared" si="542"/>
        <v/>
      </c>
      <c r="AF917" s="71" t="str">
        <f t="shared" si="543"/>
        <v/>
      </c>
      <c r="AG917" s="71" t="str">
        <f t="shared" si="544"/>
        <v/>
      </c>
      <c r="AH917" s="71" t="str">
        <f t="shared" si="545"/>
        <v/>
      </c>
      <c r="AI917" s="71" t="str">
        <f t="shared" si="546"/>
        <v/>
      </c>
      <c r="AJ917" s="71" t="str">
        <f t="shared" si="547"/>
        <v/>
      </c>
      <c r="AK917" s="71" t="str">
        <f t="shared" si="548"/>
        <v/>
      </c>
      <c r="AL917" s="71" t="str">
        <f t="shared" si="549"/>
        <v/>
      </c>
      <c r="AM917" s="71" t="str">
        <f t="shared" si="550"/>
        <v/>
      </c>
      <c r="AN917" s="72" t="str">
        <f t="shared" si="551"/>
        <v/>
      </c>
      <c r="AO917" s="73" t="str">
        <f t="shared" si="552"/>
        <v/>
      </c>
      <c r="AP917" s="72" t="str">
        <f t="shared" si="553"/>
        <v/>
      </c>
      <c r="AQ917" s="72" t="str">
        <f t="shared" si="554"/>
        <v/>
      </c>
      <c r="AR917" s="72" t="str">
        <f t="shared" si="555"/>
        <v/>
      </c>
      <c r="AS917" s="72" t="str">
        <f t="shared" si="556"/>
        <v/>
      </c>
      <c r="AT917" s="72" t="str">
        <f t="shared" si="557"/>
        <v/>
      </c>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78" t="str">
        <f t="shared" si="558"/>
        <v/>
      </c>
      <c r="CO917" s="78" t="str">
        <f t="shared" si="559"/>
        <v/>
      </c>
      <c r="CP917" s="78" t="str">
        <f t="shared" si="560"/>
        <v/>
      </c>
      <c r="CQ917" s="78" t="str">
        <f t="shared" si="561"/>
        <v/>
      </c>
      <c r="CR917" s="78" t="str">
        <f t="shared" si="562"/>
        <v/>
      </c>
      <c r="CS917" s="78" t="str">
        <f t="shared" si="563"/>
        <v/>
      </c>
      <c r="CT917" s="78">
        <f t="shared" si="564"/>
        <v>0</v>
      </c>
      <c r="CU917" s="78">
        <f t="shared" si="565"/>
        <v>0</v>
      </c>
      <c r="CV917" s="78">
        <f t="shared" si="566"/>
        <v>0</v>
      </c>
      <c r="CW917" s="78">
        <f t="shared" si="567"/>
        <v>0</v>
      </c>
      <c r="CX917" s="78">
        <f t="shared" si="568"/>
        <v>0</v>
      </c>
      <c r="CY917" s="78">
        <f t="shared" si="569"/>
        <v>0</v>
      </c>
      <c r="CZ917" s="78">
        <f t="shared" si="570"/>
        <v>0</v>
      </c>
      <c r="DA917" s="78">
        <f>IF(COUNTIFS($A$2:$A$601,A917,$B$2:$B$601,B917,$F$2:F$601,F917)&gt;1,1,0)</f>
        <v>0</v>
      </c>
      <c r="DB917" s="78">
        <f t="shared" si="571"/>
        <v>0</v>
      </c>
      <c r="DC917" s="78">
        <f t="shared" si="572"/>
        <v>0</v>
      </c>
      <c r="DD917" s="78">
        <f t="shared" si="573"/>
        <v>0</v>
      </c>
      <c r="DE917" s="78" t="str">
        <f t="shared" si="574"/>
        <v>1</v>
      </c>
      <c r="DF917" s="78" t="str">
        <f t="shared" si="575"/>
        <v>1</v>
      </c>
      <c r="DG917" s="78" t="str">
        <f t="shared" si="576"/>
        <v>1</v>
      </c>
      <c r="DH917" s="78" t="str">
        <f t="shared" si="577"/>
        <v>1</v>
      </c>
      <c r="DI917" s="79" t="str">
        <f>IFERROR(IF(J917="","",VLOOKUP(J917,Lists!$D$3:$E$13,2,FALSE)),1)</f>
        <v/>
      </c>
      <c r="DJ917" s="79" t="str">
        <f>IFERROR(IF(K917="","",VLOOKUP(K917,Lists!$F$3:$G$14,2,FALSE)),1)</f>
        <v/>
      </c>
      <c r="DK917" s="79" t="str">
        <f>IFERROR(IF(M917="","",VLOOKUP(M917,Lists!$AA$3:$AB$18,2,FALSE)),1)</f>
        <v/>
      </c>
      <c r="DL917" s="79" t="str">
        <f>IFERROR(IF(N917="","",VLOOKUP(N917,Lists!$AC$3:$AD$13,2,FALSE)),1)</f>
        <v/>
      </c>
    </row>
    <row r="918" spans="1:116" ht="15" customHeight="1" x14ac:dyDescent="0.2">
      <c r="A918" s="20"/>
      <c r="B918" s="19"/>
      <c r="C918" s="19"/>
      <c r="D918" s="19"/>
      <c r="E918" s="136"/>
      <c r="F918" s="70"/>
      <c r="G918" s="19"/>
      <c r="H918" s="65"/>
      <c r="I918" s="20"/>
      <c r="J918" s="66"/>
      <c r="K918" s="18"/>
      <c r="L918" s="18"/>
      <c r="M918" s="20"/>
      <c r="N918" s="20"/>
      <c r="O918" s="18"/>
      <c r="P918" s="134"/>
      <c r="Q918" s="70"/>
      <c r="R918" s="134"/>
      <c r="S918" s="70"/>
      <c r="T918" s="134"/>
      <c r="U918" s="70"/>
      <c r="V918" s="134"/>
      <c r="W918" s="20"/>
      <c r="X918" s="135"/>
      <c r="Y918" s="20"/>
      <c r="Z918" s="135"/>
      <c r="AA918" s="19"/>
      <c r="AB918" s="19"/>
      <c r="AC918" s="19"/>
      <c r="AD918" s="19"/>
      <c r="AE918" s="71" t="str">
        <f t="shared" si="542"/>
        <v/>
      </c>
      <c r="AF918" s="71" t="str">
        <f t="shared" si="543"/>
        <v/>
      </c>
      <c r="AG918" s="71" t="str">
        <f t="shared" si="544"/>
        <v/>
      </c>
      <c r="AH918" s="71" t="str">
        <f t="shared" si="545"/>
        <v/>
      </c>
      <c r="AI918" s="71" t="str">
        <f t="shared" si="546"/>
        <v/>
      </c>
      <c r="AJ918" s="71" t="str">
        <f t="shared" si="547"/>
        <v/>
      </c>
      <c r="AK918" s="71" t="str">
        <f t="shared" si="548"/>
        <v/>
      </c>
      <c r="AL918" s="71" t="str">
        <f t="shared" si="549"/>
        <v/>
      </c>
      <c r="AM918" s="71" t="str">
        <f t="shared" si="550"/>
        <v/>
      </c>
      <c r="AN918" s="72" t="str">
        <f t="shared" si="551"/>
        <v/>
      </c>
      <c r="AO918" s="73" t="str">
        <f t="shared" si="552"/>
        <v/>
      </c>
      <c r="AP918" s="72" t="str">
        <f t="shared" si="553"/>
        <v/>
      </c>
      <c r="AQ918" s="72" t="str">
        <f t="shared" si="554"/>
        <v/>
      </c>
      <c r="AR918" s="72" t="str">
        <f t="shared" si="555"/>
        <v/>
      </c>
      <c r="AS918" s="72" t="str">
        <f t="shared" si="556"/>
        <v/>
      </c>
      <c r="AT918" s="72" t="str">
        <f t="shared" si="557"/>
        <v/>
      </c>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78" t="str">
        <f t="shared" si="558"/>
        <v/>
      </c>
      <c r="CO918" s="78" t="str">
        <f t="shared" si="559"/>
        <v/>
      </c>
      <c r="CP918" s="78" t="str">
        <f t="shared" si="560"/>
        <v/>
      </c>
      <c r="CQ918" s="78" t="str">
        <f t="shared" si="561"/>
        <v/>
      </c>
      <c r="CR918" s="78" t="str">
        <f t="shared" si="562"/>
        <v/>
      </c>
      <c r="CS918" s="78" t="str">
        <f t="shared" si="563"/>
        <v/>
      </c>
      <c r="CT918" s="78">
        <f t="shared" si="564"/>
        <v>0</v>
      </c>
      <c r="CU918" s="78">
        <f t="shared" si="565"/>
        <v>0</v>
      </c>
      <c r="CV918" s="78">
        <f t="shared" si="566"/>
        <v>0</v>
      </c>
      <c r="CW918" s="78">
        <f t="shared" si="567"/>
        <v>0</v>
      </c>
      <c r="CX918" s="78">
        <f t="shared" si="568"/>
        <v>0</v>
      </c>
      <c r="CY918" s="78">
        <f t="shared" si="569"/>
        <v>0</v>
      </c>
      <c r="CZ918" s="78">
        <f t="shared" si="570"/>
        <v>0</v>
      </c>
      <c r="DA918" s="78">
        <f>IF(COUNTIFS($A$2:$A$601,A918,$B$2:$B$601,B918,$F$2:F$601,F918)&gt;1,1,0)</f>
        <v>0</v>
      </c>
      <c r="DB918" s="78">
        <f t="shared" si="571"/>
        <v>0</v>
      </c>
      <c r="DC918" s="78">
        <f t="shared" si="572"/>
        <v>0</v>
      </c>
      <c r="DD918" s="78">
        <f t="shared" si="573"/>
        <v>0</v>
      </c>
      <c r="DE918" s="78" t="str">
        <f t="shared" si="574"/>
        <v>1</v>
      </c>
      <c r="DF918" s="78" t="str">
        <f t="shared" si="575"/>
        <v>1</v>
      </c>
      <c r="DG918" s="78" t="str">
        <f t="shared" si="576"/>
        <v>1</v>
      </c>
      <c r="DH918" s="78" t="str">
        <f t="shared" si="577"/>
        <v>1</v>
      </c>
      <c r="DI918" s="79" t="str">
        <f>IFERROR(IF(J918="","",VLOOKUP(J918,Lists!$D$3:$E$13,2,FALSE)),1)</f>
        <v/>
      </c>
      <c r="DJ918" s="79" t="str">
        <f>IFERROR(IF(K918="","",VLOOKUP(K918,Lists!$F$3:$G$14,2,FALSE)),1)</f>
        <v/>
      </c>
      <c r="DK918" s="79" t="str">
        <f>IFERROR(IF(M918="","",VLOOKUP(M918,Lists!$AA$3:$AB$18,2,FALSE)),1)</f>
        <v/>
      </c>
      <c r="DL918" s="79" t="str">
        <f>IFERROR(IF(N918="","",VLOOKUP(N918,Lists!$AC$3:$AD$13,2,FALSE)),1)</f>
        <v/>
      </c>
    </row>
    <row r="919" spans="1:116" ht="15" customHeight="1" x14ac:dyDescent="0.2">
      <c r="A919" s="20"/>
      <c r="B919" s="19"/>
      <c r="C919" s="19"/>
      <c r="D919" s="19"/>
      <c r="E919" s="136"/>
      <c r="F919" s="70"/>
      <c r="G919" s="19"/>
      <c r="H919" s="65"/>
      <c r="I919" s="20"/>
      <c r="J919" s="66"/>
      <c r="K919" s="18"/>
      <c r="L919" s="18"/>
      <c r="M919" s="20"/>
      <c r="N919" s="20"/>
      <c r="O919" s="18"/>
      <c r="P919" s="134"/>
      <c r="Q919" s="70"/>
      <c r="R919" s="134"/>
      <c r="S919" s="70"/>
      <c r="T919" s="134"/>
      <c r="U919" s="70"/>
      <c r="V919" s="134"/>
      <c r="W919" s="20"/>
      <c r="X919" s="135"/>
      <c r="Y919" s="20"/>
      <c r="Z919" s="135"/>
      <c r="AA919" s="19"/>
      <c r="AB919" s="19"/>
      <c r="AC919" s="19"/>
      <c r="AD919" s="19"/>
      <c r="AE919" s="71" t="str">
        <f t="shared" si="542"/>
        <v/>
      </c>
      <c r="AF919" s="71" t="str">
        <f t="shared" si="543"/>
        <v/>
      </c>
      <c r="AG919" s="71" t="str">
        <f t="shared" si="544"/>
        <v/>
      </c>
      <c r="AH919" s="71" t="str">
        <f t="shared" si="545"/>
        <v/>
      </c>
      <c r="AI919" s="71" t="str">
        <f t="shared" si="546"/>
        <v/>
      </c>
      <c r="AJ919" s="71" t="str">
        <f t="shared" si="547"/>
        <v/>
      </c>
      <c r="AK919" s="71" t="str">
        <f t="shared" si="548"/>
        <v/>
      </c>
      <c r="AL919" s="71" t="str">
        <f t="shared" si="549"/>
        <v/>
      </c>
      <c r="AM919" s="71" t="str">
        <f t="shared" si="550"/>
        <v/>
      </c>
      <c r="AN919" s="72" t="str">
        <f t="shared" si="551"/>
        <v/>
      </c>
      <c r="AO919" s="73" t="str">
        <f t="shared" si="552"/>
        <v/>
      </c>
      <c r="AP919" s="72" t="str">
        <f t="shared" si="553"/>
        <v/>
      </c>
      <c r="AQ919" s="72" t="str">
        <f t="shared" si="554"/>
        <v/>
      </c>
      <c r="AR919" s="72" t="str">
        <f t="shared" si="555"/>
        <v/>
      </c>
      <c r="AS919" s="72" t="str">
        <f t="shared" si="556"/>
        <v/>
      </c>
      <c r="AT919" s="72" t="str">
        <f t="shared" si="557"/>
        <v/>
      </c>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78" t="str">
        <f t="shared" si="558"/>
        <v/>
      </c>
      <c r="CO919" s="78" t="str">
        <f t="shared" si="559"/>
        <v/>
      </c>
      <c r="CP919" s="78" t="str">
        <f t="shared" si="560"/>
        <v/>
      </c>
      <c r="CQ919" s="78" t="str">
        <f t="shared" si="561"/>
        <v/>
      </c>
      <c r="CR919" s="78" t="str">
        <f t="shared" si="562"/>
        <v/>
      </c>
      <c r="CS919" s="78" t="str">
        <f t="shared" si="563"/>
        <v/>
      </c>
      <c r="CT919" s="78">
        <f t="shared" si="564"/>
        <v>0</v>
      </c>
      <c r="CU919" s="78">
        <f t="shared" si="565"/>
        <v>0</v>
      </c>
      <c r="CV919" s="78">
        <f t="shared" si="566"/>
        <v>0</v>
      </c>
      <c r="CW919" s="78">
        <f t="shared" si="567"/>
        <v>0</v>
      </c>
      <c r="CX919" s="78">
        <f t="shared" si="568"/>
        <v>0</v>
      </c>
      <c r="CY919" s="78">
        <f t="shared" si="569"/>
        <v>0</v>
      </c>
      <c r="CZ919" s="78">
        <f t="shared" si="570"/>
        <v>0</v>
      </c>
      <c r="DA919" s="78">
        <f>IF(COUNTIFS($A$2:$A$601,A919,$B$2:$B$601,B919,$F$2:F$601,F919)&gt;1,1,0)</f>
        <v>0</v>
      </c>
      <c r="DB919" s="78">
        <f t="shared" si="571"/>
        <v>0</v>
      </c>
      <c r="DC919" s="78">
        <f t="shared" si="572"/>
        <v>0</v>
      </c>
      <c r="DD919" s="78">
        <f t="shared" si="573"/>
        <v>0</v>
      </c>
      <c r="DE919" s="78" t="str">
        <f t="shared" si="574"/>
        <v>1</v>
      </c>
      <c r="DF919" s="78" t="str">
        <f t="shared" si="575"/>
        <v>1</v>
      </c>
      <c r="DG919" s="78" t="str">
        <f t="shared" si="576"/>
        <v>1</v>
      </c>
      <c r="DH919" s="78" t="str">
        <f t="shared" si="577"/>
        <v>1</v>
      </c>
      <c r="DI919" s="79" t="str">
        <f>IFERROR(IF(J919="","",VLOOKUP(J919,Lists!$D$3:$E$13,2,FALSE)),1)</f>
        <v/>
      </c>
      <c r="DJ919" s="79" t="str">
        <f>IFERROR(IF(K919="","",VLOOKUP(K919,Lists!$F$3:$G$14,2,FALSE)),1)</f>
        <v/>
      </c>
      <c r="DK919" s="79" t="str">
        <f>IFERROR(IF(M919="","",VLOOKUP(M919,Lists!$AA$3:$AB$18,2,FALSE)),1)</f>
        <v/>
      </c>
      <c r="DL919" s="79" t="str">
        <f>IFERROR(IF(N919="","",VLOOKUP(N919,Lists!$AC$3:$AD$13,2,FALSE)),1)</f>
        <v/>
      </c>
    </row>
    <row r="920" spans="1:116" ht="15" customHeight="1" x14ac:dyDescent="0.2">
      <c r="A920" s="20"/>
      <c r="B920" s="19"/>
      <c r="C920" s="19"/>
      <c r="D920" s="19"/>
      <c r="E920" s="136"/>
      <c r="F920" s="70"/>
      <c r="G920" s="19"/>
      <c r="H920" s="65"/>
      <c r="I920" s="20"/>
      <c r="J920" s="66"/>
      <c r="K920" s="18"/>
      <c r="L920" s="18"/>
      <c r="M920" s="20"/>
      <c r="N920" s="20"/>
      <c r="O920" s="18"/>
      <c r="P920" s="134"/>
      <c r="Q920" s="70"/>
      <c r="R920" s="134"/>
      <c r="S920" s="70"/>
      <c r="T920" s="134"/>
      <c r="U920" s="70"/>
      <c r="V920" s="134"/>
      <c r="W920" s="20"/>
      <c r="X920" s="135"/>
      <c r="Y920" s="20"/>
      <c r="Z920" s="135"/>
      <c r="AA920" s="19"/>
      <c r="AB920" s="19"/>
      <c r="AC920" s="19"/>
      <c r="AD920" s="19"/>
      <c r="AE920" s="71" t="str">
        <f t="shared" si="542"/>
        <v/>
      </c>
      <c r="AF920" s="71" t="str">
        <f t="shared" si="543"/>
        <v/>
      </c>
      <c r="AG920" s="71" t="str">
        <f t="shared" si="544"/>
        <v/>
      </c>
      <c r="AH920" s="71" t="str">
        <f t="shared" si="545"/>
        <v/>
      </c>
      <c r="AI920" s="71" t="str">
        <f t="shared" si="546"/>
        <v/>
      </c>
      <c r="AJ920" s="71" t="str">
        <f t="shared" si="547"/>
        <v/>
      </c>
      <c r="AK920" s="71" t="str">
        <f t="shared" si="548"/>
        <v/>
      </c>
      <c r="AL920" s="71" t="str">
        <f t="shared" si="549"/>
        <v/>
      </c>
      <c r="AM920" s="71" t="str">
        <f t="shared" si="550"/>
        <v/>
      </c>
      <c r="AN920" s="72" t="str">
        <f t="shared" si="551"/>
        <v/>
      </c>
      <c r="AO920" s="73" t="str">
        <f t="shared" si="552"/>
        <v/>
      </c>
      <c r="AP920" s="72" t="str">
        <f t="shared" si="553"/>
        <v/>
      </c>
      <c r="AQ920" s="72" t="str">
        <f t="shared" si="554"/>
        <v/>
      </c>
      <c r="AR920" s="72" t="str">
        <f t="shared" si="555"/>
        <v/>
      </c>
      <c r="AS920" s="72" t="str">
        <f t="shared" si="556"/>
        <v/>
      </c>
      <c r="AT920" s="72" t="str">
        <f t="shared" si="557"/>
        <v/>
      </c>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78" t="str">
        <f t="shared" si="558"/>
        <v/>
      </c>
      <c r="CO920" s="78" t="str">
        <f t="shared" si="559"/>
        <v/>
      </c>
      <c r="CP920" s="78" t="str">
        <f t="shared" si="560"/>
        <v/>
      </c>
      <c r="CQ920" s="78" t="str">
        <f t="shared" si="561"/>
        <v/>
      </c>
      <c r="CR920" s="78" t="str">
        <f t="shared" si="562"/>
        <v/>
      </c>
      <c r="CS920" s="78" t="str">
        <f t="shared" si="563"/>
        <v/>
      </c>
      <c r="CT920" s="78">
        <f t="shared" si="564"/>
        <v>0</v>
      </c>
      <c r="CU920" s="78">
        <f t="shared" si="565"/>
        <v>0</v>
      </c>
      <c r="CV920" s="78">
        <f t="shared" si="566"/>
        <v>0</v>
      </c>
      <c r="CW920" s="78">
        <f t="shared" si="567"/>
        <v>0</v>
      </c>
      <c r="CX920" s="78">
        <f t="shared" si="568"/>
        <v>0</v>
      </c>
      <c r="CY920" s="78">
        <f t="shared" si="569"/>
        <v>0</v>
      </c>
      <c r="CZ920" s="78">
        <f t="shared" si="570"/>
        <v>0</v>
      </c>
      <c r="DA920" s="78">
        <f>IF(COUNTIFS($A$2:$A$601,A920,$B$2:$B$601,B920,$F$2:F$601,F920)&gt;1,1,0)</f>
        <v>0</v>
      </c>
      <c r="DB920" s="78">
        <f t="shared" si="571"/>
        <v>0</v>
      </c>
      <c r="DC920" s="78">
        <f t="shared" si="572"/>
        <v>0</v>
      </c>
      <c r="DD920" s="78">
        <f t="shared" si="573"/>
        <v>0</v>
      </c>
      <c r="DE920" s="78" t="str">
        <f t="shared" si="574"/>
        <v>1</v>
      </c>
      <c r="DF920" s="78" t="str">
        <f t="shared" si="575"/>
        <v>1</v>
      </c>
      <c r="DG920" s="78" t="str">
        <f t="shared" si="576"/>
        <v>1</v>
      </c>
      <c r="DH920" s="78" t="str">
        <f t="shared" si="577"/>
        <v>1</v>
      </c>
      <c r="DI920" s="79" t="str">
        <f>IFERROR(IF(J920="","",VLOOKUP(J920,Lists!$D$3:$E$13,2,FALSE)),1)</f>
        <v/>
      </c>
      <c r="DJ920" s="79" t="str">
        <f>IFERROR(IF(K920="","",VLOOKUP(K920,Lists!$F$3:$G$14,2,FALSE)),1)</f>
        <v/>
      </c>
      <c r="DK920" s="79" t="str">
        <f>IFERROR(IF(M920="","",VLOOKUP(M920,Lists!$AA$3:$AB$18,2,FALSE)),1)</f>
        <v/>
      </c>
      <c r="DL920" s="79" t="str">
        <f>IFERROR(IF(N920="","",VLOOKUP(N920,Lists!$AC$3:$AD$13,2,FALSE)),1)</f>
        <v/>
      </c>
    </row>
    <row r="921" spans="1:116" ht="15" customHeight="1" x14ac:dyDescent="0.2">
      <c r="A921" s="20"/>
      <c r="B921" s="19"/>
      <c r="C921" s="19"/>
      <c r="D921" s="19"/>
      <c r="E921" s="136"/>
      <c r="F921" s="70"/>
      <c r="G921" s="19"/>
      <c r="H921" s="65"/>
      <c r="I921" s="20"/>
      <c r="J921" s="66"/>
      <c r="K921" s="18"/>
      <c r="L921" s="18"/>
      <c r="M921" s="20"/>
      <c r="N921" s="20"/>
      <c r="O921" s="18"/>
      <c r="P921" s="134"/>
      <c r="Q921" s="70"/>
      <c r="R921" s="134"/>
      <c r="S921" s="70"/>
      <c r="T921" s="134"/>
      <c r="U921" s="70"/>
      <c r="V921" s="134"/>
      <c r="W921" s="20"/>
      <c r="X921" s="135"/>
      <c r="Y921" s="20"/>
      <c r="Z921" s="135"/>
      <c r="AA921" s="19"/>
      <c r="AB921" s="19"/>
      <c r="AC921" s="19"/>
      <c r="AD921" s="19"/>
      <c r="AE921" s="71" t="str">
        <f t="shared" si="542"/>
        <v/>
      </c>
      <c r="AF921" s="71" t="str">
        <f t="shared" si="543"/>
        <v/>
      </c>
      <c r="AG921" s="71" t="str">
        <f t="shared" si="544"/>
        <v/>
      </c>
      <c r="AH921" s="71" t="str">
        <f t="shared" si="545"/>
        <v/>
      </c>
      <c r="AI921" s="71" t="str">
        <f t="shared" si="546"/>
        <v/>
      </c>
      <c r="AJ921" s="71" t="str">
        <f t="shared" si="547"/>
        <v/>
      </c>
      <c r="AK921" s="71" t="str">
        <f t="shared" si="548"/>
        <v/>
      </c>
      <c r="AL921" s="71" t="str">
        <f t="shared" si="549"/>
        <v/>
      </c>
      <c r="AM921" s="71" t="str">
        <f t="shared" si="550"/>
        <v/>
      </c>
      <c r="AN921" s="72" t="str">
        <f t="shared" si="551"/>
        <v/>
      </c>
      <c r="AO921" s="73" t="str">
        <f t="shared" si="552"/>
        <v/>
      </c>
      <c r="AP921" s="72" t="str">
        <f t="shared" si="553"/>
        <v/>
      </c>
      <c r="AQ921" s="72" t="str">
        <f t="shared" si="554"/>
        <v/>
      </c>
      <c r="AR921" s="72" t="str">
        <f t="shared" si="555"/>
        <v/>
      </c>
      <c r="AS921" s="72" t="str">
        <f t="shared" si="556"/>
        <v/>
      </c>
      <c r="AT921" s="72" t="str">
        <f t="shared" si="557"/>
        <v/>
      </c>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78" t="str">
        <f t="shared" si="558"/>
        <v/>
      </c>
      <c r="CO921" s="78" t="str">
        <f t="shared" si="559"/>
        <v/>
      </c>
      <c r="CP921" s="78" t="str">
        <f t="shared" si="560"/>
        <v/>
      </c>
      <c r="CQ921" s="78" t="str">
        <f t="shared" si="561"/>
        <v/>
      </c>
      <c r="CR921" s="78" t="str">
        <f t="shared" si="562"/>
        <v/>
      </c>
      <c r="CS921" s="78" t="str">
        <f t="shared" si="563"/>
        <v/>
      </c>
      <c r="CT921" s="78">
        <f t="shared" si="564"/>
        <v>0</v>
      </c>
      <c r="CU921" s="78">
        <f t="shared" si="565"/>
        <v>0</v>
      </c>
      <c r="CV921" s="78">
        <f t="shared" si="566"/>
        <v>0</v>
      </c>
      <c r="CW921" s="78">
        <f t="shared" si="567"/>
        <v>0</v>
      </c>
      <c r="CX921" s="78">
        <f t="shared" si="568"/>
        <v>0</v>
      </c>
      <c r="CY921" s="78">
        <f t="shared" si="569"/>
        <v>0</v>
      </c>
      <c r="CZ921" s="78">
        <f t="shared" si="570"/>
        <v>0</v>
      </c>
      <c r="DA921" s="78">
        <f>IF(COUNTIFS($A$2:$A$601,A921,$B$2:$B$601,B921,$F$2:F$601,F921)&gt;1,1,0)</f>
        <v>0</v>
      </c>
      <c r="DB921" s="78">
        <f t="shared" si="571"/>
        <v>0</v>
      </c>
      <c r="DC921" s="78">
        <f t="shared" si="572"/>
        <v>0</v>
      </c>
      <c r="DD921" s="78">
        <f t="shared" si="573"/>
        <v>0</v>
      </c>
      <c r="DE921" s="78" t="str">
        <f t="shared" si="574"/>
        <v>1</v>
      </c>
      <c r="DF921" s="78" t="str">
        <f t="shared" si="575"/>
        <v>1</v>
      </c>
      <c r="DG921" s="78" t="str">
        <f t="shared" si="576"/>
        <v>1</v>
      </c>
      <c r="DH921" s="78" t="str">
        <f t="shared" si="577"/>
        <v>1</v>
      </c>
      <c r="DI921" s="79" t="str">
        <f>IFERROR(IF(J921="","",VLOOKUP(J921,Lists!$D$3:$E$13,2,FALSE)),1)</f>
        <v/>
      </c>
      <c r="DJ921" s="79" t="str">
        <f>IFERROR(IF(K921="","",VLOOKUP(K921,Lists!$F$3:$G$14,2,FALSE)),1)</f>
        <v/>
      </c>
      <c r="DK921" s="79" t="str">
        <f>IFERROR(IF(M921="","",VLOOKUP(M921,Lists!$AA$3:$AB$18,2,FALSE)),1)</f>
        <v/>
      </c>
      <c r="DL921" s="79" t="str">
        <f>IFERROR(IF(N921="","",VLOOKUP(N921,Lists!$AC$3:$AD$13,2,FALSE)),1)</f>
        <v/>
      </c>
    </row>
    <row r="922" spans="1:116" ht="15" customHeight="1" x14ac:dyDescent="0.2">
      <c r="A922" s="20"/>
      <c r="B922" s="19"/>
      <c r="C922" s="19"/>
      <c r="D922" s="19"/>
      <c r="E922" s="136"/>
      <c r="F922" s="70"/>
      <c r="G922" s="19"/>
      <c r="H922" s="65"/>
      <c r="I922" s="20"/>
      <c r="J922" s="66"/>
      <c r="K922" s="18"/>
      <c r="L922" s="18"/>
      <c r="M922" s="20"/>
      <c r="N922" s="20"/>
      <c r="O922" s="18"/>
      <c r="P922" s="134"/>
      <c r="Q922" s="70"/>
      <c r="R922" s="134"/>
      <c r="S922" s="70"/>
      <c r="T922" s="134"/>
      <c r="U922" s="70"/>
      <c r="V922" s="134"/>
      <c r="W922" s="20"/>
      <c r="X922" s="135"/>
      <c r="Y922" s="20"/>
      <c r="Z922" s="135"/>
      <c r="AA922" s="19"/>
      <c r="AB922" s="19"/>
      <c r="AC922" s="19"/>
      <c r="AD922" s="19"/>
      <c r="AE922" s="71" t="str">
        <f t="shared" si="542"/>
        <v/>
      </c>
      <c r="AF922" s="71" t="str">
        <f t="shared" si="543"/>
        <v/>
      </c>
      <c r="AG922" s="71" t="str">
        <f t="shared" si="544"/>
        <v/>
      </c>
      <c r="AH922" s="71" t="str">
        <f t="shared" si="545"/>
        <v/>
      </c>
      <c r="AI922" s="71" t="str">
        <f t="shared" si="546"/>
        <v/>
      </c>
      <c r="AJ922" s="71" t="str">
        <f t="shared" si="547"/>
        <v/>
      </c>
      <c r="AK922" s="71" t="str">
        <f t="shared" si="548"/>
        <v/>
      </c>
      <c r="AL922" s="71" t="str">
        <f t="shared" si="549"/>
        <v/>
      </c>
      <c r="AM922" s="71" t="str">
        <f t="shared" si="550"/>
        <v/>
      </c>
      <c r="AN922" s="72" t="str">
        <f t="shared" si="551"/>
        <v/>
      </c>
      <c r="AO922" s="73" t="str">
        <f t="shared" si="552"/>
        <v/>
      </c>
      <c r="AP922" s="72" t="str">
        <f t="shared" si="553"/>
        <v/>
      </c>
      <c r="AQ922" s="72" t="str">
        <f t="shared" si="554"/>
        <v/>
      </c>
      <c r="AR922" s="72" t="str">
        <f t="shared" si="555"/>
        <v/>
      </c>
      <c r="AS922" s="72" t="str">
        <f t="shared" si="556"/>
        <v/>
      </c>
      <c r="AT922" s="72" t="str">
        <f t="shared" si="557"/>
        <v/>
      </c>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78" t="str">
        <f t="shared" si="558"/>
        <v/>
      </c>
      <c r="CO922" s="78" t="str">
        <f t="shared" si="559"/>
        <v/>
      </c>
      <c r="CP922" s="78" t="str">
        <f t="shared" si="560"/>
        <v/>
      </c>
      <c r="CQ922" s="78" t="str">
        <f t="shared" si="561"/>
        <v/>
      </c>
      <c r="CR922" s="78" t="str">
        <f t="shared" si="562"/>
        <v/>
      </c>
      <c r="CS922" s="78" t="str">
        <f t="shared" si="563"/>
        <v/>
      </c>
      <c r="CT922" s="78">
        <f t="shared" si="564"/>
        <v>0</v>
      </c>
      <c r="CU922" s="78">
        <f t="shared" si="565"/>
        <v>0</v>
      </c>
      <c r="CV922" s="78">
        <f t="shared" si="566"/>
        <v>0</v>
      </c>
      <c r="CW922" s="78">
        <f t="shared" si="567"/>
        <v>0</v>
      </c>
      <c r="CX922" s="78">
        <f t="shared" si="568"/>
        <v>0</v>
      </c>
      <c r="CY922" s="78">
        <f t="shared" si="569"/>
        <v>0</v>
      </c>
      <c r="CZ922" s="78">
        <f t="shared" si="570"/>
        <v>0</v>
      </c>
      <c r="DA922" s="78">
        <f>IF(COUNTIFS($A$2:$A$601,A922,$B$2:$B$601,B922,$F$2:F$601,F922)&gt;1,1,0)</f>
        <v>0</v>
      </c>
      <c r="DB922" s="78">
        <f t="shared" si="571"/>
        <v>0</v>
      </c>
      <c r="DC922" s="78">
        <f t="shared" si="572"/>
        <v>0</v>
      </c>
      <c r="DD922" s="78">
        <f t="shared" si="573"/>
        <v>0</v>
      </c>
      <c r="DE922" s="78" t="str">
        <f t="shared" si="574"/>
        <v>1</v>
      </c>
      <c r="DF922" s="78" t="str">
        <f t="shared" si="575"/>
        <v>1</v>
      </c>
      <c r="DG922" s="78" t="str">
        <f t="shared" si="576"/>
        <v>1</v>
      </c>
      <c r="DH922" s="78" t="str">
        <f t="shared" si="577"/>
        <v>1</v>
      </c>
      <c r="DI922" s="79" t="str">
        <f>IFERROR(IF(J922="","",VLOOKUP(J922,Lists!$D$3:$E$13,2,FALSE)),1)</f>
        <v/>
      </c>
      <c r="DJ922" s="79" t="str">
        <f>IFERROR(IF(K922="","",VLOOKUP(K922,Lists!$F$3:$G$14,2,FALSE)),1)</f>
        <v/>
      </c>
      <c r="DK922" s="79" t="str">
        <f>IFERROR(IF(M922="","",VLOOKUP(M922,Lists!$AA$3:$AB$18,2,FALSE)),1)</f>
        <v/>
      </c>
      <c r="DL922" s="79" t="str">
        <f>IFERROR(IF(N922="","",VLOOKUP(N922,Lists!$AC$3:$AD$13,2,FALSE)),1)</f>
        <v/>
      </c>
    </row>
    <row r="923" spans="1:116" ht="15" customHeight="1" x14ac:dyDescent="0.2">
      <c r="A923" s="20"/>
      <c r="B923" s="19"/>
      <c r="C923" s="19"/>
      <c r="D923" s="19"/>
      <c r="E923" s="136"/>
      <c r="F923" s="70"/>
      <c r="G923" s="19"/>
      <c r="H923" s="65"/>
      <c r="I923" s="20"/>
      <c r="J923" s="66"/>
      <c r="K923" s="18"/>
      <c r="L923" s="18"/>
      <c r="M923" s="20"/>
      <c r="N923" s="20"/>
      <c r="O923" s="18"/>
      <c r="P923" s="134"/>
      <c r="Q923" s="70"/>
      <c r="R923" s="134"/>
      <c r="S923" s="70"/>
      <c r="T923" s="134"/>
      <c r="U923" s="70"/>
      <c r="V923" s="134"/>
      <c r="W923" s="20"/>
      <c r="X923" s="135"/>
      <c r="Y923" s="20"/>
      <c r="Z923" s="135"/>
      <c r="AA923" s="19"/>
      <c r="AB923" s="19"/>
      <c r="AC923" s="19"/>
      <c r="AD923" s="19"/>
      <c r="AE923" s="71" t="str">
        <f t="shared" si="542"/>
        <v/>
      </c>
      <c r="AF923" s="71" t="str">
        <f t="shared" si="543"/>
        <v/>
      </c>
      <c r="AG923" s="71" t="str">
        <f t="shared" si="544"/>
        <v/>
      </c>
      <c r="AH923" s="71" t="str">
        <f t="shared" si="545"/>
        <v/>
      </c>
      <c r="AI923" s="71" t="str">
        <f t="shared" si="546"/>
        <v/>
      </c>
      <c r="AJ923" s="71" t="str">
        <f t="shared" si="547"/>
        <v/>
      </c>
      <c r="AK923" s="71" t="str">
        <f t="shared" si="548"/>
        <v/>
      </c>
      <c r="AL923" s="71" t="str">
        <f t="shared" si="549"/>
        <v/>
      </c>
      <c r="AM923" s="71" t="str">
        <f t="shared" si="550"/>
        <v/>
      </c>
      <c r="AN923" s="72" t="str">
        <f t="shared" si="551"/>
        <v/>
      </c>
      <c r="AO923" s="73" t="str">
        <f t="shared" si="552"/>
        <v/>
      </c>
      <c r="AP923" s="72" t="str">
        <f t="shared" si="553"/>
        <v/>
      </c>
      <c r="AQ923" s="72" t="str">
        <f t="shared" si="554"/>
        <v/>
      </c>
      <c r="AR923" s="72" t="str">
        <f t="shared" si="555"/>
        <v/>
      </c>
      <c r="AS923" s="72" t="str">
        <f t="shared" si="556"/>
        <v/>
      </c>
      <c r="AT923" s="72" t="str">
        <f t="shared" si="557"/>
        <v/>
      </c>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78" t="str">
        <f t="shared" si="558"/>
        <v/>
      </c>
      <c r="CO923" s="78" t="str">
        <f t="shared" si="559"/>
        <v/>
      </c>
      <c r="CP923" s="78" t="str">
        <f t="shared" si="560"/>
        <v/>
      </c>
      <c r="CQ923" s="78" t="str">
        <f t="shared" si="561"/>
        <v/>
      </c>
      <c r="CR923" s="78" t="str">
        <f t="shared" si="562"/>
        <v/>
      </c>
      <c r="CS923" s="78" t="str">
        <f t="shared" si="563"/>
        <v/>
      </c>
      <c r="CT923" s="78">
        <f t="shared" si="564"/>
        <v>0</v>
      </c>
      <c r="CU923" s="78">
        <f t="shared" si="565"/>
        <v>0</v>
      </c>
      <c r="CV923" s="78">
        <f t="shared" si="566"/>
        <v>0</v>
      </c>
      <c r="CW923" s="78">
        <f t="shared" si="567"/>
        <v>0</v>
      </c>
      <c r="CX923" s="78">
        <f t="shared" si="568"/>
        <v>0</v>
      </c>
      <c r="CY923" s="78">
        <f t="shared" si="569"/>
        <v>0</v>
      </c>
      <c r="CZ923" s="78">
        <f t="shared" si="570"/>
        <v>0</v>
      </c>
      <c r="DA923" s="78">
        <f>IF(COUNTIFS($A$2:$A$601,A923,$B$2:$B$601,B923,$F$2:F$601,F923)&gt;1,1,0)</f>
        <v>0</v>
      </c>
      <c r="DB923" s="78">
        <f t="shared" si="571"/>
        <v>0</v>
      </c>
      <c r="DC923" s="78">
        <f t="shared" si="572"/>
        <v>0</v>
      </c>
      <c r="DD923" s="78">
        <f t="shared" si="573"/>
        <v>0</v>
      </c>
      <c r="DE923" s="78" t="str">
        <f t="shared" si="574"/>
        <v>1</v>
      </c>
      <c r="DF923" s="78" t="str">
        <f t="shared" si="575"/>
        <v>1</v>
      </c>
      <c r="DG923" s="78" t="str">
        <f t="shared" si="576"/>
        <v>1</v>
      </c>
      <c r="DH923" s="78" t="str">
        <f t="shared" si="577"/>
        <v>1</v>
      </c>
      <c r="DI923" s="79" t="str">
        <f>IFERROR(IF(J923="","",VLOOKUP(J923,Lists!$D$3:$E$13,2,FALSE)),1)</f>
        <v/>
      </c>
      <c r="DJ923" s="79" t="str">
        <f>IFERROR(IF(K923="","",VLOOKUP(K923,Lists!$F$3:$G$14,2,FALSE)),1)</f>
        <v/>
      </c>
      <c r="DK923" s="79" t="str">
        <f>IFERROR(IF(M923="","",VLOOKUP(M923,Lists!$AA$3:$AB$18,2,FALSE)),1)</f>
        <v/>
      </c>
      <c r="DL923" s="79" t="str">
        <f>IFERROR(IF(N923="","",VLOOKUP(N923,Lists!$AC$3:$AD$13,2,FALSE)),1)</f>
        <v/>
      </c>
    </row>
    <row r="924" spans="1:116" ht="15" customHeight="1" x14ac:dyDescent="0.2">
      <c r="A924" s="20"/>
      <c r="B924" s="19"/>
      <c r="C924" s="19"/>
      <c r="D924" s="19"/>
      <c r="E924" s="136"/>
      <c r="F924" s="70"/>
      <c r="G924" s="19"/>
      <c r="H924" s="65"/>
      <c r="I924" s="20"/>
      <c r="J924" s="66"/>
      <c r="K924" s="18"/>
      <c r="L924" s="18"/>
      <c r="M924" s="20"/>
      <c r="N924" s="20"/>
      <c r="O924" s="18"/>
      <c r="P924" s="134"/>
      <c r="Q924" s="70"/>
      <c r="R924" s="134"/>
      <c r="S924" s="70"/>
      <c r="T924" s="134"/>
      <c r="U924" s="70"/>
      <c r="V924" s="134"/>
      <c r="W924" s="20"/>
      <c r="X924" s="135"/>
      <c r="Y924" s="20"/>
      <c r="Z924" s="135"/>
      <c r="AA924" s="19"/>
      <c r="AB924" s="19"/>
      <c r="AC924" s="19"/>
      <c r="AD924" s="19"/>
      <c r="AE924" s="71" t="str">
        <f t="shared" si="542"/>
        <v/>
      </c>
      <c r="AF924" s="71" t="str">
        <f t="shared" si="543"/>
        <v/>
      </c>
      <c r="AG924" s="71" t="str">
        <f t="shared" si="544"/>
        <v/>
      </c>
      <c r="AH924" s="71" t="str">
        <f t="shared" si="545"/>
        <v/>
      </c>
      <c r="AI924" s="71" t="str">
        <f t="shared" si="546"/>
        <v/>
      </c>
      <c r="AJ924" s="71" t="str">
        <f t="shared" si="547"/>
        <v/>
      </c>
      <c r="AK924" s="71" t="str">
        <f t="shared" si="548"/>
        <v/>
      </c>
      <c r="AL924" s="71" t="str">
        <f t="shared" si="549"/>
        <v/>
      </c>
      <c r="AM924" s="71" t="str">
        <f t="shared" si="550"/>
        <v/>
      </c>
      <c r="AN924" s="72" t="str">
        <f t="shared" si="551"/>
        <v/>
      </c>
      <c r="AO924" s="73" t="str">
        <f t="shared" si="552"/>
        <v/>
      </c>
      <c r="AP924" s="72" t="str">
        <f t="shared" si="553"/>
        <v/>
      </c>
      <c r="AQ924" s="72" t="str">
        <f t="shared" si="554"/>
        <v/>
      </c>
      <c r="AR924" s="72" t="str">
        <f t="shared" si="555"/>
        <v/>
      </c>
      <c r="AS924" s="72" t="str">
        <f t="shared" si="556"/>
        <v/>
      </c>
      <c r="AT924" s="72" t="str">
        <f t="shared" si="557"/>
        <v/>
      </c>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78" t="str">
        <f t="shared" si="558"/>
        <v/>
      </c>
      <c r="CO924" s="78" t="str">
        <f t="shared" si="559"/>
        <v/>
      </c>
      <c r="CP924" s="78" t="str">
        <f t="shared" si="560"/>
        <v/>
      </c>
      <c r="CQ924" s="78" t="str">
        <f t="shared" si="561"/>
        <v/>
      </c>
      <c r="CR924" s="78" t="str">
        <f t="shared" si="562"/>
        <v/>
      </c>
      <c r="CS924" s="78" t="str">
        <f t="shared" si="563"/>
        <v/>
      </c>
      <c r="CT924" s="78">
        <f t="shared" si="564"/>
        <v>0</v>
      </c>
      <c r="CU924" s="78">
        <f t="shared" si="565"/>
        <v>0</v>
      </c>
      <c r="CV924" s="78">
        <f t="shared" si="566"/>
        <v>0</v>
      </c>
      <c r="CW924" s="78">
        <f t="shared" si="567"/>
        <v>0</v>
      </c>
      <c r="CX924" s="78">
        <f t="shared" si="568"/>
        <v>0</v>
      </c>
      <c r="CY924" s="78">
        <f t="shared" si="569"/>
        <v>0</v>
      </c>
      <c r="CZ924" s="78">
        <f t="shared" si="570"/>
        <v>0</v>
      </c>
      <c r="DA924" s="78">
        <f>IF(COUNTIFS($A$2:$A$601,A924,$B$2:$B$601,B924,$F$2:F$601,F924)&gt;1,1,0)</f>
        <v>0</v>
      </c>
      <c r="DB924" s="78">
        <f t="shared" si="571"/>
        <v>0</v>
      </c>
      <c r="DC924" s="78">
        <f t="shared" si="572"/>
        <v>0</v>
      </c>
      <c r="DD924" s="78">
        <f t="shared" si="573"/>
        <v>0</v>
      </c>
      <c r="DE924" s="78" t="str">
        <f t="shared" si="574"/>
        <v>1</v>
      </c>
      <c r="DF924" s="78" t="str">
        <f t="shared" si="575"/>
        <v>1</v>
      </c>
      <c r="DG924" s="78" t="str">
        <f t="shared" si="576"/>
        <v>1</v>
      </c>
      <c r="DH924" s="78" t="str">
        <f t="shared" si="577"/>
        <v>1</v>
      </c>
      <c r="DI924" s="79" t="str">
        <f>IFERROR(IF(J924="","",VLOOKUP(J924,Lists!$D$3:$E$13,2,FALSE)),1)</f>
        <v/>
      </c>
      <c r="DJ924" s="79" t="str">
        <f>IFERROR(IF(K924="","",VLOOKUP(K924,Lists!$F$3:$G$14,2,FALSE)),1)</f>
        <v/>
      </c>
      <c r="DK924" s="79" t="str">
        <f>IFERROR(IF(M924="","",VLOOKUP(M924,Lists!$AA$3:$AB$18,2,FALSE)),1)</f>
        <v/>
      </c>
      <c r="DL924" s="79" t="str">
        <f>IFERROR(IF(N924="","",VLOOKUP(N924,Lists!$AC$3:$AD$13,2,FALSE)),1)</f>
        <v/>
      </c>
    </row>
    <row r="925" spans="1:116" ht="15" customHeight="1" x14ac:dyDescent="0.2">
      <c r="A925" s="20"/>
      <c r="B925" s="19"/>
      <c r="C925" s="19"/>
      <c r="D925" s="19"/>
      <c r="E925" s="136"/>
      <c r="F925" s="70"/>
      <c r="G925" s="19"/>
      <c r="H925" s="65"/>
      <c r="I925" s="20"/>
      <c r="J925" s="66"/>
      <c r="K925" s="18"/>
      <c r="L925" s="18"/>
      <c r="M925" s="20"/>
      <c r="N925" s="20"/>
      <c r="O925" s="18"/>
      <c r="P925" s="134"/>
      <c r="Q925" s="70"/>
      <c r="R925" s="134"/>
      <c r="S925" s="70"/>
      <c r="T925" s="134"/>
      <c r="U925" s="70"/>
      <c r="V925" s="134"/>
      <c r="W925" s="20"/>
      <c r="X925" s="135"/>
      <c r="Y925" s="20"/>
      <c r="Z925" s="135"/>
      <c r="AA925" s="19"/>
      <c r="AB925" s="19"/>
      <c r="AC925" s="19"/>
      <c r="AD925" s="19"/>
      <c r="AE925" s="71" t="str">
        <f t="shared" si="542"/>
        <v/>
      </c>
      <c r="AF925" s="71" t="str">
        <f t="shared" si="543"/>
        <v/>
      </c>
      <c r="AG925" s="71" t="str">
        <f t="shared" si="544"/>
        <v/>
      </c>
      <c r="AH925" s="71" t="str">
        <f t="shared" si="545"/>
        <v/>
      </c>
      <c r="AI925" s="71" t="str">
        <f t="shared" si="546"/>
        <v/>
      </c>
      <c r="AJ925" s="71" t="str">
        <f t="shared" si="547"/>
        <v/>
      </c>
      <c r="AK925" s="71" t="str">
        <f t="shared" si="548"/>
        <v/>
      </c>
      <c r="AL925" s="71" t="str">
        <f t="shared" si="549"/>
        <v/>
      </c>
      <c r="AM925" s="71" t="str">
        <f t="shared" si="550"/>
        <v/>
      </c>
      <c r="AN925" s="72" t="str">
        <f t="shared" si="551"/>
        <v/>
      </c>
      <c r="AO925" s="73" t="str">
        <f t="shared" si="552"/>
        <v/>
      </c>
      <c r="AP925" s="72" t="str">
        <f t="shared" si="553"/>
        <v/>
      </c>
      <c r="AQ925" s="72" t="str">
        <f t="shared" si="554"/>
        <v/>
      </c>
      <c r="AR925" s="72" t="str">
        <f t="shared" si="555"/>
        <v/>
      </c>
      <c r="AS925" s="72" t="str">
        <f t="shared" si="556"/>
        <v/>
      </c>
      <c r="AT925" s="72" t="str">
        <f t="shared" si="557"/>
        <v/>
      </c>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78" t="str">
        <f t="shared" si="558"/>
        <v/>
      </c>
      <c r="CO925" s="78" t="str">
        <f t="shared" si="559"/>
        <v/>
      </c>
      <c r="CP925" s="78" t="str">
        <f t="shared" si="560"/>
        <v/>
      </c>
      <c r="CQ925" s="78" t="str">
        <f t="shared" si="561"/>
        <v/>
      </c>
      <c r="CR925" s="78" t="str">
        <f t="shared" si="562"/>
        <v/>
      </c>
      <c r="CS925" s="78" t="str">
        <f t="shared" si="563"/>
        <v/>
      </c>
      <c r="CT925" s="78">
        <f t="shared" si="564"/>
        <v>0</v>
      </c>
      <c r="CU925" s="78">
        <f t="shared" si="565"/>
        <v>0</v>
      </c>
      <c r="CV925" s="78">
        <f t="shared" si="566"/>
        <v>0</v>
      </c>
      <c r="CW925" s="78">
        <f t="shared" si="567"/>
        <v>0</v>
      </c>
      <c r="CX925" s="78">
        <f t="shared" si="568"/>
        <v>0</v>
      </c>
      <c r="CY925" s="78">
        <f t="shared" si="569"/>
        <v>0</v>
      </c>
      <c r="CZ925" s="78">
        <f t="shared" si="570"/>
        <v>0</v>
      </c>
      <c r="DA925" s="78">
        <f>IF(COUNTIFS($A$2:$A$601,A925,$B$2:$B$601,B925,$F$2:F$601,F925)&gt;1,1,0)</f>
        <v>0</v>
      </c>
      <c r="DB925" s="78">
        <f t="shared" si="571"/>
        <v>0</v>
      </c>
      <c r="DC925" s="78">
        <f t="shared" si="572"/>
        <v>0</v>
      </c>
      <c r="DD925" s="78">
        <f t="shared" si="573"/>
        <v>0</v>
      </c>
      <c r="DE925" s="78" t="str">
        <f t="shared" si="574"/>
        <v>1</v>
      </c>
      <c r="DF925" s="78" t="str">
        <f t="shared" si="575"/>
        <v>1</v>
      </c>
      <c r="DG925" s="78" t="str">
        <f t="shared" si="576"/>
        <v>1</v>
      </c>
      <c r="DH925" s="78" t="str">
        <f t="shared" si="577"/>
        <v>1</v>
      </c>
      <c r="DI925" s="79" t="str">
        <f>IFERROR(IF(J925="","",VLOOKUP(J925,Lists!$D$3:$E$13,2,FALSE)),1)</f>
        <v/>
      </c>
      <c r="DJ925" s="79" t="str">
        <f>IFERROR(IF(K925="","",VLOOKUP(K925,Lists!$F$3:$G$14,2,FALSE)),1)</f>
        <v/>
      </c>
      <c r="DK925" s="79" t="str">
        <f>IFERROR(IF(M925="","",VLOOKUP(M925,Lists!$AA$3:$AB$18,2,FALSE)),1)</f>
        <v/>
      </c>
      <c r="DL925" s="79" t="str">
        <f>IFERROR(IF(N925="","",VLOOKUP(N925,Lists!$AC$3:$AD$13,2,FALSE)),1)</f>
        <v/>
      </c>
    </row>
    <row r="926" spans="1:116" ht="15" customHeight="1" x14ac:dyDescent="0.2">
      <c r="A926" s="20"/>
      <c r="B926" s="19"/>
      <c r="C926" s="19"/>
      <c r="D926" s="19"/>
      <c r="E926" s="136"/>
      <c r="F926" s="70"/>
      <c r="G926" s="19"/>
      <c r="H926" s="65"/>
      <c r="I926" s="20"/>
      <c r="J926" s="66"/>
      <c r="K926" s="18"/>
      <c r="L926" s="18"/>
      <c r="M926" s="20"/>
      <c r="N926" s="20"/>
      <c r="O926" s="18"/>
      <c r="P926" s="134"/>
      <c r="Q926" s="70"/>
      <c r="R926" s="134"/>
      <c r="S926" s="70"/>
      <c r="T926" s="134"/>
      <c r="U926" s="70"/>
      <c r="V926" s="134"/>
      <c r="W926" s="20"/>
      <c r="X926" s="135"/>
      <c r="Y926" s="20"/>
      <c r="Z926" s="135"/>
      <c r="AA926" s="19"/>
      <c r="AB926" s="19"/>
      <c r="AC926" s="19"/>
      <c r="AD926" s="19"/>
      <c r="AE926" s="71" t="str">
        <f t="shared" si="542"/>
        <v/>
      </c>
      <c r="AF926" s="71" t="str">
        <f t="shared" si="543"/>
        <v/>
      </c>
      <c r="AG926" s="71" t="str">
        <f t="shared" si="544"/>
        <v/>
      </c>
      <c r="AH926" s="71" t="str">
        <f t="shared" si="545"/>
        <v/>
      </c>
      <c r="AI926" s="71" t="str">
        <f t="shared" si="546"/>
        <v/>
      </c>
      <c r="AJ926" s="71" t="str">
        <f t="shared" si="547"/>
        <v/>
      </c>
      <c r="AK926" s="71" t="str">
        <f t="shared" si="548"/>
        <v/>
      </c>
      <c r="AL926" s="71" t="str">
        <f t="shared" si="549"/>
        <v/>
      </c>
      <c r="AM926" s="71" t="str">
        <f t="shared" si="550"/>
        <v/>
      </c>
      <c r="AN926" s="72" t="str">
        <f t="shared" si="551"/>
        <v/>
      </c>
      <c r="AO926" s="73" t="str">
        <f t="shared" si="552"/>
        <v/>
      </c>
      <c r="AP926" s="72" t="str">
        <f t="shared" si="553"/>
        <v/>
      </c>
      <c r="AQ926" s="72" t="str">
        <f t="shared" si="554"/>
        <v/>
      </c>
      <c r="AR926" s="72" t="str">
        <f t="shared" si="555"/>
        <v/>
      </c>
      <c r="AS926" s="72" t="str">
        <f t="shared" si="556"/>
        <v/>
      </c>
      <c r="AT926" s="72" t="str">
        <f t="shared" si="557"/>
        <v/>
      </c>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78" t="str">
        <f t="shared" si="558"/>
        <v/>
      </c>
      <c r="CO926" s="78" t="str">
        <f t="shared" si="559"/>
        <v/>
      </c>
      <c r="CP926" s="78" t="str">
        <f t="shared" si="560"/>
        <v/>
      </c>
      <c r="CQ926" s="78" t="str">
        <f t="shared" si="561"/>
        <v/>
      </c>
      <c r="CR926" s="78" t="str">
        <f t="shared" si="562"/>
        <v/>
      </c>
      <c r="CS926" s="78" t="str">
        <f t="shared" si="563"/>
        <v/>
      </c>
      <c r="CT926" s="78">
        <f t="shared" si="564"/>
        <v>0</v>
      </c>
      <c r="CU926" s="78">
        <f t="shared" si="565"/>
        <v>0</v>
      </c>
      <c r="CV926" s="78">
        <f t="shared" si="566"/>
        <v>0</v>
      </c>
      <c r="CW926" s="78">
        <f t="shared" si="567"/>
        <v>0</v>
      </c>
      <c r="CX926" s="78">
        <f t="shared" si="568"/>
        <v>0</v>
      </c>
      <c r="CY926" s="78">
        <f t="shared" si="569"/>
        <v>0</v>
      </c>
      <c r="CZ926" s="78">
        <f t="shared" si="570"/>
        <v>0</v>
      </c>
      <c r="DA926" s="78">
        <f>IF(COUNTIFS($A$2:$A$601,A926,$B$2:$B$601,B926,$F$2:F$601,F926)&gt;1,1,0)</f>
        <v>0</v>
      </c>
      <c r="DB926" s="78">
        <f t="shared" si="571"/>
        <v>0</v>
      </c>
      <c r="DC926" s="78">
        <f t="shared" si="572"/>
        <v>0</v>
      </c>
      <c r="DD926" s="78">
        <f t="shared" si="573"/>
        <v>0</v>
      </c>
      <c r="DE926" s="78" t="str">
        <f t="shared" si="574"/>
        <v>1</v>
      </c>
      <c r="DF926" s="78" t="str">
        <f t="shared" si="575"/>
        <v>1</v>
      </c>
      <c r="DG926" s="78" t="str">
        <f t="shared" si="576"/>
        <v>1</v>
      </c>
      <c r="DH926" s="78" t="str">
        <f t="shared" si="577"/>
        <v>1</v>
      </c>
      <c r="DI926" s="79" t="str">
        <f>IFERROR(IF(J926="","",VLOOKUP(J926,Lists!$D$3:$E$13,2,FALSE)),1)</f>
        <v/>
      </c>
      <c r="DJ926" s="79" t="str">
        <f>IFERROR(IF(K926="","",VLOOKUP(K926,Lists!$F$3:$G$14,2,FALSE)),1)</f>
        <v/>
      </c>
      <c r="DK926" s="79" t="str">
        <f>IFERROR(IF(M926="","",VLOOKUP(M926,Lists!$AA$3:$AB$18,2,FALSE)),1)</f>
        <v/>
      </c>
      <c r="DL926" s="79" t="str">
        <f>IFERROR(IF(N926="","",VLOOKUP(N926,Lists!$AC$3:$AD$13,2,FALSE)),1)</f>
        <v/>
      </c>
    </row>
    <row r="927" spans="1:116" ht="15" customHeight="1" x14ac:dyDescent="0.2">
      <c r="A927" s="20"/>
      <c r="B927" s="19"/>
      <c r="C927" s="19"/>
      <c r="D927" s="19"/>
      <c r="E927" s="136"/>
      <c r="F927" s="70"/>
      <c r="G927" s="19"/>
      <c r="H927" s="65"/>
      <c r="I927" s="20"/>
      <c r="J927" s="66"/>
      <c r="K927" s="18"/>
      <c r="L927" s="18"/>
      <c r="M927" s="20"/>
      <c r="N927" s="20"/>
      <c r="O927" s="18"/>
      <c r="P927" s="134"/>
      <c r="Q927" s="70"/>
      <c r="R927" s="134"/>
      <c r="S927" s="70"/>
      <c r="T927" s="134"/>
      <c r="U927" s="70"/>
      <c r="V927" s="134"/>
      <c r="W927" s="20"/>
      <c r="X927" s="135"/>
      <c r="Y927" s="20"/>
      <c r="Z927" s="135"/>
      <c r="AA927" s="19"/>
      <c r="AB927" s="19"/>
      <c r="AC927" s="19"/>
      <c r="AD927" s="19"/>
      <c r="AE927" s="71" t="str">
        <f t="shared" si="542"/>
        <v/>
      </c>
      <c r="AF927" s="71" t="str">
        <f t="shared" si="543"/>
        <v/>
      </c>
      <c r="AG927" s="71" t="str">
        <f t="shared" si="544"/>
        <v/>
      </c>
      <c r="AH927" s="71" t="str">
        <f t="shared" si="545"/>
        <v/>
      </c>
      <c r="AI927" s="71" t="str">
        <f t="shared" si="546"/>
        <v/>
      </c>
      <c r="AJ927" s="71" t="str">
        <f t="shared" si="547"/>
        <v/>
      </c>
      <c r="AK927" s="71" t="str">
        <f t="shared" si="548"/>
        <v/>
      </c>
      <c r="AL927" s="71" t="str">
        <f t="shared" si="549"/>
        <v/>
      </c>
      <c r="AM927" s="71" t="str">
        <f t="shared" si="550"/>
        <v/>
      </c>
      <c r="AN927" s="72" t="str">
        <f t="shared" si="551"/>
        <v/>
      </c>
      <c r="AO927" s="73" t="str">
        <f t="shared" si="552"/>
        <v/>
      </c>
      <c r="AP927" s="72" t="str">
        <f t="shared" si="553"/>
        <v/>
      </c>
      <c r="AQ927" s="72" t="str">
        <f t="shared" si="554"/>
        <v/>
      </c>
      <c r="AR927" s="72" t="str">
        <f t="shared" si="555"/>
        <v/>
      </c>
      <c r="AS927" s="72" t="str">
        <f t="shared" si="556"/>
        <v/>
      </c>
      <c r="AT927" s="72" t="str">
        <f t="shared" si="557"/>
        <v/>
      </c>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78" t="str">
        <f t="shared" si="558"/>
        <v/>
      </c>
      <c r="CO927" s="78" t="str">
        <f t="shared" si="559"/>
        <v/>
      </c>
      <c r="CP927" s="78" t="str">
        <f t="shared" si="560"/>
        <v/>
      </c>
      <c r="CQ927" s="78" t="str">
        <f t="shared" si="561"/>
        <v/>
      </c>
      <c r="CR927" s="78" t="str">
        <f t="shared" si="562"/>
        <v/>
      </c>
      <c r="CS927" s="78" t="str">
        <f t="shared" si="563"/>
        <v/>
      </c>
      <c r="CT927" s="78">
        <f t="shared" si="564"/>
        <v>0</v>
      </c>
      <c r="CU927" s="78">
        <f t="shared" si="565"/>
        <v>0</v>
      </c>
      <c r="CV927" s="78">
        <f t="shared" si="566"/>
        <v>0</v>
      </c>
      <c r="CW927" s="78">
        <f t="shared" si="567"/>
        <v>0</v>
      </c>
      <c r="CX927" s="78">
        <f t="shared" si="568"/>
        <v>0</v>
      </c>
      <c r="CY927" s="78">
        <f t="shared" si="569"/>
        <v>0</v>
      </c>
      <c r="CZ927" s="78">
        <f t="shared" si="570"/>
        <v>0</v>
      </c>
      <c r="DA927" s="78">
        <f>IF(COUNTIFS($A$2:$A$601,A927,$B$2:$B$601,B927,$F$2:F$601,F927)&gt;1,1,0)</f>
        <v>0</v>
      </c>
      <c r="DB927" s="78">
        <f t="shared" si="571"/>
        <v>0</v>
      </c>
      <c r="DC927" s="78">
        <f t="shared" si="572"/>
        <v>0</v>
      </c>
      <c r="DD927" s="78">
        <f t="shared" si="573"/>
        <v>0</v>
      </c>
      <c r="DE927" s="78" t="str">
        <f t="shared" si="574"/>
        <v>1</v>
      </c>
      <c r="DF927" s="78" t="str">
        <f t="shared" si="575"/>
        <v>1</v>
      </c>
      <c r="DG927" s="78" t="str">
        <f t="shared" si="576"/>
        <v>1</v>
      </c>
      <c r="DH927" s="78" t="str">
        <f t="shared" si="577"/>
        <v>1</v>
      </c>
      <c r="DI927" s="79" t="str">
        <f>IFERROR(IF(J927="","",VLOOKUP(J927,Lists!$D$3:$E$13,2,FALSE)),1)</f>
        <v/>
      </c>
      <c r="DJ927" s="79" t="str">
        <f>IFERROR(IF(K927="","",VLOOKUP(K927,Lists!$F$3:$G$14,2,FALSE)),1)</f>
        <v/>
      </c>
      <c r="DK927" s="79" t="str">
        <f>IFERROR(IF(M927="","",VLOOKUP(M927,Lists!$AA$3:$AB$18,2,FALSE)),1)</f>
        <v/>
      </c>
      <c r="DL927" s="79" t="str">
        <f>IFERROR(IF(N927="","",VLOOKUP(N927,Lists!$AC$3:$AD$13,2,FALSE)),1)</f>
        <v/>
      </c>
    </row>
    <row r="928" spans="1:116" ht="15" customHeight="1" x14ac:dyDescent="0.2">
      <c r="A928" s="20"/>
      <c r="B928" s="19"/>
      <c r="C928" s="19"/>
      <c r="D928" s="19"/>
      <c r="E928" s="136"/>
      <c r="F928" s="70"/>
      <c r="G928" s="19"/>
      <c r="H928" s="65"/>
      <c r="I928" s="20"/>
      <c r="J928" s="66"/>
      <c r="K928" s="18"/>
      <c r="L928" s="18"/>
      <c r="M928" s="20"/>
      <c r="N928" s="20"/>
      <c r="O928" s="18"/>
      <c r="P928" s="134"/>
      <c r="Q928" s="70"/>
      <c r="R928" s="134"/>
      <c r="S928" s="70"/>
      <c r="T928" s="134"/>
      <c r="U928" s="70"/>
      <c r="V928" s="134"/>
      <c r="W928" s="20"/>
      <c r="X928" s="135"/>
      <c r="Y928" s="20"/>
      <c r="Z928" s="135"/>
      <c r="AA928" s="19"/>
      <c r="AB928" s="19"/>
      <c r="AC928" s="19"/>
      <c r="AD928" s="19"/>
      <c r="AE928" s="71" t="str">
        <f t="shared" si="542"/>
        <v/>
      </c>
      <c r="AF928" s="71" t="str">
        <f t="shared" si="543"/>
        <v/>
      </c>
      <c r="AG928" s="71" t="str">
        <f t="shared" si="544"/>
        <v/>
      </c>
      <c r="AH928" s="71" t="str">
        <f t="shared" si="545"/>
        <v/>
      </c>
      <c r="AI928" s="71" t="str">
        <f t="shared" si="546"/>
        <v/>
      </c>
      <c r="AJ928" s="71" t="str">
        <f t="shared" si="547"/>
        <v/>
      </c>
      <c r="AK928" s="71" t="str">
        <f t="shared" si="548"/>
        <v/>
      </c>
      <c r="AL928" s="71" t="str">
        <f t="shared" si="549"/>
        <v/>
      </c>
      <c r="AM928" s="71" t="str">
        <f t="shared" si="550"/>
        <v/>
      </c>
      <c r="AN928" s="72" t="str">
        <f t="shared" si="551"/>
        <v/>
      </c>
      <c r="AO928" s="73" t="str">
        <f t="shared" si="552"/>
        <v/>
      </c>
      <c r="AP928" s="72" t="str">
        <f t="shared" si="553"/>
        <v/>
      </c>
      <c r="AQ928" s="72" t="str">
        <f t="shared" si="554"/>
        <v/>
      </c>
      <c r="AR928" s="72" t="str">
        <f t="shared" si="555"/>
        <v/>
      </c>
      <c r="AS928" s="72" t="str">
        <f t="shared" si="556"/>
        <v/>
      </c>
      <c r="AT928" s="72" t="str">
        <f t="shared" si="557"/>
        <v/>
      </c>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78" t="str">
        <f t="shared" si="558"/>
        <v/>
      </c>
      <c r="CO928" s="78" t="str">
        <f t="shared" si="559"/>
        <v/>
      </c>
      <c r="CP928" s="78" t="str">
        <f t="shared" si="560"/>
        <v/>
      </c>
      <c r="CQ928" s="78" t="str">
        <f t="shared" si="561"/>
        <v/>
      </c>
      <c r="CR928" s="78" t="str">
        <f t="shared" si="562"/>
        <v/>
      </c>
      <c r="CS928" s="78" t="str">
        <f t="shared" si="563"/>
        <v/>
      </c>
      <c r="CT928" s="78">
        <f t="shared" si="564"/>
        <v>0</v>
      </c>
      <c r="CU928" s="78">
        <f t="shared" si="565"/>
        <v>0</v>
      </c>
      <c r="CV928" s="78">
        <f t="shared" si="566"/>
        <v>0</v>
      </c>
      <c r="CW928" s="78">
        <f t="shared" si="567"/>
        <v>0</v>
      </c>
      <c r="CX928" s="78">
        <f t="shared" si="568"/>
        <v>0</v>
      </c>
      <c r="CY928" s="78">
        <f t="shared" si="569"/>
        <v>0</v>
      </c>
      <c r="CZ928" s="78">
        <f t="shared" si="570"/>
        <v>0</v>
      </c>
      <c r="DA928" s="78">
        <f>IF(COUNTIFS($A$2:$A$601,A928,$B$2:$B$601,B928,$F$2:F$601,F928)&gt;1,1,0)</f>
        <v>0</v>
      </c>
      <c r="DB928" s="78">
        <f t="shared" si="571"/>
        <v>0</v>
      </c>
      <c r="DC928" s="78">
        <f t="shared" si="572"/>
        <v>0</v>
      </c>
      <c r="DD928" s="78">
        <f t="shared" si="573"/>
        <v>0</v>
      </c>
      <c r="DE928" s="78" t="str">
        <f t="shared" si="574"/>
        <v>1</v>
      </c>
      <c r="DF928" s="78" t="str">
        <f t="shared" si="575"/>
        <v>1</v>
      </c>
      <c r="DG928" s="78" t="str">
        <f t="shared" si="576"/>
        <v>1</v>
      </c>
      <c r="DH928" s="78" t="str">
        <f t="shared" si="577"/>
        <v>1</v>
      </c>
      <c r="DI928" s="79" t="str">
        <f>IFERROR(IF(J928="","",VLOOKUP(J928,Lists!$D$3:$E$13,2,FALSE)),1)</f>
        <v/>
      </c>
      <c r="DJ928" s="79" t="str">
        <f>IFERROR(IF(K928="","",VLOOKUP(K928,Lists!$F$3:$G$14,2,FALSE)),1)</f>
        <v/>
      </c>
      <c r="DK928" s="79" t="str">
        <f>IFERROR(IF(M928="","",VLOOKUP(M928,Lists!$AA$3:$AB$18,2,FALSE)),1)</f>
        <v/>
      </c>
      <c r="DL928" s="79" t="str">
        <f>IFERROR(IF(N928="","",VLOOKUP(N928,Lists!$AC$3:$AD$13,2,FALSE)),1)</f>
        <v/>
      </c>
    </row>
    <row r="929" spans="1:116" ht="15" customHeight="1" x14ac:dyDescent="0.2">
      <c r="A929" s="20"/>
      <c r="B929" s="19"/>
      <c r="C929" s="19"/>
      <c r="D929" s="19"/>
      <c r="E929" s="136"/>
      <c r="F929" s="70"/>
      <c r="G929" s="19"/>
      <c r="H929" s="65"/>
      <c r="I929" s="20"/>
      <c r="J929" s="66"/>
      <c r="K929" s="18"/>
      <c r="L929" s="18"/>
      <c r="M929" s="20"/>
      <c r="N929" s="20"/>
      <c r="O929" s="18"/>
      <c r="P929" s="134"/>
      <c r="Q929" s="70"/>
      <c r="R929" s="134"/>
      <c r="S929" s="70"/>
      <c r="T929" s="134"/>
      <c r="U929" s="70"/>
      <c r="V929" s="134"/>
      <c r="W929" s="20"/>
      <c r="X929" s="135"/>
      <c r="Y929" s="20"/>
      <c r="Z929" s="135"/>
      <c r="AA929" s="19"/>
      <c r="AB929" s="19"/>
      <c r="AC929" s="19"/>
      <c r="AD929" s="19"/>
      <c r="AE929" s="71" t="str">
        <f t="shared" si="542"/>
        <v/>
      </c>
      <c r="AF929" s="71" t="str">
        <f t="shared" si="543"/>
        <v/>
      </c>
      <c r="AG929" s="71" t="str">
        <f t="shared" si="544"/>
        <v/>
      </c>
      <c r="AH929" s="71" t="str">
        <f t="shared" si="545"/>
        <v/>
      </c>
      <c r="AI929" s="71" t="str">
        <f t="shared" si="546"/>
        <v/>
      </c>
      <c r="AJ929" s="71" t="str">
        <f t="shared" si="547"/>
        <v/>
      </c>
      <c r="AK929" s="71" t="str">
        <f t="shared" si="548"/>
        <v/>
      </c>
      <c r="AL929" s="71" t="str">
        <f t="shared" si="549"/>
        <v/>
      </c>
      <c r="AM929" s="71" t="str">
        <f t="shared" si="550"/>
        <v/>
      </c>
      <c r="AN929" s="72" t="str">
        <f t="shared" si="551"/>
        <v/>
      </c>
      <c r="AO929" s="73" t="str">
        <f t="shared" si="552"/>
        <v/>
      </c>
      <c r="AP929" s="72" t="str">
        <f t="shared" si="553"/>
        <v/>
      </c>
      <c r="AQ929" s="72" t="str">
        <f t="shared" si="554"/>
        <v/>
      </c>
      <c r="AR929" s="72" t="str">
        <f t="shared" si="555"/>
        <v/>
      </c>
      <c r="AS929" s="72" t="str">
        <f t="shared" si="556"/>
        <v/>
      </c>
      <c r="AT929" s="72" t="str">
        <f t="shared" si="557"/>
        <v/>
      </c>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78" t="str">
        <f t="shared" si="558"/>
        <v/>
      </c>
      <c r="CO929" s="78" t="str">
        <f t="shared" si="559"/>
        <v/>
      </c>
      <c r="CP929" s="78" t="str">
        <f t="shared" si="560"/>
        <v/>
      </c>
      <c r="CQ929" s="78" t="str">
        <f t="shared" si="561"/>
        <v/>
      </c>
      <c r="CR929" s="78" t="str">
        <f t="shared" si="562"/>
        <v/>
      </c>
      <c r="CS929" s="78" t="str">
        <f t="shared" si="563"/>
        <v/>
      </c>
      <c r="CT929" s="78">
        <f t="shared" si="564"/>
        <v>0</v>
      </c>
      <c r="CU929" s="78">
        <f t="shared" si="565"/>
        <v>0</v>
      </c>
      <c r="CV929" s="78">
        <f t="shared" si="566"/>
        <v>0</v>
      </c>
      <c r="CW929" s="78">
        <f t="shared" si="567"/>
        <v>0</v>
      </c>
      <c r="CX929" s="78">
        <f t="shared" si="568"/>
        <v>0</v>
      </c>
      <c r="CY929" s="78">
        <f t="shared" si="569"/>
        <v>0</v>
      </c>
      <c r="CZ929" s="78">
        <f t="shared" si="570"/>
        <v>0</v>
      </c>
      <c r="DA929" s="78">
        <f>IF(COUNTIFS($A$2:$A$601,A929,$B$2:$B$601,B929,$F$2:F$601,F929)&gt;1,1,0)</f>
        <v>0</v>
      </c>
      <c r="DB929" s="78">
        <f t="shared" si="571"/>
        <v>0</v>
      </c>
      <c r="DC929" s="78">
        <f t="shared" si="572"/>
        <v>0</v>
      </c>
      <c r="DD929" s="78">
        <f t="shared" si="573"/>
        <v>0</v>
      </c>
      <c r="DE929" s="78" t="str">
        <f t="shared" si="574"/>
        <v>1</v>
      </c>
      <c r="DF929" s="78" t="str">
        <f t="shared" si="575"/>
        <v>1</v>
      </c>
      <c r="DG929" s="78" t="str">
        <f t="shared" si="576"/>
        <v>1</v>
      </c>
      <c r="DH929" s="78" t="str">
        <f t="shared" si="577"/>
        <v>1</v>
      </c>
      <c r="DI929" s="79" t="str">
        <f>IFERROR(IF(J929="","",VLOOKUP(J929,Lists!$D$3:$E$13,2,FALSE)),1)</f>
        <v/>
      </c>
      <c r="DJ929" s="79" t="str">
        <f>IFERROR(IF(K929="","",VLOOKUP(K929,Lists!$F$3:$G$14,2,FALSE)),1)</f>
        <v/>
      </c>
      <c r="DK929" s="79" t="str">
        <f>IFERROR(IF(M929="","",VLOOKUP(M929,Lists!$AA$3:$AB$18,2,FALSE)),1)</f>
        <v/>
      </c>
      <c r="DL929" s="79" t="str">
        <f>IFERROR(IF(N929="","",VLOOKUP(N929,Lists!$AC$3:$AD$13,2,FALSE)),1)</f>
        <v/>
      </c>
    </row>
    <row r="930" spans="1:116" ht="15" customHeight="1" x14ac:dyDescent="0.2">
      <c r="A930" s="20"/>
      <c r="B930" s="19"/>
      <c r="C930" s="19"/>
      <c r="D930" s="19"/>
      <c r="E930" s="136"/>
      <c r="F930" s="70"/>
      <c r="G930" s="19"/>
      <c r="H930" s="65"/>
      <c r="I930" s="20"/>
      <c r="J930" s="66"/>
      <c r="K930" s="18"/>
      <c r="L930" s="18"/>
      <c r="M930" s="20"/>
      <c r="N930" s="20"/>
      <c r="O930" s="18"/>
      <c r="P930" s="134"/>
      <c r="Q930" s="70"/>
      <c r="R930" s="134"/>
      <c r="S930" s="70"/>
      <c r="T930" s="134"/>
      <c r="U930" s="70"/>
      <c r="V930" s="134"/>
      <c r="W930" s="20"/>
      <c r="X930" s="135"/>
      <c r="Y930" s="20"/>
      <c r="Z930" s="135"/>
      <c r="AA930" s="19"/>
      <c r="AB930" s="19"/>
      <c r="AC930" s="19"/>
      <c r="AD930" s="19"/>
      <c r="AE930" s="71" t="str">
        <f t="shared" si="542"/>
        <v/>
      </c>
      <c r="AF930" s="71" t="str">
        <f t="shared" si="543"/>
        <v/>
      </c>
      <c r="AG930" s="71" t="str">
        <f t="shared" si="544"/>
        <v/>
      </c>
      <c r="AH930" s="71" t="str">
        <f t="shared" si="545"/>
        <v/>
      </c>
      <c r="AI930" s="71" t="str">
        <f t="shared" si="546"/>
        <v/>
      </c>
      <c r="AJ930" s="71" t="str">
        <f t="shared" si="547"/>
        <v/>
      </c>
      <c r="AK930" s="71" t="str">
        <f t="shared" si="548"/>
        <v/>
      </c>
      <c r="AL930" s="71" t="str">
        <f t="shared" si="549"/>
        <v/>
      </c>
      <c r="AM930" s="71" t="str">
        <f t="shared" si="550"/>
        <v/>
      </c>
      <c r="AN930" s="72" t="str">
        <f t="shared" si="551"/>
        <v/>
      </c>
      <c r="AO930" s="73" t="str">
        <f t="shared" si="552"/>
        <v/>
      </c>
      <c r="AP930" s="72" t="str">
        <f t="shared" si="553"/>
        <v/>
      </c>
      <c r="AQ930" s="72" t="str">
        <f t="shared" si="554"/>
        <v/>
      </c>
      <c r="AR930" s="72" t="str">
        <f t="shared" si="555"/>
        <v/>
      </c>
      <c r="AS930" s="72" t="str">
        <f t="shared" si="556"/>
        <v/>
      </c>
      <c r="AT930" s="72" t="str">
        <f t="shared" si="557"/>
        <v/>
      </c>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78" t="str">
        <f t="shared" si="558"/>
        <v/>
      </c>
      <c r="CO930" s="78" t="str">
        <f t="shared" si="559"/>
        <v/>
      </c>
      <c r="CP930" s="78" t="str">
        <f t="shared" si="560"/>
        <v/>
      </c>
      <c r="CQ930" s="78" t="str">
        <f t="shared" si="561"/>
        <v/>
      </c>
      <c r="CR930" s="78" t="str">
        <f t="shared" si="562"/>
        <v/>
      </c>
      <c r="CS930" s="78" t="str">
        <f t="shared" si="563"/>
        <v/>
      </c>
      <c r="CT930" s="78">
        <f t="shared" si="564"/>
        <v>0</v>
      </c>
      <c r="CU930" s="78">
        <f t="shared" si="565"/>
        <v>0</v>
      </c>
      <c r="CV930" s="78">
        <f t="shared" si="566"/>
        <v>0</v>
      </c>
      <c r="CW930" s="78">
        <f t="shared" si="567"/>
        <v>0</v>
      </c>
      <c r="CX930" s="78">
        <f t="shared" si="568"/>
        <v>0</v>
      </c>
      <c r="CY930" s="78">
        <f t="shared" si="569"/>
        <v>0</v>
      </c>
      <c r="CZ930" s="78">
        <f t="shared" si="570"/>
        <v>0</v>
      </c>
      <c r="DA930" s="78">
        <f>IF(COUNTIFS($A$2:$A$601,A930,$B$2:$B$601,B930,$F$2:F$601,F930)&gt;1,1,0)</f>
        <v>0</v>
      </c>
      <c r="DB930" s="78">
        <f t="shared" si="571"/>
        <v>0</v>
      </c>
      <c r="DC930" s="78">
        <f t="shared" si="572"/>
        <v>0</v>
      </c>
      <c r="DD930" s="78">
        <f t="shared" si="573"/>
        <v>0</v>
      </c>
      <c r="DE930" s="78" t="str">
        <f t="shared" si="574"/>
        <v>1</v>
      </c>
      <c r="DF930" s="78" t="str">
        <f t="shared" si="575"/>
        <v>1</v>
      </c>
      <c r="DG930" s="78" t="str">
        <f t="shared" si="576"/>
        <v>1</v>
      </c>
      <c r="DH930" s="78" t="str">
        <f t="shared" si="577"/>
        <v>1</v>
      </c>
      <c r="DI930" s="79" t="str">
        <f>IFERROR(IF(J930="","",VLOOKUP(J930,Lists!$D$3:$E$13,2,FALSE)),1)</f>
        <v/>
      </c>
      <c r="DJ930" s="79" t="str">
        <f>IFERROR(IF(K930="","",VLOOKUP(K930,Lists!$F$3:$G$14,2,FALSE)),1)</f>
        <v/>
      </c>
      <c r="DK930" s="79" t="str">
        <f>IFERROR(IF(M930="","",VLOOKUP(M930,Lists!$AA$3:$AB$18,2,FALSE)),1)</f>
        <v/>
      </c>
      <c r="DL930" s="79" t="str">
        <f>IFERROR(IF(N930="","",VLOOKUP(N930,Lists!$AC$3:$AD$13,2,FALSE)),1)</f>
        <v/>
      </c>
    </row>
    <row r="931" spans="1:116" ht="15" customHeight="1" x14ac:dyDescent="0.2">
      <c r="A931" s="20"/>
      <c r="B931" s="19"/>
      <c r="C931" s="19"/>
      <c r="D931" s="19"/>
      <c r="E931" s="136"/>
      <c r="F931" s="70"/>
      <c r="G931" s="19"/>
      <c r="H931" s="65"/>
      <c r="I931" s="20"/>
      <c r="J931" s="66"/>
      <c r="K931" s="18"/>
      <c r="L931" s="18"/>
      <c r="M931" s="20"/>
      <c r="N931" s="20"/>
      <c r="O931" s="18"/>
      <c r="P931" s="134"/>
      <c r="Q931" s="70"/>
      <c r="R931" s="134"/>
      <c r="S931" s="70"/>
      <c r="T931" s="134"/>
      <c r="U931" s="70"/>
      <c r="V931" s="134"/>
      <c r="W931" s="20"/>
      <c r="X931" s="135"/>
      <c r="Y931" s="20"/>
      <c r="Z931" s="135"/>
      <c r="AA931" s="19"/>
      <c r="AB931" s="19"/>
      <c r="AC931" s="19"/>
      <c r="AD931" s="19"/>
      <c r="AE931" s="71" t="str">
        <f t="shared" si="542"/>
        <v/>
      </c>
      <c r="AF931" s="71" t="str">
        <f t="shared" si="543"/>
        <v/>
      </c>
      <c r="AG931" s="71" t="str">
        <f t="shared" si="544"/>
        <v/>
      </c>
      <c r="AH931" s="71" t="str">
        <f t="shared" si="545"/>
        <v/>
      </c>
      <c r="AI931" s="71" t="str">
        <f t="shared" si="546"/>
        <v/>
      </c>
      <c r="AJ931" s="71" t="str">
        <f t="shared" si="547"/>
        <v/>
      </c>
      <c r="AK931" s="71" t="str">
        <f t="shared" si="548"/>
        <v/>
      </c>
      <c r="AL931" s="71" t="str">
        <f t="shared" si="549"/>
        <v/>
      </c>
      <c r="AM931" s="71" t="str">
        <f t="shared" si="550"/>
        <v/>
      </c>
      <c r="AN931" s="72" t="str">
        <f t="shared" si="551"/>
        <v/>
      </c>
      <c r="AO931" s="73" t="str">
        <f t="shared" si="552"/>
        <v/>
      </c>
      <c r="AP931" s="72" t="str">
        <f t="shared" si="553"/>
        <v/>
      </c>
      <c r="AQ931" s="72" t="str">
        <f t="shared" si="554"/>
        <v/>
      </c>
      <c r="AR931" s="72" t="str">
        <f t="shared" si="555"/>
        <v/>
      </c>
      <c r="AS931" s="72" t="str">
        <f t="shared" si="556"/>
        <v/>
      </c>
      <c r="AT931" s="72" t="str">
        <f t="shared" si="557"/>
        <v/>
      </c>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78" t="str">
        <f t="shared" si="558"/>
        <v/>
      </c>
      <c r="CO931" s="78" t="str">
        <f t="shared" si="559"/>
        <v/>
      </c>
      <c r="CP931" s="78" t="str">
        <f t="shared" si="560"/>
        <v/>
      </c>
      <c r="CQ931" s="78" t="str">
        <f t="shared" si="561"/>
        <v/>
      </c>
      <c r="CR931" s="78" t="str">
        <f t="shared" si="562"/>
        <v/>
      </c>
      <c r="CS931" s="78" t="str">
        <f t="shared" si="563"/>
        <v/>
      </c>
      <c r="CT931" s="78">
        <f t="shared" si="564"/>
        <v>0</v>
      </c>
      <c r="CU931" s="78">
        <f t="shared" si="565"/>
        <v>0</v>
      </c>
      <c r="CV931" s="78">
        <f t="shared" si="566"/>
        <v>0</v>
      </c>
      <c r="CW931" s="78">
        <f t="shared" si="567"/>
        <v>0</v>
      </c>
      <c r="CX931" s="78">
        <f t="shared" si="568"/>
        <v>0</v>
      </c>
      <c r="CY931" s="78">
        <f t="shared" si="569"/>
        <v>0</v>
      </c>
      <c r="CZ931" s="78">
        <f t="shared" si="570"/>
        <v>0</v>
      </c>
      <c r="DA931" s="78">
        <f>IF(COUNTIFS($A$2:$A$601,A931,$B$2:$B$601,B931,$F$2:F$601,F931)&gt;1,1,0)</f>
        <v>0</v>
      </c>
      <c r="DB931" s="78">
        <f t="shared" si="571"/>
        <v>0</v>
      </c>
      <c r="DC931" s="78">
        <f t="shared" si="572"/>
        <v>0</v>
      </c>
      <c r="DD931" s="78">
        <f t="shared" si="573"/>
        <v>0</v>
      </c>
      <c r="DE931" s="78" t="str">
        <f t="shared" si="574"/>
        <v>1</v>
      </c>
      <c r="DF931" s="78" t="str">
        <f t="shared" si="575"/>
        <v>1</v>
      </c>
      <c r="DG931" s="78" t="str">
        <f t="shared" si="576"/>
        <v>1</v>
      </c>
      <c r="DH931" s="78" t="str">
        <f t="shared" si="577"/>
        <v>1</v>
      </c>
      <c r="DI931" s="79" t="str">
        <f>IFERROR(IF(J931="","",VLOOKUP(J931,Lists!$D$3:$E$13,2,FALSE)),1)</f>
        <v/>
      </c>
      <c r="DJ931" s="79" t="str">
        <f>IFERROR(IF(K931="","",VLOOKUP(K931,Lists!$F$3:$G$14,2,FALSE)),1)</f>
        <v/>
      </c>
      <c r="DK931" s="79" t="str">
        <f>IFERROR(IF(M931="","",VLOOKUP(M931,Lists!$AA$3:$AB$18,2,FALSE)),1)</f>
        <v/>
      </c>
      <c r="DL931" s="79" t="str">
        <f>IFERROR(IF(N931="","",VLOOKUP(N931,Lists!$AC$3:$AD$13,2,FALSE)),1)</f>
        <v/>
      </c>
    </row>
    <row r="932" spans="1:116" ht="15" customHeight="1" x14ac:dyDescent="0.2">
      <c r="A932" s="20"/>
      <c r="B932" s="19"/>
      <c r="C932" s="19"/>
      <c r="D932" s="19"/>
      <c r="E932" s="136"/>
      <c r="F932" s="70"/>
      <c r="G932" s="19"/>
      <c r="H932" s="65"/>
      <c r="I932" s="20"/>
      <c r="J932" s="66"/>
      <c r="K932" s="18"/>
      <c r="L932" s="18"/>
      <c r="M932" s="20"/>
      <c r="N932" s="20"/>
      <c r="O932" s="18"/>
      <c r="P932" s="134"/>
      <c r="Q932" s="70"/>
      <c r="R932" s="134"/>
      <c r="S932" s="70"/>
      <c r="T932" s="134"/>
      <c r="U932" s="70"/>
      <c r="V932" s="134"/>
      <c r="W932" s="20"/>
      <c r="X932" s="135"/>
      <c r="Y932" s="20"/>
      <c r="Z932" s="135"/>
      <c r="AA932" s="19"/>
      <c r="AB932" s="19"/>
      <c r="AC932" s="19"/>
      <c r="AD932" s="19"/>
      <c r="AE932" s="71" t="str">
        <f t="shared" si="542"/>
        <v/>
      </c>
      <c r="AF932" s="71" t="str">
        <f t="shared" si="543"/>
        <v/>
      </c>
      <c r="AG932" s="71" t="str">
        <f t="shared" si="544"/>
        <v/>
      </c>
      <c r="AH932" s="71" t="str">
        <f t="shared" si="545"/>
        <v/>
      </c>
      <c r="AI932" s="71" t="str">
        <f t="shared" si="546"/>
        <v/>
      </c>
      <c r="AJ932" s="71" t="str">
        <f t="shared" si="547"/>
        <v/>
      </c>
      <c r="AK932" s="71" t="str">
        <f t="shared" si="548"/>
        <v/>
      </c>
      <c r="AL932" s="71" t="str">
        <f t="shared" si="549"/>
        <v/>
      </c>
      <c r="AM932" s="71" t="str">
        <f t="shared" si="550"/>
        <v/>
      </c>
      <c r="AN932" s="72" t="str">
        <f t="shared" si="551"/>
        <v/>
      </c>
      <c r="AO932" s="73" t="str">
        <f t="shared" si="552"/>
        <v/>
      </c>
      <c r="AP932" s="72" t="str">
        <f t="shared" si="553"/>
        <v/>
      </c>
      <c r="AQ932" s="72" t="str">
        <f t="shared" si="554"/>
        <v/>
      </c>
      <c r="AR932" s="72" t="str">
        <f t="shared" si="555"/>
        <v/>
      </c>
      <c r="AS932" s="72" t="str">
        <f t="shared" si="556"/>
        <v/>
      </c>
      <c r="AT932" s="72" t="str">
        <f t="shared" si="557"/>
        <v/>
      </c>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78" t="str">
        <f t="shared" si="558"/>
        <v/>
      </c>
      <c r="CO932" s="78" t="str">
        <f t="shared" si="559"/>
        <v/>
      </c>
      <c r="CP932" s="78" t="str">
        <f t="shared" si="560"/>
        <v/>
      </c>
      <c r="CQ932" s="78" t="str">
        <f t="shared" si="561"/>
        <v/>
      </c>
      <c r="CR932" s="78" t="str">
        <f t="shared" si="562"/>
        <v/>
      </c>
      <c r="CS932" s="78" t="str">
        <f t="shared" si="563"/>
        <v/>
      </c>
      <c r="CT932" s="78">
        <f t="shared" si="564"/>
        <v>0</v>
      </c>
      <c r="CU932" s="78">
        <f t="shared" si="565"/>
        <v>0</v>
      </c>
      <c r="CV932" s="78">
        <f t="shared" si="566"/>
        <v>0</v>
      </c>
      <c r="CW932" s="78">
        <f t="shared" si="567"/>
        <v>0</v>
      </c>
      <c r="CX932" s="78">
        <f t="shared" si="568"/>
        <v>0</v>
      </c>
      <c r="CY932" s="78">
        <f t="shared" si="569"/>
        <v>0</v>
      </c>
      <c r="CZ932" s="78">
        <f t="shared" si="570"/>
        <v>0</v>
      </c>
      <c r="DA932" s="78">
        <f>IF(COUNTIFS($A$2:$A$601,A932,$B$2:$B$601,B932,$F$2:F$601,F932)&gt;1,1,0)</f>
        <v>0</v>
      </c>
      <c r="DB932" s="78">
        <f t="shared" si="571"/>
        <v>0</v>
      </c>
      <c r="DC932" s="78">
        <f t="shared" si="572"/>
        <v>0</v>
      </c>
      <c r="DD932" s="78">
        <f t="shared" si="573"/>
        <v>0</v>
      </c>
      <c r="DE932" s="78" t="str">
        <f t="shared" si="574"/>
        <v>1</v>
      </c>
      <c r="DF932" s="78" t="str">
        <f t="shared" si="575"/>
        <v>1</v>
      </c>
      <c r="DG932" s="78" t="str">
        <f t="shared" si="576"/>
        <v>1</v>
      </c>
      <c r="DH932" s="78" t="str">
        <f t="shared" si="577"/>
        <v>1</v>
      </c>
      <c r="DI932" s="79" t="str">
        <f>IFERROR(IF(J932="","",VLOOKUP(J932,Lists!$D$3:$E$13,2,FALSE)),1)</f>
        <v/>
      </c>
      <c r="DJ932" s="79" t="str">
        <f>IFERROR(IF(K932="","",VLOOKUP(K932,Lists!$F$3:$G$14,2,FALSE)),1)</f>
        <v/>
      </c>
      <c r="DK932" s="79" t="str">
        <f>IFERROR(IF(M932="","",VLOOKUP(M932,Lists!$AA$3:$AB$18,2,FALSE)),1)</f>
        <v/>
      </c>
      <c r="DL932" s="79" t="str">
        <f>IFERROR(IF(N932="","",VLOOKUP(N932,Lists!$AC$3:$AD$13,2,FALSE)),1)</f>
        <v/>
      </c>
    </row>
    <row r="933" spans="1:116" ht="15" customHeight="1" x14ac:dyDescent="0.2">
      <c r="A933" s="20"/>
      <c r="B933" s="19"/>
      <c r="C933" s="19"/>
      <c r="D933" s="19"/>
      <c r="E933" s="136"/>
      <c r="F933" s="70"/>
      <c r="G933" s="19"/>
      <c r="H933" s="65"/>
      <c r="I933" s="20"/>
      <c r="J933" s="66"/>
      <c r="K933" s="18"/>
      <c r="L933" s="18"/>
      <c r="M933" s="20"/>
      <c r="N933" s="20"/>
      <c r="O933" s="18"/>
      <c r="P933" s="134"/>
      <c r="Q933" s="70"/>
      <c r="R933" s="134"/>
      <c r="S933" s="70"/>
      <c r="T933" s="134"/>
      <c r="U933" s="70"/>
      <c r="V933" s="134"/>
      <c r="W933" s="20"/>
      <c r="X933" s="135"/>
      <c r="Y933" s="20"/>
      <c r="Z933" s="135"/>
      <c r="AA933" s="19"/>
      <c r="AB933" s="19"/>
      <c r="AC933" s="19"/>
      <c r="AD933" s="19"/>
      <c r="AE933" s="71" t="str">
        <f t="shared" si="542"/>
        <v/>
      </c>
      <c r="AF933" s="71" t="str">
        <f t="shared" si="543"/>
        <v/>
      </c>
      <c r="AG933" s="71" t="str">
        <f t="shared" si="544"/>
        <v/>
      </c>
      <c r="AH933" s="71" t="str">
        <f t="shared" si="545"/>
        <v/>
      </c>
      <c r="AI933" s="71" t="str">
        <f t="shared" si="546"/>
        <v/>
      </c>
      <c r="AJ933" s="71" t="str">
        <f t="shared" si="547"/>
        <v/>
      </c>
      <c r="AK933" s="71" t="str">
        <f t="shared" si="548"/>
        <v/>
      </c>
      <c r="AL933" s="71" t="str">
        <f t="shared" si="549"/>
        <v/>
      </c>
      <c r="AM933" s="71" t="str">
        <f t="shared" si="550"/>
        <v/>
      </c>
      <c r="AN933" s="72" t="str">
        <f t="shared" si="551"/>
        <v/>
      </c>
      <c r="AO933" s="73" t="str">
        <f t="shared" si="552"/>
        <v/>
      </c>
      <c r="AP933" s="72" t="str">
        <f t="shared" si="553"/>
        <v/>
      </c>
      <c r="AQ933" s="72" t="str">
        <f t="shared" si="554"/>
        <v/>
      </c>
      <c r="AR933" s="72" t="str">
        <f t="shared" si="555"/>
        <v/>
      </c>
      <c r="AS933" s="72" t="str">
        <f t="shared" si="556"/>
        <v/>
      </c>
      <c r="AT933" s="72" t="str">
        <f t="shared" si="557"/>
        <v/>
      </c>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78" t="str">
        <f t="shared" si="558"/>
        <v/>
      </c>
      <c r="CO933" s="78" t="str">
        <f t="shared" si="559"/>
        <v/>
      </c>
      <c r="CP933" s="78" t="str">
        <f t="shared" si="560"/>
        <v/>
      </c>
      <c r="CQ933" s="78" t="str">
        <f t="shared" si="561"/>
        <v/>
      </c>
      <c r="CR933" s="78" t="str">
        <f t="shared" si="562"/>
        <v/>
      </c>
      <c r="CS933" s="78" t="str">
        <f t="shared" si="563"/>
        <v/>
      </c>
      <c r="CT933" s="78">
        <f t="shared" si="564"/>
        <v>0</v>
      </c>
      <c r="CU933" s="78">
        <f t="shared" si="565"/>
        <v>0</v>
      </c>
      <c r="CV933" s="78">
        <f t="shared" si="566"/>
        <v>0</v>
      </c>
      <c r="CW933" s="78">
        <f t="shared" si="567"/>
        <v>0</v>
      </c>
      <c r="CX933" s="78">
        <f t="shared" si="568"/>
        <v>0</v>
      </c>
      <c r="CY933" s="78">
        <f t="shared" si="569"/>
        <v>0</v>
      </c>
      <c r="CZ933" s="78">
        <f t="shared" si="570"/>
        <v>0</v>
      </c>
      <c r="DA933" s="78">
        <f>IF(COUNTIFS($A$2:$A$601,A933,$B$2:$B$601,B933,$F$2:F$601,F933)&gt;1,1,0)</f>
        <v>0</v>
      </c>
      <c r="DB933" s="78">
        <f t="shared" si="571"/>
        <v>0</v>
      </c>
      <c r="DC933" s="78">
        <f t="shared" si="572"/>
        <v>0</v>
      </c>
      <c r="DD933" s="78">
        <f t="shared" si="573"/>
        <v>0</v>
      </c>
      <c r="DE933" s="78" t="str">
        <f t="shared" si="574"/>
        <v>1</v>
      </c>
      <c r="DF933" s="78" t="str">
        <f t="shared" si="575"/>
        <v>1</v>
      </c>
      <c r="DG933" s="78" t="str">
        <f t="shared" si="576"/>
        <v>1</v>
      </c>
      <c r="DH933" s="78" t="str">
        <f t="shared" si="577"/>
        <v>1</v>
      </c>
      <c r="DI933" s="79" t="str">
        <f>IFERROR(IF(J933="","",VLOOKUP(J933,Lists!$D$3:$E$13,2,FALSE)),1)</f>
        <v/>
      </c>
      <c r="DJ933" s="79" t="str">
        <f>IFERROR(IF(K933="","",VLOOKUP(K933,Lists!$F$3:$G$14,2,FALSE)),1)</f>
        <v/>
      </c>
      <c r="DK933" s="79" t="str">
        <f>IFERROR(IF(M933="","",VLOOKUP(M933,Lists!$AA$3:$AB$18,2,FALSE)),1)</f>
        <v/>
      </c>
      <c r="DL933" s="79" t="str">
        <f>IFERROR(IF(N933="","",VLOOKUP(N933,Lists!$AC$3:$AD$13,2,FALSE)),1)</f>
        <v/>
      </c>
    </row>
    <row r="934" spans="1:116" ht="15" customHeight="1" x14ac:dyDescent="0.2">
      <c r="A934" s="20"/>
      <c r="B934" s="19"/>
      <c r="C934" s="19"/>
      <c r="D934" s="19"/>
      <c r="E934" s="136"/>
      <c r="F934" s="70"/>
      <c r="G934" s="19"/>
      <c r="H934" s="65"/>
      <c r="I934" s="20"/>
      <c r="J934" s="66"/>
      <c r="K934" s="18"/>
      <c r="L934" s="18"/>
      <c r="M934" s="20"/>
      <c r="N934" s="20"/>
      <c r="O934" s="18"/>
      <c r="P934" s="134"/>
      <c r="Q934" s="70"/>
      <c r="R934" s="134"/>
      <c r="S934" s="70"/>
      <c r="T934" s="134"/>
      <c r="U934" s="70"/>
      <c r="V934" s="134"/>
      <c r="W934" s="20"/>
      <c r="X934" s="135"/>
      <c r="Y934" s="20"/>
      <c r="Z934" s="135"/>
      <c r="AA934" s="19"/>
      <c r="AB934" s="19"/>
      <c r="AC934" s="19"/>
      <c r="AD934" s="19"/>
      <c r="AE934" s="71" t="str">
        <f t="shared" si="542"/>
        <v/>
      </c>
      <c r="AF934" s="71" t="str">
        <f t="shared" si="543"/>
        <v/>
      </c>
      <c r="AG934" s="71" t="str">
        <f t="shared" si="544"/>
        <v/>
      </c>
      <c r="AH934" s="71" t="str">
        <f t="shared" si="545"/>
        <v/>
      </c>
      <c r="AI934" s="71" t="str">
        <f t="shared" si="546"/>
        <v/>
      </c>
      <c r="AJ934" s="71" t="str">
        <f t="shared" si="547"/>
        <v/>
      </c>
      <c r="AK934" s="71" t="str">
        <f t="shared" si="548"/>
        <v/>
      </c>
      <c r="AL934" s="71" t="str">
        <f t="shared" si="549"/>
        <v/>
      </c>
      <c r="AM934" s="71" t="str">
        <f t="shared" si="550"/>
        <v/>
      </c>
      <c r="AN934" s="72" t="str">
        <f t="shared" si="551"/>
        <v/>
      </c>
      <c r="AO934" s="73" t="str">
        <f t="shared" si="552"/>
        <v/>
      </c>
      <c r="AP934" s="72" t="str">
        <f t="shared" si="553"/>
        <v/>
      </c>
      <c r="AQ934" s="72" t="str">
        <f t="shared" si="554"/>
        <v/>
      </c>
      <c r="AR934" s="72" t="str">
        <f t="shared" si="555"/>
        <v/>
      </c>
      <c r="AS934" s="72" t="str">
        <f t="shared" si="556"/>
        <v/>
      </c>
      <c r="AT934" s="72" t="str">
        <f t="shared" si="557"/>
        <v/>
      </c>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78" t="str">
        <f t="shared" si="558"/>
        <v/>
      </c>
      <c r="CO934" s="78" t="str">
        <f t="shared" si="559"/>
        <v/>
      </c>
      <c r="CP934" s="78" t="str">
        <f t="shared" si="560"/>
        <v/>
      </c>
      <c r="CQ934" s="78" t="str">
        <f t="shared" si="561"/>
        <v/>
      </c>
      <c r="CR934" s="78" t="str">
        <f t="shared" si="562"/>
        <v/>
      </c>
      <c r="CS934" s="78" t="str">
        <f t="shared" si="563"/>
        <v/>
      </c>
      <c r="CT934" s="78">
        <f t="shared" si="564"/>
        <v>0</v>
      </c>
      <c r="CU934" s="78">
        <f t="shared" si="565"/>
        <v>0</v>
      </c>
      <c r="CV934" s="78">
        <f t="shared" si="566"/>
        <v>0</v>
      </c>
      <c r="CW934" s="78">
        <f t="shared" si="567"/>
        <v>0</v>
      </c>
      <c r="CX934" s="78">
        <f t="shared" si="568"/>
        <v>0</v>
      </c>
      <c r="CY934" s="78">
        <f t="shared" si="569"/>
        <v>0</v>
      </c>
      <c r="CZ934" s="78">
        <f t="shared" si="570"/>
        <v>0</v>
      </c>
      <c r="DA934" s="78">
        <f>IF(COUNTIFS($A$2:$A$601,A934,$B$2:$B$601,B934,$F$2:F$601,F934)&gt;1,1,0)</f>
        <v>0</v>
      </c>
      <c r="DB934" s="78">
        <f t="shared" si="571"/>
        <v>0</v>
      </c>
      <c r="DC934" s="78">
        <f t="shared" si="572"/>
        <v>0</v>
      </c>
      <c r="DD934" s="78">
        <f t="shared" si="573"/>
        <v>0</v>
      </c>
      <c r="DE934" s="78" t="str">
        <f t="shared" si="574"/>
        <v>1</v>
      </c>
      <c r="DF934" s="78" t="str">
        <f t="shared" si="575"/>
        <v>1</v>
      </c>
      <c r="DG934" s="78" t="str">
        <f t="shared" si="576"/>
        <v>1</v>
      </c>
      <c r="DH934" s="78" t="str">
        <f t="shared" si="577"/>
        <v>1</v>
      </c>
      <c r="DI934" s="79" t="str">
        <f>IFERROR(IF(J934="","",VLOOKUP(J934,Lists!$D$3:$E$13,2,FALSE)),1)</f>
        <v/>
      </c>
      <c r="DJ934" s="79" t="str">
        <f>IFERROR(IF(K934="","",VLOOKUP(K934,Lists!$F$3:$G$14,2,FALSE)),1)</f>
        <v/>
      </c>
      <c r="DK934" s="79" t="str">
        <f>IFERROR(IF(M934="","",VLOOKUP(M934,Lists!$AA$3:$AB$18,2,FALSE)),1)</f>
        <v/>
      </c>
      <c r="DL934" s="79" t="str">
        <f>IFERROR(IF(N934="","",VLOOKUP(N934,Lists!$AC$3:$AD$13,2,FALSE)),1)</f>
        <v/>
      </c>
    </row>
    <row r="935" spans="1:116" ht="15" customHeight="1" x14ac:dyDescent="0.2">
      <c r="A935" s="20"/>
      <c r="B935" s="19"/>
      <c r="C935" s="19"/>
      <c r="D935" s="19"/>
      <c r="E935" s="136"/>
      <c r="F935" s="70"/>
      <c r="G935" s="19"/>
      <c r="H935" s="65"/>
      <c r="I935" s="20"/>
      <c r="J935" s="66"/>
      <c r="K935" s="18"/>
      <c r="L935" s="18"/>
      <c r="M935" s="20"/>
      <c r="N935" s="20"/>
      <c r="O935" s="18"/>
      <c r="P935" s="134"/>
      <c r="Q935" s="70"/>
      <c r="R935" s="134"/>
      <c r="S935" s="70"/>
      <c r="T935" s="134"/>
      <c r="U935" s="70"/>
      <c r="V935" s="134"/>
      <c r="W935" s="20"/>
      <c r="X935" s="135"/>
      <c r="Y935" s="20"/>
      <c r="Z935" s="135"/>
      <c r="AA935" s="19"/>
      <c r="AB935" s="19"/>
      <c r="AC935" s="19"/>
      <c r="AD935" s="19"/>
      <c r="AE935" s="71" t="str">
        <f t="shared" si="542"/>
        <v/>
      </c>
      <c r="AF935" s="71" t="str">
        <f t="shared" si="543"/>
        <v/>
      </c>
      <c r="AG935" s="71" t="str">
        <f t="shared" si="544"/>
        <v/>
      </c>
      <c r="AH935" s="71" t="str">
        <f t="shared" si="545"/>
        <v/>
      </c>
      <c r="AI935" s="71" t="str">
        <f t="shared" si="546"/>
        <v/>
      </c>
      <c r="AJ935" s="71" t="str">
        <f t="shared" si="547"/>
        <v/>
      </c>
      <c r="AK935" s="71" t="str">
        <f t="shared" si="548"/>
        <v/>
      </c>
      <c r="AL935" s="71" t="str">
        <f t="shared" si="549"/>
        <v/>
      </c>
      <c r="AM935" s="71" t="str">
        <f t="shared" si="550"/>
        <v/>
      </c>
      <c r="AN935" s="72" t="str">
        <f t="shared" si="551"/>
        <v/>
      </c>
      <c r="AO935" s="73" t="str">
        <f t="shared" si="552"/>
        <v/>
      </c>
      <c r="AP935" s="72" t="str">
        <f t="shared" si="553"/>
        <v/>
      </c>
      <c r="AQ935" s="72" t="str">
        <f t="shared" si="554"/>
        <v/>
      </c>
      <c r="AR935" s="72" t="str">
        <f t="shared" si="555"/>
        <v/>
      </c>
      <c r="AS935" s="72" t="str">
        <f t="shared" si="556"/>
        <v/>
      </c>
      <c r="AT935" s="72" t="str">
        <f t="shared" si="557"/>
        <v/>
      </c>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78" t="str">
        <f t="shared" si="558"/>
        <v/>
      </c>
      <c r="CO935" s="78" t="str">
        <f t="shared" si="559"/>
        <v/>
      </c>
      <c r="CP935" s="78" t="str">
        <f t="shared" si="560"/>
        <v/>
      </c>
      <c r="CQ935" s="78" t="str">
        <f t="shared" si="561"/>
        <v/>
      </c>
      <c r="CR935" s="78" t="str">
        <f t="shared" si="562"/>
        <v/>
      </c>
      <c r="CS935" s="78" t="str">
        <f t="shared" si="563"/>
        <v/>
      </c>
      <c r="CT935" s="78">
        <f t="shared" si="564"/>
        <v>0</v>
      </c>
      <c r="CU935" s="78">
        <f t="shared" si="565"/>
        <v>0</v>
      </c>
      <c r="CV935" s="78">
        <f t="shared" si="566"/>
        <v>0</v>
      </c>
      <c r="CW935" s="78">
        <f t="shared" si="567"/>
        <v>0</v>
      </c>
      <c r="CX935" s="78">
        <f t="shared" si="568"/>
        <v>0</v>
      </c>
      <c r="CY935" s="78">
        <f t="shared" si="569"/>
        <v>0</v>
      </c>
      <c r="CZ935" s="78">
        <f t="shared" si="570"/>
        <v>0</v>
      </c>
      <c r="DA935" s="78">
        <f>IF(COUNTIFS($A$2:$A$601,A935,$B$2:$B$601,B935,$F$2:F$601,F935)&gt;1,1,0)</f>
        <v>0</v>
      </c>
      <c r="DB935" s="78">
        <f t="shared" si="571"/>
        <v>0</v>
      </c>
      <c r="DC935" s="78">
        <f t="shared" si="572"/>
        <v>0</v>
      </c>
      <c r="DD935" s="78">
        <f t="shared" si="573"/>
        <v>0</v>
      </c>
      <c r="DE935" s="78" t="str">
        <f t="shared" si="574"/>
        <v>1</v>
      </c>
      <c r="DF935" s="78" t="str">
        <f t="shared" si="575"/>
        <v>1</v>
      </c>
      <c r="DG935" s="78" t="str">
        <f t="shared" si="576"/>
        <v>1</v>
      </c>
      <c r="DH935" s="78" t="str">
        <f t="shared" si="577"/>
        <v>1</v>
      </c>
      <c r="DI935" s="79" t="str">
        <f>IFERROR(IF(J935="","",VLOOKUP(J935,Lists!$D$3:$E$13,2,FALSE)),1)</f>
        <v/>
      </c>
      <c r="DJ935" s="79" t="str">
        <f>IFERROR(IF(K935="","",VLOOKUP(K935,Lists!$F$3:$G$14,2,FALSE)),1)</f>
        <v/>
      </c>
      <c r="DK935" s="79" t="str">
        <f>IFERROR(IF(M935="","",VLOOKUP(M935,Lists!$AA$3:$AB$18,2,FALSE)),1)</f>
        <v/>
      </c>
      <c r="DL935" s="79" t="str">
        <f>IFERROR(IF(N935="","",VLOOKUP(N935,Lists!$AC$3:$AD$13,2,FALSE)),1)</f>
        <v/>
      </c>
    </row>
    <row r="936" spans="1:116" ht="15" customHeight="1" x14ac:dyDescent="0.2">
      <c r="A936" s="20"/>
      <c r="B936" s="19"/>
      <c r="C936" s="19"/>
      <c r="D936" s="19"/>
      <c r="E936" s="136"/>
      <c r="F936" s="70"/>
      <c r="G936" s="19"/>
      <c r="H936" s="65"/>
      <c r="I936" s="20"/>
      <c r="J936" s="66"/>
      <c r="K936" s="18"/>
      <c r="L936" s="18"/>
      <c r="M936" s="20"/>
      <c r="N936" s="20"/>
      <c r="O936" s="18"/>
      <c r="P936" s="134"/>
      <c r="Q936" s="70"/>
      <c r="R936" s="134"/>
      <c r="S936" s="70"/>
      <c r="T936" s="134"/>
      <c r="U936" s="70"/>
      <c r="V936" s="134"/>
      <c r="W936" s="20"/>
      <c r="X936" s="135"/>
      <c r="Y936" s="20"/>
      <c r="Z936" s="135"/>
      <c r="AA936" s="19"/>
      <c r="AB936" s="19"/>
      <c r="AC936" s="19"/>
      <c r="AD936" s="19"/>
      <c r="AE936" s="71" t="str">
        <f t="shared" si="542"/>
        <v/>
      </c>
      <c r="AF936" s="71" t="str">
        <f t="shared" si="543"/>
        <v/>
      </c>
      <c r="AG936" s="71" t="str">
        <f t="shared" si="544"/>
        <v/>
      </c>
      <c r="AH936" s="71" t="str">
        <f t="shared" si="545"/>
        <v/>
      </c>
      <c r="AI936" s="71" t="str">
        <f t="shared" si="546"/>
        <v/>
      </c>
      <c r="AJ936" s="71" t="str">
        <f t="shared" si="547"/>
        <v/>
      </c>
      <c r="AK936" s="71" t="str">
        <f t="shared" si="548"/>
        <v/>
      </c>
      <c r="AL936" s="71" t="str">
        <f t="shared" si="549"/>
        <v/>
      </c>
      <c r="AM936" s="71" t="str">
        <f t="shared" si="550"/>
        <v/>
      </c>
      <c r="AN936" s="72" t="str">
        <f t="shared" si="551"/>
        <v/>
      </c>
      <c r="AO936" s="73" t="str">
        <f t="shared" si="552"/>
        <v/>
      </c>
      <c r="AP936" s="72" t="str">
        <f t="shared" si="553"/>
        <v/>
      </c>
      <c r="AQ936" s="72" t="str">
        <f t="shared" si="554"/>
        <v/>
      </c>
      <c r="AR936" s="72" t="str">
        <f t="shared" si="555"/>
        <v/>
      </c>
      <c r="AS936" s="72" t="str">
        <f t="shared" si="556"/>
        <v/>
      </c>
      <c r="AT936" s="72" t="str">
        <f t="shared" si="557"/>
        <v/>
      </c>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78" t="str">
        <f t="shared" si="558"/>
        <v/>
      </c>
      <c r="CO936" s="78" t="str">
        <f t="shared" si="559"/>
        <v/>
      </c>
      <c r="CP936" s="78" t="str">
        <f t="shared" si="560"/>
        <v/>
      </c>
      <c r="CQ936" s="78" t="str">
        <f t="shared" si="561"/>
        <v/>
      </c>
      <c r="CR936" s="78" t="str">
        <f t="shared" si="562"/>
        <v/>
      </c>
      <c r="CS936" s="78" t="str">
        <f t="shared" si="563"/>
        <v/>
      </c>
      <c r="CT936" s="78">
        <f t="shared" si="564"/>
        <v>0</v>
      </c>
      <c r="CU936" s="78">
        <f t="shared" si="565"/>
        <v>0</v>
      </c>
      <c r="CV936" s="78">
        <f t="shared" si="566"/>
        <v>0</v>
      </c>
      <c r="CW936" s="78">
        <f t="shared" si="567"/>
        <v>0</v>
      </c>
      <c r="CX936" s="78">
        <f t="shared" si="568"/>
        <v>0</v>
      </c>
      <c r="CY936" s="78">
        <f t="shared" si="569"/>
        <v>0</v>
      </c>
      <c r="CZ936" s="78">
        <f t="shared" si="570"/>
        <v>0</v>
      </c>
      <c r="DA936" s="78">
        <f>IF(COUNTIFS($A$2:$A$601,A936,$B$2:$B$601,B936,$F$2:F$601,F936)&gt;1,1,0)</f>
        <v>0</v>
      </c>
      <c r="DB936" s="78">
        <f t="shared" si="571"/>
        <v>0</v>
      </c>
      <c r="DC936" s="78">
        <f t="shared" si="572"/>
        <v>0</v>
      </c>
      <c r="DD936" s="78">
        <f t="shared" si="573"/>
        <v>0</v>
      </c>
      <c r="DE936" s="78" t="str">
        <f t="shared" si="574"/>
        <v>1</v>
      </c>
      <c r="DF936" s="78" t="str">
        <f t="shared" si="575"/>
        <v>1</v>
      </c>
      <c r="DG936" s="78" t="str">
        <f t="shared" si="576"/>
        <v>1</v>
      </c>
      <c r="DH936" s="78" t="str">
        <f t="shared" si="577"/>
        <v>1</v>
      </c>
      <c r="DI936" s="79" t="str">
        <f>IFERROR(IF(J936="","",VLOOKUP(J936,Lists!$D$3:$E$13,2,FALSE)),1)</f>
        <v/>
      </c>
      <c r="DJ936" s="79" t="str">
        <f>IFERROR(IF(K936="","",VLOOKUP(K936,Lists!$F$3:$G$14,2,FALSE)),1)</f>
        <v/>
      </c>
      <c r="DK936" s="79" t="str">
        <f>IFERROR(IF(M936="","",VLOOKUP(M936,Lists!$AA$3:$AB$18,2,FALSE)),1)</f>
        <v/>
      </c>
      <c r="DL936" s="79" t="str">
        <f>IFERROR(IF(N936="","",VLOOKUP(N936,Lists!$AC$3:$AD$13,2,FALSE)),1)</f>
        <v/>
      </c>
    </row>
    <row r="937" spans="1:116" ht="15" customHeight="1" x14ac:dyDescent="0.2">
      <c r="A937" s="20"/>
      <c r="B937" s="19"/>
      <c r="C937" s="19"/>
      <c r="D937" s="19"/>
      <c r="E937" s="136"/>
      <c r="F937" s="70"/>
      <c r="G937" s="19"/>
      <c r="H937" s="65"/>
      <c r="I937" s="20"/>
      <c r="J937" s="66"/>
      <c r="K937" s="18"/>
      <c r="L937" s="18"/>
      <c r="M937" s="20"/>
      <c r="N937" s="20"/>
      <c r="O937" s="18"/>
      <c r="P937" s="134"/>
      <c r="Q937" s="70"/>
      <c r="R937" s="134"/>
      <c r="S937" s="70"/>
      <c r="T937" s="134"/>
      <c r="U937" s="70"/>
      <c r="V937" s="134"/>
      <c r="W937" s="20"/>
      <c r="X937" s="135"/>
      <c r="Y937" s="20"/>
      <c r="Z937" s="135"/>
      <c r="AA937" s="19"/>
      <c r="AB937" s="19"/>
      <c r="AC937" s="19"/>
      <c r="AD937" s="19"/>
      <c r="AE937" s="71" t="str">
        <f t="shared" si="542"/>
        <v/>
      </c>
      <c r="AF937" s="71" t="str">
        <f t="shared" si="543"/>
        <v/>
      </c>
      <c r="AG937" s="71" t="str">
        <f t="shared" si="544"/>
        <v/>
      </c>
      <c r="AH937" s="71" t="str">
        <f t="shared" si="545"/>
        <v/>
      </c>
      <c r="AI937" s="71" t="str">
        <f t="shared" si="546"/>
        <v/>
      </c>
      <c r="AJ937" s="71" t="str">
        <f t="shared" si="547"/>
        <v/>
      </c>
      <c r="AK937" s="71" t="str">
        <f t="shared" si="548"/>
        <v/>
      </c>
      <c r="AL937" s="71" t="str">
        <f t="shared" si="549"/>
        <v/>
      </c>
      <c r="AM937" s="71" t="str">
        <f t="shared" si="550"/>
        <v/>
      </c>
      <c r="AN937" s="72" t="str">
        <f t="shared" si="551"/>
        <v/>
      </c>
      <c r="AO937" s="73" t="str">
        <f t="shared" si="552"/>
        <v/>
      </c>
      <c r="AP937" s="72" t="str">
        <f t="shared" si="553"/>
        <v/>
      </c>
      <c r="AQ937" s="72" t="str">
        <f t="shared" si="554"/>
        <v/>
      </c>
      <c r="AR937" s="72" t="str">
        <f t="shared" si="555"/>
        <v/>
      </c>
      <c r="AS937" s="72" t="str">
        <f t="shared" si="556"/>
        <v/>
      </c>
      <c r="AT937" s="72" t="str">
        <f t="shared" si="557"/>
        <v/>
      </c>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78" t="str">
        <f t="shared" si="558"/>
        <v/>
      </c>
      <c r="CO937" s="78" t="str">
        <f t="shared" si="559"/>
        <v/>
      </c>
      <c r="CP937" s="78" t="str">
        <f t="shared" si="560"/>
        <v/>
      </c>
      <c r="CQ937" s="78" t="str">
        <f t="shared" si="561"/>
        <v/>
      </c>
      <c r="CR937" s="78" t="str">
        <f t="shared" si="562"/>
        <v/>
      </c>
      <c r="CS937" s="78" t="str">
        <f t="shared" si="563"/>
        <v/>
      </c>
      <c r="CT937" s="78">
        <f t="shared" si="564"/>
        <v>0</v>
      </c>
      <c r="CU937" s="78">
        <f t="shared" si="565"/>
        <v>0</v>
      </c>
      <c r="CV937" s="78">
        <f t="shared" si="566"/>
        <v>0</v>
      </c>
      <c r="CW937" s="78">
        <f t="shared" si="567"/>
        <v>0</v>
      </c>
      <c r="CX937" s="78">
        <f t="shared" si="568"/>
        <v>0</v>
      </c>
      <c r="CY937" s="78">
        <f t="shared" si="569"/>
        <v>0</v>
      </c>
      <c r="CZ937" s="78">
        <f t="shared" si="570"/>
        <v>0</v>
      </c>
      <c r="DA937" s="78">
        <f>IF(COUNTIFS($A$2:$A$601,A937,$B$2:$B$601,B937,$F$2:F$601,F937)&gt;1,1,0)</f>
        <v>0</v>
      </c>
      <c r="DB937" s="78">
        <f t="shared" si="571"/>
        <v>0</v>
      </c>
      <c r="DC937" s="78">
        <f t="shared" si="572"/>
        <v>0</v>
      </c>
      <c r="DD937" s="78">
        <f t="shared" si="573"/>
        <v>0</v>
      </c>
      <c r="DE937" s="78" t="str">
        <f t="shared" si="574"/>
        <v>1</v>
      </c>
      <c r="DF937" s="78" t="str">
        <f t="shared" si="575"/>
        <v>1</v>
      </c>
      <c r="DG937" s="78" t="str">
        <f t="shared" si="576"/>
        <v>1</v>
      </c>
      <c r="DH937" s="78" t="str">
        <f t="shared" si="577"/>
        <v>1</v>
      </c>
      <c r="DI937" s="79" t="str">
        <f>IFERROR(IF(J937="","",VLOOKUP(J937,Lists!$D$3:$E$13,2,FALSE)),1)</f>
        <v/>
      </c>
      <c r="DJ937" s="79" t="str">
        <f>IFERROR(IF(K937="","",VLOOKUP(K937,Lists!$F$3:$G$14,2,FALSE)),1)</f>
        <v/>
      </c>
      <c r="DK937" s="79" t="str">
        <f>IFERROR(IF(M937="","",VLOOKUP(M937,Lists!$AA$3:$AB$18,2,FALSE)),1)</f>
        <v/>
      </c>
      <c r="DL937" s="79" t="str">
        <f>IFERROR(IF(N937="","",VLOOKUP(N937,Lists!$AC$3:$AD$13,2,FALSE)),1)</f>
        <v/>
      </c>
    </row>
    <row r="938" spans="1:116" ht="15" customHeight="1" x14ac:dyDescent="0.2">
      <c r="A938" s="20"/>
      <c r="B938" s="19"/>
      <c r="C938" s="19"/>
      <c r="D938" s="19"/>
      <c r="E938" s="136"/>
      <c r="F938" s="70"/>
      <c r="G938" s="19"/>
      <c r="H938" s="65"/>
      <c r="I938" s="20"/>
      <c r="J938" s="66"/>
      <c r="K938" s="18"/>
      <c r="L938" s="18"/>
      <c r="M938" s="20"/>
      <c r="N938" s="20"/>
      <c r="O938" s="18"/>
      <c r="P938" s="134"/>
      <c r="Q938" s="70"/>
      <c r="R938" s="134"/>
      <c r="S938" s="70"/>
      <c r="T938" s="134"/>
      <c r="U938" s="70"/>
      <c r="V938" s="134"/>
      <c r="W938" s="20"/>
      <c r="X938" s="135"/>
      <c r="Y938" s="20"/>
      <c r="Z938" s="135"/>
      <c r="AA938" s="19"/>
      <c r="AB938" s="19"/>
      <c r="AC938" s="19"/>
      <c r="AD938" s="19"/>
      <c r="AE938" s="71" t="str">
        <f t="shared" si="542"/>
        <v/>
      </c>
      <c r="AF938" s="71" t="str">
        <f t="shared" si="543"/>
        <v/>
      </c>
      <c r="AG938" s="71" t="str">
        <f t="shared" si="544"/>
        <v/>
      </c>
      <c r="AH938" s="71" t="str">
        <f t="shared" si="545"/>
        <v/>
      </c>
      <c r="AI938" s="71" t="str">
        <f t="shared" si="546"/>
        <v/>
      </c>
      <c r="AJ938" s="71" t="str">
        <f t="shared" si="547"/>
        <v/>
      </c>
      <c r="AK938" s="71" t="str">
        <f t="shared" si="548"/>
        <v/>
      </c>
      <c r="AL938" s="71" t="str">
        <f t="shared" si="549"/>
        <v/>
      </c>
      <c r="AM938" s="71" t="str">
        <f t="shared" si="550"/>
        <v/>
      </c>
      <c r="AN938" s="72" t="str">
        <f t="shared" si="551"/>
        <v/>
      </c>
      <c r="AO938" s="73" t="str">
        <f t="shared" si="552"/>
        <v/>
      </c>
      <c r="AP938" s="72" t="str">
        <f t="shared" si="553"/>
        <v/>
      </c>
      <c r="AQ938" s="72" t="str">
        <f t="shared" si="554"/>
        <v/>
      </c>
      <c r="AR938" s="72" t="str">
        <f t="shared" si="555"/>
        <v/>
      </c>
      <c r="AS938" s="72" t="str">
        <f t="shared" si="556"/>
        <v/>
      </c>
      <c r="AT938" s="72" t="str">
        <f t="shared" si="557"/>
        <v/>
      </c>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78" t="str">
        <f t="shared" si="558"/>
        <v/>
      </c>
      <c r="CO938" s="78" t="str">
        <f t="shared" si="559"/>
        <v/>
      </c>
      <c r="CP938" s="78" t="str">
        <f t="shared" si="560"/>
        <v/>
      </c>
      <c r="CQ938" s="78" t="str">
        <f t="shared" si="561"/>
        <v/>
      </c>
      <c r="CR938" s="78" t="str">
        <f t="shared" si="562"/>
        <v/>
      </c>
      <c r="CS938" s="78" t="str">
        <f t="shared" si="563"/>
        <v/>
      </c>
      <c r="CT938" s="78">
        <f t="shared" si="564"/>
        <v>0</v>
      </c>
      <c r="CU938" s="78">
        <f t="shared" si="565"/>
        <v>0</v>
      </c>
      <c r="CV938" s="78">
        <f t="shared" si="566"/>
        <v>0</v>
      </c>
      <c r="CW938" s="78">
        <f t="shared" si="567"/>
        <v>0</v>
      </c>
      <c r="CX938" s="78">
        <f t="shared" si="568"/>
        <v>0</v>
      </c>
      <c r="CY938" s="78">
        <f t="shared" si="569"/>
        <v>0</v>
      </c>
      <c r="CZ938" s="78">
        <f t="shared" si="570"/>
        <v>0</v>
      </c>
      <c r="DA938" s="78">
        <f>IF(COUNTIFS($A$2:$A$601,A938,$B$2:$B$601,B938,$F$2:F$601,F938)&gt;1,1,0)</f>
        <v>0</v>
      </c>
      <c r="DB938" s="78">
        <f t="shared" si="571"/>
        <v>0</v>
      </c>
      <c r="DC938" s="78">
        <f t="shared" si="572"/>
        <v>0</v>
      </c>
      <c r="DD938" s="78">
        <f t="shared" si="573"/>
        <v>0</v>
      </c>
      <c r="DE938" s="78" t="str">
        <f t="shared" si="574"/>
        <v>1</v>
      </c>
      <c r="DF938" s="78" t="str">
        <f t="shared" si="575"/>
        <v>1</v>
      </c>
      <c r="DG938" s="78" t="str">
        <f t="shared" si="576"/>
        <v>1</v>
      </c>
      <c r="DH938" s="78" t="str">
        <f t="shared" si="577"/>
        <v>1</v>
      </c>
      <c r="DI938" s="79" t="str">
        <f>IFERROR(IF(J938="","",VLOOKUP(J938,Lists!$D$3:$E$13,2,FALSE)),1)</f>
        <v/>
      </c>
      <c r="DJ938" s="79" t="str">
        <f>IFERROR(IF(K938="","",VLOOKUP(K938,Lists!$F$3:$G$14,2,FALSE)),1)</f>
        <v/>
      </c>
      <c r="DK938" s="79" t="str">
        <f>IFERROR(IF(M938="","",VLOOKUP(M938,Lists!$AA$3:$AB$18,2,FALSE)),1)</f>
        <v/>
      </c>
      <c r="DL938" s="79" t="str">
        <f>IFERROR(IF(N938="","",VLOOKUP(N938,Lists!$AC$3:$AD$13,2,FALSE)),1)</f>
        <v/>
      </c>
    </row>
    <row r="939" spans="1:116" ht="15" customHeight="1" x14ac:dyDescent="0.2">
      <c r="A939" s="20"/>
      <c r="B939" s="19"/>
      <c r="C939" s="19"/>
      <c r="D939" s="19"/>
      <c r="E939" s="136"/>
      <c r="F939" s="70"/>
      <c r="G939" s="19"/>
      <c r="H939" s="65"/>
      <c r="I939" s="20"/>
      <c r="J939" s="66"/>
      <c r="K939" s="18"/>
      <c r="L939" s="18"/>
      <c r="M939" s="20"/>
      <c r="N939" s="20"/>
      <c r="O939" s="18"/>
      <c r="P939" s="134"/>
      <c r="Q939" s="70"/>
      <c r="R939" s="134"/>
      <c r="S939" s="70"/>
      <c r="T939" s="134"/>
      <c r="U939" s="70"/>
      <c r="V939" s="134"/>
      <c r="W939" s="20"/>
      <c r="X939" s="135"/>
      <c r="Y939" s="20"/>
      <c r="Z939" s="135"/>
      <c r="AA939" s="19"/>
      <c r="AB939" s="19"/>
      <c r="AC939" s="19"/>
      <c r="AD939" s="19"/>
      <c r="AE939" s="71" t="str">
        <f t="shared" si="542"/>
        <v/>
      </c>
      <c r="AF939" s="71" t="str">
        <f t="shared" si="543"/>
        <v/>
      </c>
      <c r="AG939" s="71" t="str">
        <f t="shared" si="544"/>
        <v/>
      </c>
      <c r="AH939" s="71" t="str">
        <f t="shared" si="545"/>
        <v/>
      </c>
      <c r="AI939" s="71" t="str">
        <f t="shared" si="546"/>
        <v/>
      </c>
      <c r="AJ939" s="71" t="str">
        <f t="shared" si="547"/>
        <v/>
      </c>
      <c r="AK939" s="71" t="str">
        <f t="shared" si="548"/>
        <v/>
      </c>
      <c r="AL939" s="71" t="str">
        <f t="shared" si="549"/>
        <v/>
      </c>
      <c r="AM939" s="71" t="str">
        <f t="shared" si="550"/>
        <v/>
      </c>
      <c r="AN939" s="72" t="str">
        <f t="shared" si="551"/>
        <v/>
      </c>
      <c r="AO939" s="73" t="str">
        <f t="shared" si="552"/>
        <v/>
      </c>
      <c r="AP939" s="72" t="str">
        <f t="shared" si="553"/>
        <v/>
      </c>
      <c r="AQ939" s="72" t="str">
        <f t="shared" si="554"/>
        <v/>
      </c>
      <c r="AR939" s="72" t="str">
        <f t="shared" si="555"/>
        <v/>
      </c>
      <c r="AS939" s="72" t="str">
        <f t="shared" si="556"/>
        <v/>
      </c>
      <c r="AT939" s="72" t="str">
        <f t="shared" si="557"/>
        <v/>
      </c>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78" t="str">
        <f t="shared" si="558"/>
        <v/>
      </c>
      <c r="CO939" s="78" t="str">
        <f t="shared" si="559"/>
        <v/>
      </c>
      <c r="CP939" s="78" t="str">
        <f t="shared" si="560"/>
        <v/>
      </c>
      <c r="CQ939" s="78" t="str">
        <f t="shared" si="561"/>
        <v/>
      </c>
      <c r="CR939" s="78" t="str">
        <f t="shared" si="562"/>
        <v/>
      </c>
      <c r="CS939" s="78" t="str">
        <f t="shared" si="563"/>
        <v/>
      </c>
      <c r="CT939" s="78">
        <f t="shared" si="564"/>
        <v>0</v>
      </c>
      <c r="CU939" s="78">
        <f t="shared" si="565"/>
        <v>0</v>
      </c>
      <c r="CV939" s="78">
        <f t="shared" si="566"/>
        <v>0</v>
      </c>
      <c r="CW939" s="78">
        <f t="shared" si="567"/>
        <v>0</v>
      </c>
      <c r="CX939" s="78">
        <f t="shared" si="568"/>
        <v>0</v>
      </c>
      <c r="CY939" s="78">
        <f t="shared" si="569"/>
        <v>0</v>
      </c>
      <c r="CZ939" s="78">
        <f t="shared" si="570"/>
        <v>0</v>
      </c>
      <c r="DA939" s="78">
        <f>IF(COUNTIFS($A$2:$A$601,A939,$B$2:$B$601,B939,$F$2:F$601,F939)&gt;1,1,0)</f>
        <v>0</v>
      </c>
      <c r="DB939" s="78">
        <f t="shared" si="571"/>
        <v>0</v>
      </c>
      <c r="DC939" s="78">
        <f t="shared" si="572"/>
        <v>0</v>
      </c>
      <c r="DD939" s="78">
        <f t="shared" si="573"/>
        <v>0</v>
      </c>
      <c r="DE939" s="78" t="str">
        <f t="shared" si="574"/>
        <v>1</v>
      </c>
      <c r="DF939" s="78" t="str">
        <f t="shared" si="575"/>
        <v>1</v>
      </c>
      <c r="DG939" s="78" t="str">
        <f t="shared" si="576"/>
        <v>1</v>
      </c>
      <c r="DH939" s="78" t="str">
        <f t="shared" si="577"/>
        <v>1</v>
      </c>
      <c r="DI939" s="79" t="str">
        <f>IFERROR(IF(J939="","",VLOOKUP(J939,Lists!$D$3:$E$13,2,FALSE)),1)</f>
        <v/>
      </c>
      <c r="DJ939" s="79" t="str">
        <f>IFERROR(IF(K939="","",VLOOKUP(K939,Lists!$F$3:$G$14,2,FALSE)),1)</f>
        <v/>
      </c>
      <c r="DK939" s="79" t="str">
        <f>IFERROR(IF(M939="","",VLOOKUP(M939,Lists!$AA$3:$AB$18,2,FALSE)),1)</f>
        <v/>
      </c>
      <c r="DL939" s="79" t="str">
        <f>IFERROR(IF(N939="","",VLOOKUP(N939,Lists!$AC$3:$AD$13,2,FALSE)),1)</f>
        <v/>
      </c>
    </row>
    <row r="940" spans="1:116" ht="15" customHeight="1" x14ac:dyDescent="0.2">
      <c r="A940" s="20"/>
      <c r="B940" s="19"/>
      <c r="C940" s="19"/>
      <c r="D940" s="19"/>
      <c r="E940" s="136"/>
      <c r="F940" s="70"/>
      <c r="G940" s="19"/>
      <c r="H940" s="65"/>
      <c r="I940" s="20"/>
      <c r="J940" s="66"/>
      <c r="K940" s="18"/>
      <c r="L940" s="18"/>
      <c r="M940" s="20"/>
      <c r="N940" s="20"/>
      <c r="O940" s="18"/>
      <c r="P940" s="134"/>
      <c r="Q940" s="70"/>
      <c r="R940" s="134"/>
      <c r="S940" s="70"/>
      <c r="T940" s="134"/>
      <c r="U940" s="70"/>
      <c r="V940" s="134"/>
      <c r="W940" s="20"/>
      <c r="X940" s="135"/>
      <c r="Y940" s="20"/>
      <c r="Z940" s="135"/>
      <c r="AA940" s="19"/>
      <c r="AB940" s="19"/>
      <c r="AC940" s="19"/>
      <c r="AD940" s="19"/>
      <c r="AE940" s="71" t="str">
        <f t="shared" si="542"/>
        <v/>
      </c>
      <c r="AF940" s="71" t="str">
        <f t="shared" si="543"/>
        <v/>
      </c>
      <c r="AG940" s="71" t="str">
        <f t="shared" si="544"/>
        <v/>
      </c>
      <c r="AH940" s="71" t="str">
        <f t="shared" si="545"/>
        <v/>
      </c>
      <c r="AI940" s="71" t="str">
        <f t="shared" si="546"/>
        <v/>
      </c>
      <c r="AJ940" s="71" t="str">
        <f t="shared" si="547"/>
        <v/>
      </c>
      <c r="AK940" s="71" t="str">
        <f t="shared" si="548"/>
        <v/>
      </c>
      <c r="AL940" s="71" t="str">
        <f t="shared" si="549"/>
        <v/>
      </c>
      <c r="AM940" s="71" t="str">
        <f t="shared" si="550"/>
        <v/>
      </c>
      <c r="AN940" s="72" t="str">
        <f t="shared" si="551"/>
        <v/>
      </c>
      <c r="AO940" s="73" t="str">
        <f t="shared" si="552"/>
        <v/>
      </c>
      <c r="AP940" s="72" t="str">
        <f t="shared" si="553"/>
        <v/>
      </c>
      <c r="AQ940" s="72" t="str">
        <f t="shared" si="554"/>
        <v/>
      </c>
      <c r="AR940" s="72" t="str">
        <f t="shared" si="555"/>
        <v/>
      </c>
      <c r="AS940" s="72" t="str">
        <f t="shared" si="556"/>
        <v/>
      </c>
      <c r="AT940" s="72" t="str">
        <f t="shared" si="557"/>
        <v/>
      </c>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78" t="str">
        <f t="shared" si="558"/>
        <v/>
      </c>
      <c r="CO940" s="78" t="str">
        <f t="shared" si="559"/>
        <v/>
      </c>
      <c r="CP940" s="78" t="str">
        <f t="shared" si="560"/>
        <v/>
      </c>
      <c r="CQ940" s="78" t="str">
        <f t="shared" si="561"/>
        <v/>
      </c>
      <c r="CR940" s="78" t="str">
        <f t="shared" si="562"/>
        <v/>
      </c>
      <c r="CS940" s="78" t="str">
        <f t="shared" si="563"/>
        <v/>
      </c>
      <c r="CT940" s="78">
        <f t="shared" si="564"/>
        <v>0</v>
      </c>
      <c r="CU940" s="78">
        <f t="shared" si="565"/>
        <v>0</v>
      </c>
      <c r="CV940" s="78">
        <f t="shared" si="566"/>
        <v>0</v>
      </c>
      <c r="CW940" s="78">
        <f t="shared" si="567"/>
        <v>0</v>
      </c>
      <c r="CX940" s="78">
        <f t="shared" si="568"/>
        <v>0</v>
      </c>
      <c r="CY940" s="78">
        <f t="shared" si="569"/>
        <v>0</v>
      </c>
      <c r="CZ940" s="78">
        <f t="shared" si="570"/>
        <v>0</v>
      </c>
      <c r="DA940" s="78">
        <f>IF(COUNTIFS($A$2:$A$601,A940,$B$2:$B$601,B940,$F$2:F$601,F940)&gt;1,1,0)</f>
        <v>0</v>
      </c>
      <c r="DB940" s="78">
        <f t="shared" si="571"/>
        <v>0</v>
      </c>
      <c r="DC940" s="78">
        <f t="shared" si="572"/>
        <v>0</v>
      </c>
      <c r="DD940" s="78">
        <f t="shared" si="573"/>
        <v>0</v>
      </c>
      <c r="DE940" s="78" t="str">
        <f t="shared" si="574"/>
        <v>1</v>
      </c>
      <c r="DF940" s="78" t="str">
        <f t="shared" si="575"/>
        <v>1</v>
      </c>
      <c r="DG940" s="78" t="str">
        <f t="shared" si="576"/>
        <v>1</v>
      </c>
      <c r="DH940" s="78" t="str">
        <f t="shared" si="577"/>
        <v>1</v>
      </c>
      <c r="DI940" s="79" t="str">
        <f>IFERROR(IF(J940="","",VLOOKUP(J940,Lists!$D$3:$E$13,2,FALSE)),1)</f>
        <v/>
      </c>
      <c r="DJ940" s="79" t="str">
        <f>IFERROR(IF(K940="","",VLOOKUP(K940,Lists!$F$3:$G$14,2,FALSE)),1)</f>
        <v/>
      </c>
      <c r="DK940" s="79" t="str">
        <f>IFERROR(IF(M940="","",VLOOKUP(M940,Lists!$AA$3:$AB$18,2,FALSE)),1)</f>
        <v/>
      </c>
      <c r="DL940" s="79" t="str">
        <f>IFERROR(IF(N940="","",VLOOKUP(N940,Lists!$AC$3:$AD$13,2,FALSE)),1)</f>
        <v/>
      </c>
    </row>
    <row r="941" spans="1:116" ht="15" customHeight="1" x14ac:dyDescent="0.2">
      <c r="A941" s="20"/>
      <c r="B941" s="19"/>
      <c r="C941" s="19"/>
      <c r="D941" s="19"/>
      <c r="E941" s="136"/>
      <c r="F941" s="70"/>
      <c r="G941" s="19"/>
      <c r="H941" s="65"/>
      <c r="I941" s="20"/>
      <c r="J941" s="66"/>
      <c r="K941" s="18"/>
      <c r="L941" s="18"/>
      <c r="M941" s="20"/>
      <c r="N941" s="20"/>
      <c r="O941" s="18"/>
      <c r="P941" s="134"/>
      <c r="Q941" s="70"/>
      <c r="R941" s="134"/>
      <c r="S941" s="70"/>
      <c r="T941" s="134"/>
      <c r="U941" s="70"/>
      <c r="V941" s="134"/>
      <c r="W941" s="20"/>
      <c r="X941" s="135"/>
      <c r="Y941" s="20"/>
      <c r="Z941" s="135"/>
      <c r="AA941" s="19"/>
      <c r="AB941" s="19"/>
      <c r="AC941" s="19"/>
      <c r="AD941" s="19"/>
      <c r="AE941" s="71" t="str">
        <f t="shared" si="542"/>
        <v/>
      </c>
      <c r="AF941" s="71" t="str">
        <f t="shared" si="543"/>
        <v/>
      </c>
      <c r="AG941" s="71" t="str">
        <f t="shared" si="544"/>
        <v/>
      </c>
      <c r="AH941" s="71" t="str">
        <f t="shared" si="545"/>
        <v/>
      </c>
      <c r="AI941" s="71" t="str">
        <f t="shared" si="546"/>
        <v/>
      </c>
      <c r="AJ941" s="71" t="str">
        <f t="shared" si="547"/>
        <v/>
      </c>
      <c r="AK941" s="71" t="str">
        <f t="shared" si="548"/>
        <v/>
      </c>
      <c r="AL941" s="71" t="str">
        <f t="shared" si="549"/>
        <v/>
      </c>
      <c r="AM941" s="71" t="str">
        <f t="shared" si="550"/>
        <v/>
      </c>
      <c r="AN941" s="72" t="str">
        <f t="shared" si="551"/>
        <v/>
      </c>
      <c r="AO941" s="73" t="str">
        <f t="shared" si="552"/>
        <v/>
      </c>
      <c r="AP941" s="72" t="str">
        <f t="shared" si="553"/>
        <v/>
      </c>
      <c r="AQ941" s="72" t="str">
        <f t="shared" si="554"/>
        <v/>
      </c>
      <c r="AR941" s="72" t="str">
        <f t="shared" si="555"/>
        <v/>
      </c>
      <c r="AS941" s="72" t="str">
        <f t="shared" si="556"/>
        <v/>
      </c>
      <c r="AT941" s="72" t="str">
        <f t="shared" si="557"/>
        <v/>
      </c>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78" t="str">
        <f t="shared" si="558"/>
        <v/>
      </c>
      <c r="CO941" s="78" t="str">
        <f t="shared" si="559"/>
        <v/>
      </c>
      <c r="CP941" s="78" t="str">
        <f t="shared" si="560"/>
        <v/>
      </c>
      <c r="CQ941" s="78" t="str">
        <f t="shared" si="561"/>
        <v/>
      </c>
      <c r="CR941" s="78" t="str">
        <f t="shared" si="562"/>
        <v/>
      </c>
      <c r="CS941" s="78" t="str">
        <f t="shared" si="563"/>
        <v/>
      </c>
      <c r="CT941" s="78">
        <f t="shared" si="564"/>
        <v>0</v>
      </c>
      <c r="CU941" s="78">
        <f t="shared" si="565"/>
        <v>0</v>
      </c>
      <c r="CV941" s="78">
        <f t="shared" si="566"/>
        <v>0</v>
      </c>
      <c r="CW941" s="78">
        <f t="shared" si="567"/>
        <v>0</v>
      </c>
      <c r="CX941" s="78">
        <f t="shared" si="568"/>
        <v>0</v>
      </c>
      <c r="CY941" s="78">
        <f t="shared" si="569"/>
        <v>0</v>
      </c>
      <c r="CZ941" s="78">
        <f t="shared" si="570"/>
        <v>0</v>
      </c>
      <c r="DA941" s="78">
        <f>IF(COUNTIFS($A$2:$A$601,A941,$B$2:$B$601,B941,$F$2:F$601,F941)&gt;1,1,0)</f>
        <v>0</v>
      </c>
      <c r="DB941" s="78">
        <f t="shared" si="571"/>
        <v>0</v>
      </c>
      <c r="DC941" s="78">
        <f t="shared" si="572"/>
        <v>0</v>
      </c>
      <c r="DD941" s="78">
        <f t="shared" si="573"/>
        <v>0</v>
      </c>
      <c r="DE941" s="78" t="str">
        <f t="shared" si="574"/>
        <v>1</v>
      </c>
      <c r="DF941" s="78" t="str">
        <f t="shared" si="575"/>
        <v>1</v>
      </c>
      <c r="DG941" s="78" t="str">
        <f t="shared" si="576"/>
        <v>1</v>
      </c>
      <c r="DH941" s="78" t="str">
        <f t="shared" si="577"/>
        <v>1</v>
      </c>
      <c r="DI941" s="79" t="str">
        <f>IFERROR(IF(J941="","",VLOOKUP(J941,Lists!$D$3:$E$13,2,FALSE)),1)</f>
        <v/>
      </c>
      <c r="DJ941" s="79" t="str">
        <f>IFERROR(IF(K941="","",VLOOKUP(K941,Lists!$F$3:$G$14,2,FALSE)),1)</f>
        <v/>
      </c>
      <c r="DK941" s="79" t="str">
        <f>IFERROR(IF(M941="","",VLOOKUP(M941,Lists!$AA$3:$AB$18,2,FALSE)),1)</f>
        <v/>
      </c>
      <c r="DL941" s="79" t="str">
        <f>IFERROR(IF(N941="","",VLOOKUP(N941,Lists!$AC$3:$AD$13,2,FALSE)),1)</f>
        <v/>
      </c>
    </row>
    <row r="942" spans="1:116" ht="15" customHeight="1" x14ac:dyDescent="0.2">
      <c r="A942" s="20"/>
      <c r="B942" s="19"/>
      <c r="C942" s="19"/>
      <c r="D942" s="19"/>
      <c r="E942" s="136"/>
      <c r="F942" s="70"/>
      <c r="G942" s="19"/>
      <c r="H942" s="65"/>
      <c r="I942" s="20"/>
      <c r="J942" s="66"/>
      <c r="K942" s="18"/>
      <c r="L942" s="18"/>
      <c r="M942" s="20"/>
      <c r="N942" s="20"/>
      <c r="O942" s="18"/>
      <c r="P942" s="134"/>
      <c r="Q942" s="70"/>
      <c r="R942" s="134"/>
      <c r="S942" s="70"/>
      <c r="T942" s="134"/>
      <c r="U942" s="70"/>
      <c r="V942" s="134"/>
      <c r="W942" s="20"/>
      <c r="X942" s="135"/>
      <c r="Y942" s="20"/>
      <c r="Z942" s="135"/>
      <c r="AA942" s="19"/>
      <c r="AB942" s="19"/>
      <c r="AC942" s="19"/>
      <c r="AD942" s="19"/>
      <c r="AE942" s="71" t="str">
        <f t="shared" si="542"/>
        <v/>
      </c>
      <c r="AF942" s="71" t="str">
        <f t="shared" si="543"/>
        <v/>
      </c>
      <c r="AG942" s="71" t="str">
        <f t="shared" si="544"/>
        <v/>
      </c>
      <c r="AH942" s="71" t="str">
        <f t="shared" si="545"/>
        <v/>
      </c>
      <c r="AI942" s="71" t="str">
        <f t="shared" si="546"/>
        <v/>
      </c>
      <c r="AJ942" s="71" t="str">
        <f t="shared" si="547"/>
        <v/>
      </c>
      <c r="AK942" s="71" t="str">
        <f t="shared" si="548"/>
        <v/>
      </c>
      <c r="AL942" s="71" t="str">
        <f t="shared" si="549"/>
        <v/>
      </c>
      <c r="AM942" s="71" t="str">
        <f t="shared" si="550"/>
        <v/>
      </c>
      <c r="AN942" s="72" t="str">
        <f t="shared" si="551"/>
        <v/>
      </c>
      <c r="AO942" s="73" t="str">
        <f t="shared" si="552"/>
        <v/>
      </c>
      <c r="AP942" s="72" t="str">
        <f t="shared" si="553"/>
        <v/>
      </c>
      <c r="AQ942" s="72" t="str">
        <f t="shared" si="554"/>
        <v/>
      </c>
      <c r="AR942" s="72" t="str">
        <f t="shared" si="555"/>
        <v/>
      </c>
      <c r="AS942" s="72" t="str">
        <f t="shared" si="556"/>
        <v/>
      </c>
      <c r="AT942" s="72" t="str">
        <f t="shared" si="557"/>
        <v/>
      </c>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78" t="str">
        <f t="shared" si="558"/>
        <v/>
      </c>
      <c r="CO942" s="78" t="str">
        <f t="shared" si="559"/>
        <v/>
      </c>
      <c r="CP942" s="78" t="str">
        <f t="shared" si="560"/>
        <v/>
      </c>
      <c r="CQ942" s="78" t="str">
        <f t="shared" si="561"/>
        <v/>
      </c>
      <c r="CR942" s="78" t="str">
        <f t="shared" si="562"/>
        <v/>
      </c>
      <c r="CS942" s="78" t="str">
        <f t="shared" si="563"/>
        <v/>
      </c>
      <c r="CT942" s="78">
        <f t="shared" si="564"/>
        <v>0</v>
      </c>
      <c r="CU942" s="78">
        <f t="shared" si="565"/>
        <v>0</v>
      </c>
      <c r="CV942" s="78">
        <f t="shared" si="566"/>
        <v>0</v>
      </c>
      <c r="CW942" s="78">
        <f t="shared" si="567"/>
        <v>0</v>
      </c>
      <c r="CX942" s="78">
        <f t="shared" si="568"/>
        <v>0</v>
      </c>
      <c r="CY942" s="78">
        <f t="shared" si="569"/>
        <v>0</v>
      </c>
      <c r="CZ942" s="78">
        <f t="shared" si="570"/>
        <v>0</v>
      </c>
      <c r="DA942" s="78">
        <f>IF(COUNTIFS($A$2:$A$601,A942,$B$2:$B$601,B942,$F$2:F$601,F942)&gt;1,1,0)</f>
        <v>0</v>
      </c>
      <c r="DB942" s="78">
        <f t="shared" si="571"/>
        <v>0</v>
      </c>
      <c r="DC942" s="78">
        <f t="shared" si="572"/>
        <v>0</v>
      </c>
      <c r="DD942" s="78">
        <f t="shared" si="573"/>
        <v>0</v>
      </c>
      <c r="DE942" s="78" t="str">
        <f t="shared" si="574"/>
        <v>1</v>
      </c>
      <c r="DF942" s="78" t="str">
        <f t="shared" si="575"/>
        <v>1</v>
      </c>
      <c r="DG942" s="78" t="str">
        <f t="shared" si="576"/>
        <v>1</v>
      </c>
      <c r="DH942" s="78" t="str">
        <f t="shared" si="577"/>
        <v>1</v>
      </c>
      <c r="DI942" s="79" t="str">
        <f>IFERROR(IF(J942="","",VLOOKUP(J942,Lists!$D$3:$E$13,2,FALSE)),1)</f>
        <v/>
      </c>
      <c r="DJ942" s="79" t="str">
        <f>IFERROR(IF(K942="","",VLOOKUP(K942,Lists!$F$3:$G$14,2,FALSE)),1)</f>
        <v/>
      </c>
      <c r="DK942" s="79" t="str">
        <f>IFERROR(IF(M942="","",VLOOKUP(M942,Lists!$AA$3:$AB$18,2,FALSE)),1)</f>
        <v/>
      </c>
      <c r="DL942" s="79" t="str">
        <f>IFERROR(IF(N942="","",VLOOKUP(N942,Lists!$AC$3:$AD$13,2,FALSE)),1)</f>
        <v/>
      </c>
    </row>
    <row r="943" spans="1:116" ht="15" customHeight="1" x14ac:dyDescent="0.2">
      <c r="A943" s="20"/>
      <c r="B943" s="19"/>
      <c r="C943" s="19"/>
      <c r="D943" s="19"/>
      <c r="E943" s="136"/>
      <c r="F943" s="70"/>
      <c r="G943" s="19"/>
      <c r="H943" s="65"/>
      <c r="I943" s="20"/>
      <c r="J943" s="66"/>
      <c r="K943" s="18"/>
      <c r="L943" s="18"/>
      <c r="M943" s="20"/>
      <c r="N943" s="20"/>
      <c r="O943" s="18"/>
      <c r="P943" s="134"/>
      <c r="Q943" s="70"/>
      <c r="R943" s="134"/>
      <c r="S943" s="70"/>
      <c r="T943" s="134"/>
      <c r="U943" s="70"/>
      <c r="V943" s="134"/>
      <c r="W943" s="20"/>
      <c r="X943" s="135"/>
      <c r="Y943" s="20"/>
      <c r="Z943" s="135"/>
      <c r="AA943" s="19"/>
      <c r="AB943" s="19"/>
      <c r="AC943" s="19"/>
      <c r="AD943" s="19"/>
      <c r="AE943" s="71" t="str">
        <f t="shared" si="542"/>
        <v/>
      </c>
      <c r="AF943" s="71" t="str">
        <f t="shared" si="543"/>
        <v/>
      </c>
      <c r="AG943" s="71" t="str">
        <f t="shared" si="544"/>
        <v/>
      </c>
      <c r="AH943" s="71" t="str">
        <f t="shared" si="545"/>
        <v/>
      </c>
      <c r="AI943" s="71" t="str">
        <f t="shared" si="546"/>
        <v/>
      </c>
      <c r="AJ943" s="71" t="str">
        <f t="shared" si="547"/>
        <v/>
      </c>
      <c r="AK943" s="71" t="str">
        <f t="shared" si="548"/>
        <v/>
      </c>
      <c r="AL943" s="71" t="str">
        <f t="shared" si="549"/>
        <v/>
      </c>
      <c r="AM943" s="71" t="str">
        <f t="shared" si="550"/>
        <v/>
      </c>
      <c r="AN943" s="72" t="str">
        <f t="shared" si="551"/>
        <v/>
      </c>
      <c r="AO943" s="73" t="str">
        <f t="shared" si="552"/>
        <v/>
      </c>
      <c r="AP943" s="72" t="str">
        <f t="shared" si="553"/>
        <v/>
      </c>
      <c r="AQ943" s="72" t="str">
        <f t="shared" si="554"/>
        <v/>
      </c>
      <c r="AR943" s="72" t="str">
        <f t="shared" si="555"/>
        <v/>
      </c>
      <c r="AS943" s="72" t="str">
        <f t="shared" si="556"/>
        <v/>
      </c>
      <c r="AT943" s="72" t="str">
        <f t="shared" si="557"/>
        <v/>
      </c>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78" t="str">
        <f t="shared" si="558"/>
        <v/>
      </c>
      <c r="CO943" s="78" t="str">
        <f t="shared" si="559"/>
        <v/>
      </c>
      <c r="CP943" s="78" t="str">
        <f t="shared" si="560"/>
        <v/>
      </c>
      <c r="CQ943" s="78" t="str">
        <f t="shared" si="561"/>
        <v/>
      </c>
      <c r="CR943" s="78" t="str">
        <f t="shared" si="562"/>
        <v/>
      </c>
      <c r="CS943" s="78" t="str">
        <f t="shared" si="563"/>
        <v/>
      </c>
      <c r="CT943" s="78">
        <f t="shared" si="564"/>
        <v>0</v>
      </c>
      <c r="CU943" s="78">
        <f t="shared" si="565"/>
        <v>0</v>
      </c>
      <c r="CV943" s="78">
        <f t="shared" si="566"/>
        <v>0</v>
      </c>
      <c r="CW943" s="78">
        <f t="shared" si="567"/>
        <v>0</v>
      </c>
      <c r="CX943" s="78">
        <f t="shared" si="568"/>
        <v>0</v>
      </c>
      <c r="CY943" s="78">
        <f t="shared" si="569"/>
        <v>0</v>
      </c>
      <c r="CZ943" s="78">
        <f t="shared" si="570"/>
        <v>0</v>
      </c>
      <c r="DA943" s="78">
        <f>IF(COUNTIFS($A$2:$A$601,A943,$B$2:$B$601,B943,$F$2:F$601,F943)&gt;1,1,0)</f>
        <v>0</v>
      </c>
      <c r="DB943" s="78">
        <f t="shared" si="571"/>
        <v>0</v>
      </c>
      <c r="DC943" s="78">
        <f t="shared" si="572"/>
        <v>0</v>
      </c>
      <c r="DD943" s="78">
        <f t="shared" si="573"/>
        <v>0</v>
      </c>
      <c r="DE943" s="78" t="str">
        <f t="shared" si="574"/>
        <v>1</v>
      </c>
      <c r="DF943" s="78" t="str">
        <f t="shared" si="575"/>
        <v>1</v>
      </c>
      <c r="DG943" s="78" t="str">
        <f t="shared" si="576"/>
        <v>1</v>
      </c>
      <c r="DH943" s="78" t="str">
        <f t="shared" si="577"/>
        <v>1</v>
      </c>
      <c r="DI943" s="79" t="str">
        <f>IFERROR(IF(J943="","",VLOOKUP(J943,Lists!$D$3:$E$13,2,FALSE)),1)</f>
        <v/>
      </c>
      <c r="DJ943" s="79" t="str">
        <f>IFERROR(IF(K943="","",VLOOKUP(K943,Lists!$F$3:$G$14,2,FALSE)),1)</f>
        <v/>
      </c>
      <c r="DK943" s="79" t="str">
        <f>IFERROR(IF(M943="","",VLOOKUP(M943,Lists!$AA$3:$AB$18,2,FALSE)),1)</f>
        <v/>
      </c>
      <c r="DL943" s="79" t="str">
        <f>IFERROR(IF(N943="","",VLOOKUP(N943,Lists!$AC$3:$AD$13,2,FALSE)),1)</f>
        <v/>
      </c>
    </row>
    <row r="944" spans="1:116" ht="15" customHeight="1" x14ac:dyDescent="0.2">
      <c r="A944" s="20"/>
      <c r="B944" s="19"/>
      <c r="C944" s="19"/>
      <c r="D944" s="19"/>
      <c r="E944" s="136"/>
      <c r="F944" s="70"/>
      <c r="G944" s="19"/>
      <c r="H944" s="65"/>
      <c r="I944" s="20"/>
      <c r="J944" s="66"/>
      <c r="K944" s="18"/>
      <c r="L944" s="18"/>
      <c r="M944" s="20"/>
      <c r="N944" s="20"/>
      <c r="O944" s="18"/>
      <c r="P944" s="134"/>
      <c r="Q944" s="70"/>
      <c r="R944" s="134"/>
      <c r="S944" s="70"/>
      <c r="T944" s="134"/>
      <c r="U944" s="70"/>
      <c r="V944" s="134"/>
      <c r="W944" s="20"/>
      <c r="X944" s="135"/>
      <c r="Y944" s="20"/>
      <c r="Z944" s="135"/>
      <c r="AA944" s="19"/>
      <c r="AB944" s="19"/>
      <c r="AC944" s="19"/>
      <c r="AD944" s="19"/>
      <c r="AE944" s="71" t="str">
        <f t="shared" si="542"/>
        <v/>
      </c>
      <c r="AF944" s="71" t="str">
        <f t="shared" si="543"/>
        <v/>
      </c>
      <c r="AG944" s="71" t="str">
        <f t="shared" si="544"/>
        <v/>
      </c>
      <c r="AH944" s="71" t="str">
        <f t="shared" si="545"/>
        <v/>
      </c>
      <c r="AI944" s="71" t="str">
        <f t="shared" si="546"/>
        <v/>
      </c>
      <c r="AJ944" s="71" t="str">
        <f t="shared" si="547"/>
        <v/>
      </c>
      <c r="AK944" s="71" t="str">
        <f t="shared" si="548"/>
        <v/>
      </c>
      <c r="AL944" s="71" t="str">
        <f t="shared" si="549"/>
        <v/>
      </c>
      <c r="AM944" s="71" t="str">
        <f t="shared" si="550"/>
        <v/>
      </c>
      <c r="AN944" s="72" t="str">
        <f t="shared" si="551"/>
        <v/>
      </c>
      <c r="AO944" s="73" t="str">
        <f t="shared" si="552"/>
        <v/>
      </c>
      <c r="AP944" s="72" t="str">
        <f t="shared" si="553"/>
        <v/>
      </c>
      <c r="AQ944" s="72" t="str">
        <f t="shared" si="554"/>
        <v/>
      </c>
      <c r="AR944" s="72" t="str">
        <f t="shared" si="555"/>
        <v/>
      </c>
      <c r="AS944" s="72" t="str">
        <f t="shared" si="556"/>
        <v/>
      </c>
      <c r="AT944" s="72" t="str">
        <f t="shared" si="557"/>
        <v/>
      </c>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78" t="str">
        <f t="shared" si="558"/>
        <v/>
      </c>
      <c r="CO944" s="78" t="str">
        <f t="shared" si="559"/>
        <v/>
      </c>
      <c r="CP944" s="78" t="str">
        <f t="shared" si="560"/>
        <v/>
      </c>
      <c r="CQ944" s="78" t="str">
        <f t="shared" si="561"/>
        <v/>
      </c>
      <c r="CR944" s="78" t="str">
        <f t="shared" si="562"/>
        <v/>
      </c>
      <c r="CS944" s="78" t="str">
        <f t="shared" si="563"/>
        <v/>
      </c>
      <c r="CT944" s="78">
        <f t="shared" si="564"/>
        <v>0</v>
      </c>
      <c r="CU944" s="78">
        <f t="shared" si="565"/>
        <v>0</v>
      </c>
      <c r="CV944" s="78">
        <f t="shared" si="566"/>
        <v>0</v>
      </c>
      <c r="CW944" s="78">
        <f t="shared" si="567"/>
        <v>0</v>
      </c>
      <c r="CX944" s="78">
        <f t="shared" si="568"/>
        <v>0</v>
      </c>
      <c r="CY944" s="78">
        <f t="shared" si="569"/>
        <v>0</v>
      </c>
      <c r="CZ944" s="78">
        <f t="shared" si="570"/>
        <v>0</v>
      </c>
      <c r="DA944" s="78">
        <f>IF(COUNTIFS($A$2:$A$601,A944,$B$2:$B$601,B944,$F$2:F$601,F944)&gt;1,1,0)</f>
        <v>0</v>
      </c>
      <c r="DB944" s="78">
        <f t="shared" si="571"/>
        <v>0</v>
      </c>
      <c r="DC944" s="78">
        <f t="shared" si="572"/>
        <v>0</v>
      </c>
      <c r="DD944" s="78">
        <f t="shared" si="573"/>
        <v>0</v>
      </c>
      <c r="DE944" s="78" t="str">
        <f t="shared" si="574"/>
        <v>1</v>
      </c>
      <c r="DF944" s="78" t="str">
        <f t="shared" si="575"/>
        <v>1</v>
      </c>
      <c r="DG944" s="78" t="str">
        <f t="shared" si="576"/>
        <v>1</v>
      </c>
      <c r="DH944" s="78" t="str">
        <f t="shared" si="577"/>
        <v>1</v>
      </c>
      <c r="DI944" s="79" t="str">
        <f>IFERROR(IF(J944="","",VLOOKUP(J944,Lists!$D$3:$E$13,2,FALSE)),1)</f>
        <v/>
      </c>
      <c r="DJ944" s="79" t="str">
        <f>IFERROR(IF(K944="","",VLOOKUP(K944,Lists!$F$3:$G$14,2,FALSE)),1)</f>
        <v/>
      </c>
      <c r="DK944" s="79" t="str">
        <f>IFERROR(IF(M944="","",VLOOKUP(M944,Lists!$AA$3:$AB$18,2,FALSE)),1)</f>
        <v/>
      </c>
      <c r="DL944" s="79" t="str">
        <f>IFERROR(IF(N944="","",VLOOKUP(N944,Lists!$AC$3:$AD$13,2,FALSE)),1)</f>
        <v/>
      </c>
    </row>
    <row r="945" spans="1:116" ht="15" customHeight="1" x14ac:dyDescent="0.2">
      <c r="A945" s="20"/>
      <c r="B945" s="19"/>
      <c r="C945" s="19"/>
      <c r="D945" s="19"/>
      <c r="E945" s="136"/>
      <c r="F945" s="70"/>
      <c r="G945" s="19"/>
      <c r="H945" s="65"/>
      <c r="I945" s="20"/>
      <c r="J945" s="66"/>
      <c r="K945" s="18"/>
      <c r="L945" s="18"/>
      <c r="M945" s="20"/>
      <c r="N945" s="20"/>
      <c r="O945" s="18"/>
      <c r="P945" s="134"/>
      <c r="Q945" s="70"/>
      <c r="R945" s="134"/>
      <c r="S945" s="70"/>
      <c r="T945" s="134"/>
      <c r="U945" s="70"/>
      <c r="V945" s="134"/>
      <c r="W945" s="20"/>
      <c r="X945" s="135"/>
      <c r="Y945" s="20"/>
      <c r="Z945" s="135"/>
      <c r="AA945" s="19"/>
      <c r="AB945" s="19"/>
      <c r="AC945" s="19"/>
      <c r="AD945" s="19"/>
      <c r="AE945" s="71" t="str">
        <f t="shared" si="542"/>
        <v/>
      </c>
      <c r="AF945" s="71" t="str">
        <f t="shared" si="543"/>
        <v/>
      </c>
      <c r="AG945" s="71" t="str">
        <f t="shared" si="544"/>
        <v/>
      </c>
      <c r="AH945" s="71" t="str">
        <f t="shared" si="545"/>
        <v/>
      </c>
      <c r="AI945" s="71" t="str">
        <f t="shared" si="546"/>
        <v/>
      </c>
      <c r="AJ945" s="71" t="str">
        <f t="shared" si="547"/>
        <v/>
      </c>
      <c r="AK945" s="71" t="str">
        <f t="shared" si="548"/>
        <v/>
      </c>
      <c r="AL945" s="71" t="str">
        <f t="shared" si="549"/>
        <v/>
      </c>
      <c r="AM945" s="71" t="str">
        <f t="shared" si="550"/>
        <v/>
      </c>
      <c r="AN945" s="72" t="str">
        <f t="shared" si="551"/>
        <v/>
      </c>
      <c r="AO945" s="73" t="str">
        <f t="shared" si="552"/>
        <v/>
      </c>
      <c r="AP945" s="72" t="str">
        <f t="shared" si="553"/>
        <v/>
      </c>
      <c r="AQ945" s="72" t="str">
        <f t="shared" si="554"/>
        <v/>
      </c>
      <c r="AR945" s="72" t="str">
        <f t="shared" si="555"/>
        <v/>
      </c>
      <c r="AS945" s="72" t="str">
        <f t="shared" si="556"/>
        <v/>
      </c>
      <c r="AT945" s="72" t="str">
        <f t="shared" si="557"/>
        <v/>
      </c>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78" t="str">
        <f t="shared" si="558"/>
        <v/>
      </c>
      <c r="CO945" s="78" t="str">
        <f t="shared" si="559"/>
        <v/>
      </c>
      <c r="CP945" s="78" t="str">
        <f t="shared" si="560"/>
        <v/>
      </c>
      <c r="CQ945" s="78" t="str">
        <f t="shared" si="561"/>
        <v/>
      </c>
      <c r="CR945" s="78" t="str">
        <f t="shared" si="562"/>
        <v/>
      </c>
      <c r="CS945" s="78" t="str">
        <f t="shared" si="563"/>
        <v/>
      </c>
      <c r="CT945" s="78">
        <f t="shared" si="564"/>
        <v>0</v>
      </c>
      <c r="CU945" s="78">
        <f t="shared" si="565"/>
        <v>0</v>
      </c>
      <c r="CV945" s="78">
        <f t="shared" si="566"/>
        <v>0</v>
      </c>
      <c r="CW945" s="78">
        <f t="shared" si="567"/>
        <v>0</v>
      </c>
      <c r="CX945" s="78">
        <f t="shared" si="568"/>
        <v>0</v>
      </c>
      <c r="CY945" s="78">
        <f t="shared" si="569"/>
        <v>0</v>
      </c>
      <c r="CZ945" s="78">
        <f t="shared" si="570"/>
        <v>0</v>
      </c>
      <c r="DA945" s="78">
        <f>IF(COUNTIFS($A$2:$A$601,A945,$B$2:$B$601,B945,$F$2:F$601,F945)&gt;1,1,0)</f>
        <v>0</v>
      </c>
      <c r="DB945" s="78">
        <f t="shared" si="571"/>
        <v>0</v>
      </c>
      <c r="DC945" s="78">
        <f t="shared" si="572"/>
        <v>0</v>
      </c>
      <c r="DD945" s="78">
        <f t="shared" si="573"/>
        <v>0</v>
      </c>
      <c r="DE945" s="78" t="str">
        <f t="shared" si="574"/>
        <v>1</v>
      </c>
      <c r="DF945" s="78" t="str">
        <f t="shared" si="575"/>
        <v>1</v>
      </c>
      <c r="DG945" s="78" t="str">
        <f t="shared" si="576"/>
        <v>1</v>
      </c>
      <c r="DH945" s="78" t="str">
        <f t="shared" si="577"/>
        <v>1</v>
      </c>
      <c r="DI945" s="79" t="str">
        <f>IFERROR(IF(J945="","",VLOOKUP(J945,Lists!$D$3:$E$13,2,FALSE)),1)</f>
        <v/>
      </c>
      <c r="DJ945" s="79" t="str">
        <f>IFERROR(IF(K945="","",VLOOKUP(K945,Lists!$F$3:$G$14,2,FALSE)),1)</f>
        <v/>
      </c>
      <c r="DK945" s="79" t="str">
        <f>IFERROR(IF(M945="","",VLOOKUP(M945,Lists!$AA$3:$AB$18,2,FALSE)),1)</f>
        <v/>
      </c>
      <c r="DL945" s="79" t="str">
        <f>IFERROR(IF(N945="","",VLOOKUP(N945,Lists!$AC$3:$AD$13,2,FALSE)),1)</f>
        <v/>
      </c>
    </row>
    <row r="946" spans="1:116" ht="15" customHeight="1" x14ac:dyDescent="0.2">
      <c r="A946" s="20"/>
      <c r="B946" s="19"/>
      <c r="C946" s="19"/>
      <c r="D946" s="19"/>
      <c r="E946" s="136"/>
      <c r="F946" s="70"/>
      <c r="G946" s="19"/>
      <c r="H946" s="65"/>
      <c r="I946" s="20"/>
      <c r="J946" s="66"/>
      <c r="K946" s="18"/>
      <c r="L946" s="18"/>
      <c r="M946" s="20"/>
      <c r="N946" s="20"/>
      <c r="O946" s="18"/>
      <c r="P946" s="134"/>
      <c r="Q946" s="70"/>
      <c r="R946" s="134"/>
      <c r="S946" s="70"/>
      <c r="T946" s="134"/>
      <c r="U946" s="70"/>
      <c r="V946" s="134"/>
      <c r="W946" s="20"/>
      <c r="X946" s="135"/>
      <c r="Y946" s="20"/>
      <c r="Z946" s="135"/>
      <c r="AA946" s="19"/>
      <c r="AB946" s="19"/>
      <c r="AC946" s="19"/>
      <c r="AD946" s="19"/>
      <c r="AE946" s="71" t="str">
        <f t="shared" si="542"/>
        <v/>
      </c>
      <c r="AF946" s="71" t="str">
        <f t="shared" si="543"/>
        <v/>
      </c>
      <c r="AG946" s="71" t="str">
        <f t="shared" si="544"/>
        <v/>
      </c>
      <c r="AH946" s="71" t="str">
        <f t="shared" si="545"/>
        <v/>
      </c>
      <c r="AI946" s="71" t="str">
        <f t="shared" si="546"/>
        <v/>
      </c>
      <c r="AJ946" s="71" t="str">
        <f t="shared" si="547"/>
        <v/>
      </c>
      <c r="AK946" s="71" t="str">
        <f t="shared" si="548"/>
        <v/>
      </c>
      <c r="AL946" s="71" t="str">
        <f t="shared" si="549"/>
        <v/>
      </c>
      <c r="AM946" s="71" t="str">
        <f t="shared" si="550"/>
        <v/>
      </c>
      <c r="AN946" s="72" t="str">
        <f t="shared" si="551"/>
        <v/>
      </c>
      <c r="AO946" s="73" t="str">
        <f t="shared" si="552"/>
        <v/>
      </c>
      <c r="AP946" s="72" t="str">
        <f t="shared" si="553"/>
        <v/>
      </c>
      <c r="AQ946" s="72" t="str">
        <f t="shared" si="554"/>
        <v/>
      </c>
      <c r="AR946" s="72" t="str">
        <f t="shared" si="555"/>
        <v/>
      </c>
      <c r="AS946" s="72" t="str">
        <f t="shared" si="556"/>
        <v/>
      </c>
      <c r="AT946" s="72" t="str">
        <f t="shared" si="557"/>
        <v/>
      </c>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78" t="str">
        <f t="shared" si="558"/>
        <v/>
      </c>
      <c r="CO946" s="78" t="str">
        <f t="shared" si="559"/>
        <v/>
      </c>
      <c r="CP946" s="78" t="str">
        <f t="shared" si="560"/>
        <v/>
      </c>
      <c r="CQ946" s="78" t="str">
        <f t="shared" si="561"/>
        <v/>
      </c>
      <c r="CR946" s="78" t="str">
        <f t="shared" si="562"/>
        <v/>
      </c>
      <c r="CS946" s="78" t="str">
        <f t="shared" si="563"/>
        <v/>
      </c>
      <c r="CT946" s="78">
        <f t="shared" si="564"/>
        <v>0</v>
      </c>
      <c r="CU946" s="78">
        <f t="shared" si="565"/>
        <v>0</v>
      </c>
      <c r="CV946" s="78">
        <f t="shared" si="566"/>
        <v>0</v>
      </c>
      <c r="CW946" s="78">
        <f t="shared" si="567"/>
        <v>0</v>
      </c>
      <c r="CX946" s="78">
        <f t="shared" si="568"/>
        <v>0</v>
      </c>
      <c r="CY946" s="78">
        <f t="shared" si="569"/>
        <v>0</v>
      </c>
      <c r="CZ946" s="78">
        <f t="shared" si="570"/>
        <v>0</v>
      </c>
      <c r="DA946" s="78">
        <f>IF(COUNTIFS($A$2:$A$601,A946,$B$2:$B$601,B946,$F$2:F$601,F946)&gt;1,1,0)</f>
        <v>0</v>
      </c>
      <c r="DB946" s="78">
        <f t="shared" si="571"/>
        <v>0</v>
      </c>
      <c r="DC946" s="78">
        <f t="shared" si="572"/>
        <v>0</v>
      </c>
      <c r="DD946" s="78">
        <f t="shared" si="573"/>
        <v>0</v>
      </c>
      <c r="DE946" s="78" t="str">
        <f t="shared" si="574"/>
        <v>1</v>
      </c>
      <c r="DF946" s="78" t="str">
        <f t="shared" si="575"/>
        <v>1</v>
      </c>
      <c r="DG946" s="78" t="str">
        <f t="shared" si="576"/>
        <v>1</v>
      </c>
      <c r="DH946" s="78" t="str">
        <f t="shared" si="577"/>
        <v>1</v>
      </c>
      <c r="DI946" s="79" t="str">
        <f>IFERROR(IF(J946="","",VLOOKUP(J946,Lists!$D$3:$E$13,2,FALSE)),1)</f>
        <v/>
      </c>
      <c r="DJ946" s="79" t="str">
        <f>IFERROR(IF(K946="","",VLOOKUP(K946,Lists!$F$3:$G$14,2,FALSE)),1)</f>
        <v/>
      </c>
      <c r="DK946" s="79" t="str">
        <f>IFERROR(IF(M946="","",VLOOKUP(M946,Lists!$AA$3:$AB$18,2,FALSE)),1)</f>
        <v/>
      </c>
      <c r="DL946" s="79" t="str">
        <f>IFERROR(IF(N946="","",VLOOKUP(N946,Lists!$AC$3:$AD$13,2,FALSE)),1)</f>
        <v/>
      </c>
    </row>
    <row r="947" spans="1:116" ht="15" customHeight="1" x14ac:dyDescent="0.2">
      <c r="A947" s="20"/>
      <c r="B947" s="19"/>
      <c r="C947" s="19"/>
      <c r="D947" s="19"/>
      <c r="E947" s="136"/>
      <c r="F947" s="70"/>
      <c r="G947" s="19"/>
      <c r="H947" s="65"/>
      <c r="I947" s="20"/>
      <c r="J947" s="66"/>
      <c r="K947" s="18"/>
      <c r="L947" s="18"/>
      <c r="M947" s="20"/>
      <c r="N947" s="20"/>
      <c r="O947" s="18"/>
      <c r="P947" s="134"/>
      <c r="Q947" s="70"/>
      <c r="R947" s="134"/>
      <c r="S947" s="70"/>
      <c r="T947" s="134"/>
      <c r="U947" s="70"/>
      <c r="V947" s="134"/>
      <c r="W947" s="20"/>
      <c r="X947" s="135"/>
      <c r="Y947" s="20"/>
      <c r="Z947" s="135"/>
      <c r="AA947" s="19"/>
      <c r="AB947" s="19"/>
      <c r="AC947" s="19"/>
      <c r="AD947" s="19"/>
      <c r="AE947" s="71" t="str">
        <f t="shared" si="542"/>
        <v/>
      </c>
      <c r="AF947" s="71" t="str">
        <f t="shared" si="543"/>
        <v/>
      </c>
      <c r="AG947" s="71" t="str">
        <f t="shared" si="544"/>
        <v/>
      </c>
      <c r="AH947" s="71" t="str">
        <f t="shared" si="545"/>
        <v/>
      </c>
      <c r="AI947" s="71" t="str">
        <f t="shared" si="546"/>
        <v/>
      </c>
      <c r="AJ947" s="71" t="str">
        <f t="shared" si="547"/>
        <v/>
      </c>
      <c r="AK947" s="71" t="str">
        <f t="shared" si="548"/>
        <v/>
      </c>
      <c r="AL947" s="71" t="str">
        <f t="shared" si="549"/>
        <v/>
      </c>
      <c r="AM947" s="71" t="str">
        <f t="shared" si="550"/>
        <v/>
      </c>
      <c r="AN947" s="72" t="str">
        <f t="shared" si="551"/>
        <v/>
      </c>
      <c r="AO947" s="73" t="str">
        <f t="shared" si="552"/>
        <v/>
      </c>
      <c r="AP947" s="72" t="str">
        <f t="shared" si="553"/>
        <v/>
      </c>
      <c r="AQ947" s="72" t="str">
        <f t="shared" si="554"/>
        <v/>
      </c>
      <c r="AR947" s="72" t="str">
        <f t="shared" si="555"/>
        <v/>
      </c>
      <c r="AS947" s="72" t="str">
        <f t="shared" si="556"/>
        <v/>
      </c>
      <c r="AT947" s="72" t="str">
        <f t="shared" si="557"/>
        <v/>
      </c>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78" t="str">
        <f t="shared" si="558"/>
        <v/>
      </c>
      <c r="CO947" s="78" t="str">
        <f t="shared" si="559"/>
        <v/>
      </c>
      <c r="CP947" s="78" t="str">
        <f t="shared" si="560"/>
        <v/>
      </c>
      <c r="CQ947" s="78" t="str">
        <f t="shared" si="561"/>
        <v/>
      </c>
      <c r="CR947" s="78" t="str">
        <f t="shared" si="562"/>
        <v/>
      </c>
      <c r="CS947" s="78" t="str">
        <f t="shared" si="563"/>
        <v/>
      </c>
      <c r="CT947" s="78">
        <f t="shared" si="564"/>
        <v>0</v>
      </c>
      <c r="CU947" s="78">
        <f t="shared" si="565"/>
        <v>0</v>
      </c>
      <c r="CV947" s="78">
        <f t="shared" si="566"/>
        <v>0</v>
      </c>
      <c r="CW947" s="78">
        <f t="shared" si="567"/>
        <v>0</v>
      </c>
      <c r="CX947" s="78">
        <f t="shared" si="568"/>
        <v>0</v>
      </c>
      <c r="CY947" s="78">
        <f t="shared" si="569"/>
        <v>0</v>
      </c>
      <c r="CZ947" s="78">
        <f t="shared" si="570"/>
        <v>0</v>
      </c>
      <c r="DA947" s="78">
        <f>IF(COUNTIFS($A$2:$A$601,A947,$B$2:$B$601,B947,$F$2:F$601,F947)&gt;1,1,0)</f>
        <v>0</v>
      </c>
      <c r="DB947" s="78">
        <f t="shared" si="571"/>
        <v>0</v>
      </c>
      <c r="DC947" s="78">
        <f t="shared" si="572"/>
        <v>0</v>
      </c>
      <c r="DD947" s="78">
        <f t="shared" si="573"/>
        <v>0</v>
      </c>
      <c r="DE947" s="78" t="str">
        <f t="shared" si="574"/>
        <v>1</v>
      </c>
      <c r="DF947" s="78" t="str">
        <f t="shared" si="575"/>
        <v>1</v>
      </c>
      <c r="DG947" s="78" t="str">
        <f t="shared" si="576"/>
        <v>1</v>
      </c>
      <c r="DH947" s="78" t="str">
        <f t="shared" si="577"/>
        <v>1</v>
      </c>
      <c r="DI947" s="79" t="str">
        <f>IFERROR(IF(J947="","",VLOOKUP(J947,Lists!$D$3:$E$13,2,FALSE)),1)</f>
        <v/>
      </c>
      <c r="DJ947" s="79" t="str">
        <f>IFERROR(IF(K947="","",VLOOKUP(K947,Lists!$F$3:$G$14,2,FALSE)),1)</f>
        <v/>
      </c>
      <c r="DK947" s="79" t="str">
        <f>IFERROR(IF(M947="","",VLOOKUP(M947,Lists!$AA$3:$AB$18,2,FALSE)),1)</f>
        <v/>
      </c>
      <c r="DL947" s="79" t="str">
        <f>IFERROR(IF(N947="","",VLOOKUP(N947,Lists!$AC$3:$AD$13,2,FALSE)),1)</f>
        <v/>
      </c>
    </row>
    <row r="948" spans="1:116" ht="15" customHeight="1" x14ac:dyDescent="0.2">
      <c r="A948" s="20"/>
      <c r="B948" s="19"/>
      <c r="C948" s="19"/>
      <c r="D948" s="19"/>
      <c r="E948" s="136"/>
      <c r="F948" s="70"/>
      <c r="G948" s="19"/>
      <c r="H948" s="65"/>
      <c r="I948" s="20"/>
      <c r="J948" s="66"/>
      <c r="K948" s="18"/>
      <c r="L948" s="18"/>
      <c r="M948" s="20"/>
      <c r="N948" s="20"/>
      <c r="O948" s="18"/>
      <c r="P948" s="134"/>
      <c r="Q948" s="70"/>
      <c r="R948" s="134"/>
      <c r="S948" s="70"/>
      <c r="T948" s="134"/>
      <c r="U948" s="70"/>
      <c r="V948" s="134"/>
      <c r="W948" s="20"/>
      <c r="X948" s="135"/>
      <c r="Y948" s="20"/>
      <c r="Z948" s="135"/>
      <c r="AA948" s="19"/>
      <c r="AB948" s="19"/>
      <c r="AC948" s="19"/>
      <c r="AD948" s="19"/>
      <c r="AE948" s="71" t="str">
        <f t="shared" si="542"/>
        <v/>
      </c>
      <c r="AF948" s="71" t="str">
        <f t="shared" si="543"/>
        <v/>
      </c>
      <c r="AG948" s="71" t="str">
        <f t="shared" si="544"/>
        <v/>
      </c>
      <c r="AH948" s="71" t="str">
        <f t="shared" si="545"/>
        <v/>
      </c>
      <c r="AI948" s="71" t="str">
        <f t="shared" si="546"/>
        <v/>
      </c>
      <c r="AJ948" s="71" t="str">
        <f t="shared" si="547"/>
        <v/>
      </c>
      <c r="AK948" s="71" t="str">
        <f t="shared" si="548"/>
        <v/>
      </c>
      <c r="AL948" s="71" t="str">
        <f t="shared" si="549"/>
        <v/>
      </c>
      <c r="AM948" s="71" t="str">
        <f t="shared" si="550"/>
        <v/>
      </c>
      <c r="AN948" s="72" t="str">
        <f t="shared" si="551"/>
        <v/>
      </c>
      <c r="AO948" s="73" t="str">
        <f t="shared" si="552"/>
        <v/>
      </c>
      <c r="AP948" s="72" t="str">
        <f t="shared" si="553"/>
        <v/>
      </c>
      <c r="AQ948" s="72" t="str">
        <f t="shared" si="554"/>
        <v/>
      </c>
      <c r="AR948" s="72" t="str">
        <f t="shared" si="555"/>
        <v/>
      </c>
      <c r="AS948" s="72" t="str">
        <f t="shared" si="556"/>
        <v/>
      </c>
      <c r="AT948" s="72" t="str">
        <f t="shared" si="557"/>
        <v/>
      </c>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78" t="str">
        <f t="shared" si="558"/>
        <v/>
      </c>
      <c r="CO948" s="78" t="str">
        <f t="shared" si="559"/>
        <v/>
      </c>
      <c r="CP948" s="78" t="str">
        <f t="shared" si="560"/>
        <v/>
      </c>
      <c r="CQ948" s="78" t="str">
        <f t="shared" si="561"/>
        <v/>
      </c>
      <c r="CR948" s="78" t="str">
        <f t="shared" si="562"/>
        <v/>
      </c>
      <c r="CS948" s="78" t="str">
        <f t="shared" si="563"/>
        <v/>
      </c>
      <c r="CT948" s="78">
        <f t="shared" si="564"/>
        <v>0</v>
      </c>
      <c r="CU948" s="78">
        <f t="shared" si="565"/>
        <v>0</v>
      </c>
      <c r="CV948" s="78">
        <f t="shared" si="566"/>
        <v>0</v>
      </c>
      <c r="CW948" s="78">
        <f t="shared" si="567"/>
        <v>0</v>
      </c>
      <c r="CX948" s="78">
        <f t="shared" si="568"/>
        <v>0</v>
      </c>
      <c r="CY948" s="78">
        <f t="shared" si="569"/>
        <v>0</v>
      </c>
      <c r="CZ948" s="78">
        <f t="shared" si="570"/>
        <v>0</v>
      </c>
      <c r="DA948" s="78">
        <f>IF(COUNTIFS($A$2:$A$601,A948,$B$2:$B$601,B948,$F$2:F$601,F948)&gt;1,1,0)</f>
        <v>0</v>
      </c>
      <c r="DB948" s="78">
        <f t="shared" si="571"/>
        <v>0</v>
      </c>
      <c r="DC948" s="78">
        <f t="shared" si="572"/>
        <v>0</v>
      </c>
      <c r="DD948" s="78">
        <f t="shared" si="573"/>
        <v>0</v>
      </c>
      <c r="DE948" s="78" t="str">
        <f t="shared" si="574"/>
        <v>1</v>
      </c>
      <c r="DF948" s="78" t="str">
        <f t="shared" si="575"/>
        <v>1</v>
      </c>
      <c r="DG948" s="78" t="str">
        <f t="shared" si="576"/>
        <v>1</v>
      </c>
      <c r="DH948" s="78" t="str">
        <f t="shared" si="577"/>
        <v>1</v>
      </c>
      <c r="DI948" s="79" t="str">
        <f>IFERROR(IF(J948="","",VLOOKUP(J948,Lists!$D$3:$E$13,2,FALSE)),1)</f>
        <v/>
      </c>
      <c r="DJ948" s="79" t="str">
        <f>IFERROR(IF(K948="","",VLOOKUP(K948,Lists!$F$3:$G$14,2,FALSE)),1)</f>
        <v/>
      </c>
      <c r="DK948" s="79" t="str">
        <f>IFERROR(IF(M948="","",VLOOKUP(M948,Lists!$AA$3:$AB$18,2,FALSE)),1)</f>
        <v/>
      </c>
      <c r="DL948" s="79" t="str">
        <f>IFERROR(IF(N948="","",VLOOKUP(N948,Lists!$AC$3:$AD$13,2,FALSE)),1)</f>
        <v/>
      </c>
    </row>
    <row r="949" spans="1:116" ht="15" customHeight="1" x14ac:dyDescent="0.2">
      <c r="A949" s="20"/>
      <c r="B949" s="19"/>
      <c r="C949" s="19"/>
      <c r="D949" s="19"/>
      <c r="E949" s="136"/>
      <c r="F949" s="70"/>
      <c r="G949" s="19"/>
      <c r="H949" s="65"/>
      <c r="I949" s="20"/>
      <c r="J949" s="66"/>
      <c r="K949" s="18"/>
      <c r="L949" s="18"/>
      <c r="M949" s="20"/>
      <c r="N949" s="20"/>
      <c r="O949" s="18"/>
      <c r="P949" s="134"/>
      <c r="Q949" s="70"/>
      <c r="R949" s="134"/>
      <c r="S949" s="70"/>
      <c r="T949" s="134"/>
      <c r="U949" s="70"/>
      <c r="V949" s="134"/>
      <c r="W949" s="20"/>
      <c r="X949" s="135"/>
      <c r="Y949" s="20"/>
      <c r="Z949" s="135"/>
      <c r="AA949" s="19"/>
      <c r="AB949" s="19"/>
      <c r="AC949" s="19"/>
      <c r="AD949" s="19"/>
      <c r="AE949" s="71" t="str">
        <f t="shared" si="542"/>
        <v/>
      </c>
      <c r="AF949" s="71" t="str">
        <f t="shared" si="543"/>
        <v/>
      </c>
      <c r="AG949" s="71" t="str">
        <f t="shared" si="544"/>
        <v/>
      </c>
      <c r="AH949" s="71" t="str">
        <f t="shared" si="545"/>
        <v/>
      </c>
      <c r="AI949" s="71" t="str">
        <f t="shared" si="546"/>
        <v/>
      </c>
      <c r="AJ949" s="71" t="str">
        <f t="shared" si="547"/>
        <v/>
      </c>
      <c r="AK949" s="71" t="str">
        <f t="shared" si="548"/>
        <v/>
      </c>
      <c r="AL949" s="71" t="str">
        <f t="shared" si="549"/>
        <v/>
      </c>
      <c r="AM949" s="71" t="str">
        <f t="shared" si="550"/>
        <v/>
      </c>
      <c r="AN949" s="72" t="str">
        <f t="shared" si="551"/>
        <v/>
      </c>
      <c r="AO949" s="73" t="str">
        <f t="shared" si="552"/>
        <v/>
      </c>
      <c r="AP949" s="72" t="str">
        <f t="shared" si="553"/>
        <v/>
      </c>
      <c r="AQ949" s="72" t="str">
        <f t="shared" si="554"/>
        <v/>
      </c>
      <c r="AR949" s="72" t="str">
        <f t="shared" si="555"/>
        <v/>
      </c>
      <c r="AS949" s="72" t="str">
        <f t="shared" si="556"/>
        <v/>
      </c>
      <c r="AT949" s="72" t="str">
        <f t="shared" si="557"/>
        <v/>
      </c>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78" t="str">
        <f t="shared" si="558"/>
        <v/>
      </c>
      <c r="CO949" s="78" t="str">
        <f t="shared" si="559"/>
        <v/>
      </c>
      <c r="CP949" s="78" t="str">
        <f t="shared" si="560"/>
        <v/>
      </c>
      <c r="CQ949" s="78" t="str">
        <f t="shared" si="561"/>
        <v/>
      </c>
      <c r="CR949" s="78" t="str">
        <f t="shared" si="562"/>
        <v/>
      </c>
      <c r="CS949" s="78" t="str">
        <f t="shared" si="563"/>
        <v/>
      </c>
      <c r="CT949" s="78">
        <f t="shared" si="564"/>
        <v>0</v>
      </c>
      <c r="CU949" s="78">
        <f t="shared" si="565"/>
        <v>0</v>
      </c>
      <c r="CV949" s="78">
        <f t="shared" si="566"/>
        <v>0</v>
      </c>
      <c r="CW949" s="78">
        <f t="shared" si="567"/>
        <v>0</v>
      </c>
      <c r="CX949" s="78">
        <f t="shared" si="568"/>
        <v>0</v>
      </c>
      <c r="CY949" s="78">
        <f t="shared" si="569"/>
        <v>0</v>
      </c>
      <c r="CZ949" s="78">
        <f t="shared" si="570"/>
        <v>0</v>
      </c>
      <c r="DA949" s="78">
        <f>IF(COUNTIFS($A$2:$A$601,A949,$B$2:$B$601,B949,$F$2:F$601,F949)&gt;1,1,0)</f>
        <v>0</v>
      </c>
      <c r="DB949" s="78">
        <f t="shared" si="571"/>
        <v>0</v>
      </c>
      <c r="DC949" s="78">
        <f t="shared" si="572"/>
        <v>0</v>
      </c>
      <c r="DD949" s="78">
        <f t="shared" si="573"/>
        <v>0</v>
      </c>
      <c r="DE949" s="78" t="str">
        <f t="shared" si="574"/>
        <v>1</v>
      </c>
      <c r="DF949" s="78" t="str">
        <f t="shared" si="575"/>
        <v>1</v>
      </c>
      <c r="DG949" s="78" t="str">
        <f t="shared" si="576"/>
        <v>1</v>
      </c>
      <c r="DH949" s="78" t="str">
        <f t="shared" si="577"/>
        <v>1</v>
      </c>
      <c r="DI949" s="79" t="str">
        <f>IFERROR(IF(J949="","",VLOOKUP(J949,Lists!$D$3:$E$13,2,FALSE)),1)</f>
        <v/>
      </c>
      <c r="DJ949" s="79" t="str">
        <f>IFERROR(IF(K949="","",VLOOKUP(K949,Lists!$F$3:$G$14,2,FALSE)),1)</f>
        <v/>
      </c>
      <c r="DK949" s="79" t="str">
        <f>IFERROR(IF(M949="","",VLOOKUP(M949,Lists!$AA$3:$AB$18,2,FALSE)),1)</f>
        <v/>
      </c>
      <c r="DL949" s="79" t="str">
        <f>IFERROR(IF(N949="","",VLOOKUP(N949,Lists!$AC$3:$AD$13,2,FALSE)),1)</f>
        <v/>
      </c>
    </row>
    <row r="950" spans="1:116" ht="15" customHeight="1" x14ac:dyDescent="0.2">
      <c r="A950" s="20"/>
      <c r="B950" s="19"/>
      <c r="C950" s="19"/>
      <c r="D950" s="19"/>
      <c r="E950" s="136"/>
      <c r="F950" s="70"/>
      <c r="G950" s="19"/>
      <c r="H950" s="65"/>
      <c r="I950" s="20"/>
      <c r="J950" s="66"/>
      <c r="K950" s="18"/>
      <c r="L950" s="18"/>
      <c r="M950" s="20"/>
      <c r="N950" s="20"/>
      <c r="O950" s="18"/>
      <c r="P950" s="134"/>
      <c r="Q950" s="70"/>
      <c r="R950" s="134"/>
      <c r="S950" s="70"/>
      <c r="T950" s="134"/>
      <c r="U950" s="70"/>
      <c r="V950" s="134"/>
      <c r="W950" s="20"/>
      <c r="X950" s="135"/>
      <c r="Y950" s="20"/>
      <c r="Z950" s="135"/>
      <c r="AA950" s="19"/>
      <c r="AB950" s="19"/>
      <c r="AC950" s="19"/>
      <c r="AD950" s="19"/>
      <c r="AE950" s="71" t="str">
        <f t="shared" si="542"/>
        <v/>
      </c>
      <c r="AF950" s="71" t="str">
        <f t="shared" si="543"/>
        <v/>
      </c>
      <c r="AG950" s="71" t="str">
        <f t="shared" si="544"/>
        <v/>
      </c>
      <c r="AH950" s="71" t="str">
        <f t="shared" si="545"/>
        <v/>
      </c>
      <c r="AI950" s="71" t="str">
        <f t="shared" si="546"/>
        <v/>
      </c>
      <c r="AJ950" s="71" t="str">
        <f t="shared" si="547"/>
        <v/>
      </c>
      <c r="AK950" s="71" t="str">
        <f t="shared" si="548"/>
        <v/>
      </c>
      <c r="AL950" s="71" t="str">
        <f t="shared" si="549"/>
        <v/>
      </c>
      <c r="AM950" s="71" t="str">
        <f t="shared" si="550"/>
        <v/>
      </c>
      <c r="AN950" s="72" t="str">
        <f t="shared" si="551"/>
        <v/>
      </c>
      <c r="AO950" s="73" t="str">
        <f t="shared" si="552"/>
        <v/>
      </c>
      <c r="AP950" s="72" t="str">
        <f t="shared" si="553"/>
        <v/>
      </c>
      <c r="AQ950" s="72" t="str">
        <f t="shared" si="554"/>
        <v/>
      </c>
      <c r="AR950" s="72" t="str">
        <f t="shared" si="555"/>
        <v/>
      </c>
      <c r="AS950" s="72" t="str">
        <f t="shared" si="556"/>
        <v/>
      </c>
      <c r="AT950" s="72" t="str">
        <f t="shared" si="557"/>
        <v/>
      </c>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78" t="str">
        <f t="shared" si="558"/>
        <v/>
      </c>
      <c r="CO950" s="78" t="str">
        <f t="shared" si="559"/>
        <v/>
      </c>
      <c r="CP950" s="78" t="str">
        <f t="shared" si="560"/>
        <v/>
      </c>
      <c r="CQ950" s="78" t="str">
        <f t="shared" si="561"/>
        <v/>
      </c>
      <c r="CR950" s="78" t="str">
        <f t="shared" si="562"/>
        <v/>
      </c>
      <c r="CS950" s="78" t="str">
        <f t="shared" si="563"/>
        <v/>
      </c>
      <c r="CT950" s="78">
        <f t="shared" si="564"/>
        <v>0</v>
      </c>
      <c r="CU950" s="78">
        <f t="shared" si="565"/>
        <v>0</v>
      </c>
      <c r="CV950" s="78">
        <f t="shared" si="566"/>
        <v>0</v>
      </c>
      <c r="CW950" s="78">
        <f t="shared" si="567"/>
        <v>0</v>
      </c>
      <c r="CX950" s="78">
        <f t="shared" si="568"/>
        <v>0</v>
      </c>
      <c r="CY950" s="78">
        <f t="shared" si="569"/>
        <v>0</v>
      </c>
      <c r="CZ950" s="78">
        <f t="shared" si="570"/>
        <v>0</v>
      </c>
      <c r="DA950" s="78">
        <f>IF(COUNTIFS($A$2:$A$601,A950,$B$2:$B$601,B950,$F$2:F$601,F950)&gt;1,1,0)</f>
        <v>0</v>
      </c>
      <c r="DB950" s="78">
        <f t="shared" si="571"/>
        <v>0</v>
      </c>
      <c r="DC950" s="78">
        <f t="shared" si="572"/>
        <v>0</v>
      </c>
      <c r="DD950" s="78">
        <f t="shared" si="573"/>
        <v>0</v>
      </c>
      <c r="DE950" s="78" t="str">
        <f t="shared" si="574"/>
        <v>1</v>
      </c>
      <c r="DF950" s="78" t="str">
        <f t="shared" si="575"/>
        <v>1</v>
      </c>
      <c r="DG950" s="78" t="str">
        <f t="shared" si="576"/>
        <v>1</v>
      </c>
      <c r="DH950" s="78" t="str">
        <f t="shared" si="577"/>
        <v>1</v>
      </c>
      <c r="DI950" s="79" t="str">
        <f>IFERROR(IF(J950="","",VLOOKUP(J950,Lists!$D$3:$E$13,2,FALSE)),1)</f>
        <v/>
      </c>
      <c r="DJ950" s="79" t="str">
        <f>IFERROR(IF(K950="","",VLOOKUP(K950,Lists!$F$3:$G$14,2,FALSE)),1)</f>
        <v/>
      </c>
      <c r="DK950" s="79" t="str">
        <f>IFERROR(IF(M950="","",VLOOKUP(M950,Lists!$AA$3:$AB$18,2,FALSE)),1)</f>
        <v/>
      </c>
      <c r="DL950" s="79" t="str">
        <f>IFERROR(IF(N950="","",VLOOKUP(N950,Lists!$AC$3:$AD$13,2,FALSE)),1)</f>
        <v/>
      </c>
    </row>
    <row r="951" spans="1:116" ht="15" customHeight="1" x14ac:dyDescent="0.2">
      <c r="A951" s="20"/>
      <c r="B951" s="19"/>
      <c r="C951" s="19"/>
      <c r="D951" s="19"/>
      <c r="E951" s="136"/>
      <c r="F951" s="70"/>
      <c r="G951" s="19"/>
      <c r="H951" s="65"/>
      <c r="I951" s="20"/>
      <c r="J951" s="66"/>
      <c r="K951" s="18"/>
      <c r="L951" s="18"/>
      <c r="M951" s="20"/>
      <c r="N951" s="20"/>
      <c r="O951" s="18"/>
      <c r="P951" s="134"/>
      <c r="Q951" s="70"/>
      <c r="R951" s="134"/>
      <c r="S951" s="70"/>
      <c r="T951" s="134"/>
      <c r="U951" s="70"/>
      <c r="V951" s="134"/>
      <c r="W951" s="20"/>
      <c r="X951" s="135"/>
      <c r="Y951" s="20"/>
      <c r="Z951" s="135"/>
      <c r="AA951" s="19"/>
      <c r="AB951" s="19"/>
      <c r="AC951" s="19"/>
      <c r="AD951" s="19"/>
      <c r="AE951" s="71" t="str">
        <f t="shared" si="542"/>
        <v/>
      </c>
      <c r="AF951" s="71" t="str">
        <f t="shared" si="543"/>
        <v/>
      </c>
      <c r="AG951" s="71" t="str">
        <f t="shared" si="544"/>
        <v/>
      </c>
      <c r="AH951" s="71" t="str">
        <f t="shared" si="545"/>
        <v/>
      </c>
      <c r="AI951" s="71" t="str">
        <f t="shared" si="546"/>
        <v/>
      </c>
      <c r="AJ951" s="71" t="str">
        <f t="shared" si="547"/>
        <v/>
      </c>
      <c r="AK951" s="71" t="str">
        <f t="shared" si="548"/>
        <v/>
      </c>
      <c r="AL951" s="71" t="str">
        <f t="shared" si="549"/>
        <v/>
      </c>
      <c r="AM951" s="71" t="str">
        <f t="shared" si="550"/>
        <v/>
      </c>
      <c r="AN951" s="72" t="str">
        <f t="shared" si="551"/>
        <v/>
      </c>
      <c r="AO951" s="73" t="str">
        <f t="shared" si="552"/>
        <v/>
      </c>
      <c r="AP951" s="72" t="str">
        <f t="shared" si="553"/>
        <v/>
      </c>
      <c r="AQ951" s="72" t="str">
        <f t="shared" si="554"/>
        <v/>
      </c>
      <c r="AR951" s="72" t="str">
        <f t="shared" si="555"/>
        <v/>
      </c>
      <c r="AS951" s="72" t="str">
        <f t="shared" si="556"/>
        <v/>
      </c>
      <c r="AT951" s="72" t="str">
        <f t="shared" si="557"/>
        <v/>
      </c>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78" t="str">
        <f t="shared" si="558"/>
        <v/>
      </c>
      <c r="CO951" s="78" t="str">
        <f t="shared" si="559"/>
        <v/>
      </c>
      <c r="CP951" s="78" t="str">
        <f t="shared" si="560"/>
        <v/>
      </c>
      <c r="CQ951" s="78" t="str">
        <f t="shared" si="561"/>
        <v/>
      </c>
      <c r="CR951" s="78" t="str">
        <f t="shared" si="562"/>
        <v/>
      </c>
      <c r="CS951" s="78" t="str">
        <f t="shared" si="563"/>
        <v/>
      </c>
      <c r="CT951" s="78">
        <f t="shared" si="564"/>
        <v>0</v>
      </c>
      <c r="CU951" s="78">
        <f t="shared" si="565"/>
        <v>0</v>
      </c>
      <c r="CV951" s="78">
        <f t="shared" si="566"/>
        <v>0</v>
      </c>
      <c r="CW951" s="78">
        <f t="shared" si="567"/>
        <v>0</v>
      </c>
      <c r="CX951" s="78">
        <f t="shared" si="568"/>
        <v>0</v>
      </c>
      <c r="CY951" s="78">
        <f t="shared" si="569"/>
        <v>0</v>
      </c>
      <c r="CZ951" s="78">
        <f t="shared" si="570"/>
        <v>0</v>
      </c>
      <c r="DA951" s="78">
        <f>IF(COUNTIFS($A$2:$A$601,A951,$B$2:$B$601,B951,$F$2:F$601,F951)&gt;1,1,0)</f>
        <v>0</v>
      </c>
      <c r="DB951" s="78">
        <f t="shared" si="571"/>
        <v>0</v>
      </c>
      <c r="DC951" s="78">
        <f t="shared" si="572"/>
        <v>0</v>
      </c>
      <c r="DD951" s="78">
        <f t="shared" si="573"/>
        <v>0</v>
      </c>
      <c r="DE951" s="78" t="str">
        <f t="shared" si="574"/>
        <v>1</v>
      </c>
      <c r="DF951" s="78" t="str">
        <f t="shared" si="575"/>
        <v>1</v>
      </c>
      <c r="DG951" s="78" t="str">
        <f t="shared" si="576"/>
        <v>1</v>
      </c>
      <c r="DH951" s="78" t="str">
        <f t="shared" si="577"/>
        <v>1</v>
      </c>
      <c r="DI951" s="79" t="str">
        <f>IFERROR(IF(J951="","",VLOOKUP(J951,Lists!$D$3:$E$13,2,FALSE)),1)</f>
        <v/>
      </c>
      <c r="DJ951" s="79" t="str">
        <f>IFERROR(IF(K951="","",VLOOKUP(K951,Lists!$F$3:$G$14,2,FALSE)),1)</f>
        <v/>
      </c>
      <c r="DK951" s="79" t="str">
        <f>IFERROR(IF(M951="","",VLOOKUP(M951,Lists!$AA$3:$AB$18,2,FALSE)),1)</f>
        <v/>
      </c>
      <c r="DL951" s="79" t="str">
        <f>IFERROR(IF(N951="","",VLOOKUP(N951,Lists!$AC$3:$AD$13,2,FALSE)),1)</f>
        <v/>
      </c>
    </row>
    <row r="952" spans="1:116" ht="15" customHeight="1" x14ac:dyDescent="0.2">
      <c r="A952" s="20"/>
      <c r="B952" s="19"/>
      <c r="C952" s="19"/>
      <c r="D952" s="19"/>
      <c r="E952" s="136"/>
      <c r="F952" s="70"/>
      <c r="G952" s="19"/>
      <c r="H952" s="65"/>
      <c r="I952" s="20"/>
      <c r="J952" s="66"/>
      <c r="K952" s="18"/>
      <c r="L952" s="18"/>
      <c r="M952" s="20"/>
      <c r="N952" s="20"/>
      <c r="O952" s="18"/>
      <c r="P952" s="134"/>
      <c r="Q952" s="70"/>
      <c r="R952" s="134"/>
      <c r="S952" s="70"/>
      <c r="T952" s="134"/>
      <c r="U952" s="70"/>
      <c r="V952" s="134"/>
      <c r="W952" s="20"/>
      <c r="X952" s="135"/>
      <c r="Y952" s="20"/>
      <c r="Z952" s="135"/>
      <c r="AA952" s="19"/>
      <c r="AB952" s="19"/>
      <c r="AC952" s="19"/>
      <c r="AD952" s="19"/>
      <c r="AE952" s="71" t="str">
        <f t="shared" si="542"/>
        <v/>
      </c>
      <c r="AF952" s="71" t="str">
        <f t="shared" si="543"/>
        <v/>
      </c>
      <c r="AG952" s="71" t="str">
        <f t="shared" si="544"/>
        <v/>
      </c>
      <c r="AH952" s="71" t="str">
        <f t="shared" si="545"/>
        <v/>
      </c>
      <c r="AI952" s="71" t="str">
        <f t="shared" si="546"/>
        <v/>
      </c>
      <c r="AJ952" s="71" t="str">
        <f t="shared" si="547"/>
        <v/>
      </c>
      <c r="AK952" s="71" t="str">
        <f t="shared" si="548"/>
        <v/>
      </c>
      <c r="AL952" s="71" t="str">
        <f t="shared" si="549"/>
        <v/>
      </c>
      <c r="AM952" s="71" t="str">
        <f t="shared" si="550"/>
        <v/>
      </c>
      <c r="AN952" s="72" t="str">
        <f t="shared" si="551"/>
        <v/>
      </c>
      <c r="AO952" s="73" t="str">
        <f t="shared" si="552"/>
        <v/>
      </c>
      <c r="AP952" s="72" t="str">
        <f t="shared" si="553"/>
        <v/>
      </c>
      <c r="AQ952" s="72" t="str">
        <f t="shared" si="554"/>
        <v/>
      </c>
      <c r="AR952" s="72" t="str">
        <f t="shared" si="555"/>
        <v/>
      </c>
      <c r="AS952" s="72" t="str">
        <f t="shared" si="556"/>
        <v/>
      </c>
      <c r="AT952" s="72" t="str">
        <f t="shared" si="557"/>
        <v/>
      </c>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78" t="str">
        <f t="shared" si="558"/>
        <v/>
      </c>
      <c r="CO952" s="78" t="str">
        <f t="shared" si="559"/>
        <v/>
      </c>
      <c r="CP952" s="78" t="str">
        <f t="shared" si="560"/>
        <v/>
      </c>
      <c r="CQ952" s="78" t="str">
        <f t="shared" si="561"/>
        <v/>
      </c>
      <c r="CR952" s="78" t="str">
        <f t="shared" si="562"/>
        <v/>
      </c>
      <c r="CS952" s="78" t="str">
        <f t="shared" si="563"/>
        <v/>
      </c>
      <c r="CT952" s="78">
        <f t="shared" si="564"/>
        <v>0</v>
      </c>
      <c r="CU952" s="78">
        <f t="shared" si="565"/>
        <v>0</v>
      </c>
      <c r="CV952" s="78">
        <f t="shared" si="566"/>
        <v>0</v>
      </c>
      <c r="CW952" s="78">
        <f t="shared" si="567"/>
        <v>0</v>
      </c>
      <c r="CX952" s="78">
        <f t="shared" si="568"/>
        <v>0</v>
      </c>
      <c r="CY952" s="78">
        <f t="shared" si="569"/>
        <v>0</v>
      </c>
      <c r="CZ952" s="78">
        <f t="shared" si="570"/>
        <v>0</v>
      </c>
      <c r="DA952" s="78">
        <f>IF(COUNTIFS($A$2:$A$601,A952,$B$2:$B$601,B952,$F$2:F$601,F952)&gt;1,1,0)</f>
        <v>0</v>
      </c>
      <c r="DB952" s="78">
        <f t="shared" si="571"/>
        <v>0</v>
      </c>
      <c r="DC952" s="78">
        <f t="shared" si="572"/>
        <v>0</v>
      </c>
      <c r="DD952" s="78">
        <f t="shared" si="573"/>
        <v>0</v>
      </c>
      <c r="DE952" s="78" t="str">
        <f t="shared" si="574"/>
        <v>1</v>
      </c>
      <c r="DF952" s="78" t="str">
        <f t="shared" si="575"/>
        <v>1</v>
      </c>
      <c r="DG952" s="78" t="str">
        <f t="shared" si="576"/>
        <v>1</v>
      </c>
      <c r="DH952" s="78" t="str">
        <f t="shared" si="577"/>
        <v>1</v>
      </c>
      <c r="DI952" s="79" t="str">
        <f>IFERROR(IF(J952="","",VLOOKUP(J952,Lists!$D$3:$E$13,2,FALSE)),1)</f>
        <v/>
      </c>
      <c r="DJ952" s="79" t="str">
        <f>IFERROR(IF(K952="","",VLOOKUP(K952,Lists!$F$3:$G$14,2,FALSE)),1)</f>
        <v/>
      </c>
      <c r="DK952" s="79" t="str">
        <f>IFERROR(IF(M952="","",VLOOKUP(M952,Lists!$AA$3:$AB$18,2,FALSE)),1)</f>
        <v/>
      </c>
      <c r="DL952" s="79" t="str">
        <f>IFERROR(IF(N952="","",VLOOKUP(N952,Lists!$AC$3:$AD$13,2,FALSE)),1)</f>
        <v/>
      </c>
    </row>
    <row r="953" spans="1:116" ht="15" customHeight="1" x14ac:dyDescent="0.2">
      <c r="A953" s="20"/>
      <c r="B953" s="19"/>
      <c r="C953" s="19"/>
      <c r="D953" s="19"/>
      <c r="E953" s="136"/>
      <c r="F953" s="70"/>
      <c r="G953" s="19"/>
      <c r="H953" s="65"/>
      <c r="I953" s="20"/>
      <c r="J953" s="66"/>
      <c r="K953" s="18"/>
      <c r="L953" s="18"/>
      <c r="M953" s="20"/>
      <c r="N953" s="20"/>
      <c r="O953" s="18"/>
      <c r="P953" s="134"/>
      <c r="Q953" s="70"/>
      <c r="R953" s="134"/>
      <c r="S953" s="70"/>
      <c r="T953" s="134"/>
      <c r="U953" s="70"/>
      <c r="V953" s="134"/>
      <c r="W953" s="20"/>
      <c r="X953" s="135"/>
      <c r="Y953" s="20"/>
      <c r="Z953" s="135"/>
      <c r="AA953" s="19"/>
      <c r="AB953" s="19"/>
      <c r="AC953" s="19"/>
      <c r="AD953" s="19"/>
      <c r="AE953" s="71" t="str">
        <f t="shared" si="542"/>
        <v/>
      </c>
      <c r="AF953" s="71" t="str">
        <f t="shared" si="543"/>
        <v/>
      </c>
      <c r="AG953" s="71" t="str">
        <f t="shared" si="544"/>
        <v/>
      </c>
      <c r="AH953" s="71" t="str">
        <f t="shared" si="545"/>
        <v/>
      </c>
      <c r="AI953" s="71" t="str">
        <f t="shared" si="546"/>
        <v/>
      </c>
      <c r="AJ953" s="71" t="str">
        <f t="shared" si="547"/>
        <v/>
      </c>
      <c r="AK953" s="71" t="str">
        <f t="shared" si="548"/>
        <v/>
      </c>
      <c r="AL953" s="71" t="str">
        <f t="shared" si="549"/>
        <v/>
      </c>
      <c r="AM953" s="71" t="str">
        <f t="shared" si="550"/>
        <v/>
      </c>
      <c r="AN953" s="72" t="str">
        <f t="shared" si="551"/>
        <v/>
      </c>
      <c r="AO953" s="73" t="str">
        <f t="shared" si="552"/>
        <v/>
      </c>
      <c r="AP953" s="72" t="str">
        <f t="shared" si="553"/>
        <v/>
      </c>
      <c r="AQ953" s="72" t="str">
        <f t="shared" si="554"/>
        <v/>
      </c>
      <c r="AR953" s="72" t="str">
        <f t="shared" si="555"/>
        <v/>
      </c>
      <c r="AS953" s="72" t="str">
        <f t="shared" si="556"/>
        <v/>
      </c>
      <c r="AT953" s="72" t="str">
        <f t="shared" si="557"/>
        <v/>
      </c>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78" t="str">
        <f t="shared" si="558"/>
        <v/>
      </c>
      <c r="CO953" s="78" t="str">
        <f t="shared" si="559"/>
        <v/>
      </c>
      <c r="CP953" s="78" t="str">
        <f t="shared" si="560"/>
        <v/>
      </c>
      <c r="CQ953" s="78" t="str">
        <f t="shared" si="561"/>
        <v/>
      </c>
      <c r="CR953" s="78" t="str">
        <f t="shared" si="562"/>
        <v/>
      </c>
      <c r="CS953" s="78" t="str">
        <f t="shared" si="563"/>
        <v/>
      </c>
      <c r="CT953" s="78">
        <f t="shared" si="564"/>
        <v>0</v>
      </c>
      <c r="CU953" s="78">
        <f t="shared" si="565"/>
        <v>0</v>
      </c>
      <c r="CV953" s="78">
        <f t="shared" si="566"/>
        <v>0</v>
      </c>
      <c r="CW953" s="78">
        <f t="shared" si="567"/>
        <v>0</v>
      </c>
      <c r="CX953" s="78">
        <f t="shared" si="568"/>
        <v>0</v>
      </c>
      <c r="CY953" s="78">
        <f t="shared" si="569"/>
        <v>0</v>
      </c>
      <c r="CZ953" s="78">
        <f t="shared" si="570"/>
        <v>0</v>
      </c>
      <c r="DA953" s="78">
        <f>IF(COUNTIFS($A$2:$A$601,A953,$B$2:$B$601,B953,$F$2:F$601,F953)&gt;1,1,0)</f>
        <v>0</v>
      </c>
      <c r="DB953" s="78">
        <f t="shared" si="571"/>
        <v>0</v>
      </c>
      <c r="DC953" s="78">
        <f t="shared" si="572"/>
        <v>0</v>
      </c>
      <c r="DD953" s="78">
        <f t="shared" si="573"/>
        <v>0</v>
      </c>
      <c r="DE953" s="78" t="str">
        <f t="shared" si="574"/>
        <v>1</v>
      </c>
      <c r="DF953" s="78" t="str">
        <f t="shared" si="575"/>
        <v>1</v>
      </c>
      <c r="DG953" s="78" t="str">
        <f t="shared" si="576"/>
        <v>1</v>
      </c>
      <c r="DH953" s="78" t="str">
        <f t="shared" si="577"/>
        <v>1</v>
      </c>
      <c r="DI953" s="79" t="str">
        <f>IFERROR(IF(J953="","",VLOOKUP(J953,Lists!$D$3:$E$13,2,FALSE)),1)</f>
        <v/>
      </c>
      <c r="DJ953" s="79" t="str">
        <f>IFERROR(IF(K953="","",VLOOKUP(K953,Lists!$F$3:$G$14,2,FALSE)),1)</f>
        <v/>
      </c>
      <c r="DK953" s="79" t="str">
        <f>IFERROR(IF(M953="","",VLOOKUP(M953,Lists!$AA$3:$AB$18,2,FALSE)),1)</f>
        <v/>
      </c>
      <c r="DL953" s="79" t="str">
        <f>IFERROR(IF(N953="","",VLOOKUP(N953,Lists!$AC$3:$AD$13,2,FALSE)),1)</f>
        <v/>
      </c>
    </row>
    <row r="954" spans="1:116" ht="15" customHeight="1" x14ac:dyDescent="0.2">
      <c r="A954" s="20"/>
      <c r="B954" s="19"/>
      <c r="C954" s="19"/>
      <c r="D954" s="19"/>
      <c r="E954" s="136"/>
      <c r="F954" s="70"/>
      <c r="G954" s="19"/>
      <c r="H954" s="65"/>
      <c r="I954" s="20"/>
      <c r="J954" s="66"/>
      <c r="K954" s="18"/>
      <c r="L954" s="18"/>
      <c r="M954" s="20"/>
      <c r="N954" s="20"/>
      <c r="O954" s="18"/>
      <c r="P954" s="134"/>
      <c r="Q954" s="70"/>
      <c r="R954" s="134"/>
      <c r="S954" s="70"/>
      <c r="T954" s="134"/>
      <c r="U954" s="70"/>
      <c r="V954" s="134"/>
      <c r="W954" s="20"/>
      <c r="X954" s="135"/>
      <c r="Y954" s="20"/>
      <c r="Z954" s="135"/>
      <c r="AA954" s="19"/>
      <c r="AB954" s="19"/>
      <c r="AC954" s="19"/>
      <c r="AD954" s="19"/>
      <c r="AE954" s="71" t="str">
        <f t="shared" si="542"/>
        <v/>
      </c>
      <c r="AF954" s="71" t="str">
        <f t="shared" si="543"/>
        <v/>
      </c>
      <c r="AG954" s="71" t="str">
        <f t="shared" si="544"/>
        <v/>
      </c>
      <c r="AH954" s="71" t="str">
        <f t="shared" si="545"/>
        <v/>
      </c>
      <c r="AI954" s="71" t="str">
        <f t="shared" si="546"/>
        <v/>
      </c>
      <c r="AJ954" s="71" t="str">
        <f t="shared" si="547"/>
        <v/>
      </c>
      <c r="AK954" s="71" t="str">
        <f t="shared" si="548"/>
        <v/>
      </c>
      <c r="AL954" s="71" t="str">
        <f t="shared" si="549"/>
        <v/>
      </c>
      <c r="AM954" s="71" t="str">
        <f t="shared" si="550"/>
        <v/>
      </c>
      <c r="AN954" s="72" t="str">
        <f t="shared" si="551"/>
        <v/>
      </c>
      <c r="AO954" s="73" t="str">
        <f t="shared" si="552"/>
        <v/>
      </c>
      <c r="AP954" s="72" t="str">
        <f t="shared" si="553"/>
        <v/>
      </c>
      <c r="AQ954" s="72" t="str">
        <f t="shared" si="554"/>
        <v/>
      </c>
      <c r="AR954" s="72" t="str">
        <f t="shared" si="555"/>
        <v/>
      </c>
      <c r="AS954" s="72" t="str">
        <f t="shared" si="556"/>
        <v/>
      </c>
      <c r="AT954" s="72" t="str">
        <f t="shared" si="557"/>
        <v/>
      </c>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78" t="str">
        <f t="shared" si="558"/>
        <v/>
      </c>
      <c r="CO954" s="78" t="str">
        <f t="shared" si="559"/>
        <v/>
      </c>
      <c r="CP954" s="78" t="str">
        <f t="shared" si="560"/>
        <v/>
      </c>
      <c r="CQ954" s="78" t="str">
        <f t="shared" si="561"/>
        <v/>
      </c>
      <c r="CR954" s="78" t="str">
        <f t="shared" si="562"/>
        <v/>
      </c>
      <c r="CS954" s="78" t="str">
        <f t="shared" si="563"/>
        <v/>
      </c>
      <c r="CT954" s="78">
        <f t="shared" si="564"/>
        <v>0</v>
      </c>
      <c r="CU954" s="78">
        <f t="shared" si="565"/>
        <v>0</v>
      </c>
      <c r="CV954" s="78">
        <f t="shared" si="566"/>
        <v>0</v>
      </c>
      <c r="CW954" s="78">
        <f t="shared" si="567"/>
        <v>0</v>
      </c>
      <c r="CX954" s="78">
        <f t="shared" si="568"/>
        <v>0</v>
      </c>
      <c r="CY954" s="78">
        <f t="shared" si="569"/>
        <v>0</v>
      </c>
      <c r="CZ954" s="78">
        <f t="shared" si="570"/>
        <v>0</v>
      </c>
      <c r="DA954" s="78">
        <f>IF(COUNTIFS($A$2:$A$601,A954,$B$2:$B$601,B954,$F$2:F$601,F954)&gt;1,1,0)</f>
        <v>0</v>
      </c>
      <c r="DB954" s="78">
        <f t="shared" si="571"/>
        <v>0</v>
      </c>
      <c r="DC954" s="78">
        <f t="shared" si="572"/>
        <v>0</v>
      </c>
      <c r="DD954" s="78">
        <f t="shared" si="573"/>
        <v>0</v>
      </c>
      <c r="DE954" s="78" t="str">
        <f t="shared" si="574"/>
        <v>1</v>
      </c>
      <c r="DF954" s="78" t="str">
        <f t="shared" si="575"/>
        <v>1</v>
      </c>
      <c r="DG954" s="78" t="str">
        <f t="shared" si="576"/>
        <v>1</v>
      </c>
      <c r="DH954" s="78" t="str">
        <f t="shared" si="577"/>
        <v>1</v>
      </c>
      <c r="DI954" s="79" t="str">
        <f>IFERROR(IF(J954="","",VLOOKUP(J954,Lists!$D$3:$E$13,2,FALSE)),1)</f>
        <v/>
      </c>
      <c r="DJ954" s="79" t="str">
        <f>IFERROR(IF(K954="","",VLOOKUP(K954,Lists!$F$3:$G$14,2,FALSE)),1)</f>
        <v/>
      </c>
      <c r="DK954" s="79" t="str">
        <f>IFERROR(IF(M954="","",VLOOKUP(M954,Lists!$AA$3:$AB$18,2,FALSE)),1)</f>
        <v/>
      </c>
      <c r="DL954" s="79" t="str">
        <f>IFERROR(IF(N954="","",VLOOKUP(N954,Lists!$AC$3:$AD$13,2,FALSE)),1)</f>
        <v/>
      </c>
    </row>
    <row r="955" spans="1:116" ht="15" customHeight="1" x14ac:dyDescent="0.2">
      <c r="A955" s="20"/>
      <c r="B955" s="19"/>
      <c r="C955" s="19"/>
      <c r="D955" s="19"/>
      <c r="E955" s="136"/>
      <c r="F955" s="70"/>
      <c r="G955" s="19"/>
      <c r="H955" s="65"/>
      <c r="I955" s="20"/>
      <c r="J955" s="66"/>
      <c r="K955" s="18"/>
      <c r="L955" s="18"/>
      <c r="M955" s="20"/>
      <c r="N955" s="20"/>
      <c r="O955" s="18"/>
      <c r="P955" s="134"/>
      <c r="Q955" s="70"/>
      <c r="R955" s="134"/>
      <c r="S955" s="70"/>
      <c r="T955" s="134"/>
      <c r="U955" s="70"/>
      <c r="V955" s="134"/>
      <c r="W955" s="20"/>
      <c r="X955" s="135"/>
      <c r="Y955" s="20"/>
      <c r="Z955" s="135"/>
      <c r="AA955" s="19"/>
      <c r="AB955" s="19"/>
      <c r="AC955" s="19"/>
      <c r="AD955" s="19"/>
      <c r="AE955" s="71" t="str">
        <f t="shared" si="542"/>
        <v/>
      </c>
      <c r="AF955" s="71" t="str">
        <f t="shared" si="543"/>
        <v/>
      </c>
      <c r="AG955" s="71" t="str">
        <f t="shared" si="544"/>
        <v/>
      </c>
      <c r="AH955" s="71" t="str">
        <f t="shared" si="545"/>
        <v/>
      </c>
      <c r="AI955" s="71" t="str">
        <f t="shared" si="546"/>
        <v/>
      </c>
      <c r="AJ955" s="71" t="str">
        <f t="shared" si="547"/>
        <v/>
      </c>
      <c r="AK955" s="71" t="str">
        <f t="shared" si="548"/>
        <v/>
      </c>
      <c r="AL955" s="71" t="str">
        <f t="shared" si="549"/>
        <v/>
      </c>
      <c r="AM955" s="71" t="str">
        <f t="shared" si="550"/>
        <v/>
      </c>
      <c r="AN955" s="72" t="str">
        <f t="shared" si="551"/>
        <v/>
      </c>
      <c r="AO955" s="73" t="str">
        <f t="shared" si="552"/>
        <v/>
      </c>
      <c r="AP955" s="72" t="str">
        <f t="shared" si="553"/>
        <v/>
      </c>
      <c r="AQ955" s="72" t="str">
        <f t="shared" si="554"/>
        <v/>
      </c>
      <c r="AR955" s="72" t="str">
        <f t="shared" si="555"/>
        <v/>
      </c>
      <c r="AS955" s="72" t="str">
        <f t="shared" si="556"/>
        <v/>
      </c>
      <c r="AT955" s="72" t="str">
        <f t="shared" si="557"/>
        <v/>
      </c>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78" t="str">
        <f t="shared" si="558"/>
        <v/>
      </c>
      <c r="CO955" s="78" t="str">
        <f t="shared" si="559"/>
        <v/>
      </c>
      <c r="CP955" s="78" t="str">
        <f t="shared" si="560"/>
        <v/>
      </c>
      <c r="CQ955" s="78" t="str">
        <f t="shared" si="561"/>
        <v/>
      </c>
      <c r="CR955" s="78" t="str">
        <f t="shared" si="562"/>
        <v/>
      </c>
      <c r="CS955" s="78" t="str">
        <f t="shared" si="563"/>
        <v/>
      </c>
      <c r="CT955" s="78">
        <f t="shared" si="564"/>
        <v>0</v>
      </c>
      <c r="CU955" s="78">
        <f t="shared" si="565"/>
        <v>0</v>
      </c>
      <c r="CV955" s="78">
        <f t="shared" si="566"/>
        <v>0</v>
      </c>
      <c r="CW955" s="78">
        <f t="shared" si="567"/>
        <v>0</v>
      </c>
      <c r="CX955" s="78">
        <f t="shared" si="568"/>
        <v>0</v>
      </c>
      <c r="CY955" s="78">
        <f t="shared" si="569"/>
        <v>0</v>
      </c>
      <c r="CZ955" s="78">
        <f t="shared" si="570"/>
        <v>0</v>
      </c>
      <c r="DA955" s="78">
        <f>IF(COUNTIFS($A$2:$A$601,A955,$B$2:$B$601,B955,$F$2:F$601,F955)&gt;1,1,0)</f>
        <v>0</v>
      </c>
      <c r="DB955" s="78">
        <f t="shared" si="571"/>
        <v>0</v>
      </c>
      <c r="DC955" s="78">
        <f t="shared" si="572"/>
        <v>0</v>
      </c>
      <c r="DD955" s="78">
        <f t="shared" si="573"/>
        <v>0</v>
      </c>
      <c r="DE955" s="78" t="str">
        <f t="shared" si="574"/>
        <v>1</v>
      </c>
      <c r="DF955" s="78" t="str">
        <f t="shared" si="575"/>
        <v>1</v>
      </c>
      <c r="DG955" s="78" t="str">
        <f t="shared" si="576"/>
        <v>1</v>
      </c>
      <c r="DH955" s="78" t="str">
        <f t="shared" si="577"/>
        <v>1</v>
      </c>
      <c r="DI955" s="79" t="str">
        <f>IFERROR(IF(J955="","",VLOOKUP(J955,Lists!$D$3:$E$13,2,FALSE)),1)</f>
        <v/>
      </c>
      <c r="DJ955" s="79" t="str">
        <f>IFERROR(IF(K955="","",VLOOKUP(K955,Lists!$F$3:$G$14,2,FALSE)),1)</f>
        <v/>
      </c>
      <c r="DK955" s="79" t="str">
        <f>IFERROR(IF(M955="","",VLOOKUP(M955,Lists!$AA$3:$AB$18,2,FALSE)),1)</f>
        <v/>
      </c>
      <c r="DL955" s="79" t="str">
        <f>IFERROR(IF(N955="","",VLOOKUP(N955,Lists!$AC$3:$AD$13,2,FALSE)),1)</f>
        <v/>
      </c>
    </row>
    <row r="956" spans="1:116" ht="15" customHeight="1" x14ac:dyDescent="0.2">
      <c r="A956" s="20"/>
      <c r="B956" s="19"/>
      <c r="C956" s="19"/>
      <c r="D956" s="19"/>
      <c r="E956" s="136"/>
      <c r="F956" s="70"/>
      <c r="G956" s="19"/>
      <c r="H956" s="65"/>
      <c r="I956" s="20"/>
      <c r="J956" s="66"/>
      <c r="K956" s="18"/>
      <c r="L956" s="18"/>
      <c r="M956" s="20"/>
      <c r="N956" s="20"/>
      <c r="O956" s="18"/>
      <c r="P956" s="134"/>
      <c r="Q956" s="70"/>
      <c r="R956" s="134"/>
      <c r="S956" s="70"/>
      <c r="T956" s="134"/>
      <c r="U956" s="70"/>
      <c r="V956" s="134"/>
      <c r="W956" s="20"/>
      <c r="X956" s="135"/>
      <c r="Y956" s="20"/>
      <c r="Z956" s="135"/>
      <c r="AA956" s="19"/>
      <c r="AB956" s="19"/>
      <c r="AC956" s="19"/>
      <c r="AD956" s="19"/>
      <c r="AE956" s="71" t="str">
        <f t="shared" si="542"/>
        <v/>
      </c>
      <c r="AF956" s="71" t="str">
        <f t="shared" si="543"/>
        <v/>
      </c>
      <c r="AG956" s="71" t="str">
        <f t="shared" si="544"/>
        <v/>
      </c>
      <c r="AH956" s="71" t="str">
        <f t="shared" si="545"/>
        <v/>
      </c>
      <c r="AI956" s="71" t="str">
        <f t="shared" si="546"/>
        <v/>
      </c>
      <c r="AJ956" s="71" t="str">
        <f t="shared" si="547"/>
        <v/>
      </c>
      <c r="AK956" s="71" t="str">
        <f t="shared" si="548"/>
        <v/>
      </c>
      <c r="AL956" s="71" t="str">
        <f t="shared" si="549"/>
        <v/>
      </c>
      <c r="AM956" s="71" t="str">
        <f t="shared" si="550"/>
        <v/>
      </c>
      <c r="AN956" s="72" t="str">
        <f t="shared" si="551"/>
        <v/>
      </c>
      <c r="AO956" s="73" t="str">
        <f t="shared" si="552"/>
        <v/>
      </c>
      <c r="AP956" s="72" t="str">
        <f t="shared" si="553"/>
        <v/>
      </c>
      <c r="AQ956" s="72" t="str">
        <f t="shared" si="554"/>
        <v/>
      </c>
      <c r="AR956" s="72" t="str">
        <f t="shared" si="555"/>
        <v/>
      </c>
      <c r="AS956" s="72" t="str">
        <f t="shared" si="556"/>
        <v/>
      </c>
      <c r="AT956" s="72" t="str">
        <f t="shared" si="557"/>
        <v/>
      </c>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78" t="str">
        <f t="shared" si="558"/>
        <v/>
      </c>
      <c r="CO956" s="78" t="str">
        <f t="shared" si="559"/>
        <v/>
      </c>
      <c r="CP956" s="78" t="str">
        <f t="shared" si="560"/>
        <v/>
      </c>
      <c r="CQ956" s="78" t="str">
        <f t="shared" si="561"/>
        <v/>
      </c>
      <c r="CR956" s="78" t="str">
        <f t="shared" si="562"/>
        <v/>
      </c>
      <c r="CS956" s="78" t="str">
        <f t="shared" si="563"/>
        <v/>
      </c>
      <c r="CT956" s="78">
        <f t="shared" si="564"/>
        <v>0</v>
      </c>
      <c r="CU956" s="78">
        <f t="shared" si="565"/>
        <v>0</v>
      </c>
      <c r="CV956" s="78">
        <f t="shared" si="566"/>
        <v>0</v>
      </c>
      <c r="CW956" s="78">
        <f t="shared" si="567"/>
        <v>0</v>
      </c>
      <c r="CX956" s="78">
        <f t="shared" si="568"/>
        <v>0</v>
      </c>
      <c r="CY956" s="78">
        <f t="shared" si="569"/>
        <v>0</v>
      </c>
      <c r="CZ956" s="78">
        <f t="shared" si="570"/>
        <v>0</v>
      </c>
      <c r="DA956" s="78">
        <f>IF(COUNTIFS($A$2:$A$601,A956,$B$2:$B$601,B956,$F$2:F$601,F956)&gt;1,1,0)</f>
        <v>0</v>
      </c>
      <c r="DB956" s="78">
        <f t="shared" si="571"/>
        <v>0</v>
      </c>
      <c r="DC956" s="78">
        <f t="shared" si="572"/>
        <v>0</v>
      </c>
      <c r="DD956" s="78">
        <f t="shared" si="573"/>
        <v>0</v>
      </c>
      <c r="DE956" s="78" t="str">
        <f t="shared" si="574"/>
        <v>1</v>
      </c>
      <c r="DF956" s="78" t="str">
        <f t="shared" si="575"/>
        <v>1</v>
      </c>
      <c r="DG956" s="78" t="str">
        <f t="shared" si="576"/>
        <v>1</v>
      </c>
      <c r="DH956" s="78" t="str">
        <f t="shared" si="577"/>
        <v>1</v>
      </c>
      <c r="DI956" s="79" t="str">
        <f>IFERROR(IF(J956="","",VLOOKUP(J956,Lists!$D$3:$E$13,2,FALSE)),1)</f>
        <v/>
      </c>
      <c r="DJ956" s="79" t="str">
        <f>IFERROR(IF(K956="","",VLOOKUP(K956,Lists!$F$3:$G$14,2,FALSE)),1)</f>
        <v/>
      </c>
      <c r="DK956" s="79" t="str">
        <f>IFERROR(IF(M956="","",VLOOKUP(M956,Lists!$AA$3:$AB$18,2,FALSE)),1)</f>
        <v/>
      </c>
      <c r="DL956" s="79" t="str">
        <f>IFERROR(IF(N956="","",VLOOKUP(N956,Lists!$AC$3:$AD$13,2,FALSE)),1)</f>
        <v/>
      </c>
    </row>
    <row r="957" spans="1:116" ht="15" customHeight="1" x14ac:dyDescent="0.2">
      <c r="A957" s="20"/>
      <c r="B957" s="19"/>
      <c r="C957" s="19"/>
      <c r="D957" s="19"/>
      <c r="E957" s="136"/>
      <c r="F957" s="70"/>
      <c r="G957" s="19"/>
      <c r="H957" s="65"/>
      <c r="I957" s="20"/>
      <c r="J957" s="66"/>
      <c r="K957" s="18"/>
      <c r="L957" s="18"/>
      <c r="M957" s="20"/>
      <c r="N957" s="20"/>
      <c r="O957" s="18"/>
      <c r="P957" s="134"/>
      <c r="Q957" s="70"/>
      <c r="R957" s="134"/>
      <c r="S957" s="70"/>
      <c r="T957" s="134"/>
      <c r="U957" s="70"/>
      <c r="V957" s="134"/>
      <c r="W957" s="20"/>
      <c r="X957" s="135"/>
      <c r="Y957" s="20"/>
      <c r="Z957" s="135"/>
      <c r="AA957" s="19"/>
      <c r="AB957" s="19"/>
      <c r="AC957" s="19"/>
      <c r="AD957" s="19"/>
      <c r="AE957" s="71" t="str">
        <f t="shared" si="542"/>
        <v/>
      </c>
      <c r="AF957" s="71" t="str">
        <f t="shared" si="543"/>
        <v/>
      </c>
      <c r="AG957" s="71" t="str">
        <f t="shared" si="544"/>
        <v/>
      </c>
      <c r="AH957" s="71" t="str">
        <f t="shared" si="545"/>
        <v/>
      </c>
      <c r="AI957" s="71" t="str">
        <f t="shared" si="546"/>
        <v/>
      </c>
      <c r="AJ957" s="71" t="str">
        <f t="shared" si="547"/>
        <v/>
      </c>
      <c r="AK957" s="71" t="str">
        <f t="shared" si="548"/>
        <v/>
      </c>
      <c r="AL957" s="71" t="str">
        <f t="shared" si="549"/>
        <v/>
      </c>
      <c r="AM957" s="71" t="str">
        <f t="shared" si="550"/>
        <v/>
      </c>
      <c r="AN957" s="72" t="str">
        <f t="shared" si="551"/>
        <v/>
      </c>
      <c r="AO957" s="73" t="str">
        <f t="shared" si="552"/>
        <v/>
      </c>
      <c r="AP957" s="72" t="str">
        <f t="shared" si="553"/>
        <v/>
      </c>
      <c r="AQ957" s="72" t="str">
        <f t="shared" si="554"/>
        <v/>
      </c>
      <c r="AR957" s="72" t="str">
        <f t="shared" si="555"/>
        <v/>
      </c>
      <c r="AS957" s="72" t="str">
        <f t="shared" si="556"/>
        <v/>
      </c>
      <c r="AT957" s="72" t="str">
        <f t="shared" si="557"/>
        <v/>
      </c>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78" t="str">
        <f t="shared" si="558"/>
        <v/>
      </c>
      <c r="CO957" s="78" t="str">
        <f t="shared" si="559"/>
        <v/>
      </c>
      <c r="CP957" s="78" t="str">
        <f t="shared" si="560"/>
        <v/>
      </c>
      <c r="CQ957" s="78" t="str">
        <f t="shared" si="561"/>
        <v/>
      </c>
      <c r="CR957" s="78" t="str">
        <f t="shared" si="562"/>
        <v/>
      </c>
      <c r="CS957" s="78" t="str">
        <f t="shared" si="563"/>
        <v/>
      </c>
      <c r="CT957" s="78">
        <f t="shared" si="564"/>
        <v>0</v>
      </c>
      <c r="CU957" s="78">
        <f t="shared" si="565"/>
        <v>0</v>
      </c>
      <c r="CV957" s="78">
        <f t="shared" si="566"/>
        <v>0</v>
      </c>
      <c r="CW957" s="78">
        <f t="shared" si="567"/>
        <v>0</v>
      </c>
      <c r="CX957" s="78">
        <f t="shared" si="568"/>
        <v>0</v>
      </c>
      <c r="CY957" s="78">
        <f t="shared" si="569"/>
        <v>0</v>
      </c>
      <c r="CZ957" s="78">
        <f t="shared" si="570"/>
        <v>0</v>
      </c>
      <c r="DA957" s="78">
        <f>IF(COUNTIFS($A$2:$A$601,A957,$B$2:$B$601,B957,$F$2:F$601,F957)&gt;1,1,0)</f>
        <v>0</v>
      </c>
      <c r="DB957" s="78">
        <f t="shared" si="571"/>
        <v>0</v>
      </c>
      <c r="DC957" s="78">
        <f t="shared" si="572"/>
        <v>0</v>
      </c>
      <c r="DD957" s="78">
        <f t="shared" si="573"/>
        <v>0</v>
      </c>
      <c r="DE957" s="78" t="str">
        <f t="shared" si="574"/>
        <v>1</v>
      </c>
      <c r="DF957" s="78" t="str">
        <f t="shared" si="575"/>
        <v>1</v>
      </c>
      <c r="DG957" s="78" t="str">
        <f t="shared" si="576"/>
        <v>1</v>
      </c>
      <c r="DH957" s="78" t="str">
        <f t="shared" si="577"/>
        <v>1</v>
      </c>
      <c r="DI957" s="79" t="str">
        <f>IFERROR(IF(J957="","",VLOOKUP(J957,Lists!$D$3:$E$13,2,FALSE)),1)</f>
        <v/>
      </c>
      <c r="DJ957" s="79" t="str">
        <f>IFERROR(IF(K957="","",VLOOKUP(K957,Lists!$F$3:$G$14,2,FALSE)),1)</f>
        <v/>
      </c>
      <c r="DK957" s="79" t="str">
        <f>IFERROR(IF(M957="","",VLOOKUP(M957,Lists!$AA$3:$AB$18,2,FALSE)),1)</f>
        <v/>
      </c>
      <c r="DL957" s="79" t="str">
        <f>IFERROR(IF(N957="","",VLOOKUP(N957,Lists!$AC$3:$AD$13,2,FALSE)),1)</f>
        <v/>
      </c>
    </row>
    <row r="958" spans="1:116" ht="15" customHeight="1" x14ac:dyDescent="0.2">
      <c r="A958" s="20"/>
      <c r="B958" s="19"/>
      <c r="C958" s="19"/>
      <c r="D958" s="19"/>
      <c r="E958" s="136"/>
      <c r="F958" s="70"/>
      <c r="G958" s="19"/>
      <c r="H958" s="65"/>
      <c r="I958" s="20"/>
      <c r="J958" s="66"/>
      <c r="K958" s="18"/>
      <c r="L958" s="18"/>
      <c r="M958" s="20"/>
      <c r="N958" s="20"/>
      <c r="O958" s="18"/>
      <c r="P958" s="134"/>
      <c r="Q958" s="70"/>
      <c r="R958" s="134"/>
      <c r="S958" s="70"/>
      <c r="T958" s="134"/>
      <c r="U958" s="70"/>
      <c r="V958" s="134"/>
      <c r="W958" s="20"/>
      <c r="X958" s="135"/>
      <c r="Y958" s="20"/>
      <c r="Z958" s="135"/>
      <c r="AA958" s="19"/>
      <c r="AB958" s="19"/>
      <c r="AC958" s="19"/>
      <c r="AD958" s="19"/>
      <c r="AE958" s="71" t="str">
        <f t="shared" si="542"/>
        <v/>
      </c>
      <c r="AF958" s="71" t="str">
        <f t="shared" si="543"/>
        <v/>
      </c>
      <c r="AG958" s="71" t="str">
        <f t="shared" si="544"/>
        <v/>
      </c>
      <c r="AH958" s="71" t="str">
        <f t="shared" si="545"/>
        <v/>
      </c>
      <c r="AI958" s="71" t="str">
        <f t="shared" si="546"/>
        <v/>
      </c>
      <c r="AJ958" s="71" t="str">
        <f t="shared" si="547"/>
        <v/>
      </c>
      <c r="AK958" s="71" t="str">
        <f t="shared" si="548"/>
        <v/>
      </c>
      <c r="AL958" s="71" t="str">
        <f t="shared" si="549"/>
        <v/>
      </c>
      <c r="AM958" s="71" t="str">
        <f t="shared" si="550"/>
        <v/>
      </c>
      <c r="AN958" s="72" t="str">
        <f t="shared" si="551"/>
        <v/>
      </c>
      <c r="AO958" s="73" t="str">
        <f t="shared" si="552"/>
        <v/>
      </c>
      <c r="AP958" s="72" t="str">
        <f t="shared" si="553"/>
        <v/>
      </c>
      <c r="AQ958" s="72" t="str">
        <f t="shared" si="554"/>
        <v/>
      </c>
      <c r="AR958" s="72" t="str">
        <f t="shared" si="555"/>
        <v/>
      </c>
      <c r="AS958" s="72" t="str">
        <f t="shared" si="556"/>
        <v/>
      </c>
      <c r="AT958" s="72" t="str">
        <f t="shared" si="557"/>
        <v/>
      </c>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78" t="str">
        <f t="shared" si="558"/>
        <v/>
      </c>
      <c r="CO958" s="78" t="str">
        <f t="shared" si="559"/>
        <v/>
      </c>
      <c r="CP958" s="78" t="str">
        <f t="shared" si="560"/>
        <v/>
      </c>
      <c r="CQ958" s="78" t="str">
        <f t="shared" si="561"/>
        <v/>
      </c>
      <c r="CR958" s="78" t="str">
        <f t="shared" si="562"/>
        <v/>
      </c>
      <c r="CS958" s="78" t="str">
        <f t="shared" si="563"/>
        <v/>
      </c>
      <c r="CT958" s="78">
        <f t="shared" si="564"/>
        <v>0</v>
      </c>
      <c r="CU958" s="78">
        <f t="shared" si="565"/>
        <v>0</v>
      </c>
      <c r="CV958" s="78">
        <f t="shared" si="566"/>
        <v>0</v>
      </c>
      <c r="CW958" s="78">
        <f t="shared" si="567"/>
        <v>0</v>
      </c>
      <c r="CX958" s="78">
        <f t="shared" si="568"/>
        <v>0</v>
      </c>
      <c r="CY958" s="78">
        <f t="shared" si="569"/>
        <v>0</v>
      </c>
      <c r="CZ958" s="78">
        <f t="shared" si="570"/>
        <v>0</v>
      </c>
      <c r="DA958" s="78">
        <f>IF(COUNTIFS($A$2:$A$601,A958,$B$2:$B$601,B958,$F$2:F$601,F958)&gt;1,1,0)</f>
        <v>0</v>
      </c>
      <c r="DB958" s="78">
        <f t="shared" si="571"/>
        <v>0</v>
      </c>
      <c r="DC958" s="78">
        <f t="shared" si="572"/>
        <v>0</v>
      </c>
      <c r="DD958" s="78">
        <f t="shared" si="573"/>
        <v>0</v>
      </c>
      <c r="DE958" s="78" t="str">
        <f t="shared" si="574"/>
        <v>1</v>
      </c>
      <c r="DF958" s="78" t="str">
        <f t="shared" si="575"/>
        <v>1</v>
      </c>
      <c r="DG958" s="78" t="str">
        <f t="shared" si="576"/>
        <v>1</v>
      </c>
      <c r="DH958" s="78" t="str">
        <f t="shared" si="577"/>
        <v>1</v>
      </c>
      <c r="DI958" s="79" t="str">
        <f>IFERROR(IF(J958="","",VLOOKUP(J958,Lists!$D$3:$E$13,2,FALSE)),1)</f>
        <v/>
      </c>
      <c r="DJ958" s="79" t="str">
        <f>IFERROR(IF(K958="","",VLOOKUP(K958,Lists!$F$3:$G$14,2,FALSE)),1)</f>
        <v/>
      </c>
      <c r="DK958" s="79" t="str">
        <f>IFERROR(IF(M958="","",VLOOKUP(M958,Lists!$AA$3:$AB$18,2,FALSE)),1)</f>
        <v/>
      </c>
      <c r="DL958" s="79" t="str">
        <f>IFERROR(IF(N958="","",VLOOKUP(N958,Lists!$AC$3:$AD$13,2,FALSE)),1)</f>
        <v/>
      </c>
    </row>
    <row r="959" spans="1:116" ht="15" customHeight="1" x14ac:dyDescent="0.2">
      <c r="A959" s="20"/>
      <c r="B959" s="19"/>
      <c r="C959" s="19"/>
      <c r="D959" s="19"/>
      <c r="E959" s="136"/>
      <c r="F959" s="70"/>
      <c r="G959" s="19"/>
      <c r="H959" s="65"/>
      <c r="I959" s="20"/>
      <c r="J959" s="66"/>
      <c r="K959" s="18"/>
      <c r="L959" s="18"/>
      <c r="M959" s="20"/>
      <c r="N959" s="20"/>
      <c r="O959" s="18"/>
      <c r="P959" s="134"/>
      <c r="Q959" s="70"/>
      <c r="R959" s="134"/>
      <c r="S959" s="70"/>
      <c r="T959" s="134"/>
      <c r="U959" s="70"/>
      <c r="V959" s="134"/>
      <c r="W959" s="20"/>
      <c r="X959" s="135"/>
      <c r="Y959" s="20"/>
      <c r="Z959" s="135"/>
      <c r="AA959" s="19"/>
      <c r="AB959" s="19"/>
      <c r="AC959" s="19"/>
      <c r="AD959" s="19"/>
      <c r="AE959" s="71" t="str">
        <f t="shared" si="542"/>
        <v/>
      </c>
      <c r="AF959" s="71" t="str">
        <f t="shared" si="543"/>
        <v/>
      </c>
      <c r="AG959" s="71" t="str">
        <f t="shared" si="544"/>
        <v/>
      </c>
      <c r="AH959" s="71" t="str">
        <f t="shared" si="545"/>
        <v/>
      </c>
      <c r="AI959" s="71" t="str">
        <f t="shared" si="546"/>
        <v/>
      </c>
      <c r="AJ959" s="71" t="str">
        <f t="shared" si="547"/>
        <v/>
      </c>
      <c r="AK959" s="71" t="str">
        <f t="shared" si="548"/>
        <v/>
      </c>
      <c r="AL959" s="71" t="str">
        <f t="shared" si="549"/>
        <v/>
      </c>
      <c r="AM959" s="71" t="str">
        <f t="shared" si="550"/>
        <v/>
      </c>
      <c r="AN959" s="72" t="str">
        <f t="shared" si="551"/>
        <v/>
      </c>
      <c r="AO959" s="73" t="str">
        <f t="shared" si="552"/>
        <v/>
      </c>
      <c r="AP959" s="72" t="str">
        <f t="shared" si="553"/>
        <v/>
      </c>
      <c r="AQ959" s="72" t="str">
        <f t="shared" si="554"/>
        <v/>
      </c>
      <c r="AR959" s="72" t="str">
        <f t="shared" si="555"/>
        <v/>
      </c>
      <c r="AS959" s="72" t="str">
        <f t="shared" si="556"/>
        <v/>
      </c>
      <c r="AT959" s="72" t="str">
        <f t="shared" si="557"/>
        <v/>
      </c>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78" t="str">
        <f t="shared" si="558"/>
        <v/>
      </c>
      <c r="CO959" s="78" t="str">
        <f t="shared" si="559"/>
        <v/>
      </c>
      <c r="CP959" s="78" t="str">
        <f t="shared" si="560"/>
        <v/>
      </c>
      <c r="CQ959" s="78" t="str">
        <f t="shared" si="561"/>
        <v/>
      </c>
      <c r="CR959" s="78" t="str">
        <f t="shared" si="562"/>
        <v/>
      </c>
      <c r="CS959" s="78" t="str">
        <f t="shared" si="563"/>
        <v/>
      </c>
      <c r="CT959" s="78">
        <f t="shared" si="564"/>
        <v>0</v>
      </c>
      <c r="CU959" s="78">
        <f t="shared" si="565"/>
        <v>0</v>
      </c>
      <c r="CV959" s="78">
        <f t="shared" si="566"/>
        <v>0</v>
      </c>
      <c r="CW959" s="78">
        <f t="shared" si="567"/>
        <v>0</v>
      </c>
      <c r="CX959" s="78">
        <f t="shared" si="568"/>
        <v>0</v>
      </c>
      <c r="CY959" s="78">
        <f t="shared" si="569"/>
        <v>0</v>
      </c>
      <c r="CZ959" s="78">
        <f t="shared" si="570"/>
        <v>0</v>
      </c>
      <c r="DA959" s="78">
        <f>IF(COUNTIFS($A$2:$A$601,A959,$B$2:$B$601,B959,$F$2:F$601,F959)&gt;1,1,0)</f>
        <v>0</v>
      </c>
      <c r="DB959" s="78">
        <f t="shared" si="571"/>
        <v>0</v>
      </c>
      <c r="DC959" s="78">
        <f t="shared" si="572"/>
        <v>0</v>
      </c>
      <c r="DD959" s="78">
        <f t="shared" si="573"/>
        <v>0</v>
      </c>
      <c r="DE959" s="78" t="str">
        <f t="shared" si="574"/>
        <v>1</v>
      </c>
      <c r="DF959" s="78" t="str">
        <f t="shared" si="575"/>
        <v>1</v>
      </c>
      <c r="DG959" s="78" t="str">
        <f t="shared" si="576"/>
        <v>1</v>
      </c>
      <c r="DH959" s="78" t="str">
        <f t="shared" si="577"/>
        <v>1</v>
      </c>
      <c r="DI959" s="79" t="str">
        <f>IFERROR(IF(J959="","",VLOOKUP(J959,Lists!$D$3:$E$13,2,FALSE)),1)</f>
        <v/>
      </c>
      <c r="DJ959" s="79" t="str">
        <f>IFERROR(IF(K959="","",VLOOKUP(K959,Lists!$F$3:$G$14,2,FALSE)),1)</f>
        <v/>
      </c>
      <c r="DK959" s="79" t="str">
        <f>IFERROR(IF(M959="","",VLOOKUP(M959,Lists!$AA$3:$AB$18,2,FALSE)),1)</f>
        <v/>
      </c>
      <c r="DL959" s="79" t="str">
        <f>IFERROR(IF(N959="","",VLOOKUP(N959,Lists!$AC$3:$AD$13,2,FALSE)),1)</f>
        <v/>
      </c>
    </row>
    <row r="960" spans="1:116" ht="15" customHeight="1" x14ac:dyDescent="0.2">
      <c r="A960" s="20"/>
      <c r="B960" s="19"/>
      <c r="C960" s="19"/>
      <c r="D960" s="19"/>
      <c r="E960" s="136"/>
      <c r="F960" s="70"/>
      <c r="G960" s="19"/>
      <c r="H960" s="65"/>
      <c r="I960" s="20"/>
      <c r="J960" s="66"/>
      <c r="K960" s="18"/>
      <c r="L960" s="18"/>
      <c r="M960" s="20"/>
      <c r="N960" s="20"/>
      <c r="O960" s="18"/>
      <c r="P960" s="134"/>
      <c r="Q960" s="70"/>
      <c r="R960" s="134"/>
      <c r="S960" s="70"/>
      <c r="T960" s="134"/>
      <c r="U960" s="70"/>
      <c r="V960" s="134"/>
      <c r="W960" s="20"/>
      <c r="X960" s="135"/>
      <c r="Y960" s="20"/>
      <c r="Z960" s="135"/>
      <c r="AA960" s="19"/>
      <c r="AB960" s="19"/>
      <c r="AC960" s="19"/>
      <c r="AD960" s="19"/>
      <c r="AE960" s="71" t="str">
        <f t="shared" si="542"/>
        <v/>
      </c>
      <c r="AF960" s="71" t="str">
        <f t="shared" si="543"/>
        <v/>
      </c>
      <c r="AG960" s="71" t="str">
        <f t="shared" si="544"/>
        <v/>
      </c>
      <c r="AH960" s="71" t="str">
        <f t="shared" si="545"/>
        <v/>
      </c>
      <c r="AI960" s="71" t="str">
        <f t="shared" si="546"/>
        <v/>
      </c>
      <c r="AJ960" s="71" t="str">
        <f t="shared" si="547"/>
        <v/>
      </c>
      <c r="AK960" s="71" t="str">
        <f t="shared" si="548"/>
        <v/>
      </c>
      <c r="AL960" s="71" t="str">
        <f t="shared" si="549"/>
        <v/>
      </c>
      <c r="AM960" s="71" t="str">
        <f t="shared" si="550"/>
        <v/>
      </c>
      <c r="AN960" s="72" t="str">
        <f t="shared" si="551"/>
        <v/>
      </c>
      <c r="AO960" s="73" t="str">
        <f t="shared" si="552"/>
        <v/>
      </c>
      <c r="AP960" s="72" t="str">
        <f t="shared" si="553"/>
        <v/>
      </c>
      <c r="AQ960" s="72" t="str">
        <f t="shared" si="554"/>
        <v/>
      </c>
      <c r="AR960" s="72" t="str">
        <f t="shared" si="555"/>
        <v/>
      </c>
      <c r="AS960" s="72" t="str">
        <f t="shared" si="556"/>
        <v/>
      </c>
      <c r="AT960" s="72" t="str">
        <f t="shared" si="557"/>
        <v/>
      </c>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78" t="str">
        <f t="shared" si="558"/>
        <v/>
      </c>
      <c r="CO960" s="78" t="str">
        <f t="shared" si="559"/>
        <v/>
      </c>
      <c r="CP960" s="78" t="str">
        <f t="shared" si="560"/>
        <v/>
      </c>
      <c r="CQ960" s="78" t="str">
        <f t="shared" si="561"/>
        <v/>
      </c>
      <c r="CR960" s="78" t="str">
        <f t="shared" si="562"/>
        <v/>
      </c>
      <c r="CS960" s="78" t="str">
        <f t="shared" si="563"/>
        <v/>
      </c>
      <c r="CT960" s="78">
        <f t="shared" si="564"/>
        <v>0</v>
      </c>
      <c r="CU960" s="78">
        <f t="shared" si="565"/>
        <v>0</v>
      </c>
      <c r="CV960" s="78">
        <f t="shared" si="566"/>
        <v>0</v>
      </c>
      <c r="CW960" s="78">
        <f t="shared" si="567"/>
        <v>0</v>
      </c>
      <c r="CX960" s="78">
        <f t="shared" si="568"/>
        <v>0</v>
      </c>
      <c r="CY960" s="78">
        <f t="shared" si="569"/>
        <v>0</v>
      </c>
      <c r="CZ960" s="78">
        <f t="shared" si="570"/>
        <v>0</v>
      </c>
      <c r="DA960" s="78">
        <f>IF(COUNTIFS($A$2:$A$601,A960,$B$2:$B$601,B960,$F$2:F$601,F960)&gt;1,1,0)</f>
        <v>0</v>
      </c>
      <c r="DB960" s="78">
        <f t="shared" si="571"/>
        <v>0</v>
      </c>
      <c r="DC960" s="78">
        <f t="shared" si="572"/>
        <v>0</v>
      </c>
      <c r="DD960" s="78">
        <f t="shared" si="573"/>
        <v>0</v>
      </c>
      <c r="DE960" s="78" t="str">
        <f t="shared" si="574"/>
        <v>1</v>
      </c>
      <c r="DF960" s="78" t="str">
        <f t="shared" si="575"/>
        <v>1</v>
      </c>
      <c r="DG960" s="78" t="str">
        <f t="shared" si="576"/>
        <v>1</v>
      </c>
      <c r="DH960" s="78" t="str">
        <f t="shared" si="577"/>
        <v>1</v>
      </c>
      <c r="DI960" s="79" t="str">
        <f>IFERROR(IF(J960="","",VLOOKUP(J960,Lists!$D$3:$E$13,2,FALSE)),1)</f>
        <v/>
      </c>
      <c r="DJ960" s="79" t="str">
        <f>IFERROR(IF(K960="","",VLOOKUP(K960,Lists!$F$3:$G$14,2,FALSE)),1)</f>
        <v/>
      </c>
      <c r="DK960" s="79" t="str">
        <f>IFERROR(IF(M960="","",VLOOKUP(M960,Lists!$AA$3:$AB$18,2,FALSE)),1)</f>
        <v/>
      </c>
      <c r="DL960" s="79" t="str">
        <f>IFERROR(IF(N960="","",VLOOKUP(N960,Lists!$AC$3:$AD$13,2,FALSE)),1)</f>
        <v/>
      </c>
    </row>
    <row r="961" spans="1:116" ht="15" customHeight="1" x14ac:dyDescent="0.2">
      <c r="A961" s="20"/>
      <c r="B961" s="19"/>
      <c r="C961" s="19"/>
      <c r="D961" s="19"/>
      <c r="E961" s="136"/>
      <c r="F961" s="70"/>
      <c r="G961" s="19"/>
      <c r="H961" s="65"/>
      <c r="I961" s="20"/>
      <c r="J961" s="66"/>
      <c r="K961" s="18"/>
      <c r="L961" s="18"/>
      <c r="M961" s="20"/>
      <c r="N961" s="20"/>
      <c r="O961" s="18"/>
      <c r="P961" s="134"/>
      <c r="Q961" s="70"/>
      <c r="R961" s="134"/>
      <c r="S961" s="70"/>
      <c r="T961" s="134"/>
      <c r="U961" s="70"/>
      <c r="V961" s="134"/>
      <c r="W961" s="20"/>
      <c r="X961" s="135"/>
      <c r="Y961" s="20"/>
      <c r="Z961" s="135"/>
      <c r="AA961" s="19"/>
      <c r="AB961" s="19"/>
      <c r="AC961" s="19"/>
      <c r="AD961" s="19"/>
      <c r="AE961" s="71" t="str">
        <f t="shared" si="542"/>
        <v/>
      </c>
      <c r="AF961" s="71" t="str">
        <f t="shared" si="543"/>
        <v/>
      </c>
      <c r="AG961" s="71" t="str">
        <f t="shared" si="544"/>
        <v/>
      </c>
      <c r="AH961" s="71" t="str">
        <f t="shared" si="545"/>
        <v/>
      </c>
      <c r="AI961" s="71" t="str">
        <f t="shared" si="546"/>
        <v/>
      </c>
      <c r="AJ961" s="71" t="str">
        <f t="shared" si="547"/>
        <v/>
      </c>
      <c r="AK961" s="71" t="str">
        <f t="shared" si="548"/>
        <v/>
      </c>
      <c r="AL961" s="71" t="str">
        <f t="shared" si="549"/>
        <v/>
      </c>
      <c r="AM961" s="71" t="str">
        <f t="shared" si="550"/>
        <v/>
      </c>
      <c r="AN961" s="72" t="str">
        <f t="shared" si="551"/>
        <v/>
      </c>
      <c r="AO961" s="73" t="str">
        <f t="shared" si="552"/>
        <v/>
      </c>
      <c r="AP961" s="72" t="str">
        <f t="shared" si="553"/>
        <v/>
      </c>
      <c r="AQ961" s="72" t="str">
        <f t="shared" si="554"/>
        <v/>
      </c>
      <c r="AR961" s="72" t="str">
        <f t="shared" si="555"/>
        <v/>
      </c>
      <c r="AS961" s="72" t="str">
        <f t="shared" si="556"/>
        <v/>
      </c>
      <c r="AT961" s="72" t="str">
        <f t="shared" si="557"/>
        <v/>
      </c>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78" t="str">
        <f t="shared" si="558"/>
        <v/>
      </c>
      <c r="CO961" s="78" t="str">
        <f t="shared" si="559"/>
        <v/>
      </c>
      <c r="CP961" s="78" t="str">
        <f t="shared" si="560"/>
        <v/>
      </c>
      <c r="CQ961" s="78" t="str">
        <f t="shared" si="561"/>
        <v/>
      </c>
      <c r="CR961" s="78" t="str">
        <f t="shared" si="562"/>
        <v/>
      </c>
      <c r="CS961" s="78" t="str">
        <f t="shared" si="563"/>
        <v/>
      </c>
      <c r="CT961" s="78">
        <f t="shared" si="564"/>
        <v>0</v>
      </c>
      <c r="CU961" s="78">
        <f t="shared" si="565"/>
        <v>0</v>
      </c>
      <c r="CV961" s="78">
        <f t="shared" si="566"/>
        <v>0</v>
      </c>
      <c r="CW961" s="78">
        <f t="shared" si="567"/>
        <v>0</v>
      </c>
      <c r="CX961" s="78">
        <f t="shared" si="568"/>
        <v>0</v>
      </c>
      <c r="CY961" s="78">
        <f t="shared" si="569"/>
        <v>0</v>
      </c>
      <c r="CZ961" s="78">
        <f t="shared" si="570"/>
        <v>0</v>
      </c>
      <c r="DA961" s="78">
        <f>IF(COUNTIFS($A$2:$A$601,A961,$B$2:$B$601,B961,$F$2:F$601,F961)&gt;1,1,0)</f>
        <v>0</v>
      </c>
      <c r="DB961" s="78">
        <f t="shared" si="571"/>
        <v>0</v>
      </c>
      <c r="DC961" s="78">
        <f t="shared" si="572"/>
        <v>0</v>
      </c>
      <c r="DD961" s="78">
        <f t="shared" si="573"/>
        <v>0</v>
      </c>
      <c r="DE961" s="78" t="str">
        <f t="shared" si="574"/>
        <v>1</v>
      </c>
      <c r="DF961" s="78" t="str">
        <f t="shared" si="575"/>
        <v>1</v>
      </c>
      <c r="DG961" s="78" t="str">
        <f t="shared" si="576"/>
        <v>1</v>
      </c>
      <c r="DH961" s="78" t="str">
        <f t="shared" si="577"/>
        <v>1</v>
      </c>
      <c r="DI961" s="79" t="str">
        <f>IFERROR(IF(J961="","",VLOOKUP(J961,Lists!$D$3:$E$13,2,FALSE)),1)</f>
        <v/>
      </c>
      <c r="DJ961" s="79" t="str">
        <f>IFERROR(IF(K961="","",VLOOKUP(K961,Lists!$F$3:$G$14,2,FALSE)),1)</f>
        <v/>
      </c>
      <c r="DK961" s="79" t="str">
        <f>IFERROR(IF(M961="","",VLOOKUP(M961,Lists!$AA$3:$AB$18,2,FALSE)),1)</f>
        <v/>
      </c>
      <c r="DL961" s="79" t="str">
        <f>IFERROR(IF(N961="","",VLOOKUP(N961,Lists!$AC$3:$AD$13,2,FALSE)),1)</f>
        <v/>
      </c>
    </row>
    <row r="962" spans="1:116" ht="15" customHeight="1" x14ac:dyDescent="0.2">
      <c r="A962" s="20"/>
      <c r="B962" s="19"/>
      <c r="C962" s="19"/>
      <c r="D962" s="19"/>
      <c r="E962" s="136"/>
      <c r="F962" s="70"/>
      <c r="G962" s="19"/>
      <c r="H962" s="65"/>
      <c r="I962" s="20"/>
      <c r="J962" s="66"/>
      <c r="K962" s="18"/>
      <c r="L962" s="18"/>
      <c r="M962" s="20"/>
      <c r="N962" s="20"/>
      <c r="O962" s="18"/>
      <c r="P962" s="134"/>
      <c r="Q962" s="70"/>
      <c r="R962" s="134"/>
      <c r="S962" s="70"/>
      <c r="T962" s="134"/>
      <c r="U962" s="70"/>
      <c r="V962" s="134"/>
      <c r="W962" s="20"/>
      <c r="X962" s="135"/>
      <c r="Y962" s="20"/>
      <c r="Z962" s="135"/>
      <c r="AA962" s="19"/>
      <c r="AB962" s="19"/>
      <c r="AC962" s="19"/>
      <c r="AD962" s="19"/>
      <c r="AE962" s="71" t="str">
        <f t="shared" si="542"/>
        <v/>
      </c>
      <c r="AF962" s="71" t="str">
        <f t="shared" si="543"/>
        <v/>
      </c>
      <c r="AG962" s="71" t="str">
        <f t="shared" si="544"/>
        <v/>
      </c>
      <c r="AH962" s="71" t="str">
        <f t="shared" si="545"/>
        <v/>
      </c>
      <c r="AI962" s="71" t="str">
        <f t="shared" si="546"/>
        <v/>
      </c>
      <c r="AJ962" s="71" t="str">
        <f t="shared" si="547"/>
        <v/>
      </c>
      <c r="AK962" s="71" t="str">
        <f t="shared" si="548"/>
        <v/>
      </c>
      <c r="AL962" s="71" t="str">
        <f t="shared" si="549"/>
        <v/>
      </c>
      <c r="AM962" s="71" t="str">
        <f t="shared" si="550"/>
        <v/>
      </c>
      <c r="AN962" s="72" t="str">
        <f t="shared" si="551"/>
        <v/>
      </c>
      <c r="AO962" s="73" t="str">
        <f t="shared" si="552"/>
        <v/>
      </c>
      <c r="AP962" s="72" t="str">
        <f t="shared" si="553"/>
        <v/>
      </c>
      <c r="AQ962" s="72" t="str">
        <f t="shared" si="554"/>
        <v/>
      </c>
      <c r="AR962" s="72" t="str">
        <f t="shared" si="555"/>
        <v/>
      </c>
      <c r="AS962" s="72" t="str">
        <f t="shared" si="556"/>
        <v/>
      </c>
      <c r="AT962" s="72" t="str">
        <f t="shared" si="557"/>
        <v/>
      </c>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78" t="str">
        <f t="shared" si="558"/>
        <v/>
      </c>
      <c r="CO962" s="78" t="str">
        <f t="shared" si="559"/>
        <v/>
      </c>
      <c r="CP962" s="78" t="str">
        <f t="shared" si="560"/>
        <v/>
      </c>
      <c r="CQ962" s="78" t="str">
        <f t="shared" si="561"/>
        <v/>
      </c>
      <c r="CR962" s="78" t="str">
        <f t="shared" si="562"/>
        <v/>
      </c>
      <c r="CS962" s="78" t="str">
        <f t="shared" si="563"/>
        <v/>
      </c>
      <c r="CT962" s="78">
        <f t="shared" si="564"/>
        <v>0</v>
      </c>
      <c r="CU962" s="78">
        <f t="shared" si="565"/>
        <v>0</v>
      </c>
      <c r="CV962" s="78">
        <f t="shared" si="566"/>
        <v>0</v>
      </c>
      <c r="CW962" s="78">
        <f t="shared" si="567"/>
        <v>0</v>
      </c>
      <c r="CX962" s="78">
        <f t="shared" si="568"/>
        <v>0</v>
      </c>
      <c r="CY962" s="78">
        <f t="shared" si="569"/>
        <v>0</v>
      </c>
      <c r="CZ962" s="78">
        <f t="shared" si="570"/>
        <v>0</v>
      </c>
      <c r="DA962" s="78">
        <f>IF(COUNTIFS($A$2:$A$601,A962,$B$2:$B$601,B962,$F$2:F$601,F962)&gt;1,1,0)</f>
        <v>0</v>
      </c>
      <c r="DB962" s="78">
        <f t="shared" si="571"/>
        <v>0</v>
      </c>
      <c r="DC962" s="78">
        <f t="shared" si="572"/>
        <v>0</v>
      </c>
      <c r="DD962" s="78">
        <f t="shared" si="573"/>
        <v>0</v>
      </c>
      <c r="DE962" s="78" t="str">
        <f t="shared" si="574"/>
        <v>1</v>
      </c>
      <c r="DF962" s="78" t="str">
        <f t="shared" si="575"/>
        <v>1</v>
      </c>
      <c r="DG962" s="78" t="str">
        <f t="shared" si="576"/>
        <v>1</v>
      </c>
      <c r="DH962" s="78" t="str">
        <f t="shared" si="577"/>
        <v>1</v>
      </c>
      <c r="DI962" s="79" t="str">
        <f>IFERROR(IF(J962="","",VLOOKUP(J962,Lists!$D$3:$E$13,2,FALSE)),1)</f>
        <v/>
      </c>
      <c r="DJ962" s="79" t="str">
        <f>IFERROR(IF(K962="","",VLOOKUP(K962,Lists!$F$3:$G$14,2,FALSE)),1)</f>
        <v/>
      </c>
      <c r="DK962" s="79" t="str">
        <f>IFERROR(IF(M962="","",VLOOKUP(M962,Lists!$AA$3:$AB$18,2,FALSE)),1)</f>
        <v/>
      </c>
      <c r="DL962" s="79" t="str">
        <f>IFERROR(IF(N962="","",VLOOKUP(N962,Lists!$AC$3:$AD$13,2,FALSE)),1)</f>
        <v/>
      </c>
    </row>
    <row r="963" spans="1:116" ht="15" customHeight="1" x14ac:dyDescent="0.2">
      <c r="A963" s="20"/>
      <c r="B963" s="19"/>
      <c r="C963" s="19"/>
      <c r="D963" s="19"/>
      <c r="E963" s="136"/>
      <c r="F963" s="70"/>
      <c r="G963" s="19"/>
      <c r="H963" s="65"/>
      <c r="I963" s="20"/>
      <c r="J963" s="66"/>
      <c r="K963" s="18"/>
      <c r="L963" s="18"/>
      <c r="M963" s="20"/>
      <c r="N963" s="20"/>
      <c r="O963" s="18"/>
      <c r="P963" s="134"/>
      <c r="Q963" s="70"/>
      <c r="R963" s="134"/>
      <c r="S963" s="70"/>
      <c r="T963" s="134"/>
      <c r="U963" s="70"/>
      <c r="V963" s="134"/>
      <c r="W963" s="20"/>
      <c r="X963" s="135"/>
      <c r="Y963" s="20"/>
      <c r="Z963" s="135"/>
      <c r="AA963" s="19"/>
      <c r="AB963" s="19"/>
      <c r="AC963" s="19"/>
      <c r="AD963" s="19"/>
      <c r="AE963" s="71" t="str">
        <f t="shared" ref="AE963:AE1026" si="578">IF(P963&lt;&gt;"",HOUR(P963)*60+MINUTE(P963),"")</f>
        <v/>
      </c>
      <c r="AF963" s="71" t="str">
        <f t="shared" ref="AF963:AF1026" si="579">IF(V963&lt;&gt;"",HOUR(V963)*60+MINUTE(V963),"")</f>
        <v/>
      </c>
      <c r="AG963" s="71" t="str">
        <f t="shared" ref="AG963:AG1026" si="580">IF(OR(AE963="",AF963=""),"",IF(AE963=AF963,0,IF(AF963&gt;AE963,AF963-AE963,1440-AE963+AF963)))</f>
        <v/>
      </c>
      <c r="AH963" s="71" t="str">
        <f t="shared" ref="AH963:AH1026" si="581">IF(OR(AE963="",AF963="",AG963=""),"",IF(AE963&gt;=$BK$4,IF(AF963&gt;$BK$4,IF(AF963&lt;=$BK$5,IF(AE963&gt;=$BK$4,AG963,""),""),""),0))</f>
        <v/>
      </c>
      <c r="AI963" s="71" t="str">
        <f t="shared" ref="AI963:AI1026" si="582">IF(OR(AE963="",AF963="",$BK$4="",$BK$5=""),"",IF(AE963&lt;$BK$4,IF(AF963&gt;$BK$4,IF(AF963&lt;$BK$5,AF963-$BK$4,($BK$5-$BK$4)),""),""))</f>
        <v/>
      </c>
      <c r="AJ963" s="71" t="str">
        <f t="shared" ref="AJ963:AJ1026" si="583">IF(OR(AE963="",AF963="",$BK$4="",$BK$5=""),"",IF(AE963&gt;$BK$4,IF(AE963&lt;$BK$5,IF(OR(AF963&gt;$BK$5,AF963&lt;$BK$4),$BK$5-AE963,""),""),""))</f>
        <v/>
      </c>
      <c r="AK963" s="71" t="str">
        <f t="shared" ref="AK963:AK1026" si="584">IF(OR(AE963="",AF963="",$BK$4="",$BK$5=""),"",IF(AND(AE963&lt;$BK$4,AF963&lt;$BK$4),((AF963-AE963)),""))</f>
        <v/>
      </c>
      <c r="AL963" s="71" t="str">
        <f t="shared" ref="AL963:AL1026" si="585">IF(AND(AH963="",AI963="",AJ963="",AK963=""),"",SUM(AH963:AK963))</f>
        <v/>
      </c>
      <c r="AM963" s="71" t="str">
        <f t="shared" ref="AM963:AM1026" si="586">IF(OR(AG963="",AL963=""),IF(AL963="",AG963,""),AG963-AL963)</f>
        <v/>
      </c>
      <c r="AN963" s="72" t="str">
        <f t="shared" ref="AN963:AN1026" si="587">IF(AL963="","",IF(OR(C963="",R963=""),"",IF(((R963+Q963)-C963)&lt;0,0,((R963+Q963)-C963))))</f>
        <v/>
      </c>
      <c r="AO963" s="73" t="str">
        <f t="shared" ref="AO963:AO1026" si="588">IF(AL963="","",IF(OR(E963="",B963="",G963="yes"),"",B963-E963))</f>
        <v/>
      </c>
      <c r="AP963" s="72" t="str">
        <f t="shared" ref="AP963:AP1026" si="589">IF(AN963="","",IF(AN963&gt;$AY$6,"No","Yes"))</f>
        <v/>
      </c>
      <c r="AQ963" s="72" t="str">
        <f t="shared" ref="AQ963:AQ1026" si="590">IF(AL963="","",IF(OR(X963="",Z963=""),"",Z963+Y963-X963))</f>
        <v/>
      </c>
      <c r="AR963" s="72" t="str">
        <f t="shared" ref="AR963:AR1026" si="591">IF(AL963="","",IF(OR(I963="",I963="No",,G963="yes"),"",IF(AB963=E963,"Yes","No")))</f>
        <v/>
      </c>
      <c r="AS963" s="72" t="str">
        <f t="shared" ref="AS963:AS1026" si="592">IF(G963="YES","",(IF(OR(A963="",AB963="",E963=""),"",(IF(OR(I963="",I963="No",,G963="Yes"),"",IF(OR(B963&lt;&gt;AB963,B963&lt;&gt;E963),IF(AB963&lt;E963,"Validate","Yes"),"No"))))))</f>
        <v/>
      </c>
      <c r="AT963" s="72" t="str">
        <f t="shared" ref="AT963:AT1026" si="593">IF(OR(AL963="",AB963="",I963="No"),"",IF(OR(AD963=AB963,AD963=AB963+1),"Yes","No"))</f>
        <v/>
      </c>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78" t="str">
        <f t="shared" ref="CN963:CN1026" si="594">IF(OR(P963="",R963=""),"",IF(P963+Q963=R963,1,0))</f>
        <v/>
      </c>
      <c r="CO963" s="78" t="str">
        <f t="shared" ref="CO963:CO1026" si="595">IF(OR(R963="",T963=""),"",IF(R963+S963=T963,1,0))</f>
        <v/>
      </c>
      <c r="CP963" s="78" t="str">
        <f t="shared" ref="CP963:CP1026" si="596">IF(OR(T963="",V963=""),"",IF(T963+U963=V963,1,0))</f>
        <v/>
      </c>
      <c r="CQ963" s="78" t="str">
        <f t="shared" ref="CQ963:CQ1026" si="597">IF(OR(V963="",X963=""),"",IF(V963+W963=X963,1,0))</f>
        <v/>
      </c>
      <c r="CR963" s="78" t="str">
        <f t="shared" ref="CR963:CR1026" si="598">IF(OR(X963="",Z963=""),"",IF(X963+Y963=Z963,1,0))</f>
        <v/>
      </c>
      <c r="CS963" s="78" t="str">
        <f t="shared" ref="CS963:CS1026" si="599">IF(OR(P963="",R963="",T963="",X963="",Z963="",V963=""),"",IF(P963=R963,1,IF(P963=T963,1,IF(P963=V963,1,IF(P963=X963,1,IF(P963=Z963,1,IF(R963=T963,1,IF(R963=V963,1,IF(R963=X963,1,IF(R963=Z963,1,IF(T963=V963,1,IF(T963=X963,1,IF(T963=Z963,1,IF(V963=X963,1,IF(V963=Z963,1,IF(X963=Z963,1,0))))))))))))))))</f>
        <v/>
      </c>
      <c r="CT963" s="78">
        <f t="shared" ref="CT963:CT1026" si="600">IF(R963+Q963&lt;P963,1,0)</f>
        <v>0</v>
      </c>
      <c r="CU963" s="78">
        <f t="shared" ref="CU963:CU1026" si="601">IF(T963+S963&lt;R963,1,0)</f>
        <v>0</v>
      </c>
      <c r="CV963" s="78">
        <f t="shared" ref="CV963:CV1026" si="602">IF(V963+U963&lt;T963,1,0)</f>
        <v>0</v>
      </c>
      <c r="CW963" s="78">
        <f t="shared" ref="CW963:CW1026" si="603">IF(X963+W963&lt;V963,1,0)</f>
        <v>0</v>
      </c>
      <c r="CX963" s="78">
        <f t="shared" ref="CX963:CX1026" si="604">IF(Z963+Y963&lt;X963,1,0)</f>
        <v>0</v>
      </c>
      <c r="CY963" s="78">
        <f t="shared" ref="CY963:CY1026" si="605">IF(P963&gt;R963,1,IF(P963&gt;T963,1,IF(P963&gt;V963,1,IF(P963&gt;X963,1,IF(P963&gt;Z963,1,IF(R963&gt;T963,1,IF(R963&gt;V963,1,IF(R963&gt;X963,1,IF(R963&gt;Z963,1,IF(T963&gt;V963,1,IF(T963&gt;X963,1,IF(T963&gt;Z963,1,IF(V963&gt;X963,1,IF(V963&gt;Z963,1,IF(X963&gt;Z963,1,0)))))))))))))))</f>
        <v>0</v>
      </c>
      <c r="CZ963" s="78">
        <f t="shared" ref="CZ963:CZ1026" si="606">IF(COUNTIFS($A$2:$A$1288,A963,$B$2:$B$1288,B963,$K$2:$K$1288,K963,$N$2:$N$1288,N963)&gt;1,1,0)</f>
        <v>0</v>
      </c>
      <c r="DA963" s="78">
        <f>IF(COUNTIFS($A$2:$A$601,A963,$B$2:$B$601,B963,$F$2:F$601,F963)&gt;1,1,0)</f>
        <v>0</v>
      </c>
      <c r="DB963" s="78">
        <f t="shared" ref="DB963:DB1026" si="607">IF(COUNTIFS($P$2:$P$601,P963,$R$2:$R$601,R963)&gt;1,1,0)</f>
        <v>0</v>
      </c>
      <c r="DC963" s="78">
        <f t="shared" ref="DC963:DC1026" si="608">IF(COUNTIFS($P$2:$P$1288,P963,$T$2:$T$1288,T963,$R$2:$R$1288,R963,$V$2:$V$1288,V963)&gt;1,1,0)</f>
        <v>0</v>
      </c>
      <c r="DD963" s="78">
        <f t="shared" ref="DD963:DD1026" si="609">IF(COUNTIFS($T$2:$T$601,T963,$V$2:$V$601,V963,$P$2:$P$601,P963,$X$2:$X$601,X963)&gt;1,1,0)</f>
        <v>0</v>
      </c>
      <c r="DE963" s="78" t="str">
        <f t="shared" ref="DE963:DE1026" si="610">IF(ISERROR(DATEVALUE(TEXT(B963,"mm/dd/yyyy"))),"1",IF(B963 &gt;=DATEVALUE(TEXT("06/01/2000","mm/dd/yyyy")),1,"0"))</f>
        <v>1</v>
      </c>
      <c r="DF963" s="78" t="str">
        <f t="shared" ref="DF963:DF1026" si="611">IF(ISERROR(DATEVALUE(TEXT(E963,"mm/dd/yyyy"))),"1",IF(E963 &gt;=DATEVALUE(TEXT("06/01/2000","mm/dd/yyyy")),1,"0"))</f>
        <v>1</v>
      </c>
      <c r="DG963" s="78" t="str">
        <f t="shared" ref="DG963:DG1026" si="612">IF(ISERROR(DATEVALUE(TEXT(AB963,"mm/dd/yyyy"))),"1",IF(AB963 &gt;=DATEVALUE(TEXT("06/01/2000","mm/dd/yyyy")),1,"0"))</f>
        <v>1</v>
      </c>
      <c r="DH963" s="78" t="str">
        <f t="shared" ref="DH963:DH1026" si="613">IF(ISERROR(DATEVALUE(TEXT(AD963,"mm/dd/yyyy"))),"1",IF(AD963 &gt;=DATEVALUE(TEXT("06/01/2000","mm/dd/yyyy")),1,"0"))</f>
        <v>1</v>
      </c>
      <c r="DI963" s="79" t="str">
        <f>IFERROR(IF(J963="","",VLOOKUP(J963,Lists!$D$3:$E$13,2,FALSE)),1)</f>
        <v/>
      </c>
      <c r="DJ963" s="79" t="str">
        <f>IFERROR(IF(K963="","",VLOOKUP(K963,Lists!$F$3:$G$14,2,FALSE)),1)</f>
        <v/>
      </c>
      <c r="DK963" s="79" t="str">
        <f>IFERROR(IF(M963="","",VLOOKUP(M963,Lists!$AA$3:$AB$18,2,FALSE)),1)</f>
        <v/>
      </c>
      <c r="DL963" s="79" t="str">
        <f>IFERROR(IF(N963="","",VLOOKUP(N963,Lists!$AC$3:$AD$13,2,FALSE)),1)</f>
        <v/>
      </c>
    </row>
    <row r="964" spans="1:116" ht="15" customHeight="1" x14ac:dyDescent="0.2">
      <c r="A964" s="20"/>
      <c r="B964" s="19"/>
      <c r="C964" s="19"/>
      <c r="D964" s="19"/>
      <c r="E964" s="136"/>
      <c r="F964" s="70"/>
      <c r="G964" s="19"/>
      <c r="H964" s="65"/>
      <c r="I964" s="20"/>
      <c r="J964" s="66"/>
      <c r="K964" s="18"/>
      <c r="L964" s="18"/>
      <c r="M964" s="20"/>
      <c r="N964" s="20"/>
      <c r="O964" s="18"/>
      <c r="P964" s="134"/>
      <c r="Q964" s="70"/>
      <c r="R964" s="134"/>
      <c r="S964" s="70"/>
      <c r="T964" s="134"/>
      <c r="U964" s="70"/>
      <c r="V964" s="134"/>
      <c r="W964" s="20"/>
      <c r="X964" s="135"/>
      <c r="Y964" s="20"/>
      <c r="Z964" s="135"/>
      <c r="AA964" s="19"/>
      <c r="AB964" s="19"/>
      <c r="AC964" s="19"/>
      <c r="AD964" s="19"/>
      <c r="AE964" s="71" t="str">
        <f t="shared" si="578"/>
        <v/>
      </c>
      <c r="AF964" s="71" t="str">
        <f t="shared" si="579"/>
        <v/>
      </c>
      <c r="AG964" s="71" t="str">
        <f t="shared" si="580"/>
        <v/>
      </c>
      <c r="AH964" s="71" t="str">
        <f t="shared" si="581"/>
        <v/>
      </c>
      <c r="AI964" s="71" t="str">
        <f t="shared" si="582"/>
        <v/>
      </c>
      <c r="AJ964" s="71" t="str">
        <f t="shared" si="583"/>
        <v/>
      </c>
      <c r="AK964" s="71" t="str">
        <f t="shared" si="584"/>
        <v/>
      </c>
      <c r="AL964" s="71" t="str">
        <f t="shared" si="585"/>
        <v/>
      </c>
      <c r="AM964" s="71" t="str">
        <f t="shared" si="586"/>
        <v/>
      </c>
      <c r="AN964" s="72" t="str">
        <f t="shared" si="587"/>
        <v/>
      </c>
      <c r="AO964" s="73" t="str">
        <f t="shared" si="588"/>
        <v/>
      </c>
      <c r="AP964" s="72" t="str">
        <f t="shared" si="589"/>
        <v/>
      </c>
      <c r="AQ964" s="72" t="str">
        <f t="shared" si="590"/>
        <v/>
      </c>
      <c r="AR964" s="72" t="str">
        <f t="shared" si="591"/>
        <v/>
      </c>
      <c r="AS964" s="72" t="str">
        <f t="shared" si="592"/>
        <v/>
      </c>
      <c r="AT964" s="72" t="str">
        <f t="shared" si="593"/>
        <v/>
      </c>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78" t="str">
        <f t="shared" si="594"/>
        <v/>
      </c>
      <c r="CO964" s="78" t="str">
        <f t="shared" si="595"/>
        <v/>
      </c>
      <c r="CP964" s="78" t="str">
        <f t="shared" si="596"/>
        <v/>
      </c>
      <c r="CQ964" s="78" t="str">
        <f t="shared" si="597"/>
        <v/>
      </c>
      <c r="CR964" s="78" t="str">
        <f t="shared" si="598"/>
        <v/>
      </c>
      <c r="CS964" s="78" t="str">
        <f t="shared" si="599"/>
        <v/>
      </c>
      <c r="CT964" s="78">
        <f t="shared" si="600"/>
        <v>0</v>
      </c>
      <c r="CU964" s="78">
        <f t="shared" si="601"/>
        <v>0</v>
      </c>
      <c r="CV964" s="78">
        <f t="shared" si="602"/>
        <v>0</v>
      </c>
      <c r="CW964" s="78">
        <f t="shared" si="603"/>
        <v>0</v>
      </c>
      <c r="CX964" s="78">
        <f t="shared" si="604"/>
        <v>0</v>
      </c>
      <c r="CY964" s="78">
        <f t="shared" si="605"/>
        <v>0</v>
      </c>
      <c r="CZ964" s="78">
        <f t="shared" si="606"/>
        <v>0</v>
      </c>
      <c r="DA964" s="78">
        <f>IF(COUNTIFS($A$2:$A$601,A964,$B$2:$B$601,B964,$F$2:F$601,F964)&gt;1,1,0)</f>
        <v>0</v>
      </c>
      <c r="DB964" s="78">
        <f t="shared" si="607"/>
        <v>0</v>
      </c>
      <c r="DC964" s="78">
        <f t="shared" si="608"/>
        <v>0</v>
      </c>
      <c r="DD964" s="78">
        <f t="shared" si="609"/>
        <v>0</v>
      </c>
      <c r="DE964" s="78" t="str">
        <f t="shared" si="610"/>
        <v>1</v>
      </c>
      <c r="DF964" s="78" t="str">
        <f t="shared" si="611"/>
        <v>1</v>
      </c>
      <c r="DG964" s="78" t="str">
        <f t="shared" si="612"/>
        <v>1</v>
      </c>
      <c r="DH964" s="78" t="str">
        <f t="shared" si="613"/>
        <v>1</v>
      </c>
      <c r="DI964" s="79" t="str">
        <f>IFERROR(IF(J964="","",VLOOKUP(J964,Lists!$D$3:$E$13,2,FALSE)),1)</f>
        <v/>
      </c>
      <c r="DJ964" s="79" t="str">
        <f>IFERROR(IF(K964="","",VLOOKUP(K964,Lists!$F$3:$G$14,2,FALSE)),1)</f>
        <v/>
      </c>
      <c r="DK964" s="79" t="str">
        <f>IFERROR(IF(M964="","",VLOOKUP(M964,Lists!$AA$3:$AB$18,2,FALSE)),1)</f>
        <v/>
      </c>
      <c r="DL964" s="79" t="str">
        <f>IFERROR(IF(N964="","",VLOOKUP(N964,Lists!$AC$3:$AD$13,2,FALSE)),1)</f>
        <v/>
      </c>
    </row>
    <row r="965" spans="1:116" ht="15" customHeight="1" x14ac:dyDescent="0.2">
      <c r="A965" s="20"/>
      <c r="B965" s="19"/>
      <c r="C965" s="19"/>
      <c r="D965" s="19"/>
      <c r="E965" s="136"/>
      <c r="F965" s="70"/>
      <c r="G965" s="19"/>
      <c r="H965" s="65"/>
      <c r="I965" s="20"/>
      <c r="J965" s="66"/>
      <c r="K965" s="18"/>
      <c r="L965" s="18"/>
      <c r="M965" s="20"/>
      <c r="N965" s="20"/>
      <c r="O965" s="18"/>
      <c r="P965" s="134"/>
      <c r="Q965" s="70"/>
      <c r="R965" s="134"/>
      <c r="S965" s="70"/>
      <c r="T965" s="134"/>
      <c r="U965" s="70"/>
      <c r="V965" s="134"/>
      <c r="W965" s="20"/>
      <c r="X965" s="135"/>
      <c r="Y965" s="20"/>
      <c r="Z965" s="135"/>
      <c r="AA965" s="19"/>
      <c r="AB965" s="19"/>
      <c r="AC965" s="19"/>
      <c r="AD965" s="19"/>
      <c r="AE965" s="71" t="str">
        <f t="shared" si="578"/>
        <v/>
      </c>
      <c r="AF965" s="71" t="str">
        <f t="shared" si="579"/>
        <v/>
      </c>
      <c r="AG965" s="71" t="str">
        <f t="shared" si="580"/>
        <v/>
      </c>
      <c r="AH965" s="71" t="str">
        <f t="shared" si="581"/>
        <v/>
      </c>
      <c r="AI965" s="71" t="str">
        <f t="shared" si="582"/>
        <v/>
      </c>
      <c r="AJ965" s="71" t="str">
        <f t="shared" si="583"/>
        <v/>
      </c>
      <c r="AK965" s="71" t="str">
        <f t="shared" si="584"/>
        <v/>
      </c>
      <c r="AL965" s="71" t="str">
        <f t="shared" si="585"/>
        <v/>
      </c>
      <c r="AM965" s="71" t="str">
        <f t="shared" si="586"/>
        <v/>
      </c>
      <c r="AN965" s="72" t="str">
        <f t="shared" si="587"/>
        <v/>
      </c>
      <c r="AO965" s="73" t="str">
        <f t="shared" si="588"/>
        <v/>
      </c>
      <c r="AP965" s="72" t="str">
        <f t="shared" si="589"/>
        <v/>
      </c>
      <c r="AQ965" s="72" t="str">
        <f t="shared" si="590"/>
        <v/>
      </c>
      <c r="AR965" s="72" t="str">
        <f t="shared" si="591"/>
        <v/>
      </c>
      <c r="AS965" s="72" t="str">
        <f t="shared" si="592"/>
        <v/>
      </c>
      <c r="AT965" s="72" t="str">
        <f t="shared" si="593"/>
        <v/>
      </c>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78" t="str">
        <f t="shared" si="594"/>
        <v/>
      </c>
      <c r="CO965" s="78" t="str">
        <f t="shared" si="595"/>
        <v/>
      </c>
      <c r="CP965" s="78" t="str">
        <f t="shared" si="596"/>
        <v/>
      </c>
      <c r="CQ965" s="78" t="str">
        <f t="shared" si="597"/>
        <v/>
      </c>
      <c r="CR965" s="78" t="str">
        <f t="shared" si="598"/>
        <v/>
      </c>
      <c r="CS965" s="78" t="str">
        <f t="shared" si="599"/>
        <v/>
      </c>
      <c r="CT965" s="78">
        <f t="shared" si="600"/>
        <v>0</v>
      </c>
      <c r="CU965" s="78">
        <f t="shared" si="601"/>
        <v>0</v>
      </c>
      <c r="CV965" s="78">
        <f t="shared" si="602"/>
        <v>0</v>
      </c>
      <c r="CW965" s="78">
        <f t="shared" si="603"/>
        <v>0</v>
      </c>
      <c r="CX965" s="78">
        <f t="shared" si="604"/>
        <v>0</v>
      </c>
      <c r="CY965" s="78">
        <f t="shared" si="605"/>
        <v>0</v>
      </c>
      <c r="CZ965" s="78">
        <f t="shared" si="606"/>
        <v>0</v>
      </c>
      <c r="DA965" s="78">
        <f>IF(COUNTIFS($A$2:$A$601,A965,$B$2:$B$601,B965,$F$2:F$601,F965)&gt;1,1,0)</f>
        <v>0</v>
      </c>
      <c r="DB965" s="78">
        <f t="shared" si="607"/>
        <v>0</v>
      </c>
      <c r="DC965" s="78">
        <f t="shared" si="608"/>
        <v>0</v>
      </c>
      <c r="DD965" s="78">
        <f t="shared" si="609"/>
        <v>0</v>
      </c>
      <c r="DE965" s="78" t="str">
        <f t="shared" si="610"/>
        <v>1</v>
      </c>
      <c r="DF965" s="78" t="str">
        <f t="shared" si="611"/>
        <v>1</v>
      </c>
      <c r="DG965" s="78" t="str">
        <f t="shared" si="612"/>
        <v>1</v>
      </c>
      <c r="DH965" s="78" t="str">
        <f t="shared" si="613"/>
        <v>1</v>
      </c>
      <c r="DI965" s="79" t="str">
        <f>IFERROR(IF(J965="","",VLOOKUP(J965,Lists!$D$3:$E$13,2,FALSE)),1)</f>
        <v/>
      </c>
      <c r="DJ965" s="79" t="str">
        <f>IFERROR(IF(K965="","",VLOOKUP(K965,Lists!$F$3:$G$14,2,FALSE)),1)</f>
        <v/>
      </c>
      <c r="DK965" s="79" t="str">
        <f>IFERROR(IF(M965="","",VLOOKUP(M965,Lists!$AA$3:$AB$18,2,FALSE)),1)</f>
        <v/>
      </c>
      <c r="DL965" s="79" t="str">
        <f>IFERROR(IF(N965="","",VLOOKUP(N965,Lists!$AC$3:$AD$13,2,FALSE)),1)</f>
        <v/>
      </c>
    </row>
    <row r="966" spans="1:116" ht="15" customHeight="1" x14ac:dyDescent="0.2">
      <c r="A966" s="20"/>
      <c r="B966" s="19"/>
      <c r="C966" s="19"/>
      <c r="D966" s="19"/>
      <c r="E966" s="136"/>
      <c r="F966" s="70"/>
      <c r="G966" s="19"/>
      <c r="H966" s="65"/>
      <c r="I966" s="20"/>
      <c r="J966" s="66"/>
      <c r="K966" s="18"/>
      <c r="L966" s="18"/>
      <c r="M966" s="20"/>
      <c r="N966" s="20"/>
      <c r="O966" s="18"/>
      <c r="P966" s="134"/>
      <c r="Q966" s="70"/>
      <c r="R966" s="134"/>
      <c r="S966" s="70"/>
      <c r="T966" s="134"/>
      <c r="U966" s="70"/>
      <c r="V966" s="134"/>
      <c r="W966" s="20"/>
      <c r="X966" s="135"/>
      <c r="Y966" s="20"/>
      <c r="Z966" s="135"/>
      <c r="AA966" s="19"/>
      <c r="AB966" s="19"/>
      <c r="AC966" s="19"/>
      <c r="AD966" s="19"/>
      <c r="AE966" s="71" t="str">
        <f t="shared" si="578"/>
        <v/>
      </c>
      <c r="AF966" s="71" t="str">
        <f t="shared" si="579"/>
        <v/>
      </c>
      <c r="AG966" s="71" t="str">
        <f t="shared" si="580"/>
        <v/>
      </c>
      <c r="AH966" s="71" t="str">
        <f t="shared" si="581"/>
        <v/>
      </c>
      <c r="AI966" s="71" t="str">
        <f t="shared" si="582"/>
        <v/>
      </c>
      <c r="AJ966" s="71" t="str">
        <f t="shared" si="583"/>
        <v/>
      </c>
      <c r="AK966" s="71" t="str">
        <f t="shared" si="584"/>
        <v/>
      </c>
      <c r="AL966" s="71" t="str">
        <f t="shared" si="585"/>
        <v/>
      </c>
      <c r="AM966" s="71" t="str">
        <f t="shared" si="586"/>
        <v/>
      </c>
      <c r="AN966" s="72" t="str">
        <f t="shared" si="587"/>
        <v/>
      </c>
      <c r="AO966" s="73" t="str">
        <f t="shared" si="588"/>
        <v/>
      </c>
      <c r="AP966" s="72" t="str">
        <f t="shared" si="589"/>
        <v/>
      </c>
      <c r="AQ966" s="72" t="str">
        <f t="shared" si="590"/>
        <v/>
      </c>
      <c r="AR966" s="72" t="str">
        <f t="shared" si="591"/>
        <v/>
      </c>
      <c r="AS966" s="72" t="str">
        <f t="shared" si="592"/>
        <v/>
      </c>
      <c r="AT966" s="72" t="str">
        <f t="shared" si="593"/>
        <v/>
      </c>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78" t="str">
        <f t="shared" si="594"/>
        <v/>
      </c>
      <c r="CO966" s="78" t="str">
        <f t="shared" si="595"/>
        <v/>
      </c>
      <c r="CP966" s="78" t="str">
        <f t="shared" si="596"/>
        <v/>
      </c>
      <c r="CQ966" s="78" t="str">
        <f t="shared" si="597"/>
        <v/>
      </c>
      <c r="CR966" s="78" t="str">
        <f t="shared" si="598"/>
        <v/>
      </c>
      <c r="CS966" s="78" t="str">
        <f t="shared" si="599"/>
        <v/>
      </c>
      <c r="CT966" s="78">
        <f t="shared" si="600"/>
        <v>0</v>
      </c>
      <c r="CU966" s="78">
        <f t="shared" si="601"/>
        <v>0</v>
      </c>
      <c r="CV966" s="78">
        <f t="shared" si="602"/>
        <v>0</v>
      </c>
      <c r="CW966" s="78">
        <f t="shared" si="603"/>
        <v>0</v>
      </c>
      <c r="CX966" s="78">
        <f t="shared" si="604"/>
        <v>0</v>
      </c>
      <c r="CY966" s="78">
        <f t="shared" si="605"/>
        <v>0</v>
      </c>
      <c r="CZ966" s="78">
        <f t="shared" si="606"/>
        <v>0</v>
      </c>
      <c r="DA966" s="78">
        <f>IF(COUNTIFS($A$2:$A$601,A966,$B$2:$B$601,B966,$F$2:F$601,F966)&gt;1,1,0)</f>
        <v>0</v>
      </c>
      <c r="DB966" s="78">
        <f t="shared" si="607"/>
        <v>0</v>
      </c>
      <c r="DC966" s="78">
        <f t="shared" si="608"/>
        <v>0</v>
      </c>
      <c r="DD966" s="78">
        <f t="shared" si="609"/>
        <v>0</v>
      </c>
      <c r="DE966" s="78" t="str">
        <f t="shared" si="610"/>
        <v>1</v>
      </c>
      <c r="DF966" s="78" t="str">
        <f t="shared" si="611"/>
        <v>1</v>
      </c>
      <c r="DG966" s="78" t="str">
        <f t="shared" si="612"/>
        <v>1</v>
      </c>
      <c r="DH966" s="78" t="str">
        <f t="shared" si="613"/>
        <v>1</v>
      </c>
      <c r="DI966" s="79" t="str">
        <f>IFERROR(IF(J966="","",VLOOKUP(J966,Lists!$D$3:$E$13,2,FALSE)),1)</f>
        <v/>
      </c>
      <c r="DJ966" s="79" t="str">
        <f>IFERROR(IF(K966="","",VLOOKUP(K966,Lists!$F$3:$G$14,2,FALSE)),1)</f>
        <v/>
      </c>
      <c r="DK966" s="79" t="str">
        <f>IFERROR(IF(M966="","",VLOOKUP(M966,Lists!$AA$3:$AB$18,2,FALSE)),1)</f>
        <v/>
      </c>
      <c r="DL966" s="79" t="str">
        <f>IFERROR(IF(N966="","",VLOOKUP(N966,Lists!$AC$3:$AD$13,2,FALSE)),1)</f>
        <v/>
      </c>
    </row>
    <row r="967" spans="1:116" ht="15" customHeight="1" x14ac:dyDescent="0.2">
      <c r="A967" s="20"/>
      <c r="B967" s="19"/>
      <c r="C967" s="19"/>
      <c r="D967" s="19"/>
      <c r="E967" s="136"/>
      <c r="F967" s="70"/>
      <c r="G967" s="19"/>
      <c r="H967" s="65"/>
      <c r="I967" s="20"/>
      <c r="J967" s="66"/>
      <c r="K967" s="18"/>
      <c r="L967" s="18"/>
      <c r="M967" s="20"/>
      <c r="N967" s="20"/>
      <c r="O967" s="18"/>
      <c r="P967" s="134"/>
      <c r="Q967" s="70"/>
      <c r="R967" s="134"/>
      <c r="S967" s="70"/>
      <c r="T967" s="134"/>
      <c r="U967" s="70"/>
      <c r="V967" s="134"/>
      <c r="W967" s="20"/>
      <c r="X967" s="135"/>
      <c r="Y967" s="20"/>
      <c r="Z967" s="135"/>
      <c r="AA967" s="19"/>
      <c r="AB967" s="19"/>
      <c r="AC967" s="19"/>
      <c r="AD967" s="19"/>
      <c r="AE967" s="71" t="str">
        <f t="shared" si="578"/>
        <v/>
      </c>
      <c r="AF967" s="71" t="str">
        <f t="shared" si="579"/>
        <v/>
      </c>
      <c r="AG967" s="71" t="str">
        <f t="shared" si="580"/>
        <v/>
      </c>
      <c r="AH967" s="71" t="str">
        <f t="shared" si="581"/>
        <v/>
      </c>
      <c r="AI967" s="71" t="str">
        <f t="shared" si="582"/>
        <v/>
      </c>
      <c r="AJ967" s="71" t="str">
        <f t="shared" si="583"/>
        <v/>
      </c>
      <c r="AK967" s="71" t="str">
        <f t="shared" si="584"/>
        <v/>
      </c>
      <c r="AL967" s="71" t="str">
        <f t="shared" si="585"/>
        <v/>
      </c>
      <c r="AM967" s="71" t="str">
        <f t="shared" si="586"/>
        <v/>
      </c>
      <c r="AN967" s="72" t="str">
        <f t="shared" si="587"/>
        <v/>
      </c>
      <c r="AO967" s="73" t="str">
        <f t="shared" si="588"/>
        <v/>
      </c>
      <c r="AP967" s="72" t="str">
        <f t="shared" si="589"/>
        <v/>
      </c>
      <c r="AQ967" s="72" t="str">
        <f t="shared" si="590"/>
        <v/>
      </c>
      <c r="AR967" s="72" t="str">
        <f t="shared" si="591"/>
        <v/>
      </c>
      <c r="AS967" s="72" t="str">
        <f t="shared" si="592"/>
        <v/>
      </c>
      <c r="AT967" s="72" t="str">
        <f t="shared" si="593"/>
        <v/>
      </c>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78" t="str">
        <f t="shared" si="594"/>
        <v/>
      </c>
      <c r="CO967" s="78" t="str">
        <f t="shared" si="595"/>
        <v/>
      </c>
      <c r="CP967" s="78" t="str">
        <f t="shared" si="596"/>
        <v/>
      </c>
      <c r="CQ967" s="78" t="str">
        <f t="shared" si="597"/>
        <v/>
      </c>
      <c r="CR967" s="78" t="str">
        <f t="shared" si="598"/>
        <v/>
      </c>
      <c r="CS967" s="78" t="str">
        <f t="shared" si="599"/>
        <v/>
      </c>
      <c r="CT967" s="78">
        <f t="shared" si="600"/>
        <v>0</v>
      </c>
      <c r="CU967" s="78">
        <f t="shared" si="601"/>
        <v>0</v>
      </c>
      <c r="CV967" s="78">
        <f t="shared" si="602"/>
        <v>0</v>
      </c>
      <c r="CW967" s="78">
        <f t="shared" si="603"/>
        <v>0</v>
      </c>
      <c r="CX967" s="78">
        <f t="shared" si="604"/>
        <v>0</v>
      </c>
      <c r="CY967" s="78">
        <f t="shared" si="605"/>
        <v>0</v>
      </c>
      <c r="CZ967" s="78">
        <f t="shared" si="606"/>
        <v>0</v>
      </c>
      <c r="DA967" s="78">
        <f>IF(COUNTIFS($A$2:$A$601,A967,$B$2:$B$601,B967,$F$2:F$601,F967)&gt;1,1,0)</f>
        <v>0</v>
      </c>
      <c r="DB967" s="78">
        <f t="shared" si="607"/>
        <v>0</v>
      </c>
      <c r="DC967" s="78">
        <f t="shared" si="608"/>
        <v>0</v>
      </c>
      <c r="DD967" s="78">
        <f t="shared" si="609"/>
        <v>0</v>
      </c>
      <c r="DE967" s="78" t="str">
        <f t="shared" si="610"/>
        <v>1</v>
      </c>
      <c r="DF967" s="78" t="str">
        <f t="shared" si="611"/>
        <v>1</v>
      </c>
      <c r="DG967" s="78" t="str">
        <f t="shared" si="612"/>
        <v>1</v>
      </c>
      <c r="DH967" s="78" t="str">
        <f t="shared" si="613"/>
        <v>1</v>
      </c>
      <c r="DI967" s="79" t="str">
        <f>IFERROR(IF(J967="","",VLOOKUP(J967,Lists!$D$3:$E$13,2,FALSE)),1)</f>
        <v/>
      </c>
      <c r="DJ967" s="79" t="str">
        <f>IFERROR(IF(K967="","",VLOOKUP(K967,Lists!$F$3:$G$14,2,FALSE)),1)</f>
        <v/>
      </c>
      <c r="DK967" s="79" t="str">
        <f>IFERROR(IF(M967="","",VLOOKUP(M967,Lists!$AA$3:$AB$18,2,FALSE)),1)</f>
        <v/>
      </c>
      <c r="DL967" s="79" t="str">
        <f>IFERROR(IF(N967="","",VLOOKUP(N967,Lists!$AC$3:$AD$13,2,FALSE)),1)</f>
        <v/>
      </c>
    </row>
    <row r="968" spans="1:116" ht="15" customHeight="1" x14ac:dyDescent="0.2">
      <c r="A968" s="20"/>
      <c r="B968" s="19"/>
      <c r="C968" s="19"/>
      <c r="D968" s="19"/>
      <c r="E968" s="136"/>
      <c r="F968" s="70"/>
      <c r="G968" s="19"/>
      <c r="H968" s="65"/>
      <c r="I968" s="20"/>
      <c r="J968" s="66"/>
      <c r="K968" s="18"/>
      <c r="L968" s="18"/>
      <c r="M968" s="20"/>
      <c r="N968" s="20"/>
      <c r="O968" s="18"/>
      <c r="P968" s="134"/>
      <c r="Q968" s="70"/>
      <c r="R968" s="134"/>
      <c r="S968" s="70"/>
      <c r="T968" s="134"/>
      <c r="U968" s="70"/>
      <c r="V968" s="134"/>
      <c r="W968" s="20"/>
      <c r="X968" s="135"/>
      <c r="Y968" s="20"/>
      <c r="Z968" s="135"/>
      <c r="AA968" s="19"/>
      <c r="AB968" s="19"/>
      <c r="AC968" s="19"/>
      <c r="AD968" s="19"/>
      <c r="AE968" s="71" t="str">
        <f t="shared" si="578"/>
        <v/>
      </c>
      <c r="AF968" s="71" t="str">
        <f t="shared" si="579"/>
        <v/>
      </c>
      <c r="AG968" s="71" t="str">
        <f t="shared" si="580"/>
        <v/>
      </c>
      <c r="AH968" s="71" t="str">
        <f t="shared" si="581"/>
        <v/>
      </c>
      <c r="AI968" s="71" t="str">
        <f t="shared" si="582"/>
        <v/>
      </c>
      <c r="AJ968" s="71" t="str">
        <f t="shared" si="583"/>
        <v/>
      </c>
      <c r="AK968" s="71" t="str">
        <f t="shared" si="584"/>
        <v/>
      </c>
      <c r="AL968" s="71" t="str">
        <f t="shared" si="585"/>
        <v/>
      </c>
      <c r="AM968" s="71" t="str">
        <f t="shared" si="586"/>
        <v/>
      </c>
      <c r="AN968" s="72" t="str">
        <f t="shared" si="587"/>
        <v/>
      </c>
      <c r="AO968" s="73" t="str">
        <f t="shared" si="588"/>
        <v/>
      </c>
      <c r="AP968" s="72" t="str">
        <f t="shared" si="589"/>
        <v/>
      </c>
      <c r="AQ968" s="72" t="str">
        <f t="shared" si="590"/>
        <v/>
      </c>
      <c r="AR968" s="72" t="str">
        <f t="shared" si="591"/>
        <v/>
      </c>
      <c r="AS968" s="72" t="str">
        <f t="shared" si="592"/>
        <v/>
      </c>
      <c r="AT968" s="72" t="str">
        <f t="shared" si="593"/>
        <v/>
      </c>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78" t="str">
        <f t="shared" si="594"/>
        <v/>
      </c>
      <c r="CO968" s="78" t="str">
        <f t="shared" si="595"/>
        <v/>
      </c>
      <c r="CP968" s="78" t="str">
        <f t="shared" si="596"/>
        <v/>
      </c>
      <c r="CQ968" s="78" t="str">
        <f t="shared" si="597"/>
        <v/>
      </c>
      <c r="CR968" s="78" t="str">
        <f t="shared" si="598"/>
        <v/>
      </c>
      <c r="CS968" s="78" t="str">
        <f t="shared" si="599"/>
        <v/>
      </c>
      <c r="CT968" s="78">
        <f t="shared" si="600"/>
        <v>0</v>
      </c>
      <c r="CU968" s="78">
        <f t="shared" si="601"/>
        <v>0</v>
      </c>
      <c r="CV968" s="78">
        <f t="shared" si="602"/>
        <v>0</v>
      </c>
      <c r="CW968" s="78">
        <f t="shared" si="603"/>
        <v>0</v>
      </c>
      <c r="CX968" s="78">
        <f t="shared" si="604"/>
        <v>0</v>
      </c>
      <c r="CY968" s="78">
        <f t="shared" si="605"/>
        <v>0</v>
      </c>
      <c r="CZ968" s="78">
        <f t="shared" si="606"/>
        <v>0</v>
      </c>
      <c r="DA968" s="78">
        <f>IF(COUNTIFS($A$2:$A$601,A968,$B$2:$B$601,B968,$F$2:F$601,F968)&gt;1,1,0)</f>
        <v>0</v>
      </c>
      <c r="DB968" s="78">
        <f t="shared" si="607"/>
        <v>0</v>
      </c>
      <c r="DC968" s="78">
        <f t="shared" si="608"/>
        <v>0</v>
      </c>
      <c r="DD968" s="78">
        <f t="shared" si="609"/>
        <v>0</v>
      </c>
      <c r="DE968" s="78" t="str">
        <f t="shared" si="610"/>
        <v>1</v>
      </c>
      <c r="DF968" s="78" t="str">
        <f t="shared" si="611"/>
        <v>1</v>
      </c>
      <c r="DG968" s="78" t="str">
        <f t="shared" si="612"/>
        <v>1</v>
      </c>
      <c r="DH968" s="78" t="str">
        <f t="shared" si="613"/>
        <v>1</v>
      </c>
      <c r="DI968" s="79" t="str">
        <f>IFERROR(IF(J968="","",VLOOKUP(J968,Lists!$D$3:$E$13,2,FALSE)),1)</f>
        <v/>
      </c>
      <c r="DJ968" s="79" t="str">
        <f>IFERROR(IF(K968="","",VLOOKUP(K968,Lists!$F$3:$G$14,2,FALSE)),1)</f>
        <v/>
      </c>
      <c r="DK968" s="79" t="str">
        <f>IFERROR(IF(M968="","",VLOOKUP(M968,Lists!$AA$3:$AB$18,2,FALSE)),1)</f>
        <v/>
      </c>
      <c r="DL968" s="79" t="str">
        <f>IFERROR(IF(N968="","",VLOOKUP(N968,Lists!$AC$3:$AD$13,2,FALSE)),1)</f>
        <v/>
      </c>
    </row>
    <row r="969" spans="1:116" ht="15" customHeight="1" x14ac:dyDescent="0.2">
      <c r="A969" s="20"/>
      <c r="B969" s="19"/>
      <c r="C969" s="19"/>
      <c r="D969" s="19"/>
      <c r="E969" s="136"/>
      <c r="F969" s="70"/>
      <c r="G969" s="19"/>
      <c r="H969" s="65"/>
      <c r="I969" s="20"/>
      <c r="J969" s="66"/>
      <c r="K969" s="18"/>
      <c r="L969" s="18"/>
      <c r="M969" s="20"/>
      <c r="N969" s="20"/>
      <c r="O969" s="18"/>
      <c r="P969" s="134"/>
      <c r="Q969" s="70"/>
      <c r="R969" s="134"/>
      <c r="S969" s="70"/>
      <c r="T969" s="134"/>
      <c r="U969" s="70"/>
      <c r="V969" s="134"/>
      <c r="W969" s="20"/>
      <c r="X969" s="135"/>
      <c r="Y969" s="20"/>
      <c r="Z969" s="135"/>
      <c r="AA969" s="19"/>
      <c r="AB969" s="19"/>
      <c r="AC969" s="19"/>
      <c r="AD969" s="19"/>
      <c r="AE969" s="71" t="str">
        <f t="shared" si="578"/>
        <v/>
      </c>
      <c r="AF969" s="71" t="str">
        <f t="shared" si="579"/>
        <v/>
      </c>
      <c r="AG969" s="71" t="str">
        <f t="shared" si="580"/>
        <v/>
      </c>
      <c r="AH969" s="71" t="str">
        <f t="shared" si="581"/>
        <v/>
      </c>
      <c r="AI969" s="71" t="str">
        <f t="shared" si="582"/>
        <v/>
      </c>
      <c r="AJ969" s="71" t="str">
        <f t="shared" si="583"/>
        <v/>
      </c>
      <c r="AK969" s="71" t="str">
        <f t="shared" si="584"/>
        <v/>
      </c>
      <c r="AL969" s="71" t="str">
        <f t="shared" si="585"/>
        <v/>
      </c>
      <c r="AM969" s="71" t="str">
        <f t="shared" si="586"/>
        <v/>
      </c>
      <c r="AN969" s="72" t="str">
        <f t="shared" si="587"/>
        <v/>
      </c>
      <c r="AO969" s="73" t="str">
        <f t="shared" si="588"/>
        <v/>
      </c>
      <c r="AP969" s="72" t="str">
        <f t="shared" si="589"/>
        <v/>
      </c>
      <c r="AQ969" s="72" t="str">
        <f t="shared" si="590"/>
        <v/>
      </c>
      <c r="AR969" s="72" t="str">
        <f t="shared" si="591"/>
        <v/>
      </c>
      <c r="AS969" s="72" t="str">
        <f t="shared" si="592"/>
        <v/>
      </c>
      <c r="AT969" s="72" t="str">
        <f t="shared" si="593"/>
        <v/>
      </c>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78" t="str">
        <f t="shared" si="594"/>
        <v/>
      </c>
      <c r="CO969" s="78" t="str">
        <f t="shared" si="595"/>
        <v/>
      </c>
      <c r="CP969" s="78" t="str">
        <f t="shared" si="596"/>
        <v/>
      </c>
      <c r="CQ969" s="78" t="str">
        <f t="shared" si="597"/>
        <v/>
      </c>
      <c r="CR969" s="78" t="str">
        <f t="shared" si="598"/>
        <v/>
      </c>
      <c r="CS969" s="78" t="str">
        <f t="shared" si="599"/>
        <v/>
      </c>
      <c r="CT969" s="78">
        <f t="shared" si="600"/>
        <v>0</v>
      </c>
      <c r="CU969" s="78">
        <f t="shared" si="601"/>
        <v>0</v>
      </c>
      <c r="CV969" s="78">
        <f t="shared" si="602"/>
        <v>0</v>
      </c>
      <c r="CW969" s="78">
        <f t="shared" si="603"/>
        <v>0</v>
      </c>
      <c r="CX969" s="78">
        <f t="shared" si="604"/>
        <v>0</v>
      </c>
      <c r="CY969" s="78">
        <f t="shared" si="605"/>
        <v>0</v>
      </c>
      <c r="CZ969" s="78">
        <f t="shared" si="606"/>
        <v>0</v>
      </c>
      <c r="DA969" s="78">
        <f>IF(COUNTIFS($A$2:$A$601,A969,$B$2:$B$601,B969,$F$2:F$601,F969)&gt;1,1,0)</f>
        <v>0</v>
      </c>
      <c r="DB969" s="78">
        <f t="shared" si="607"/>
        <v>0</v>
      </c>
      <c r="DC969" s="78">
        <f t="shared" si="608"/>
        <v>0</v>
      </c>
      <c r="DD969" s="78">
        <f t="shared" si="609"/>
        <v>0</v>
      </c>
      <c r="DE969" s="78" t="str">
        <f t="shared" si="610"/>
        <v>1</v>
      </c>
      <c r="DF969" s="78" t="str">
        <f t="shared" si="611"/>
        <v>1</v>
      </c>
      <c r="DG969" s="78" t="str">
        <f t="shared" si="612"/>
        <v>1</v>
      </c>
      <c r="DH969" s="78" t="str">
        <f t="shared" si="613"/>
        <v>1</v>
      </c>
      <c r="DI969" s="79" t="str">
        <f>IFERROR(IF(J969="","",VLOOKUP(J969,Lists!$D$3:$E$13,2,FALSE)),1)</f>
        <v/>
      </c>
      <c r="DJ969" s="79" t="str">
        <f>IFERROR(IF(K969="","",VLOOKUP(K969,Lists!$F$3:$G$14,2,FALSE)),1)</f>
        <v/>
      </c>
      <c r="DK969" s="79" t="str">
        <f>IFERROR(IF(M969="","",VLOOKUP(M969,Lists!$AA$3:$AB$18,2,FALSE)),1)</f>
        <v/>
      </c>
      <c r="DL969" s="79" t="str">
        <f>IFERROR(IF(N969="","",VLOOKUP(N969,Lists!$AC$3:$AD$13,2,FALSE)),1)</f>
        <v/>
      </c>
    </row>
    <row r="970" spans="1:116" ht="15" customHeight="1" x14ac:dyDescent="0.2">
      <c r="A970" s="20"/>
      <c r="B970" s="19"/>
      <c r="C970" s="19"/>
      <c r="D970" s="19"/>
      <c r="E970" s="136"/>
      <c r="F970" s="70"/>
      <c r="G970" s="19"/>
      <c r="H970" s="65"/>
      <c r="I970" s="20"/>
      <c r="J970" s="66"/>
      <c r="K970" s="18"/>
      <c r="L970" s="18"/>
      <c r="M970" s="20"/>
      <c r="N970" s="20"/>
      <c r="O970" s="18"/>
      <c r="P970" s="134"/>
      <c r="Q970" s="70"/>
      <c r="R970" s="134"/>
      <c r="S970" s="70"/>
      <c r="T970" s="134"/>
      <c r="U970" s="70"/>
      <c r="V970" s="134"/>
      <c r="W970" s="20"/>
      <c r="X970" s="135"/>
      <c r="Y970" s="20"/>
      <c r="Z970" s="135"/>
      <c r="AA970" s="19"/>
      <c r="AB970" s="19"/>
      <c r="AC970" s="19"/>
      <c r="AD970" s="19"/>
      <c r="AE970" s="71" t="str">
        <f t="shared" si="578"/>
        <v/>
      </c>
      <c r="AF970" s="71" t="str">
        <f t="shared" si="579"/>
        <v/>
      </c>
      <c r="AG970" s="71" t="str">
        <f t="shared" si="580"/>
        <v/>
      </c>
      <c r="AH970" s="71" t="str">
        <f t="shared" si="581"/>
        <v/>
      </c>
      <c r="AI970" s="71" t="str">
        <f t="shared" si="582"/>
        <v/>
      </c>
      <c r="AJ970" s="71" t="str">
        <f t="shared" si="583"/>
        <v/>
      </c>
      <c r="AK970" s="71" t="str">
        <f t="shared" si="584"/>
        <v/>
      </c>
      <c r="AL970" s="71" t="str">
        <f t="shared" si="585"/>
        <v/>
      </c>
      <c r="AM970" s="71" t="str">
        <f t="shared" si="586"/>
        <v/>
      </c>
      <c r="AN970" s="72" t="str">
        <f t="shared" si="587"/>
        <v/>
      </c>
      <c r="AO970" s="73" t="str">
        <f t="shared" si="588"/>
        <v/>
      </c>
      <c r="AP970" s="72" t="str">
        <f t="shared" si="589"/>
        <v/>
      </c>
      <c r="AQ970" s="72" t="str">
        <f t="shared" si="590"/>
        <v/>
      </c>
      <c r="AR970" s="72" t="str">
        <f t="shared" si="591"/>
        <v/>
      </c>
      <c r="AS970" s="72" t="str">
        <f t="shared" si="592"/>
        <v/>
      </c>
      <c r="AT970" s="72" t="str">
        <f t="shared" si="593"/>
        <v/>
      </c>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78" t="str">
        <f t="shared" si="594"/>
        <v/>
      </c>
      <c r="CO970" s="78" t="str">
        <f t="shared" si="595"/>
        <v/>
      </c>
      <c r="CP970" s="78" t="str">
        <f t="shared" si="596"/>
        <v/>
      </c>
      <c r="CQ970" s="78" t="str">
        <f t="shared" si="597"/>
        <v/>
      </c>
      <c r="CR970" s="78" t="str">
        <f t="shared" si="598"/>
        <v/>
      </c>
      <c r="CS970" s="78" t="str">
        <f t="shared" si="599"/>
        <v/>
      </c>
      <c r="CT970" s="78">
        <f t="shared" si="600"/>
        <v>0</v>
      </c>
      <c r="CU970" s="78">
        <f t="shared" si="601"/>
        <v>0</v>
      </c>
      <c r="CV970" s="78">
        <f t="shared" si="602"/>
        <v>0</v>
      </c>
      <c r="CW970" s="78">
        <f t="shared" si="603"/>
        <v>0</v>
      </c>
      <c r="CX970" s="78">
        <f t="shared" si="604"/>
        <v>0</v>
      </c>
      <c r="CY970" s="78">
        <f t="shared" si="605"/>
        <v>0</v>
      </c>
      <c r="CZ970" s="78">
        <f t="shared" si="606"/>
        <v>0</v>
      </c>
      <c r="DA970" s="78">
        <f>IF(COUNTIFS($A$2:$A$601,A970,$B$2:$B$601,B970,$F$2:F$601,F970)&gt;1,1,0)</f>
        <v>0</v>
      </c>
      <c r="DB970" s="78">
        <f t="shared" si="607"/>
        <v>0</v>
      </c>
      <c r="DC970" s="78">
        <f t="shared" si="608"/>
        <v>0</v>
      </c>
      <c r="DD970" s="78">
        <f t="shared" si="609"/>
        <v>0</v>
      </c>
      <c r="DE970" s="78" t="str">
        <f t="shared" si="610"/>
        <v>1</v>
      </c>
      <c r="DF970" s="78" t="str">
        <f t="shared" si="611"/>
        <v>1</v>
      </c>
      <c r="DG970" s="78" t="str">
        <f t="shared" si="612"/>
        <v>1</v>
      </c>
      <c r="DH970" s="78" t="str">
        <f t="shared" si="613"/>
        <v>1</v>
      </c>
      <c r="DI970" s="79" t="str">
        <f>IFERROR(IF(J970="","",VLOOKUP(J970,Lists!$D$3:$E$13,2,FALSE)),1)</f>
        <v/>
      </c>
      <c r="DJ970" s="79" t="str">
        <f>IFERROR(IF(K970="","",VLOOKUP(K970,Lists!$F$3:$G$14,2,FALSE)),1)</f>
        <v/>
      </c>
      <c r="DK970" s="79" t="str">
        <f>IFERROR(IF(M970="","",VLOOKUP(M970,Lists!$AA$3:$AB$18,2,FALSE)),1)</f>
        <v/>
      </c>
      <c r="DL970" s="79" t="str">
        <f>IFERROR(IF(N970="","",VLOOKUP(N970,Lists!$AC$3:$AD$13,2,FALSE)),1)</f>
        <v/>
      </c>
    </row>
    <row r="971" spans="1:116" ht="15" customHeight="1" x14ac:dyDescent="0.2">
      <c r="A971" s="20"/>
      <c r="B971" s="19"/>
      <c r="C971" s="19"/>
      <c r="D971" s="19"/>
      <c r="E971" s="136"/>
      <c r="F971" s="70"/>
      <c r="G971" s="19"/>
      <c r="H971" s="65"/>
      <c r="I971" s="20"/>
      <c r="J971" s="66"/>
      <c r="K971" s="18"/>
      <c r="L971" s="18"/>
      <c r="M971" s="20"/>
      <c r="N971" s="20"/>
      <c r="O971" s="18"/>
      <c r="P971" s="134"/>
      <c r="Q971" s="70"/>
      <c r="R971" s="134"/>
      <c r="S971" s="70"/>
      <c r="T971" s="134"/>
      <c r="U971" s="70"/>
      <c r="V971" s="134"/>
      <c r="W971" s="20"/>
      <c r="X971" s="135"/>
      <c r="Y971" s="20"/>
      <c r="Z971" s="135"/>
      <c r="AA971" s="19"/>
      <c r="AB971" s="19"/>
      <c r="AC971" s="19"/>
      <c r="AD971" s="19"/>
      <c r="AE971" s="71" t="str">
        <f t="shared" si="578"/>
        <v/>
      </c>
      <c r="AF971" s="71" t="str">
        <f t="shared" si="579"/>
        <v/>
      </c>
      <c r="AG971" s="71" t="str">
        <f t="shared" si="580"/>
        <v/>
      </c>
      <c r="AH971" s="71" t="str">
        <f t="shared" si="581"/>
        <v/>
      </c>
      <c r="AI971" s="71" t="str">
        <f t="shared" si="582"/>
        <v/>
      </c>
      <c r="AJ971" s="71" t="str">
        <f t="shared" si="583"/>
        <v/>
      </c>
      <c r="AK971" s="71" t="str">
        <f t="shared" si="584"/>
        <v/>
      </c>
      <c r="AL971" s="71" t="str">
        <f t="shared" si="585"/>
        <v/>
      </c>
      <c r="AM971" s="71" t="str">
        <f t="shared" si="586"/>
        <v/>
      </c>
      <c r="AN971" s="72" t="str">
        <f t="shared" si="587"/>
        <v/>
      </c>
      <c r="AO971" s="73" t="str">
        <f t="shared" si="588"/>
        <v/>
      </c>
      <c r="AP971" s="72" t="str">
        <f t="shared" si="589"/>
        <v/>
      </c>
      <c r="AQ971" s="72" t="str">
        <f t="shared" si="590"/>
        <v/>
      </c>
      <c r="AR971" s="72" t="str">
        <f t="shared" si="591"/>
        <v/>
      </c>
      <c r="AS971" s="72" t="str">
        <f t="shared" si="592"/>
        <v/>
      </c>
      <c r="AT971" s="72" t="str">
        <f t="shared" si="593"/>
        <v/>
      </c>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78" t="str">
        <f t="shared" si="594"/>
        <v/>
      </c>
      <c r="CO971" s="78" t="str">
        <f t="shared" si="595"/>
        <v/>
      </c>
      <c r="CP971" s="78" t="str">
        <f t="shared" si="596"/>
        <v/>
      </c>
      <c r="CQ971" s="78" t="str">
        <f t="shared" si="597"/>
        <v/>
      </c>
      <c r="CR971" s="78" t="str">
        <f t="shared" si="598"/>
        <v/>
      </c>
      <c r="CS971" s="78" t="str">
        <f t="shared" si="599"/>
        <v/>
      </c>
      <c r="CT971" s="78">
        <f t="shared" si="600"/>
        <v>0</v>
      </c>
      <c r="CU971" s="78">
        <f t="shared" si="601"/>
        <v>0</v>
      </c>
      <c r="CV971" s="78">
        <f t="shared" si="602"/>
        <v>0</v>
      </c>
      <c r="CW971" s="78">
        <f t="shared" si="603"/>
        <v>0</v>
      </c>
      <c r="CX971" s="78">
        <f t="shared" si="604"/>
        <v>0</v>
      </c>
      <c r="CY971" s="78">
        <f t="shared" si="605"/>
        <v>0</v>
      </c>
      <c r="CZ971" s="78">
        <f t="shared" si="606"/>
        <v>0</v>
      </c>
      <c r="DA971" s="78">
        <f>IF(COUNTIFS($A$2:$A$601,A971,$B$2:$B$601,B971,$F$2:F$601,F971)&gt;1,1,0)</f>
        <v>0</v>
      </c>
      <c r="DB971" s="78">
        <f t="shared" si="607"/>
        <v>0</v>
      </c>
      <c r="DC971" s="78">
        <f t="shared" si="608"/>
        <v>0</v>
      </c>
      <c r="DD971" s="78">
        <f t="shared" si="609"/>
        <v>0</v>
      </c>
      <c r="DE971" s="78" t="str">
        <f t="shared" si="610"/>
        <v>1</v>
      </c>
      <c r="DF971" s="78" t="str">
        <f t="shared" si="611"/>
        <v>1</v>
      </c>
      <c r="DG971" s="78" t="str">
        <f t="shared" si="612"/>
        <v>1</v>
      </c>
      <c r="DH971" s="78" t="str">
        <f t="shared" si="613"/>
        <v>1</v>
      </c>
      <c r="DI971" s="79" t="str">
        <f>IFERROR(IF(J971="","",VLOOKUP(J971,Lists!$D$3:$E$13,2,FALSE)),1)</f>
        <v/>
      </c>
      <c r="DJ971" s="79" t="str">
        <f>IFERROR(IF(K971="","",VLOOKUP(K971,Lists!$F$3:$G$14,2,FALSE)),1)</f>
        <v/>
      </c>
      <c r="DK971" s="79" t="str">
        <f>IFERROR(IF(M971="","",VLOOKUP(M971,Lists!$AA$3:$AB$18,2,FALSE)),1)</f>
        <v/>
      </c>
      <c r="DL971" s="79" t="str">
        <f>IFERROR(IF(N971="","",VLOOKUP(N971,Lists!$AC$3:$AD$13,2,FALSE)),1)</f>
        <v/>
      </c>
    </row>
    <row r="972" spans="1:116" ht="15" customHeight="1" x14ac:dyDescent="0.2">
      <c r="A972" s="20"/>
      <c r="B972" s="19"/>
      <c r="C972" s="19"/>
      <c r="D972" s="19"/>
      <c r="E972" s="136"/>
      <c r="F972" s="70"/>
      <c r="G972" s="19"/>
      <c r="H972" s="65"/>
      <c r="I972" s="20"/>
      <c r="J972" s="66"/>
      <c r="K972" s="18"/>
      <c r="L972" s="18"/>
      <c r="M972" s="20"/>
      <c r="N972" s="20"/>
      <c r="O972" s="18"/>
      <c r="P972" s="134"/>
      <c r="Q972" s="70"/>
      <c r="R972" s="134"/>
      <c r="S972" s="70"/>
      <c r="T972" s="134"/>
      <c r="U972" s="70"/>
      <c r="V972" s="134"/>
      <c r="W972" s="20"/>
      <c r="X972" s="135"/>
      <c r="Y972" s="20"/>
      <c r="Z972" s="135"/>
      <c r="AA972" s="19"/>
      <c r="AB972" s="19"/>
      <c r="AC972" s="19"/>
      <c r="AD972" s="19"/>
      <c r="AE972" s="71" t="str">
        <f t="shared" si="578"/>
        <v/>
      </c>
      <c r="AF972" s="71" t="str">
        <f t="shared" si="579"/>
        <v/>
      </c>
      <c r="AG972" s="71" t="str">
        <f t="shared" si="580"/>
        <v/>
      </c>
      <c r="AH972" s="71" t="str">
        <f t="shared" si="581"/>
        <v/>
      </c>
      <c r="AI972" s="71" t="str">
        <f t="shared" si="582"/>
        <v/>
      </c>
      <c r="AJ972" s="71" t="str">
        <f t="shared" si="583"/>
        <v/>
      </c>
      <c r="AK972" s="71" t="str">
        <f t="shared" si="584"/>
        <v/>
      </c>
      <c r="AL972" s="71" t="str">
        <f t="shared" si="585"/>
        <v/>
      </c>
      <c r="AM972" s="71" t="str">
        <f t="shared" si="586"/>
        <v/>
      </c>
      <c r="AN972" s="72" t="str">
        <f t="shared" si="587"/>
        <v/>
      </c>
      <c r="AO972" s="73" t="str">
        <f t="shared" si="588"/>
        <v/>
      </c>
      <c r="AP972" s="72" t="str">
        <f t="shared" si="589"/>
        <v/>
      </c>
      <c r="AQ972" s="72" t="str">
        <f t="shared" si="590"/>
        <v/>
      </c>
      <c r="AR972" s="72" t="str">
        <f t="shared" si="591"/>
        <v/>
      </c>
      <c r="AS972" s="72" t="str">
        <f t="shared" si="592"/>
        <v/>
      </c>
      <c r="AT972" s="72" t="str">
        <f t="shared" si="593"/>
        <v/>
      </c>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78" t="str">
        <f t="shared" si="594"/>
        <v/>
      </c>
      <c r="CO972" s="78" t="str">
        <f t="shared" si="595"/>
        <v/>
      </c>
      <c r="CP972" s="78" t="str">
        <f t="shared" si="596"/>
        <v/>
      </c>
      <c r="CQ972" s="78" t="str">
        <f t="shared" si="597"/>
        <v/>
      </c>
      <c r="CR972" s="78" t="str">
        <f t="shared" si="598"/>
        <v/>
      </c>
      <c r="CS972" s="78" t="str">
        <f t="shared" si="599"/>
        <v/>
      </c>
      <c r="CT972" s="78">
        <f t="shared" si="600"/>
        <v>0</v>
      </c>
      <c r="CU972" s="78">
        <f t="shared" si="601"/>
        <v>0</v>
      </c>
      <c r="CV972" s="78">
        <f t="shared" si="602"/>
        <v>0</v>
      </c>
      <c r="CW972" s="78">
        <f t="shared" si="603"/>
        <v>0</v>
      </c>
      <c r="CX972" s="78">
        <f t="shared" si="604"/>
        <v>0</v>
      </c>
      <c r="CY972" s="78">
        <f t="shared" si="605"/>
        <v>0</v>
      </c>
      <c r="CZ972" s="78">
        <f t="shared" si="606"/>
        <v>0</v>
      </c>
      <c r="DA972" s="78">
        <f>IF(COUNTIFS($A$2:$A$601,A972,$B$2:$B$601,B972,$F$2:F$601,F972)&gt;1,1,0)</f>
        <v>0</v>
      </c>
      <c r="DB972" s="78">
        <f t="shared" si="607"/>
        <v>0</v>
      </c>
      <c r="DC972" s="78">
        <f t="shared" si="608"/>
        <v>0</v>
      </c>
      <c r="DD972" s="78">
        <f t="shared" si="609"/>
        <v>0</v>
      </c>
      <c r="DE972" s="78" t="str">
        <f t="shared" si="610"/>
        <v>1</v>
      </c>
      <c r="DF972" s="78" t="str">
        <f t="shared" si="611"/>
        <v>1</v>
      </c>
      <c r="DG972" s="78" t="str">
        <f t="shared" si="612"/>
        <v>1</v>
      </c>
      <c r="DH972" s="78" t="str">
        <f t="shared" si="613"/>
        <v>1</v>
      </c>
      <c r="DI972" s="79" t="str">
        <f>IFERROR(IF(J972="","",VLOOKUP(J972,Lists!$D$3:$E$13,2,FALSE)),1)</f>
        <v/>
      </c>
      <c r="DJ972" s="79" t="str">
        <f>IFERROR(IF(K972="","",VLOOKUP(K972,Lists!$F$3:$G$14,2,FALSE)),1)</f>
        <v/>
      </c>
      <c r="DK972" s="79" t="str">
        <f>IFERROR(IF(M972="","",VLOOKUP(M972,Lists!$AA$3:$AB$18,2,FALSE)),1)</f>
        <v/>
      </c>
      <c r="DL972" s="79" t="str">
        <f>IFERROR(IF(N972="","",VLOOKUP(N972,Lists!$AC$3:$AD$13,2,FALSE)),1)</f>
        <v/>
      </c>
    </row>
    <row r="973" spans="1:116" ht="15" customHeight="1" x14ac:dyDescent="0.2">
      <c r="A973" s="20"/>
      <c r="B973" s="19"/>
      <c r="C973" s="19"/>
      <c r="D973" s="19"/>
      <c r="E973" s="136"/>
      <c r="F973" s="70"/>
      <c r="G973" s="19"/>
      <c r="H973" s="65"/>
      <c r="I973" s="20"/>
      <c r="J973" s="66"/>
      <c r="K973" s="18"/>
      <c r="L973" s="18"/>
      <c r="M973" s="20"/>
      <c r="N973" s="20"/>
      <c r="O973" s="18"/>
      <c r="P973" s="134"/>
      <c r="Q973" s="70"/>
      <c r="R973" s="134"/>
      <c r="S973" s="70"/>
      <c r="T973" s="134"/>
      <c r="U973" s="70"/>
      <c r="V973" s="134"/>
      <c r="W973" s="20"/>
      <c r="X973" s="135"/>
      <c r="Y973" s="20"/>
      <c r="Z973" s="135"/>
      <c r="AA973" s="19"/>
      <c r="AB973" s="19"/>
      <c r="AC973" s="19"/>
      <c r="AD973" s="19"/>
      <c r="AE973" s="71" t="str">
        <f t="shared" si="578"/>
        <v/>
      </c>
      <c r="AF973" s="71" t="str">
        <f t="shared" si="579"/>
        <v/>
      </c>
      <c r="AG973" s="71" t="str">
        <f t="shared" si="580"/>
        <v/>
      </c>
      <c r="AH973" s="71" t="str">
        <f t="shared" si="581"/>
        <v/>
      </c>
      <c r="AI973" s="71" t="str">
        <f t="shared" si="582"/>
        <v/>
      </c>
      <c r="AJ973" s="71" t="str">
        <f t="shared" si="583"/>
        <v/>
      </c>
      <c r="AK973" s="71" t="str">
        <f t="shared" si="584"/>
        <v/>
      </c>
      <c r="AL973" s="71" t="str">
        <f t="shared" si="585"/>
        <v/>
      </c>
      <c r="AM973" s="71" t="str">
        <f t="shared" si="586"/>
        <v/>
      </c>
      <c r="AN973" s="72" t="str">
        <f t="shared" si="587"/>
        <v/>
      </c>
      <c r="AO973" s="73" t="str">
        <f t="shared" si="588"/>
        <v/>
      </c>
      <c r="AP973" s="72" t="str">
        <f t="shared" si="589"/>
        <v/>
      </c>
      <c r="AQ973" s="72" t="str">
        <f t="shared" si="590"/>
        <v/>
      </c>
      <c r="AR973" s="72" t="str">
        <f t="shared" si="591"/>
        <v/>
      </c>
      <c r="AS973" s="72" t="str">
        <f t="shared" si="592"/>
        <v/>
      </c>
      <c r="AT973" s="72" t="str">
        <f t="shared" si="593"/>
        <v/>
      </c>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78" t="str">
        <f t="shared" si="594"/>
        <v/>
      </c>
      <c r="CO973" s="78" t="str">
        <f t="shared" si="595"/>
        <v/>
      </c>
      <c r="CP973" s="78" t="str">
        <f t="shared" si="596"/>
        <v/>
      </c>
      <c r="CQ973" s="78" t="str">
        <f t="shared" si="597"/>
        <v/>
      </c>
      <c r="CR973" s="78" t="str">
        <f t="shared" si="598"/>
        <v/>
      </c>
      <c r="CS973" s="78" t="str">
        <f t="shared" si="599"/>
        <v/>
      </c>
      <c r="CT973" s="78">
        <f t="shared" si="600"/>
        <v>0</v>
      </c>
      <c r="CU973" s="78">
        <f t="shared" si="601"/>
        <v>0</v>
      </c>
      <c r="CV973" s="78">
        <f t="shared" si="602"/>
        <v>0</v>
      </c>
      <c r="CW973" s="78">
        <f t="shared" si="603"/>
        <v>0</v>
      </c>
      <c r="CX973" s="78">
        <f t="shared" si="604"/>
        <v>0</v>
      </c>
      <c r="CY973" s="78">
        <f t="shared" si="605"/>
        <v>0</v>
      </c>
      <c r="CZ973" s="78">
        <f t="shared" si="606"/>
        <v>0</v>
      </c>
      <c r="DA973" s="78">
        <f>IF(COUNTIFS($A$2:$A$601,A973,$B$2:$B$601,B973,$F$2:F$601,F973)&gt;1,1,0)</f>
        <v>0</v>
      </c>
      <c r="DB973" s="78">
        <f t="shared" si="607"/>
        <v>0</v>
      </c>
      <c r="DC973" s="78">
        <f t="shared" si="608"/>
        <v>0</v>
      </c>
      <c r="DD973" s="78">
        <f t="shared" si="609"/>
        <v>0</v>
      </c>
      <c r="DE973" s="78" t="str">
        <f t="shared" si="610"/>
        <v>1</v>
      </c>
      <c r="DF973" s="78" t="str">
        <f t="shared" si="611"/>
        <v>1</v>
      </c>
      <c r="DG973" s="78" t="str">
        <f t="shared" si="612"/>
        <v>1</v>
      </c>
      <c r="DH973" s="78" t="str">
        <f t="shared" si="613"/>
        <v>1</v>
      </c>
      <c r="DI973" s="79" t="str">
        <f>IFERROR(IF(J973="","",VLOOKUP(J973,Lists!$D$3:$E$13,2,FALSE)),1)</f>
        <v/>
      </c>
      <c r="DJ973" s="79" t="str">
        <f>IFERROR(IF(K973="","",VLOOKUP(K973,Lists!$F$3:$G$14,2,FALSE)),1)</f>
        <v/>
      </c>
      <c r="DK973" s="79" t="str">
        <f>IFERROR(IF(M973="","",VLOOKUP(M973,Lists!$AA$3:$AB$18,2,FALSE)),1)</f>
        <v/>
      </c>
      <c r="DL973" s="79" t="str">
        <f>IFERROR(IF(N973="","",VLOOKUP(N973,Lists!$AC$3:$AD$13,2,FALSE)),1)</f>
        <v/>
      </c>
    </row>
    <row r="974" spans="1:116" ht="15" customHeight="1" x14ac:dyDescent="0.2">
      <c r="A974" s="20"/>
      <c r="B974" s="19"/>
      <c r="C974" s="19"/>
      <c r="D974" s="19"/>
      <c r="E974" s="136"/>
      <c r="F974" s="70"/>
      <c r="G974" s="19"/>
      <c r="H974" s="65"/>
      <c r="I974" s="20"/>
      <c r="J974" s="66"/>
      <c r="K974" s="18"/>
      <c r="L974" s="18"/>
      <c r="M974" s="20"/>
      <c r="N974" s="20"/>
      <c r="O974" s="18"/>
      <c r="P974" s="134"/>
      <c r="Q974" s="70"/>
      <c r="R974" s="134"/>
      <c r="S974" s="70"/>
      <c r="T974" s="134"/>
      <c r="U974" s="70"/>
      <c r="V974" s="134"/>
      <c r="W974" s="20"/>
      <c r="X974" s="135"/>
      <c r="Y974" s="20"/>
      <c r="Z974" s="135"/>
      <c r="AA974" s="19"/>
      <c r="AB974" s="19"/>
      <c r="AC974" s="19"/>
      <c r="AD974" s="19"/>
      <c r="AE974" s="71" t="str">
        <f t="shared" si="578"/>
        <v/>
      </c>
      <c r="AF974" s="71" t="str">
        <f t="shared" si="579"/>
        <v/>
      </c>
      <c r="AG974" s="71" t="str">
        <f t="shared" si="580"/>
        <v/>
      </c>
      <c r="AH974" s="71" t="str">
        <f t="shared" si="581"/>
        <v/>
      </c>
      <c r="AI974" s="71" t="str">
        <f t="shared" si="582"/>
        <v/>
      </c>
      <c r="AJ974" s="71" t="str">
        <f t="shared" si="583"/>
        <v/>
      </c>
      <c r="AK974" s="71" t="str">
        <f t="shared" si="584"/>
        <v/>
      </c>
      <c r="AL974" s="71" t="str">
        <f t="shared" si="585"/>
        <v/>
      </c>
      <c r="AM974" s="71" t="str">
        <f t="shared" si="586"/>
        <v/>
      </c>
      <c r="AN974" s="72" t="str">
        <f t="shared" si="587"/>
        <v/>
      </c>
      <c r="AO974" s="73" t="str">
        <f t="shared" si="588"/>
        <v/>
      </c>
      <c r="AP974" s="72" t="str">
        <f t="shared" si="589"/>
        <v/>
      </c>
      <c r="AQ974" s="72" t="str">
        <f t="shared" si="590"/>
        <v/>
      </c>
      <c r="AR974" s="72" t="str">
        <f t="shared" si="591"/>
        <v/>
      </c>
      <c r="AS974" s="72" t="str">
        <f t="shared" si="592"/>
        <v/>
      </c>
      <c r="AT974" s="72" t="str">
        <f t="shared" si="593"/>
        <v/>
      </c>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78" t="str">
        <f t="shared" si="594"/>
        <v/>
      </c>
      <c r="CO974" s="78" t="str">
        <f t="shared" si="595"/>
        <v/>
      </c>
      <c r="CP974" s="78" t="str">
        <f t="shared" si="596"/>
        <v/>
      </c>
      <c r="CQ974" s="78" t="str">
        <f t="shared" si="597"/>
        <v/>
      </c>
      <c r="CR974" s="78" t="str">
        <f t="shared" si="598"/>
        <v/>
      </c>
      <c r="CS974" s="78" t="str">
        <f t="shared" si="599"/>
        <v/>
      </c>
      <c r="CT974" s="78">
        <f t="shared" si="600"/>
        <v>0</v>
      </c>
      <c r="CU974" s="78">
        <f t="shared" si="601"/>
        <v>0</v>
      </c>
      <c r="CV974" s="78">
        <f t="shared" si="602"/>
        <v>0</v>
      </c>
      <c r="CW974" s="78">
        <f t="shared" si="603"/>
        <v>0</v>
      </c>
      <c r="CX974" s="78">
        <f t="shared" si="604"/>
        <v>0</v>
      </c>
      <c r="CY974" s="78">
        <f t="shared" si="605"/>
        <v>0</v>
      </c>
      <c r="CZ974" s="78">
        <f t="shared" si="606"/>
        <v>0</v>
      </c>
      <c r="DA974" s="78">
        <f>IF(COUNTIFS($A$2:$A$601,A974,$B$2:$B$601,B974,$F$2:F$601,F974)&gt;1,1,0)</f>
        <v>0</v>
      </c>
      <c r="DB974" s="78">
        <f t="shared" si="607"/>
        <v>0</v>
      </c>
      <c r="DC974" s="78">
        <f t="shared" si="608"/>
        <v>0</v>
      </c>
      <c r="DD974" s="78">
        <f t="shared" si="609"/>
        <v>0</v>
      </c>
      <c r="DE974" s="78" t="str">
        <f t="shared" si="610"/>
        <v>1</v>
      </c>
      <c r="DF974" s="78" t="str">
        <f t="shared" si="611"/>
        <v>1</v>
      </c>
      <c r="DG974" s="78" t="str">
        <f t="shared" si="612"/>
        <v>1</v>
      </c>
      <c r="DH974" s="78" t="str">
        <f t="shared" si="613"/>
        <v>1</v>
      </c>
      <c r="DI974" s="79" t="str">
        <f>IFERROR(IF(J974="","",VLOOKUP(J974,Lists!$D$3:$E$13,2,FALSE)),1)</f>
        <v/>
      </c>
      <c r="DJ974" s="79" t="str">
        <f>IFERROR(IF(K974="","",VLOOKUP(K974,Lists!$F$3:$G$14,2,FALSE)),1)</f>
        <v/>
      </c>
      <c r="DK974" s="79" t="str">
        <f>IFERROR(IF(M974="","",VLOOKUP(M974,Lists!$AA$3:$AB$18,2,FALSE)),1)</f>
        <v/>
      </c>
      <c r="DL974" s="79" t="str">
        <f>IFERROR(IF(N974="","",VLOOKUP(N974,Lists!$AC$3:$AD$13,2,FALSE)),1)</f>
        <v/>
      </c>
    </row>
    <row r="975" spans="1:116" ht="15" customHeight="1" x14ac:dyDescent="0.2">
      <c r="A975" s="20"/>
      <c r="B975" s="19"/>
      <c r="C975" s="19"/>
      <c r="D975" s="19"/>
      <c r="E975" s="136"/>
      <c r="F975" s="70"/>
      <c r="G975" s="19"/>
      <c r="H975" s="65"/>
      <c r="I975" s="20"/>
      <c r="J975" s="66"/>
      <c r="K975" s="18"/>
      <c r="L975" s="18"/>
      <c r="M975" s="20"/>
      <c r="N975" s="20"/>
      <c r="O975" s="18"/>
      <c r="P975" s="134"/>
      <c r="Q975" s="70"/>
      <c r="R975" s="134"/>
      <c r="S975" s="70"/>
      <c r="T975" s="134"/>
      <c r="U975" s="70"/>
      <c r="V975" s="134"/>
      <c r="W975" s="20"/>
      <c r="X975" s="135"/>
      <c r="Y975" s="20"/>
      <c r="Z975" s="135"/>
      <c r="AA975" s="19"/>
      <c r="AB975" s="19"/>
      <c r="AC975" s="19"/>
      <c r="AD975" s="19"/>
      <c r="AE975" s="71" t="str">
        <f t="shared" si="578"/>
        <v/>
      </c>
      <c r="AF975" s="71" t="str">
        <f t="shared" si="579"/>
        <v/>
      </c>
      <c r="AG975" s="71" t="str">
        <f t="shared" si="580"/>
        <v/>
      </c>
      <c r="AH975" s="71" t="str">
        <f t="shared" si="581"/>
        <v/>
      </c>
      <c r="AI975" s="71" t="str">
        <f t="shared" si="582"/>
        <v/>
      </c>
      <c r="AJ975" s="71" t="str">
        <f t="shared" si="583"/>
        <v/>
      </c>
      <c r="AK975" s="71" t="str">
        <f t="shared" si="584"/>
        <v/>
      </c>
      <c r="AL975" s="71" t="str">
        <f t="shared" si="585"/>
        <v/>
      </c>
      <c r="AM975" s="71" t="str">
        <f t="shared" si="586"/>
        <v/>
      </c>
      <c r="AN975" s="72" t="str">
        <f t="shared" si="587"/>
        <v/>
      </c>
      <c r="AO975" s="73" t="str">
        <f t="shared" si="588"/>
        <v/>
      </c>
      <c r="AP975" s="72" t="str">
        <f t="shared" si="589"/>
        <v/>
      </c>
      <c r="AQ975" s="72" t="str">
        <f t="shared" si="590"/>
        <v/>
      </c>
      <c r="AR975" s="72" t="str">
        <f t="shared" si="591"/>
        <v/>
      </c>
      <c r="AS975" s="72" t="str">
        <f t="shared" si="592"/>
        <v/>
      </c>
      <c r="AT975" s="72" t="str">
        <f t="shared" si="593"/>
        <v/>
      </c>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78" t="str">
        <f t="shared" si="594"/>
        <v/>
      </c>
      <c r="CO975" s="78" t="str">
        <f t="shared" si="595"/>
        <v/>
      </c>
      <c r="CP975" s="78" t="str">
        <f t="shared" si="596"/>
        <v/>
      </c>
      <c r="CQ975" s="78" t="str">
        <f t="shared" si="597"/>
        <v/>
      </c>
      <c r="CR975" s="78" t="str">
        <f t="shared" si="598"/>
        <v/>
      </c>
      <c r="CS975" s="78" t="str">
        <f t="shared" si="599"/>
        <v/>
      </c>
      <c r="CT975" s="78">
        <f t="shared" si="600"/>
        <v>0</v>
      </c>
      <c r="CU975" s="78">
        <f t="shared" si="601"/>
        <v>0</v>
      </c>
      <c r="CV975" s="78">
        <f t="shared" si="602"/>
        <v>0</v>
      </c>
      <c r="CW975" s="78">
        <f t="shared" si="603"/>
        <v>0</v>
      </c>
      <c r="CX975" s="78">
        <f t="shared" si="604"/>
        <v>0</v>
      </c>
      <c r="CY975" s="78">
        <f t="shared" si="605"/>
        <v>0</v>
      </c>
      <c r="CZ975" s="78">
        <f t="shared" si="606"/>
        <v>0</v>
      </c>
      <c r="DA975" s="78">
        <f>IF(COUNTIFS($A$2:$A$601,A975,$B$2:$B$601,B975,$F$2:F$601,F975)&gt;1,1,0)</f>
        <v>0</v>
      </c>
      <c r="DB975" s="78">
        <f t="shared" si="607"/>
        <v>0</v>
      </c>
      <c r="DC975" s="78">
        <f t="shared" si="608"/>
        <v>0</v>
      </c>
      <c r="DD975" s="78">
        <f t="shared" si="609"/>
        <v>0</v>
      </c>
      <c r="DE975" s="78" t="str">
        <f t="shared" si="610"/>
        <v>1</v>
      </c>
      <c r="DF975" s="78" t="str">
        <f t="shared" si="611"/>
        <v>1</v>
      </c>
      <c r="DG975" s="78" t="str">
        <f t="shared" si="612"/>
        <v>1</v>
      </c>
      <c r="DH975" s="78" t="str">
        <f t="shared" si="613"/>
        <v>1</v>
      </c>
      <c r="DI975" s="79" t="str">
        <f>IFERROR(IF(J975="","",VLOOKUP(J975,Lists!$D$3:$E$13,2,FALSE)),1)</f>
        <v/>
      </c>
      <c r="DJ975" s="79" t="str">
        <f>IFERROR(IF(K975="","",VLOOKUP(K975,Lists!$F$3:$G$14,2,FALSE)),1)</f>
        <v/>
      </c>
      <c r="DK975" s="79" t="str">
        <f>IFERROR(IF(M975="","",VLOOKUP(M975,Lists!$AA$3:$AB$18,2,FALSE)),1)</f>
        <v/>
      </c>
      <c r="DL975" s="79" t="str">
        <f>IFERROR(IF(N975="","",VLOOKUP(N975,Lists!$AC$3:$AD$13,2,FALSE)),1)</f>
        <v/>
      </c>
    </row>
    <row r="976" spans="1:116" ht="15" customHeight="1" x14ac:dyDescent="0.2">
      <c r="A976" s="20"/>
      <c r="B976" s="19"/>
      <c r="C976" s="19"/>
      <c r="D976" s="19"/>
      <c r="E976" s="136"/>
      <c r="F976" s="70"/>
      <c r="G976" s="19"/>
      <c r="H976" s="65"/>
      <c r="I976" s="20"/>
      <c r="J976" s="66"/>
      <c r="K976" s="18"/>
      <c r="L976" s="18"/>
      <c r="M976" s="20"/>
      <c r="N976" s="20"/>
      <c r="O976" s="18"/>
      <c r="P976" s="134"/>
      <c r="Q976" s="70"/>
      <c r="R976" s="134"/>
      <c r="S976" s="70"/>
      <c r="T976" s="134"/>
      <c r="U976" s="70"/>
      <c r="V976" s="134"/>
      <c r="W976" s="20"/>
      <c r="X976" s="135"/>
      <c r="Y976" s="20"/>
      <c r="Z976" s="135"/>
      <c r="AA976" s="19"/>
      <c r="AB976" s="19"/>
      <c r="AC976" s="19"/>
      <c r="AD976" s="19"/>
      <c r="AE976" s="71" t="str">
        <f t="shared" si="578"/>
        <v/>
      </c>
      <c r="AF976" s="71" t="str">
        <f t="shared" si="579"/>
        <v/>
      </c>
      <c r="AG976" s="71" t="str">
        <f t="shared" si="580"/>
        <v/>
      </c>
      <c r="AH976" s="71" t="str">
        <f t="shared" si="581"/>
        <v/>
      </c>
      <c r="AI976" s="71" t="str">
        <f t="shared" si="582"/>
        <v/>
      </c>
      <c r="AJ976" s="71" t="str">
        <f t="shared" si="583"/>
        <v/>
      </c>
      <c r="AK976" s="71" t="str">
        <f t="shared" si="584"/>
        <v/>
      </c>
      <c r="AL976" s="71" t="str">
        <f t="shared" si="585"/>
        <v/>
      </c>
      <c r="AM976" s="71" t="str">
        <f t="shared" si="586"/>
        <v/>
      </c>
      <c r="AN976" s="72" t="str">
        <f t="shared" si="587"/>
        <v/>
      </c>
      <c r="AO976" s="73" t="str">
        <f t="shared" si="588"/>
        <v/>
      </c>
      <c r="AP976" s="72" t="str">
        <f t="shared" si="589"/>
        <v/>
      </c>
      <c r="AQ976" s="72" t="str">
        <f t="shared" si="590"/>
        <v/>
      </c>
      <c r="AR976" s="72" t="str">
        <f t="shared" si="591"/>
        <v/>
      </c>
      <c r="AS976" s="72" t="str">
        <f t="shared" si="592"/>
        <v/>
      </c>
      <c r="AT976" s="72" t="str">
        <f t="shared" si="593"/>
        <v/>
      </c>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78" t="str">
        <f t="shared" si="594"/>
        <v/>
      </c>
      <c r="CO976" s="78" t="str">
        <f t="shared" si="595"/>
        <v/>
      </c>
      <c r="CP976" s="78" t="str">
        <f t="shared" si="596"/>
        <v/>
      </c>
      <c r="CQ976" s="78" t="str">
        <f t="shared" si="597"/>
        <v/>
      </c>
      <c r="CR976" s="78" t="str">
        <f t="shared" si="598"/>
        <v/>
      </c>
      <c r="CS976" s="78" t="str">
        <f t="shared" si="599"/>
        <v/>
      </c>
      <c r="CT976" s="78">
        <f t="shared" si="600"/>
        <v>0</v>
      </c>
      <c r="CU976" s="78">
        <f t="shared" si="601"/>
        <v>0</v>
      </c>
      <c r="CV976" s="78">
        <f t="shared" si="602"/>
        <v>0</v>
      </c>
      <c r="CW976" s="78">
        <f t="shared" si="603"/>
        <v>0</v>
      </c>
      <c r="CX976" s="78">
        <f t="shared" si="604"/>
        <v>0</v>
      </c>
      <c r="CY976" s="78">
        <f t="shared" si="605"/>
        <v>0</v>
      </c>
      <c r="CZ976" s="78">
        <f t="shared" si="606"/>
        <v>0</v>
      </c>
      <c r="DA976" s="78">
        <f>IF(COUNTIFS($A$2:$A$601,A976,$B$2:$B$601,B976,$F$2:F$601,F976)&gt;1,1,0)</f>
        <v>0</v>
      </c>
      <c r="DB976" s="78">
        <f t="shared" si="607"/>
        <v>0</v>
      </c>
      <c r="DC976" s="78">
        <f t="shared" si="608"/>
        <v>0</v>
      </c>
      <c r="DD976" s="78">
        <f t="shared" si="609"/>
        <v>0</v>
      </c>
      <c r="DE976" s="78" t="str">
        <f t="shared" si="610"/>
        <v>1</v>
      </c>
      <c r="DF976" s="78" t="str">
        <f t="shared" si="611"/>
        <v>1</v>
      </c>
      <c r="DG976" s="78" t="str">
        <f t="shared" si="612"/>
        <v>1</v>
      </c>
      <c r="DH976" s="78" t="str">
        <f t="shared" si="613"/>
        <v>1</v>
      </c>
      <c r="DI976" s="79" t="str">
        <f>IFERROR(IF(J976="","",VLOOKUP(J976,Lists!$D$3:$E$13,2,FALSE)),1)</f>
        <v/>
      </c>
      <c r="DJ976" s="79" t="str">
        <f>IFERROR(IF(K976="","",VLOOKUP(K976,Lists!$F$3:$G$14,2,FALSE)),1)</f>
        <v/>
      </c>
      <c r="DK976" s="79" t="str">
        <f>IFERROR(IF(M976="","",VLOOKUP(M976,Lists!$AA$3:$AB$18,2,FALSE)),1)</f>
        <v/>
      </c>
      <c r="DL976" s="79" t="str">
        <f>IFERROR(IF(N976="","",VLOOKUP(N976,Lists!$AC$3:$AD$13,2,FALSE)),1)</f>
        <v/>
      </c>
    </row>
    <row r="977" spans="1:116" ht="15" customHeight="1" x14ac:dyDescent="0.2">
      <c r="A977" s="20"/>
      <c r="B977" s="19"/>
      <c r="C977" s="19"/>
      <c r="D977" s="19"/>
      <c r="E977" s="136"/>
      <c r="F977" s="70"/>
      <c r="G977" s="19"/>
      <c r="H977" s="65"/>
      <c r="I977" s="20"/>
      <c r="J977" s="66"/>
      <c r="K977" s="18"/>
      <c r="L977" s="18"/>
      <c r="M977" s="20"/>
      <c r="N977" s="20"/>
      <c r="O977" s="18"/>
      <c r="P977" s="134"/>
      <c r="Q977" s="70"/>
      <c r="R977" s="134"/>
      <c r="S977" s="70"/>
      <c r="T977" s="134"/>
      <c r="U977" s="70"/>
      <c r="V977" s="134"/>
      <c r="W977" s="20"/>
      <c r="X977" s="135"/>
      <c r="Y977" s="20"/>
      <c r="Z977" s="135"/>
      <c r="AA977" s="19"/>
      <c r="AB977" s="19"/>
      <c r="AC977" s="19"/>
      <c r="AD977" s="19"/>
      <c r="AE977" s="71" t="str">
        <f t="shared" si="578"/>
        <v/>
      </c>
      <c r="AF977" s="71" t="str">
        <f t="shared" si="579"/>
        <v/>
      </c>
      <c r="AG977" s="71" t="str">
        <f t="shared" si="580"/>
        <v/>
      </c>
      <c r="AH977" s="71" t="str">
        <f t="shared" si="581"/>
        <v/>
      </c>
      <c r="AI977" s="71" t="str">
        <f t="shared" si="582"/>
        <v/>
      </c>
      <c r="AJ977" s="71" t="str">
        <f t="shared" si="583"/>
        <v/>
      </c>
      <c r="AK977" s="71" t="str">
        <f t="shared" si="584"/>
        <v/>
      </c>
      <c r="AL977" s="71" t="str">
        <f t="shared" si="585"/>
        <v/>
      </c>
      <c r="AM977" s="71" t="str">
        <f t="shared" si="586"/>
        <v/>
      </c>
      <c r="AN977" s="72" t="str">
        <f t="shared" si="587"/>
        <v/>
      </c>
      <c r="AO977" s="73" t="str">
        <f t="shared" si="588"/>
        <v/>
      </c>
      <c r="AP977" s="72" t="str">
        <f t="shared" si="589"/>
        <v/>
      </c>
      <c r="AQ977" s="72" t="str">
        <f t="shared" si="590"/>
        <v/>
      </c>
      <c r="AR977" s="72" t="str">
        <f t="shared" si="591"/>
        <v/>
      </c>
      <c r="AS977" s="72" t="str">
        <f t="shared" si="592"/>
        <v/>
      </c>
      <c r="AT977" s="72" t="str">
        <f t="shared" si="593"/>
        <v/>
      </c>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78" t="str">
        <f t="shared" si="594"/>
        <v/>
      </c>
      <c r="CO977" s="78" t="str">
        <f t="shared" si="595"/>
        <v/>
      </c>
      <c r="CP977" s="78" t="str">
        <f t="shared" si="596"/>
        <v/>
      </c>
      <c r="CQ977" s="78" t="str">
        <f t="shared" si="597"/>
        <v/>
      </c>
      <c r="CR977" s="78" t="str">
        <f t="shared" si="598"/>
        <v/>
      </c>
      <c r="CS977" s="78" t="str">
        <f t="shared" si="599"/>
        <v/>
      </c>
      <c r="CT977" s="78">
        <f t="shared" si="600"/>
        <v>0</v>
      </c>
      <c r="CU977" s="78">
        <f t="shared" si="601"/>
        <v>0</v>
      </c>
      <c r="CV977" s="78">
        <f t="shared" si="602"/>
        <v>0</v>
      </c>
      <c r="CW977" s="78">
        <f t="shared" si="603"/>
        <v>0</v>
      </c>
      <c r="CX977" s="78">
        <f t="shared" si="604"/>
        <v>0</v>
      </c>
      <c r="CY977" s="78">
        <f t="shared" si="605"/>
        <v>0</v>
      </c>
      <c r="CZ977" s="78">
        <f t="shared" si="606"/>
        <v>0</v>
      </c>
      <c r="DA977" s="78">
        <f>IF(COUNTIFS($A$2:$A$601,A977,$B$2:$B$601,B977,$F$2:F$601,F977)&gt;1,1,0)</f>
        <v>0</v>
      </c>
      <c r="DB977" s="78">
        <f t="shared" si="607"/>
        <v>0</v>
      </c>
      <c r="DC977" s="78">
        <f t="shared" si="608"/>
        <v>0</v>
      </c>
      <c r="DD977" s="78">
        <f t="shared" si="609"/>
        <v>0</v>
      </c>
      <c r="DE977" s="78" t="str">
        <f t="shared" si="610"/>
        <v>1</v>
      </c>
      <c r="DF977" s="78" t="str">
        <f t="shared" si="611"/>
        <v>1</v>
      </c>
      <c r="DG977" s="78" t="str">
        <f t="shared" si="612"/>
        <v>1</v>
      </c>
      <c r="DH977" s="78" t="str">
        <f t="shared" si="613"/>
        <v>1</v>
      </c>
      <c r="DI977" s="79" t="str">
        <f>IFERROR(IF(J977="","",VLOOKUP(J977,Lists!$D$3:$E$13,2,FALSE)),1)</f>
        <v/>
      </c>
      <c r="DJ977" s="79" t="str">
        <f>IFERROR(IF(K977="","",VLOOKUP(K977,Lists!$F$3:$G$14,2,FALSE)),1)</f>
        <v/>
      </c>
      <c r="DK977" s="79" t="str">
        <f>IFERROR(IF(M977="","",VLOOKUP(M977,Lists!$AA$3:$AB$18,2,FALSE)),1)</f>
        <v/>
      </c>
      <c r="DL977" s="79" t="str">
        <f>IFERROR(IF(N977="","",VLOOKUP(N977,Lists!$AC$3:$AD$13,2,FALSE)),1)</f>
        <v/>
      </c>
    </row>
    <row r="978" spans="1:116" ht="15" customHeight="1" x14ac:dyDescent="0.2">
      <c r="A978" s="20"/>
      <c r="B978" s="19"/>
      <c r="C978" s="19"/>
      <c r="D978" s="19"/>
      <c r="E978" s="136"/>
      <c r="F978" s="70"/>
      <c r="G978" s="19"/>
      <c r="H978" s="65"/>
      <c r="I978" s="20"/>
      <c r="J978" s="66"/>
      <c r="K978" s="18"/>
      <c r="L978" s="18"/>
      <c r="M978" s="20"/>
      <c r="N978" s="20"/>
      <c r="O978" s="18"/>
      <c r="P978" s="134"/>
      <c r="Q978" s="70"/>
      <c r="R978" s="134"/>
      <c r="S978" s="70"/>
      <c r="T978" s="134"/>
      <c r="U978" s="70"/>
      <c r="V978" s="134"/>
      <c r="W978" s="20"/>
      <c r="X978" s="135"/>
      <c r="Y978" s="20"/>
      <c r="Z978" s="135"/>
      <c r="AA978" s="19"/>
      <c r="AB978" s="19"/>
      <c r="AC978" s="19"/>
      <c r="AD978" s="19"/>
      <c r="AE978" s="71" t="str">
        <f t="shared" si="578"/>
        <v/>
      </c>
      <c r="AF978" s="71" t="str">
        <f t="shared" si="579"/>
        <v/>
      </c>
      <c r="AG978" s="71" t="str">
        <f t="shared" si="580"/>
        <v/>
      </c>
      <c r="AH978" s="71" t="str">
        <f t="shared" si="581"/>
        <v/>
      </c>
      <c r="AI978" s="71" t="str">
        <f t="shared" si="582"/>
        <v/>
      </c>
      <c r="AJ978" s="71" t="str">
        <f t="shared" si="583"/>
        <v/>
      </c>
      <c r="AK978" s="71" t="str">
        <f t="shared" si="584"/>
        <v/>
      </c>
      <c r="AL978" s="71" t="str">
        <f t="shared" si="585"/>
        <v/>
      </c>
      <c r="AM978" s="71" t="str">
        <f t="shared" si="586"/>
        <v/>
      </c>
      <c r="AN978" s="72" t="str">
        <f t="shared" si="587"/>
        <v/>
      </c>
      <c r="AO978" s="73" t="str">
        <f t="shared" si="588"/>
        <v/>
      </c>
      <c r="AP978" s="72" t="str">
        <f t="shared" si="589"/>
        <v/>
      </c>
      <c r="AQ978" s="72" t="str">
        <f t="shared" si="590"/>
        <v/>
      </c>
      <c r="AR978" s="72" t="str">
        <f t="shared" si="591"/>
        <v/>
      </c>
      <c r="AS978" s="72" t="str">
        <f t="shared" si="592"/>
        <v/>
      </c>
      <c r="AT978" s="72" t="str">
        <f t="shared" si="593"/>
        <v/>
      </c>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78" t="str">
        <f t="shared" si="594"/>
        <v/>
      </c>
      <c r="CO978" s="78" t="str">
        <f t="shared" si="595"/>
        <v/>
      </c>
      <c r="CP978" s="78" t="str">
        <f t="shared" si="596"/>
        <v/>
      </c>
      <c r="CQ978" s="78" t="str">
        <f t="shared" si="597"/>
        <v/>
      </c>
      <c r="CR978" s="78" t="str">
        <f t="shared" si="598"/>
        <v/>
      </c>
      <c r="CS978" s="78" t="str">
        <f t="shared" si="599"/>
        <v/>
      </c>
      <c r="CT978" s="78">
        <f t="shared" si="600"/>
        <v>0</v>
      </c>
      <c r="CU978" s="78">
        <f t="shared" si="601"/>
        <v>0</v>
      </c>
      <c r="CV978" s="78">
        <f t="shared" si="602"/>
        <v>0</v>
      </c>
      <c r="CW978" s="78">
        <f t="shared" si="603"/>
        <v>0</v>
      </c>
      <c r="CX978" s="78">
        <f t="shared" si="604"/>
        <v>0</v>
      </c>
      <c r="CY978" s="78">
        <f t="shared" si="605"/>
        <v>0</v>
      </c>
      <c r="CZ978" s="78">
        <f t="shared" si="606"/>
        <v>0</v>
      </c>
      <c r="DA978" s="78">
        <f>IF(COUNTIFS($A$2:$A$601,A978,$B$2:$B$601,B978,$F$2:F$601,F978)&gt;1,1,0)</f>
        <v>0</v>
      </c>
      <c r="DB978" s="78">
        <f t="shared" si="607"/>
        <v>0</v>
      </c>
      <c r="DC978" s="78">
        <f t="shared" si="608"/>
        <v>0</v>
      </c>
      <c r="DD978" s="78">
        <f t="shared" si="609"/>
        <v>0</v>
      </c>
      <c r="DE978" s="78" t="str">
        <f t="shared" si="610"/>
        <v>1</v>
      </c>
      <c r="DF978" s="78" t="str">
        <f t="shared" si="611"/>
        <v>1</v>
      </c>
      <c r="DG978" s="78" t="str">
        <f t="shared" si="612"/>
        <v>1</v>
      </c>
      <c r="DH978" s="78" t="str">
        <f t="shared" si="613"/>
        <v>1</v>
      </c>
      <c r="DI978" s="79" t="str">
        <f>IFERROR(IF(J978="","",VLOOKUP(J978,Lists!$D$3:$E$13,2,FALSE)),1)</f>
        <v/>
      </c>
      <c r="DJ978" s="79" t="str">
        <f>IFERROR(IF(K978="","",VLOOKUP(K978,Lists!$F$3:$G$14,2,FALSE)),1)</f>
        <v/>
      </c>
      <c r="DK978" s="79" t="str">
        <f>IFERROR(IF(M978="","",VLOOKUP(M978,Lists!$AA$3:$AB$18,2,FALSE)),1)</f>
        <v/>
      </c>
      <c r="DL978" s="79" t="str">
        <f>IFERROR(IF(N978="","",VLOOKUP(N978,Lists!$AC$3:$AD$13,2,FALSE)),1)</f>
        <v/>
      </c>
    </row>
    <row r="979" spans="1:116" ht="15" customHeight="1" x14ac:dyDescent="0.2">
      <c r="A979" s="20"/>
      <c r="B979" s="19"/>
      <c r="C979" s="19"/>
      <c r="D979" s="19"/>
      <c r="E979" s="136"/>
      <c r="F979" s="70"/>
      <c r="G979" s="19"/>
      <c r="H979" s="65"/>
      <c r="I979" s="20"/>
      <c r="J979" s="66"/>
      <c r="K979" s="18"/>
      <c r="L979" s="18"/>
      <c r="M979" s="20"/>
      <c r="N979" s="20"/>
      <c r="O979" s="18"/>
      <c r="P979" s="134"/>
      <c r="Q979" s="70"/>
      <c r="R979" s="134"/>
      <c r="S979" s="70"/>
      <c r="T979" s="134"/>
      <c r="U979" s="70"/>
      <c r="V979" s="134"/>
      <c r="W979" s="20"/>
      <c r="X979" s="135"/>
      <c r="Y979" s="20"/>
      <c r="Z979" s="135"/>
      <c r="AA979" s="19"/>
      <c r="AB979" s="19"/>
      <c r="AC979" s="19"/>
      <c r="AD979" s="19"/>
      <c r="AE979" s="71" t="str">
        <f t="shared" si="578"/>
        <v/>
      </c>
      <c r="AF979" s="71" t="str">
        <f t="shared" si="579"/>
        <v/>
      </c>
      <c r="AG979" s="71" t="str">
        <f t="shared" si="580"/>
        <v/>
      </c>
      <c r="AH979" s="71" t="str">
        <f t="shared" si="581"/>
        <v/>
      </c>
      <c r="AI979" s="71" t="str">
        <f t="shared" si="582"/>
        <v/>
      </c>
      <c r="AJ979" s="71" t="str">
        <f t="shared" si="583"/>
        <v/>
      </c>
      <c r="AK979" s="71" t="str">
        <f t="shared" si="584"/>
        <v/>
      </c>
      <c r="AL979" s="71" t="str">
        <f t="shared" si="585"/>
        <v/>
      </c>
      <c r="AM979" s="71" t="str">
        <f t="shared" si="586"/>
        <v/>
      </c>
      <c r="AN979" s="72" t="str">
        <f t="shared" si="587"/>
        <v/>
      </c>
      <c r="AO979" s="73" t="str">
        <f t="shared" si="588"/>
        <v/>
      </c>
      <c r="AP979" s="72" t="str">
        <f t="shared" si="589"/>
        <v/>
      </c>
      <c r="AQ979" s="72" t="str">
        <f t="shared" si="590"/>
        <v/>
      </c>
      <c r="AR979" s="72" t="str">
        <f t="shared" si="591"/>
        <v/>
      </c>
      <c r="AS979" s="72" t="str">
        <f t="shared" si="592"/>
        <v/>
      </c>
      <c r="AT979" s="72" t="str">
        <f t="shared" si="593"/>
        <v/>
      </c>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78" t="str">
        <f t="shared" si="594"/>
        <v/>
      </c>
      <c r="CO979" s="78" t="str">
        <f t="shared" si="595"/>
        <v/>
      </c>
      <c r="CP979" s="78" t="str">
        <f t="shared" si="596"/>
        <v/>
      </c>
      <c r="CQ979" s="78" t="str">
        <f t="shared" si="597"/>
        <v/>
      </c>
      <c r="CR979" s="78" t="str">
        <f t="shared" si="598"/>
        <v/>
      </c>
      <c r="CS979" s="78" t="str">
        <f t="shared" si="599"/>
        <v/>
      </c>
      <c r="CT979" s="78">
        <f t="shared" si="600"/>
        <v>0</v>
      </c>
      <c r="CU979" s="78">
        <f t="shared" si="601"/>
        <v>0</v>
      </c>
      <c r="CV979" s="78">
        <f t="shared" si="602"/>
        <v>0</v>
      </c>
      <c r="CW979" s="78">
        <f t="shared" si="603"/>
        <v>0</v>
      </c>
      <c r="CX979" s="78">
        <f t="shared" si="604"/>
        <v>0</v>
      </c>
      <c r="CY979" s="78">
        <f t="shared" si="605"/>
        <v>0</v>
      </c>
      <c r="CZ979" s="78">
        <f t="shared" si="606"/>
        <v>0</v>
      </c>
      <c r="DA979" s="78">
        <f>IF(COUNTIFS($A$2:$A$601,A979,$B$2:$B$601,B979,$F$2:F$601,F979)&gt;1,1,0)</f>
        <v>0</v>
      </c>
      <c r="DB979" s="78">
        <f t="shared" si="607"/>
        <v>0</v>
      </c>
      <c r="DC979" s="78">
        <f t="shared" si="608"/>
        <v>0</v>
      </c>
      <c r="DD979" s="78">
        <f t="shared" si="609"/>
        <v>0</v>
      </c>
      <c r="DE979" s="78" t="str">
        <f t="shared" si="610"/>
        <v>1</v>
      </c>
      <c r="DF979" s="78" t="str">
        <f t="shared" si="611"/>
        <v>1</v>
      </c>
      <c r="DG979" s="78" t="str">
        <f t="shared" si="612"/>
        <v>1</v>
      </c>
      <c r="DH979" s="78" t="str">
        <f t="shared" si="613"/>
        <v>1</v>
      </c>
      <c r="DI979" s="79" t="str">
        <f>IFERROR(IF(J979="","",VLOOKUP(J979,Lists!$D$3:$E$13,2,FALSE)),1)</f>
        <v/>
      </c>
      <c r="DJ979" s="79" t="str">
        <f>IFERROR(IF(K979="","",VLOOKUP(K979,Lists!$F$3:$G$14,2,FALSE)),1)</f>
        <v/>
      </c>
      <c r="DK979" s="79" t="str">
        <f>IFERROR(IF(M979="","",VLOOKUP(M979,Lists!$AA$3:$AB$18,2,FALSE)),1)</f>
        <v/>
      </c>
      <c r="DL979" s="79" t="str">
        <f>IFERROR(IF(N979="","",VLOOKUP(N979,Lists!$AC$3:$AD$13,2,FALSE)),1)</f>
        <v/>
      </c>
    </row>
    <row r="980" spans="1:116" ht="15" customHeight="1" x14ac:dyDescent="0.2">
      <c r="A980" s="20"/>
      <c r="B980" s="19"/>
      <c r="C980" s="19"/>
      <c r="D980" s="19"/>
      <c r="E980" s="136"/>
      <c r="F980" s="70"/>
      <c r="G980" s="19"/>
      <c r="H980" s="65"/>
      <c r="I980" s="20"/>
      <c r="J980" s="66"/>
      <c r="K980" s="18"/>
      <c r="L980" s="18"/>
      <c r="M980" s="20"/>
      <c r="N980" s="20"/>
      <c r="O980" s="18"/>
      <c r="P980" s="134"/>
      <c r="Q980" s="70"/>
      <c r="R980" s="134"/>
      <c r="S980" s="70"/>
      <c r="T980" s="134"/>
      <c r="U980" s="70"/>
      <c r="V980" s="134"/>
      <c r="W980" s="20"/>
      <c r="X980" s="135"/>
      <c r="Y980" s="20"/>
      <c r="Z980" s="135"/>
      <c r="AA980" s="19"/>
      <c r="AB980" s="19"/>
      <c r="AC980" s="19"/>
      <c r="AD980" s="19"/>
      <c r="AE980" s="71" t="str">
        <f t="shared" si="578"/>
        <v/>
      </c>
      <c r="AF980" s="71" t="str">
        <f t="shared" si="579"/>
        <v/>
      </c>
      <c r="AG980" s="71" t="str">
        <f t="shared" si="580"/>
        <v/>
      </c>
      <c r="AH980" s="71" t="str">
        <f t="shared" si="581"/>
        <v/>
      </c>
      <c r="AI980" s="71" t="str">
        <f t="shared" si="582"/>
        <v/>
      </c>
      <c r="AJ980" s="71" t="str">
        <f t="shared" si="583"/>
        <v/>
      </c>
      <c r="AK980" s="71" t="str">
        <f t="shared" si="584"/>
        <v/>
      </c>
      <c r="AL980" s="71" t="str">
        <f t="shared" si="585"/>
        <v/>
      </c>
      <c r="AM980" s="71" t="str">
        <f t="shared" si="586"/>
        <v/>
      </c>
      <c r="AN980" s="72" t="str">
        <f t="shared" si="587"/>
        <v/>
      </c>
      <c r="AO980" s="73" t="str">
        <f t="shared" si="588"/>
        <v/>
      </c>
      <c r="AP980" s="72" t="str">
        <f t="shared" si="589"/>
        <v/>
      </c>
      <c r="AQ980" s="72" t="str">
        <f t="shared" si="590"/>
        <v/>
      </c>
      <c r="AR980" s="72" t="str">
        <f t="shared" si="591"/>
        <v/>
      </c>
      <c r="AS980" s="72" t="str">
        <f t="shared" si="592"/>
        <v/>
      </c>
      <c r="AT980" s="72" t="str">
        <f t="shared" si="593"/>
        <v/>
      </c>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78" t="str">
        <f t="shared" si="594"/>
        <v/>
      </c>
      <c r="CO980" s="78" t="str">
        <f t="shared" si="595"/>
        <v/>
      </c>
      <c r="CP980" s="78" t="str">
        <f t="shared" si="596"/>
        <v/>
      </c>
      <c r="CQ980" s="78" t="str">
        <f t="shared" si="597"/>
        <v/>
      </c>
      <c r="CR980" s="78" t="str">
        <f t="shared" si="598"/>
        <v/>
      </c>
      <c r="CS980" s="78" t="str">
        <f t="shared" si="599"/>
        <v/>
      </c>
      <c r="CT980" s="78">
        <f t="shared" si="600"/>
        <v>0</v>
      </c>
      <c r="CU980" s="78">
        <f t="shared" si="601"/>
        <v>0</v>
      </c>
      <c r="CV980" s="78">
        <f t="shared" si="602"/>
        <v>0</v>
      </c>
      <c r="CW980" s="78">
        <f t="shared" si="603"/>
        <v>0</v>
      </c>
      <c r="CX980" s="78">
        <f t="shared" si="604"/>
        <v>0</v>
      </c>
      <c r="CY980" s="78">
        <f t="shared" si="605"/>
        <v>0</v>
      </c>
      <c r="CZ980" s="78">
        <f t="shared" si="606"/>
        <v>0</v>
      </c>
      <c r="DA980" s="78">
        <f>IF(COUNTIFS($A$2:$A$601,A980,$B$2:$B$601,B980,$F$2:F$601,F980)&gt;1,1,0)</f>
        <v>0</v>
      </c>
      <c r="DB980" s="78">
        <f t="shared" si="607"/>
        <v>0</v>
      </c>
      <c r="DC980" s="78">
        <f t="shared" si="608"/>
        <v>0</v>
      </c>
      <c r="DD980" s="78">
        <f t="shared" si="609"/>
        <v>0</v>
      </c>
      <c r="DE980" s="78" t="str">
        <f t="shared" si="610"/>
        <v>1</v>
      </c>
      <c r="DF980" s="78" t="str">
        <f t="shared" si="611"/>
        <v>1</v>
      </c>
      <c r="DG980" s="78" t="str">
        <f t="shared" si="612"/>
        <v>1</v>
      </c>
      <c r="DH980" s="78" t="str">
        <f t="shared" si="613"/>
        <v>1</v>
      </c>
      <c r="DI980" s="79" t="str">
        <f>IFERROR(IF(J980="","",VLOOKUP(J980,Lists!$D$3:$E$13,2,FALSE)),1)</f>
        <v/>
      </c>
      <c r="DJ980" s="79" t="str">
        <f>IFERROR(IF(K980="","",VLOOKUP(K980,Lists!$F$3:$G$14,2,FALSE)),1)</f>
        <v/>
      </c>
      <c r="DK980" s="79" t="str">
        <f>IFERROR(IF(M980="","",VLOOKUP(M980,Lists!$AA$3:$AB$18,2,FALSE)),1)</f>
        <v/>
      </c>
      <c r="DL980" s="79" t="str">
        <f>IFERROR(IF(N980="","",VLOOKUP(N980,Lists!$AC$3:$AD$13,2,FALSE)),1)</f>
        <v/>
      </c>
    </row>
    <row r="981" spans="1:116" ht="15" customHeight="1" x14ac:dyDescent="0.2">
      <c r="A981" s="20"/>
      <c r="B981" s="19"/>
      <c r="C981" s="19"/>
      <c r="D981" s="19"/>
      <c r="E981" s="136"/>
      <c r="F981" s="70"/>
      <c r="G981" s="19"/>
      <c r="H981" s="65"/>
      <c r="I981" s="20"/>
      <c r="J981" s="66"/>
      <c r="K981" s="18"/>
      <c r="L981" s="18"/>
      <c r="M981" s="20"/>
      <c r="N981" s="20"/>
      <c r="O981" s="18"/>
      <c r="P981" s="134"/>
      <c r="Q981" s="70"/>
      <c r="R981" s="134"/>
      <c r="S981" s="70"/>
      <c r="T981" s="134"/>
      <c r="U981" s="70"/>
      <c r="V981" s="134"/>
      <c r="W981" s="20"/>
      <c r="X981" s="135"/>
      <c r="Y981" s="20"/>
      <c r="Z981" s="135"/>
      <c r="AA981" s="19"/>
      <c r="AB981" s="19"/>
      <c r="AC981" s="19"/>
      <c r="AD981" s="19"/>
      <c r="AE981" s="71" t="str">
        <f t="shared" si="578"/>
        <v/>
      </c>
      <c r="AF981" s="71" t="str">
        <f t="shared" si="579"/>
        <v/>
      </c>
      <c r="AG981" s="71" t="str">
        <f t="shared" si="580"/>
        <v/>
      </c>
      <c r="AH981" s="71" t="str">
        <f t="shared" si="581"/>
        <v/>
      </c>
      <c r="AI981" s="71" t="str">
        <f t="shared" si="582"/>
        <v/>
      </c>
      <c r="AJ981" s="71" t="str">
        <f t="shared" si="583"/>
        <v/>
      </c>
      <c r="AK981" s="71" t="str">
        <f t="shared" si="584"/>
        <v/>
      </c>
      <c r="AL981" s="71" t="str">
        <f t="shared" si="585"/>
        <v/>
      </c>
      <c r="AM981" s="71" t="str">
        <f t="shared" si="586"/>
        <v/>
      </c>
      <c r="AN981" s="72" t="str">
        <f t="shared" si="587"/>
        <v/>
      </c>
      <c r="AO981" s="73" t="str">
        <f t="shared" si="588"/>
        <v/>
      </c>
      <c r="AP981" s="72" t="str">
        <f t="shared" si="589"/>
        <v/>
      </c>
      <c r="AQ981" s="72" t="str">
        <f t="shared" si="590"/>
        <v/>
      </c>
      <c r="AR981" s="72" t="str">
        <f t="shared" si="591"/>
        <v/>
      </c>
      <c r="AS981" s="72" t="str">
        <f t="shared" si="592"/>
        <v/>
      </c>
      <c r="AT981" s="72" t="str">
        <f t="shared" si="593"/>
        <v/>
      </c>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78" t="str">
        <f t="shared" si="594"/>
        <v/>
      </c>
      <c r="CO981" s="78" t="str">
        <f t="shared" si="595"/>
        <v/>
      </c>
      <c r="CP981" s="78" t="str">
        <f t="shared" si="596"/>
        <v/>
      </c>
      <c r="CQ981" s="78" t="str">
        <f t="shared" si="597"/>
        <v/>
      </c>
      <c r="CR981" s="78" t="str">
        <f t="shared" si="598"/>
        <v/>
      </c>
      <c r="CS981" s="78" t="str">
        <f t="shared" si="599"/>
        <v/>
      </c>
      <c r="CT981" s="78">
        <f t="shared" si="600"/>
        <v>0</v>
      </c>
      <c r="CU981" s="78">
        <f t="shared" si="601"/>
        <v>0</v>
      </c>
      <c r="CV981" s="78">
        <f t="shared" si="602"/>
        <v>0</v>
      </c>
      <c r="CW981" s="78">
        <f t="shared" si="603"/>
        <v>0</v>
      </c>
      <c r="CX981" s="78">
        <f t="shared" si="604"/>
        <v>0</v>
      </c>
      <c r="CY981" s="78">
        <f t="shared" si="605"/>
        <v>0</v>
      </c>
      <c r="CZ981" s="78">
        <f t="shared" si="606"/>
        <v>0</v>
      </c>
      <c r="DA981" s="78">
        <f>IF(COUNTIFS($A$2:$A$601,A981,$B$2:$B$601,B981,$F$2:F$601,F981)&gt;1,1,0)</f>
        <v>0</v>
      </c>
      <c r="DB981" s="78">
        <f t="shared" si="607"/>
        <v>0</v>
      </c>
      <c r="DC981" s="78">
        <f t="shared" si="608"/>
        <v>0</v>
      </c>
      <c r="DD981" s="78">
        <f t="shared" si="609"/>
        <v>0</v>
      </c>
      <c r="DE981" s="78" t="str">
        <f t="shared" si="610"/>
        <v>1</v>
      </c>
      <c r="DF981" s="78" t="str">
        <f t="shared" si="611"/>
        <v>1</v>
      </c>
      <c r="DG981" s="78" t="str">
        <f t="shared" si="612"/>
        <v>1</v>
      </c>
      <c r="DH981" s="78" t="str">
        <f t="shared" si="613"/>
        <v>1</v>
      </c>
      <c r="DI981" s="79" t="str">
        <f>IFERROR(IF(J981="","",VLOOKUP(J981,Lists!$D$3:$E$13,2,FALSE)),1)</f>
        <v/>
      </c>
      <c r="DJ981" s="79" t="str">
        <f>IFERROR(IF(K981="","",VLOOKUP(K981,Lists!$F$3:$G$14,2,FALSE)),1)</f>
        <v/>
      </c>
      <c r="DK981" s="79" t="str">
        <f>IFERROR(IF(M981="","",VLOOKUP(M981,Lists!$AA$3:$AB$18,2,FALSE)),1)</f>
        <v/>
      </c>
      <c r="DL981" s="79" t="str">
        <f>IFERROR(IF(N981="","",VLOOKUP(N981,Lists!$AC$3:$AD$13,2,FALSE)),1)</f>
        <v/>
      </c>
    </row>
    <row r="982" spans="1:116" ht="15" customHeight="1" x14ac:dyDescent="0.2">
      <c r="A982" s="20"/>
      <c r="B982" s="19"/>
      <c r="C982" s="19"/>
      <c r="D982" s="19"/>
      <c r="E982" s="136"/>
      <c r="F982" s="70"/>
      <c r="G982" s="19"/>
      <c r="H982" s="65"/>
      <c r="I982" s="20"/>
      <c r="J982" s="66"/>
      <c r="K982" s="18"/>
      <c r="L982" s="18"/>
      <c r="M982" s="20"/>
      <c r="N982" s="20"/>
      <c r="O982" s="18"/>
      <c r="P982" s="134"/>
      <c r="Q982" s="70"/>
      <c r="R982" s="134"/>
      <c r="S982" s="70"/>
      <c r="T982" s="134"/>
      <c r="U982" s="70"/>
      <c r="V982" s="134"/>
      <c r="W982" s="20"/>
      <c r="X982" s="135"/>
      <c r="Y982" s="20"/>
      <c r="Z982" s="135"/>
      <c r="AA982" s="19"/>
      <c r="AB982" s="19"/>
      <c r="AC982" s="19"/>
      <c r="AD982" s="19"/>
      <c r="AE982" s="71" t="str">
        <f t="shared" si="578"/>
        <v/>
      </c>
      <c r="AF982" s="71" t="str">
        <f t="shared" si="579"/>
        <v/>
      </c>
      <c r="AG982" s="71" t="str">
        <f t="shared" si="580"/>
        <v/>
      </c>
      <c r="AH982" s="71" t="str">
        <f t="shared" si="581"/>
        <v/>
      </c>
      <c r="AI982" s="71" t="str">
        <f t="shared" si="582"/>
        <v/>
      </c>
      <c r="AJ982" s="71" t="str">
        <f t="shared" si="583"/>
        <v/>
      </c>
      <c r="AK982" s="71" t="str">
        <f t="shared" si="584"/>
        <v/>
      </c>
      <c r="AL982" s="71" t="str">
        <f t="shared" si="585"/>
        <v/>
      </c>
      <c r="AM982" s="71" t="str">
        <f t="shared" si="586"/>
        <v/>
      </c>
      <c r="AN982" s="72" t="str">
        <f t="shared" si="587"/>
        <v/>
      </c>
      <c r="AO982" s="73" t="str">
        <f t="shared" si="588"/>
        <v/>
      </c>
      <c r="AP982" s="72" t="str">
        <f t="shared" si="589"/>
        <v/>
      </c>
      <c r="AQ982" s="72" t="str">
        <f t="shared" si="590"/>
        <v/>
      </c>
      <c r="AR982" s="72" t="str">
        <f t="shared" si="591"/>
        <v/>
      </c>
      <c r="AS982" s="72" t="str">
        <f t="shared" si="592"/>
        <v/>
      </c>
      <c r="AT982" s="72" t="str">
        <f t="shared" si="593"/>
        <v/>
      </c>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78" t="str">
        <f t="shared" si="594"/>
        <v/>
      </c>
      <c r="CO982" s="78" t="str">
        <f t="shared" si="595"/>
        <v/>
      </c>
      <c r="CP982" s="78" t="str">
        <f t="shared" si="596"/>
        <v/>
      </c>
      <c r="CQ982" s="78" t="str">
        <f t="shared" si="597"/>
        <v/>
      </c>
      <c r="CR982" s="78" t="str">
        <f t="shared" si="598"/>
        <v/>
      </c>
      <c r="CS982" s="78" t="str">
        <f t="shared" si="599"/>
        <v/>
      </c>
      <c r="CT982" s="78">
        <f t="shared" si="600"/>
        <v>0</v>
      </c>
      <c r="CU982" s="78">
        <f t="shared" si="601"/>
        <v>0</v>
      </c>
      <c r="CV982" s="78">
        <f t="shared" si="602"/>
        <v>0</v>
      </c>
      <c r="CW982" s="78">
        <f t="shared" si="603"/>
        <v>0</v>
      </c>
      <c r="CX982" s="78">
        <f t="shared" si="604"/>
        <v>0</v>
      </c>
      <c r="CY982" s="78">
        <f t="shared" si="605"/>
        <v>0</v>
      </c>
      <c r="CZ982" s="78">
        <f t="shared" si="606"/>
        <v>0</v>
      </c>
      <c r="DA982" s="78">
        <f>IF(COUNTIFS($A$2:$A$601,A982,$B$2:$B$601,B982,$F$2:F$601,F982)&gt;1,1,0)</f>
        <v>0</v>
      </c>
      <c r="DB982" s="78">
        <f t="shared" si="607"/>
        <v>0</v>
      </c>
      <c r="DC982" s="78">
        <f t="shared" si="608"/>
        <v>0</v>
      </c>
      <c r="DD982" s="78">
        <f t="shared" si="609"/>
        <v>0</v>
      </c>
      <c r="DE982" s="78" t="str">
        <f t="shared" si="610"/>
        <v>1</v>
      </c>
      <c r="DF982" s="78" t="str">
        <f t="shared" si="611"/>
        <v>1</v>
      </c>
      <c r="DG982" s="78" t="str">
        <f t="shared" si="612"/>
        <v>1</v>
      </c>
      <c r="DH982" s="78" t="str">
        <f t="shared" si="613"/>
        <v>1</v>
      </c>
      <c r="DI982" s="79" t="str">
        <f>IFERROR(IF(J982="","",VLOOKUP(J982,Lists!$D$3:$E$13,2,FALSE)),1)</f>
        <v/>
      </c>
      <c r="DJ982" s="79" t="str">
        <f>IFERROR(IF(K982="","",VLOOKUP(K982,Lists!$F$3:$G$14,2,FALSE)),1)</f>
        <v/>
      </c>
      <c r="DK982" s="79" t="str">
        <f>IFERROR(IF(M982="","",VLOOKUP(M982,Lists!$AA$3:$AB$18,2,FALSE)),1)</f>
        <v/>
      </c>
      <c r="DL982" s="79" t="str">
        <f>IFERROR(IF(N982="","",VLOOKUP(N982,Lists!$AC$3:$AD$13,2,FALSE)),1)</f>
        <v/>
      </c>
    </row>
    <row r="983" spans="1:116" ht="15" customHeight="1" x14ac:dyDescent="0.2">
      <c r="A983" s="20"/>
      <c r="B983" s="19"/>
      <c r="C983" s="19"/>
      <c r="D983" s="19"/>
      <c r="E983" s="136"/>
      <c r="F983" s="70"/>
      <c r="G983" s="19"/>
      <c r="H983" s="65"/>
      <c r="I983" s="20"/>
      <c r="J983" s="66"/>
      <c r="K983" s="18"/>
      <c r="L983" s="18"/>
      <c r="M983" s="20"/>
      <c r="N983" s="20"/>
      <c r="O983" s="18"/>
      <c r="P983" s="134"/>
      <c r="Q983" s="70"/>
      <c r="R983" s="134"/>
      <c r="S983" s="70"/>
      <c r="T983" s="134"/>
      <c r="U983" s="70"/>
      <c r="V983" s="134"/>
      <c r="W983" s="20"/>
      <c r="X983" s="135"/>
      <c r="Y983" s="20"/>
      <c r="Z983" s="135"/>
      <c r="AA983" s="19"/>
      <c r="AB983" s="19"/>
      <c r="AC983" s="19"/>
      <c r="AD983" s="19"/>
      <c r="AE983" s="71" t="str">
        <f t="shared" si="578"/>
        <v/>
      </c>
      <c r="AF983" s="71" t="str">
        <f t="shared" si="579"/>
        <v/>
      </c>
      <c r="AG983" s="71" t="str">
        <f t="shared" si="580"/>
        <v/>
      </c>
      <c r="AH983" s="71" t="str">
        <f t="shared" si="581"/>
        <v/>
      </c>
      <c r="AI983" s="71" t="str">
        <f t="shared" si="582"/>
        <v/>
      </c>
      <c r="AJ983" s="71" t="str">
        <f t="shared" si="583"/>
        <v/>
      </c>
      <c r="AK983" s="71" t="str">
        <f t="shared" si="584"/>
        <v/>
      </c>
      <c r="AL983" s="71" t="str">
        <f t="shared" si="585"/>
        <v/>
      </c>
      <c r="AM983" s="71" t="str">
        <f t="shared" si="586"/>
        <v/>
      </c>
      <c r="AN983" s="72" t="str">
        <f t="shared" si="587"/>
        <v/>
      </c>
      <c r="AO983" s="73" t="str">
        <f t="shared" si="588"/>
        <v/>
      </c>
      <c r="AP983" s="72" t="str">
        <f t="shared" si="589"/>
        <v/>
      </c>
      <c r="AQ983" s="72" t="str">
        <f t="shared" si="590"/>
        <v/>
      </c>
      <c r="AR983" s="72" t="str">
        <f t="shared" si="591"/>
        <v/>
      </c>
      <c r="AS983" s="72" t="str">
        <f t="shared" si="592"/>
        <v/>
      </c>
      <c r="AT983" s="72" t="str">
        <f t="shared" si="593"/>
        <v/>
      </c>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78" t="str">
        <f t="shared" si="594"/>
        <v/>
      </c>
      <c r="CO983" s="78" t="str">
        <f t="shared" si="595"/>
        <v/>
      </c>
      <c r="CP983" s="78" t="str">
        <f t="shared" si="596"/>
        <v/>
      </c>
      <c r="CQ983" s="78" t="str">
        <f t="shared" si="597"/>
        <v/>
      </c>
      <c r="CR983" s="78" t="str">
        <f t="shared" si="598"/>
        <v/>
      </c>
      <c r="CS983" s="78" t="str">
        <f t="shared" si="599"/>
        <v/>
      </c>
      <c r="CT983" s="78">
        <f t="shared" si="600"/>
        <v>0</v>
      </c>
      <c r="CU983" s="78">
        <f t="shared" si="601"/>
        <v>0</v>
      </c>
      <c r="CV983" s="78">
        <f t="shared" si="602"/>
        <v>0</v>
      </c>
      <c r="CW983" s="78">
        <f t="shared" si="603"/>
        <v>0</v>
      </c>
      <c r="CX983" s="78">
        <f t="shared" si="604"/>
        <v>0</v>
      </c>
      <c r="CY983" s="78">
        <f t="shared" si="605"/>
        <v>0</v>
      </c>
      <c r="CZ983" s="78">
        <f t="shared" si="606"/>
        <v>0</v>
      </c>
      <c r="DA983" s="78">
        <f>IF(COUNTIFS($A$2:$A$601,A983,$B$2:$B$601,B983,$F$2:F$601,F983)&gt;1,1,0)</f>
        <v>0</v>
      </c>
      <c r="DB983" s="78">
        <f t="shared" si="607"/>
        <v>0</v>
      </c>
      <c r="DC983" s="78">
        <f t="shared" si="608"/>
        <v>0</v>
      </c>
      <c r="DD983" s="78">
        <f t="shared" si="609"/>
        <v>0</v>
      </c>
      <c r="DE983" s="78" t="str">
        <f t="shared" si="610"/>
        <v>1</v>
      </c>
      <c r="DF983" s="78" t="str">
        <f t="shared" si="611"/>
        <v>1</v>
      </c>
      <c r="DG983" s="78" t="str">
        <f t="shared" si="612"/>
        <v>1</v>
      </c>
      <c r="DH983" s="78" t="str">
        <f t="shared" si="613"/>
        <v>1</v>
      </c>
      <c r="DI983" s="79" t="str">
        <f>IFERROR(IF(J983="","",VLOOKUP(J983,Lists!$D$3:$E$13,2,FALSE)),1)</f>
        <v/>
      </c>
      <c r="DJ983" s="79" t="str">
        <f>IFERROR(IF(K983="","",VLOOKUP(K983,Lists!$F$3:$G$14,2,FALSE)),1)</f>
        <v/>
      </c>
      <c r="DK983" s="79" t="str">
        <f>IFERROR(IF(M983="","",VLOOKUP(M983,Lists!$AA$3:$AB$18,2,FALSE)),1)</f>
        <v/>
      </c>
      <c r="DL983" s="79" t="str">
        <f>IFERROR(IF(N983="","",VLOOKUP(N983,Lists!$AC$3:$AD$13,2,FALSE)),1)</f>
        <v/>
      </c>
    </row>
    <row r="984" spans="1:116" ht="15" customHeight="1" x14ac:dyDescent="0.2">
      <c r="A984" s="20"/>
      <c r="B984" s="19"/>
      <c r="C984" s="19"/>
      <c r="D984" s="19"/>
      <c r="E984" s="136"/>
      <c r="F984" s="70"/>
      <c r="G984" s="19"/>
      <c r="H984" s="65"/>
      <c r="I984" s="20"/>
      <c r="J984" s="66"/>
      <c r="K984" s="18"/>
      <c r="L984" s="18"/>
      <c r="M984" s="20"/>
      <c r="N984" s="20"/>
      <c r="O984" s="18"/>
      <c r="P984" s="134"/>
      <c r="Q984" s="70"/>
      <c r="R984" s="134"/>
      <c r="S984" s="70"/>
      <c r="T984" s="134"/>
      <c r="U984" s="70"/>
      <c r="V984" s="134"/>
      <c r="W984" s="20"/>
      <c r="X984" s="135"/>
      <c r="Y984" s="20"/>
      <c r="Z984" s="135"/>
      <c r="AA984" s="19"/>
      <c r="AB984" s="19"/>
      <c r="AC984" s="19"/>
      <c r="AD984" s="19"/>
      <c r="AE984" s="71" t="str">
        <f t="shared" si="578"/>
        <v/>
      </c>
      <c r="AF984" s="71" t="str">
        <f t="shared" si="579"/>
        <v/>
      </c>
      <c r="AG984" s="71" t="str">
        <f t="shared" si="580"/>
        <v/>
      </c>
      <c r="AH984" s="71" t="str">
        <f t="shared" si="581"/>
        <v/>
      </c>
      <c r="AI984" s="71" t="str">
        <f t="shared" si="582"/>
        <v/>
      </c>
      <c r="AJ984" s="71" t="str">
        <f t="shared" si="583"/>
        <v/>
      </c>
      <c r="AK984" s="71" t="str">
        <f t="shared" si="584"/>
        <v/>
      </c>
      <c r="AL984" s="71" t="str">
        <f t="shared" si="585"/>
        <v/>
      </c>
      <c r="AM984" s="71" t="str">
        <f t="shared" si="586"/>
        <v/>
      </c>
      <c r="AN984" s="72" t="str">
        <f t="shared" si="587"/>
        <v/>
      </c>
      <c r="AO984" s="73" t="str">
        <f t="shared" si="588"/>
        <v/>
      </c>
      <c r="AP984" s="72" t="str">
        <f t="shared" si="589"/>
        <v/>
      </c>
      <c r="AQ984" s="72" t="str">
        <f t="shared" si="590"/>
        <v/>
      </c>
      <c r="AR984" s="72" t="str">
        <f t="shared" si="591"/>
        <v/>
      </c>
      <c r="AS984" s="72" t="str">
        <f t="shared" si="592"/>
        <v/>
      </c>
      <c r="AT984" s="72" t="str">
        <f t="shared" si="593"/>
        <v/>
      </c>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78" t="str">
        <f t="shared" si="594"/>
        <v/>
      </c>
      <c r="CO984" s="78" t="str">
        <f t="shared" si="595"/>
        <v/>
      </c>
      <c r="CP984" s="78" t="str">
        <f t="shared" si="596"/>
        <v/>
      </c>
      <c r="CQ984" s="78" t="str">
        <f t="shared" si="597"/>
        <v/>
      </c>
      <c r="CR984" s="78" t="str">
        <f t="shared" si="598"/>
        <v/>
      </c>
      <c r="CS984" s="78" t="str">
        <f t="shared" si="599"/>
        <v/>
      </c>
      <c r="CT984" s="78">
        <f t="shared" si="600"/>
        <v>0</v>
      </c>
      <c r="CU984" s="78">
        <f t="shared" si="601"/>
        <v>0</v>
      </c>
      <c r="CV984" s="78">
        <f t="shared" si="602"/>
        <v>0</v>
      </c>
      <c r="CW984" s="78">
        <f t="shared" si="603"/>
        <v>0</v>
      </c>
      <c r="CX984" s="78">
        <f t="shared" si="604"/>
        <v>0</v>
      </c>
      <c r="CY984" s="78">
        <f t="shared" si="605"/>
        <v>0</v>
      </c>
      <c r="CZ984" s="78">
        <f t="shared" si="606"/>
        <v>0</v>
      </c>
      <c r="DA984" s="78">
        <f>IF(COUNTIFS($A$2:$A$601,A984,$B$2:$B$601,B984,$F$2:F$601,F984)&gt;1,1,0)</f>
        <v>0</v>
      </c>
      <c r="DB984" s="78">
        <f t="shared" si="607"/>
        <v>0</v>
      </c>
      <c r="DC984" s="78">
        <f t="shared" si="608"/>
        <v>0</v>
      </c>
      <c r="DD984" s="78">
        <f t="shared" si="609"/>
        <v>0</v>
      </c>
      <c r="DE984" s="78" t="str">
        <f t="shared" si="610"/>
        <v>1</v>
      </c>
      <c r="DF984" s="78" t="str">
        <f t="shared" si="611"/>
        <v>1</v>
      </c>
      <c r="DG984" s="78" t="str">
        <f t="shared" si="612"/>
        <v>1</v>
      </c>
      <c r="DH984" s="78" t="str">
        <f t="shared" si="613"/>
        <v>1</v>
      </c>
      <c r="DI984" s="79" t="str">
        <f>IFERROR(IF(J984="","",VLOOKUP(J984,Lists!$D$3:$E$13,2,FALSE)),1)</f>
        <v/>
      </c>
      <c r="DJ984" s="79" t="str">
        <f>IFERROR(IF(K984="","",VLOOKUP(K984,Lists!$F$3:$G$14,2,FALSE)),1)</f>
        <v/>
      </c>
      <c r="DK984" s="79" t="str">
        <f>IFERROR(IF(M984="","",VLOOKUP(M984,Lists!$AA$3:$AB$18,2,FALSE)),1)</f>
        <v/>
      </c>
      <c r="DL984" s="79" t="str">
        <f>IFERROR(IF(N984="","",VLOOKUP(N984,Lists!$AC$3:$AD$13,2,FALSE)),1)</f>
        <v/>
      </c>
    </row>
    <row r="985" spans="1:116" ht="15" customHeight="1" x14ac:dyDescent="0.2">
      <c r="A985" s="20"/>
      <c r="B985" s="19"/>
      <c r="C985" s="19"/>
      <c r="D985" s="19"/>
      <c r="E985" s="136"/>
      <c r="F985" s="70"/>
      <c r="G985" s="19"/>
      <c r="H985" s="65"/>
      <c r="I985" s="20"/>
      <c r="J985" s="66"/>
      <c r="K985" s="18"/>
      <c r="L985" s="18"/>
      <c r="M985" s="20"/>
      <c r="N985" s="20"/>
      <c r="O985" s="18"/>
      <c r="P985" s="134"/>
      <c r="Q985" s="70"/>
      <c r="R985" s="134"/>
      <c r="S985" s="70"/>
      <c r="T985" s="134"/>
      <c r="U985" s="70"/>
      <c r="V985" s="134"/>
      <c r="W985" s="20"/>
      <c r="X985" s="135"/>
      <c r="Y985" s="20"/>
      <c r="Z985" s="135"/>
      <c r="AA985" s="19"/>
      <c r="AB985" s="19"/>
      <c r="AC985" s="19"/>
      <c r="AD985" s="19"/>
      <c r="AE985" s="71" t="str">
        <f t="shared" si="578"/>
        <v/>
      </c>
      <c r="AF985" s="71" t="str">
        <f t="shared" si="579"/>
        <v/>
      </c>
      <c r="AG985" s="71" t="str">
        <f t="shared" si="580"/>
        <v/>
      </c>
      <c r="AH985" s="71" t="str">
        <f t="shared" si="581"/>
        <v/>
      </c>
      <c r="AI985" s="71" t="str">
        <f t="shared" si="582"/>
        <v/>
      </c>
      <c r="AJ985" s="71" t="str">
        <f t="shared" si="583"/>
        <v/>
      </c>
      <c r="AK985" s="71" t="str">
        <f t="shared" si="584"/>
        <v/>
      </c>
      <c r="AL985" s="71" t="str">
        <f t="shared" si="585"/>
        <v/>
      </c>
      <c r="AM985" s="71" t="str">
        <f t="shared" si="586"/>
        <v/>
      </c>
      <c r="AN985" s="72" t="str">
        <f t="shared" si="587"/>
        <v/>
      </c>
      <c r="AO985" s="73" t="str">
        <f t="shared" si="588"/>
        <v/>
      </c>
      <c r="AP985" s="72" t="str">
        <f t="shared" si="589"/>
        <v/>
      </c>
      <c r="AQ985" s="72" t="str">
        <f t="shared" si="590"/>
        <v/>
      </c>
      <c r="AR985" s="72" t="str">
        <f t="shared" si="591"/>
        <v/>
      </c>
      <c r="AS985" s="72" t="str">
        <f t="shared" si="592"/>
        <v/>
      </c>
      <c r="AT985" s="72" t="str">
        <f t="shared" si="593"/>
        <v/>
      </c>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78" t="str">
        <f t="shared" si="594"/>
        <v/>
      </c>
      <c r="CO985" s="78" t="str">
        <f t="shared" si="595"/>
        <v/>
      </c>
      <c r="CP985" s="78" t="str">
        <f t="shared" si="596"/>
        <v/>
      </c>
      <c r="CQ985" s="78" t="str">
        <f t="shared" si="597"/>
        <v/>
      </c>
      <c r="CR985" s="78" t="str">
        <f t="shared" si="598"/>
        <v/>
      </c>
      <c r="CS985" s="78" t="str">
        <f t="shared" si="599"/>
        <v/>
      </c>
      <c r="CT985" s="78">
        <f t="shared" si="600"/>
        <v>0</v>
      </c>
      <c r="CU985" s="78">
        <f t="shared" si="601"/>
        <v>0</v>
      </c>
      <c r="CV985" s="78">
        <f t="shared" si="602"/>
        <v>0</v>
      </c>
      <c r="CW985" s="78">
        <f t="shared" si="603"/>
        <v>0</v>
      </c>
      <c r="CX985" s="78">
        <f t="shared" si="604"/>
        <v>0</v>
      </c>
      <c r="CY985" s="78">
        <f t="shared" si="605"/>
        <v>0</v>
      </c>
      <c r="CZ985" s="78">
        <f t="shared" si="606"/>
        <v>0</v>
      </c>
      <c r="DA985" s="78">
        <f>IF(COUNTIFS($A$2:$A$601,A985,$B$2:$B$601,B985,$F$2:F$601,F985)&gt;1,1,0)</f>
        <v>0</v>
      </c>
      <c r="DB985" s="78">
        <f t="shared" si="607"/>
        <v>0</v>
      </c>
      <c r="DC985" s="78">
        <f t="shared" si="608"/>
        <v>0</v>
      </c>
      <c r="DD985" s="78">
        <f t="shared" si="609"/>
        <v>0</v>
      </c>
      <c r="DE985" s="78" t="str">
        <f t="shared" si="610"/>
        <v>1</v>
      </c>
      <c r="DF985" s="78" t="str">
        <f t="shared" si="611"/>
        <v>1</v>
      </c>
      <c r="DG985" s="78" t="str">
        <f t="shared" si="612"/>
        <v>1</v>
      </c>
      <c r="DH985" s="78" t="str">
        <f t="shared" si="613"/>
        <v>1</v>
      </c>
      <c r="DI985" s="79" t="str">
        <f>IFERROR(IF(J985="","",VLOOKUP(J985,Lists!$D$3:$E$13,2,FALSE)),1)</f>
        <v/>
      </c>
      <c r="DJ985" s="79" t="str">
        <f>IFERROR(IF(K985="","",VLOOKUP(K985,Lists!$F$3:$G$14,2,FALSE)),1)</f>
        <v/>
      </c>
      <c r="DK985" s="79" t="str">
        <f>IFERROR(IF(M985="","",VLOOKUP(M985,Lists!$AA$3:$AB$18,2,FALSE)),1)</f>
        <v/>
      </c>
      <c r="DL985" s="79" t="str">
        <f>IFERROR(IF(N985="","",VLOOKUP(N985,Lists!$AC$3:$AD$13,2,FALSE)),1)</f>
        <v/>
      </c>
    </row>
    <row r="986" spans="1:116" ht="15" customHeight="1" x14ac:dyDescent="0.2">
      <c r="A986" s="20"/>
      <c r="B986" s="19"/>
      <c r="C986" s="19"/>
      <c r="D986" s="19"/>
      <c r="E986" s="136"/>
      <c r="F986" s="70"/>
      <c r="G986" s="19"/>
      <c r="H986" s="65"/>
      <c r="I986" s="20"/>
      <c r="J986" s="66"/>
      <c r="K986" s="18"/>
      <c r="L986" s="18"/>
      <c r="M986" s="20"/>
      <c r="N986" s="20"/>
      <c r="O986" s="18"/>
      <c r="P986" s="134"/>
      <c r="Q986" s="70"/>
      <c r="R986" s="134"/>
      <c r="S986" s="70"/>
      <c r="T986" s="134"/>
      <c r="U986" s="70"/>
      <c r="V986" s="134"/>
      <c r="W986" s="20"/>
      <c r="X986" s="135"/>
      <c r="Y986" s="20"/>
      <c r="Z986" s="135"/>
      <c r="AA986" s="19"/>
      <c r="AB986" s="19"/>
      <c r="AC986" s="19"/>
      <c r="AD986" s="19"/>
      <c r="AE986" s="71" t="str">
        <f t="shared" si="578"/>
        <v/>
      </c>
      <c r="AF986" s="71" t="str">
        <f t="shared" si="579"/>
        <v/>
      </c>
      <c r="AG986" s="71" t="str">
        <f t="shared" si="580"/>
        <v/>
      </c>
      <c r="AH986" s="71" t="str">
        <f t="shared" si="581"/>
        <v/>
      </c>
      <c r="AI986" s="71" t="str">
        <f t="shared" si="582"/>
        <v/>
      </c>
      <c r="AJ986" s="71" t="str">
        <f t="shared" si="583"/>
        <v/>
      </c>
      <c r="AK986" s="71" t="str">
        <f t="shared" si="584"/>
        <v/>
      </c>
      <c r="AL986" s="71" t="str">
        <f t="shared" si="585"/>
        <v/>
      </c>
      <c r="AM986" s="71" t="str">
        <f t="shared" si="586"/>
        <v/>
      </c>
      <c r="AN986" s="72" t="str">
        <f t="shared" si="587"/>
        <v/>
      </c>
      <c r="AO986" s="73" t="str">
        <f t="shared" si="588"/>
        <v/>
      </c>
      <c r="AP986" s="72" t="str">
        <f t="shared" si="589"/>
        <v/>
      </c>
      <c r="AQ986" s="72" t="str">
        <f t="shared" si="590"/>
        <v/>
      </c>
      <c r="AR986" s="72" t="str">
        <f t="shared" si="591"/>
        <v/>
      </c>
      <c r="AS986" s="72" t="str">
        <f t="shared" si="592"/>
        <v/>
      </c>
      <c r="AT986" s="72" t="str">
        <f t="shared" si="593"/>
        <v/>
      </c>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78" t="str">
        <f t="shared" si="594"/>
        <v/>
      </c>
      <c r="CO986" s="78" t="str">
        <f t="shared" si="595"/>
        <v/>
      </c>
      <c r="CP986" s="78" t="str">
        <f t="shared" si="596"/>
        <v/>
      </c>
      <c r="CQ986" s="78" t="str">
        <f t="shared" si="597"/>
        <v/>
      </c>
      <c r="CR986" s="78" t="str">
        <f t="shared" si="598"/>
        <v/>
      </c>
      <c r="CS986" s="78" t="str">
        <f t="shared" si="599"/>
        <v/>
      </c>
      <c r="CT986" s="78">
        <f t="shared" si="600"/>
        <v>0</v>
      </c>
      <c r="CU986" s="78">
        <f t="shared" si="601"/>
        <v>0</v>
      </c>
      <c r="CV986" s="78">
        <f t="shared" si="602"/>
        <v>0</v>
      </c>
      <c r="CW986" s="78">
        <f t="shared" si="603"/>
        <v>0</v>
      </c>
      <c r="CX986" s="78">
        <f t="shared" si="604"/>
        <v>0</v>
      </c>
      <c r="CY986" s="78">
        <f t="shared" si="605"/>
        <v>0</v>
      </c>
      <c r="CZ986" s="78">
        <f t="shared" si="606"/>
        <v>0</v>
      </c>
      <c r="DA986" s="78">
        <f>IF(COUNTIFS($A$2:$A$601,A986,$B$2:$B$601,B986,$F$2:F$601,F986)&gt;1,1,0)</f>
        <v>0</v>
      </c>
      <c r="DB986" s="78">
        <f t="shared" si="607"/>
        <v>0</v>
      </c>
      <c r="DC986" s="78">
        <f t="shared" si="608"/>
        <v>0</v>
      </c>
      <c r="DD986" s="78">
        <f t="shared" si="609"/>
        <v>0</v>
      </c>
      <c r="DE986" s="78" t="str">
        <f t="shared" si="610"/>
        <v>1</v>
      </c>
      <c r="DF986" s="78" t="str">
        <f t="shared" si="611"/>
        <v>1</v>
      </c>
      <c r="DG986" s="78" t="str">
        <f t="shared" si="612"/>
        <v>1</v>
      </c>
      <c r="DH986" s="78" t="str">
        <f t="shared" si="613"/>
        <v>1</v>
      </c>
      <c r="DI986" s="79" t="str">
        <f>IFERROR(IF(J986="","",VLOOKUP(J986,Lists!$D$3:$E$13,2,FALSE)),1)</f>
        <v/>
      </c>
      <c r="DJ986" s="79" t="str">
        <f>IFERROR(IF(K986="","",VLOOKUP(K986,Lists!$F$3:$G$14,2,FALSE)),1)</f>
        <v/>
      </c>
      <c r="DK986" s="79" t="str">
        <f>IFERROR(IF(M986="","",VLOOKUP(M986,Lists!$AA$3:$AB$18,2,FALSE)),1)</f>
        <v/>
      </c>
      <c r="DL986" s="79" t="str">
        <f>IFERROR(IF(N986="","",VLOOKUP(N986,Lists!$AC$3:$AD$13,2,FALSE)),1)</f>
        <v/>
      </c>
    </row>
    <row r="987" spans="1:116" ht="15" customHeight="1" x14ac:dyDescent="0.2">
      <c r="A987" s="20"/>
      <c r="B987" s="19"/>
      <c r="C987" s="19"/>
      <c r="D987" s="19"/>
      <c r="E987" s="136"/>
      <c r="F987" s="70"/>
      <c r="G987" s="19"/>
      <c r="H987" s="65"/>
      <c r="I987" s="20"/>
      <c r="J987" s="66"/>
      <c r="K987" s="18"/>
      <c r="L987" s="18"/>
      <c r="M987" s="20"/>
      <c r="N987" s="20"/>
      <c r="O987" s="18"/>
      <c r="P987" s="134"/>
      <c r="Q987" s="70"/>
      <c r="R987" s="134"/>
      <c r="S987" s="70"/>
      <c r="T987" s="134"/>
      <c r="U987" s="70"/>
      <c r="V987" s="134"/>
      <c r="W987" s="20"/>
      <c r="X987" s="135"/>
      <c r="Y987" s="20"/>
      <c r="Z987" s="135"/>
      <c r="AA987" s="19"/>
      <c r="AB987" s="19"/>
      <c r="AC987" s="19"/>
      <c r="AD987" s="19"/>
      <c r="AE987" s="71" t="str">
        <f t="shared" si="578"/>
        <v/>
      </c>
      <c r="AF987" s="71" t="str">
        <f t="shared" si="579"/>
        <v/>
      </c>
      <c r="AG987" s="71" t="str">
        <f t="shared" si="580"/>
        <v/>
      </c>
      <c r="AH987" s="71" t="str">
        <f t="shared" si="581"/>
        <v/>
      </c>
      <c r="AI987" s="71" t="str">
        <f t="shared" si="582"/>
        <v/>
      </c>
      <c r="AJ987" s="71" t="str">
        <f t="shared" si="583"/>
        <v/>
      </c>
      <c r="AK987" s="71" t="str">
        <f t="shared" si="584"/>
        <v/>
      </c>
      <c r="AL987" s="71" t="str">
        <f t="shared" si="585"/>
        <v/>
      </c>
      <c r="AM987" s="71" t="str">
        <f t="shared" si="586"/>
        <v/>
      </c>
      <c r="AN987" s="72" t="str">
        <f t="shared" si="587"/>
        <v/>
      </c>
      <c r="AO987" s="73" t="str">
        <f t="shared" si="588"/>
        <v/>
      </c>
      <c r="AP987" s="72" t="str">
        <f t="shared" si="589"/>
        <v/>
      </c>
      <c r="AQ987" s="72" t="str">
        <f t="shared" si="590"/>
        <v/>
      </c>
      <c r="AR987" s="72" t="str">
        <f t="shared" si="591"/>
        <v/>
      </c>
      <c r="AS987" s="72" t="str">
        <f t="shared" si="592"/>
        <v/>
      </c>
      <c r="AT987" s="72" t="str">
        <f t="shared" si="593"/>
        <v/>
      </c>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78" t="str">
        <f t="shared" si="594"/>
        <v/>
      </c>
      <c r="CO987" s="78" t="str">
        <f t="shared" si="595"/>
        <v/>
      </c>
      <c r="CP987" s="78" t="str">
        <f t="shared" si="596"/>
        <v/>
      </c>
      <c r="CQ987" s="78" t="str">
        <f t="shared" si="597"/>
        <v/>
      </c>
      <c r="CR987" s="78" t="str">
        <f t="shared" si="598"/>
        <v/>
      </c>
      <c r="CS987" s="78" t="str">
        <f t="shared" si="599"/>
        <v/>
      </c>
      <c r="CT987" s="78">
        <f t="shared" si="600"/>
        <v>0</v>
      </c>
      <c r="CU987" s="78">
        <f t="shared" si="601"/>
        <v>0</v>
      </c>
      <c r="CV987" s="78">
        <f t="shared" si="602"/>
        <v>0</v>
      </c>
      <c r="CW987" s="78">
        <f t="shared" si="603"/>
        <v>0</v>
      </c>
      <c r="CX987" s="78">
        <f t="shared" si="604"/>
        <v>0</v>
      </c>
      <c r="CY987" s="78">
        <f t="shared" si="605"/>
        <v>0</v>
      </c>
      <c r="CZ987" s="78">
        <f t="shared" si="606"/>
        <v>0</v>
      </c>
      <c r="DA987" s="78">
        <f>IF(COUNTIFS($A$2:$A$601,A987,$B$2:$B$601,B987,$F$2:F$601,F987)&gt;1,1,0)</f>
        <v>0</v>
      </c>
      <c r="DB987" s="78">
        <f t="shared" si="607"/>
        <v>0</v>
      </c>
      <c r="DC987" s="78">
        <f t="shared" si="608"/>
        <v>0</v>
      </c>
      <c r="DD987" s="78">
        <f t="shared" si="609"/>
        <v>0</v>
      </c>
      <c r="DE987" s="78" t="str">
        <f t="shared" si="610"/>
        <v>1</v>
      </c>
      <c r="DF987" s="78" t="str">
        <f t="shared" si="611"/>
        <v>1</v>
      </c>
      <c r="DG987" s="78" t="str">
        <f t="shared" si="612"/>
        <v>1</v>
      </c>
      <c r="DH987" s="78" t="str">
        <f t="shared" si="613"/>
        <v>1</v>
      </c>
      <c r="DI987" s="79" t="str">
        <f>IFERROR(IF(J987="","",VLOOKUP(J987,Lists!$D$3:$E$13,2,FALSE)),1)</f>
        <v/>
      </c>
      <c r="DJ987" s="79" t="str">
        <f>IFERROR(IF(K987="","",VLOOKUP(K987,Lists!$F$3:$G$14,2,FALSE)),1)</f>
        <v/>
      </c>
      <c r="DK987" s="79" t="str">
        <f>IFERROR(IF(M987="","",VLOOKUP(M987,Lists!$AA$3:$AB$18,2,FALSE)),1)</f>
        <v/>
      </c>
      <c r="DL987" s="79" t="str">
        <f>IFERROR(IF(N987="","",VLOOKUP(N987,Lists!$AC$3:$AD$13,2,FALSE)),1)</f>
        <v/>
      </c>
    </row>
    <row r="988" spans="1:116" ht="15" customHeight="1" x14ac:dyDescent="0.2">
      <c r="A988" s="20"/>
      <c r="B988" s="19"/>
      <c r="C988" s="19"/>
      <c r="D988" s="19"/>
      <c r="E988" s="136"/>
      <c r="F988" s="70"/>
      <c r="G988" s="19"/>
      <c r="H988" s="65"/>
      <c r="I988" s="20"/>
      <c r="J988" s="66"/>
      <c r="K988" s="18"/>
      <c r="L988" s="18"/>
      <c r="M988" s="20"/>
      <c r="N988" s="20"/>
      <c r="O988" s="18"/>
      <c r="P988" s="134"/>
      <c r="Q988" s="70"/>
      <c r="R988" s="134"/>
      <c r="S988" s="70"/>
      <c r="T988" s="134"/>
      <c r="U988" s="70"/>
      <c r="V988" s="134"/>
      <c r="W988" s="20"/>
      <c r="X988" s="135"/>
      <c r="Y988" s="20"/>
      <c r="Z988" s="135"/>
      <c r="AA988" s="19"/>
      <c r="AB988" s="19"/>
      <c r="AC988" s="19"/>
      <c r="AD988" s="19"/>
      <c r="AE988" s="71" t="str">
        <f t="shared" si="578"/>
        <v/>
      </c>
      <c r="AF988" s="71" t="str">
        <f t="shared" si="579"/>
        <v/>
      </c>
      <c r="AG988" s="71" t="str">
        <f t="shared" si="580"/>
        <v/>
      </c>
      <c r="AH988" s="71" t="str">
        <f t="shared" si="581"/>
        <v/>
      </c>
      <c r="AI988" s="71" t="str">
        <f t="shared" si="582"/>
        <v/>
      </c>
      <c r="AJ988" s="71" t="str">
        <f t="shared" si="583"/>
        <v/>
      </c>
      <c r="AK988" s="71" t="str">
        <f t="shared" si="584"/>
        <v/>
      </c>
      <c r="AL988" s="71" t="str">
        <f t="shared" si="585"/>
        <v/>
      </c>
      <c r="AM988" s="71" t="str">
        <f t="shared" si="586"/>
        <v/>
      </c>
      <c r="AN988" s="72" t="str">
        <f t="shared" si="587"/>
        <v/>
      </c>
      <c r="AO988" s="73" t="str">
        <f t="shared" si="588"/>
        <v/>
      </c>
      <c r="AP988" s="72" t="str">
        <f t="shared" si="589"/>
        <v/>
      </c>
      <c r="AQ988" s="72" t="str">
        <f t="shared" si="590"/>
        <v/>
      </c>
      <c r="AR988" s="72" t="str">
        <f t="shared" si="591"/>
        <v/>
      </c>
      <c r="AS988" s="72" t="str">
        <f t="shared" si="592"/>
        <v/>
      </c>
      <c r="AT988" s="72" t="str">
        <f t="shared" si="593"/>
        <v/>
      </c>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78" t="str">
        <f t="shared" si="594"/>
        <v/>
      </c>
      <c r="CO988" s="78" t="str">
        <f t="shared" si="595"/>
        <v/>
      </c>
      <c r="CP988" s="78" t="str">
        <f t="shared" si="596"/>
        <v/>
      </c>
      <c r="CQ988" s="78" t="str">
        <f t="shared" si="597"/>
        <v/>
      </c>
      <c r="CR988" s="78" t="str">
        <f t="shared" si="598"/>
        <v/>
      </c>
      <c r="CS988" s="78" t="str">
        <f t="shared" si="599"/>
        <v/>
      </c>
      <c r="CT988" s="78">
        <f t="shared" si="600"/>
        <v>0</v>
      </c>
      <c r="CU988" s="78">
        <f t="shared" si="601"/>
        <v>0</v>
      </c>
      <c r="CV988" s="78">
        <f t="shared" si="602"/>
        <v>0</v>
      </c>
      <c r="CW988" s="78">
        <f t="shared" si="603"/>
        <v>0</v>
      </c>
      <c r="CX988" s="78">
        <f t="shared" si="604"/>
        <v>0</v>
      </c>
      <c r="CY988" s="78">
        <f t="shared" si="605"/>
        <v>0</v>
      </c>
      <c r="CZ988" s="78">
        <f t="shared" si="606"/>
        <v>0</v>
      </c>
      <c r="DA988" s="78">
        <f>IF(COUNTIFS($A$2:$A$601,A988,$B$2:$B$601,B988,$F$2:F$601,F988)&gt;1,1,0)</f>
        <v>0</v>
      </c>
      <c r="DB988" s="78">
        <f t="shared" si="607"/>
        <v>0</v>
      </c>
      <c r="DC988" s="78">
        <f t="shared" si="608"/>
        <v>0</v>
      </c>
      <c r="DD988" s="78">
        <f t="shared" si="609"/>
        <v>0</v>
      </c>
      <c r="DE988" s="78" t="str">
        <f t="shared" si="610"/>
        <v>1</v>
      </c>
      <c r="DF988" s="78" t="str">
        <f t="shared" si="611"/>
        <v>1</v>
      </c>
      <c r="DG988" s="78" t="str">
        <f t="shared" si="612"/>
        <v>1</v>
      </c>
      <c r="DH988" s="78" t="str">
        <f t="shared" si="613"/>
        <v>1</v>
      </c>
      <c r="DI988" s="79" t="str">
        <f>IFERROR(IF(J988="","",VLOOKUP(J988,Lists!$D$3:$E$13,2,FALSE)),1)</f>
        <v/>
      </c>
      <c r="DJ988" s="79" t="str">
        <f>IFERROR(IF(K988="","",VLOOKUP(K988,Lists!$F$3:$G$14,2,FALSE)),1)</f>
        <v/>
      </c>
      <c r="DK988" s="79" t="str">
        <f>IFERROR(IF(M988="","",VLOOKUP(M988,Lists!$AA$3:$AB$18,2,FALSE)),1)</f>
        <v/>
      </c>
      <c r="DL988" s="79" t="str">
        <f>IFERROR(IF(N988="","",VLOOKUP(N988,Lists!$AC$3:$AD$13,2,FALSE)),1)</f>
        <v/>
      </c>
    </row>
    <row r="989" spans="1:116" ht="15" customHeight="1" x14ac:dyDescent="0.2">
      <c r="A989" s="20"/>
      <c r="B989" s="19"/>
      <c r="C989" s="19"/>
      <c r="D989" s="19"/>
      <c r="E989" s="136"/>
      <c r="F989" s="70"/>
      <c r="G989" s="19"/>
      <c r="H989" s="65"/>
      <c r="I989" s="20"/>
      <c r="J989" s="66"/>
      <c r="K989" s="18"/>
      <c r="L989" s="18"/>
      <c r="M989" s="20"/>
      <c r="N989" s="20"/>
      <c r="O989" s="18"/>
      <c r="P989" s="134"/>
      <c r="Q989" s="70"/>
      <c r="R989" s="134"/>
      <c r="S989" s="70"/>
      <c r="T989" s="134"/>
      <c r="U989" s="70"/>
      <c r="V989" s="134"/>
      <c r="W989" s="20"/>
      <c r="X989" s="135"/>
      <c r="Y989" s="20"/>
      <c r="Z989" s="135"/>
      <c r="AA989" s="19"/>
      <c r="AB989" s="19"/>
      <c r="AC989" s="19"/>
      <c r="AD989" s="19"/>
      <c r="AE989" s="71" t="str">
        <f t="shared" si="578"/>
        <v/>
      </c>
      <c r="AF989" s="71" t="str">
        <f t="shared" si="579"/>
        <v/>
      </c>
      <c r="AG989" s="71" t="str">
        <f t="shared" si="580"/>
        <v/>
      </c>
      <c r="AH989" s="71" t="str">
        <f t="shared" si="581"/>
        <v/>
      </c>
      <c r="AI989" s="71" t="str">
        <f t="shared" si="582"/>
        <v/>
      </c>
      <c r="AJ989" s="71" t="str">
        <f t="shared" si="583"/>
        <v/>
      </c>
      <c r="AK989" s="71" t="str">
        <f t="shared" si="584"/>
        <v/>
      </c>
      <c r="AL989" s="71" t="str">
        <f t="shared" si="585"/>
        <v/>
      </c>
      <c r="AM989" s="71" t="str">
        <f t="shared" si="586"/>
        <v/>
      </c>
      <c r="AN989" s="72" t="str">
        <f t="shared" si="587"/>
        <v/>
      </c>
      <c r="AO989" s="73" t="str">
        <f t="shared" si="588"/>
        <v/>
      </c>
      <c r="AP989" s="72" t="str">
        <f t="shared" si="589"/>
        <v/>
      </c>
      <c r="AQ989" s="72" t="str">
        <f t="shared" si="590"/>
        <v/>
      </c>
      <c r="AR989" s="72" t="str">
        <f t="shared" si="591"/>
        <v/>
      </c>
      <c r="AS989" s="72" t="str">
        <f t="shared" si="592"/>
        <v/>
      </c>
      <c r="AT989" s="72" t="str">
        <f t="shared" si="593"/>
        <v/>
      </c>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78" t="str">
        <f t="shared" si="594"/>
        <v/>
      </c>
      <c r="CO989" s="78" t="str">
        <f t="shared" si="595"/>
        <v/>
      </c>
      <c r="CP989" s="78" t="str">
        <f t="shared" si="596"/>
        <v/>
      </c>
      <c r="CQ989" s="78" t="str">
        <f t="shared" si="597"/>
        <v/>
      </c>
      <c r="CR989" s="78" t="str">
        <f t="shared" si="598"/>
        <v/>
      </c>
      <c r="CS989" s="78" t="str">
        <f t="shared" si="599"/>
        <v/>
      </c>
      <c r="CT989" s="78">
        <f t="shared" si="600"/>
        <v>0</v>
      </c>
      <c r="CU989" s="78">
        <f t="shared" si="601"/>
        <v>0</v>
      </c>
      <c r="CV989" s="78">
        <f t="shared" si="602"/>
        <v>0</v>
      </c>
      <c r="CW989" s="78">
        <f t="shared" si="603"/>
        <v>0</v>
      </c>
      <c r="CX989" s="78">
        <f t="shared" si="604"/>
        <v>0</v>
      </c>
      <c r="CY989" s="78">
        <f t="shared" si="605"/>
        <v>0</v>
      </c>
      <c r="CZ989" s="78">
        <f t="shared" si="606"/>
        <v>0</v>
      </c>
      <c r="DA989" s="78">
        <f>IF(COUNTIFS($A$2:$A$601,A989,$B$2:$B$601,B989,$F$2:F$601,F989)&gt;1,1,0)</f>
        <v>0</v>
      </c>
      <c r="DB989" s="78">
        <f t="shared" si="607"/>
        <v>0</v>
      </c>
      <c r="DC989" s="78">
        <f t="shared" si="608"/>
        <v>0</v>
      </c>
      <c r="DD989" s="78">
        <f t="shared" si="609"/>
        <v>0</v>
      </c>
      <c r="DE989" s="78" t="str">
        <f t="shared" si="610"/>
        <v>1</v>
      </c>
      <c r="DF989" s="78" t="str">
        <f t="shared" si="611"/>
        <v>1</v>
      </c>
      <c r="DG989" s="78" t="str">
        <f t="shared" si="612"/>
        <v>1</v>
      </c>
      <c r="DH989" s="78" t="str">
        <f t="shared" si="613"/>
        <v>1</v>
      </c>
      <c r="DI989" s="79" t="str">
        <f>IFERROR(IF(J989="","",VLOOKUP(J989,Lists!$D$3:$E$13,2,FALSE)),1)</f>
        <v/>
      </c>
      <c r="DJ989" s="79" t="str">
        <f>IFERROR(IF(K989="","",VLOOKUP(K989,Lists!$F$3:$G$14,2,FALSE)),1)</f>
        <v/>
      </c>
      <c r="DK989" s="79" t="str">
        <f>IFERROR(IF(M989="","",VLOOKUP(M989,Lists!$AA$3:$AB$18,2,FALSE)),1)</f>
        <v/>
      </c>
      <c r="DL989" s="79" t="str">
        <f>IFERROR(IF(N989="","",VLOOKUP(N989,Lists!$AC$3:$AD$13,2,FALSE)),1)</f>
        <v/>
      </c>
    </row>
    <row r="990" spans="1:116" ht="15" customHeight="1" x14ac:dyDescent="0.2">
      <c r="A990" s="20"/>
      <c r="B990" s="19"/>
      <c r="C990" s="19"/>
      <c r="D990" s="19"/>
      <c r="E990" s="136"/>
      <c r="F990" s="70"/>
      <c r="G990" s="19"/>
      <c r="H990" s="65"/>
      <c r="I990" s="20"/>
      <c r="J990" s="66"/>
      <c r="K990" s="18"/>
      <c r="L990" s="18"/>
      <c r="M990" s="20"/>
      <c r="N990" s="20"/>
      <c r="O990" s="18"/>
      <c r="P990" s="134"/>
      <c r="Q990" s="70"/>
      <c r="R990" s="134"/>
      <c r="S990" s="70"/>
      <c r="T990" s="134"/>
      <c r="U990" s="70"/>
      <c r="V990" s="134"/>
      <c r="W990" s="20"/>
      <c r="X990" s="135"/>
      <c r="Y990" s="20"/>
      <c r="Z990" s="135"/>
      <c r="AA990" s="19"/>
      <c r="AB990" s="19"/>
      <c r="AC990" s="19"/>
      <c r="AD990" s="19"/>
      <c r="AE990" s="71" t="str">
        <f t="shared" si="578"/>
        <v/>
      </c>
      <c r="AF990" s="71" t="str">
        <f t="shared" si="579"/>
        <v/>
      </c>
      <c r="AG990" s="71" t="str">
        <f t="shared" si="580"/>
        <v/>
      </c>
      <c r="AH990" s="71" t="str">
        <f t="shared" si="581"/>
        <v/>
      </c>
      <c r="AI990" s="71" t="str">
        <f t="shared" si="582"/>
        <v/>
      </c>
      <c r="AJ990" s="71" t="str">
        <f t="shared" si="583"/>
        <v/>
      </c>
      <c r="AK990" s="71" t="str">
        <f t="shared" si="584"/>
        <v/>
      </c>
      <c r="AL990" s="71" t="str">
        <f t="shared" si="585"/>
        <v/>
      </c>
      <c r="AM990" s="71" t="str">
        <f t="shared" si="586"/>
        <v/>
      </c>
      <c r="AN990" s="72" t="str">
        <f t="shared" si="587"/>
        <v/>
      </c>
      <c r="AO990" s="73" t="str">
        <f t="shared" si="588"/>
        <v/>
      </c>
      <c r="AP990" s="72" t="str">
        <f t="shared" si="589"/>
        <v/>
      </c>
      <c r="AQ990" s="72" t="str">
        <f t="shared" si="590"/>
        <v/>
      </c>
      <c r="AR990" s="72" t="str">
        <f t="shared" si="591"/>
        <v/>
      </c>
      <c r="AS990" s="72" t="str">
        <f t="shared" si="592"/>
        <v/>
      </c>
      <c r="AT990" s="72" t="str">
        <f t="shared" si="593"/>
        <v/>
      </c>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78" t="str">
        <f t="shared" si="594"/>
        <v/>
      </c>
      <c r="CO990" s="78" t="str">
        <f t="shared" si="595"/>
        <v/>
      </c>
      <c r="CP990" s="78" t="str">
        <f t="shared" si="596"/>
        <v/>
      </c>
      <c r="CQ990" s="78" t="str">
        <f t="shared" si="597"/>
        <v/>
      </c>
      <c r="CR990" s="78" t="str">
        <f t="shared" si="598"/>
        <v/>
      </c>
      <c r="CS990" s="78" t="str">
        <f t="shared" si="599"/>
        <v/>
      </c>
      <c r="CT990" s="78">
        <f t="shared" si="600"/>
        <v>0</v>
      </c>
      <c r="CU990" s="78">
        <f t="shared" si="601"/>
        <v>0</v>
      </c>
      <c r="CV990" s="78">
        <f t="shared" si="602"/>
        <v>0</v>
      </c>
      <c r="CW990" s="78">
        <f t="shared" si="603"/>
        <v>0</v>
      </c>
      <c r="CX990" s="78">
        <f t="shared" si="604"/>
        <v>0</v>
      </c>
      <c r="CY990" s="78">
        <f t="shared" si="605"/>
        <v>0</v>
      </c>
      <c r="CZ990" s="78">
        <f t="shared" si="606"/>
        <v>0</v>
      </c>
      <c r="DA990" s="78">
        <f>IF(COUNTIFS($A$2:$A$601,A990,$B$2:$B$601,B990,$F$2:F$601,F990)&gt;1,1,0)</f>
        <v>0</v>
      </c>
      <c r="DB990" s="78">
        <f t="shared" si="607"/>
        <v>0</v>
      </c>
      <c r="DC990" s="78">
        <f t="shared" si="608"/>
        <v>0</v>
      </c>
      <c r="DD990" s="78">
        <f t="shared" si="609"/>
        <v>0</v>
      </c>
      <c r="DE990" s="78" t="str">
        <f t="shared" si="610"/>
        <v>1</v>
      </c>
      <c r="DF990" s="78" t="str">
        <f t="shared" si="611"/>
        <v>1</v>
      </c>
      <c r="DG990" s="78" t="str">
        <f t="shared" si="612"/>
        <v>1</v>
      </c>
      <c r="DH990" s="78" t="str">
        <f t="shared" si="613"/>
        <v>1</v>
      </c>
      <c r="DI990" s="79" t="str">
        <f>IFERROR(IF(J990="","",VLOOKUP(J990,Lists!$D$3:$E$13,2,FALSE)),1)</f>
        <v/>
      </c>
      <c r="DJ990" s="79" t="str">
        <f>IFERROR(IF(K990="","",VLOOKUP(K990,Lists!$F$3:$G$14,2,FALSE)),1)</f>
        <v/>
      </c>
      <c r="DK990" s="79" t="str">
        <f>IFERROR(IF(M990="","",VLOOKUP(M990,Lists!$AA$3:$AB$18,2,FALSE)),1)</f>
        <v/>
      </c>
      <c r="DL990" s="79" t="str">
        <f>IFERROR(IF(N990="","",VLOOKUP(N990,Lists!$AC$3:$AD$13,2,FALSE)),1)</f>
        <v/>
      </c>
    </row>
    <row r="991" spans="1:116" ht="15" customHeight="1" x14ac:dyDescent="0.2">
      <c r="A991" s="20"/>
      <c r="B991" s="19"/>
      <c r="C991" s="19"/>
      <c r="D991" s="19"/>
      <c r="E991" s="136"/>
      <c r="F991" s="70"/>
      <c r="G991" s="19"/>
      <c r="H991" s="65"/>
      <c r="I991" s="20"/>
      <c r="J991" s="66"/>
      <c r="K991" s="18"/>
      <c r="L991" s="18"/>
      <c r="M991" s="20"/>
      <c r="N991" s="20"/>
      <c r="O991" s="18"/>
      <c r="P991" s="134"/>
      <c r="Q991" s="70"/>
      <c r="R991" s="134"/>
      <c r="S991" s="70"/>
      <c r="T991" s="134"/>
      <c r="U991" s="70"/>
      <c r="V991" s="134"/>
      <c r="W991" s="20"/>
      <c r="X991" s="135"/>
      <c r="Y991" s="20"/>
      <c r="Z991" s="135"/>
      <c r="AA991" s="19"/>
      <c r="AB991" s="19"/>
      <c r="AC991" s="19"/>
      <c r="AD991" s="19"/>
      <c r="AE991" s="71" t="str">
        <f t="shared" si="578"/>
        <v/>
      </c>
      <c r="AF991" s="71" t="str">
        <f t="shared" si="579"/>
        <v/>
      </c>
      <c r="AG991" s="71" t="str">
        <f t="shared" si="580"/>
        <v/>
      </c>
      <c r="AH991" s="71" t="str">
        <f t="shared" si="581"/>
        <v/>
      </c>
      <c r="AI991" s="71" t="str">
        <f t="shared" si="582"/>
        <v/>
      </c>
      <c r="AJ991" s="71" t="str">
        <f t="shared" si="583"/>
        <v/>
      </c>
      <c r="AK991" s="71" t="str">
        <f t="shared" si="584"/>
        <v/>
      </c>
      <c r="AL991" s="71" t="str">
        <f t="shared" si="585"/>
        <v/>
      </c>
      <c r="AM991" s="71" t="str">
        <f t="shared" si="586"/>
        <v/>
      </c>
      <c r="AN991" s="72" t="str">
        <f t="shared" si="587"/>
        <v/>
      </c>
      <c r="AO991" s="73" t="str">
        <f t="shared" si="588"/>
        <v/>
      </c>
      <c r="AP991" s="72" t="str">
        <f t="shared" si="589"/>
        <v/>
      </c>
      <c r="AQ991" s="72" t="str">
        <f t="shared" si="590"/>
        <v/>
      </c>
      <c r="AR991" s="72" t="str">
        <f t="shared" si="591"/>
        <v/>
      </c>
      <c r="AS991" s="72" t="str">
        <f t="shared" si="592"/>
        <v/>
      </c>
      <c r="AT991" s="72" t="str">
        <f t="shared" si="593"/>
        <v/>
      </c>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78" t="str">
        <f t="shared" si="594"/>
        <v/>
      </c>
      <c r="CO991" s="78" t="str">
        <f t="shared" si="595"/>
        <v/>
      </c>
      <c r="CP991" s="78" t="str">
        <f t="shared" si="596"/>
        <v/>
      </c>
      <c r="CQ991" s="78" t="str">
        <f t="shared" si="597"/>
        <v/>
      </c>
      <c r="CR991" s="78" t="str">
        <f t="shared" si="598"/>
        <v/>
      </c>
      <c r="CS991" s="78" t="str">
        <f t="shared" si="599"/>
        <v/>
      </c>
      <c r="CT991" s="78">
        <f t="shared" si="600"/>
        <v>0</v>
      </c>
      <c r="CU991" s="78">
        <f t="shared" si="601"/>
        <v>0</v>
      </c>
      <c r="CV991" s="78">
        <f t="shared" si="602"/>
        <v>0</v>
      </c>
      <c r="CW991" s="78">
        <f t="shared" si="603"/>
        <v>0</v>
      </c>
      <c r="CX991" s="78">
        <f t="shared" si="604"/>
        <v>0</v>
      </c>
      <c r="CY991" s="78">
        <f t="shared" si="605"/>
        <v>0</v>
      </c>
      <c r="CZ991" s="78">
        <f t="shared" si="606"/>
        <v>0</v>
      </c>
      <c r="DA991" s="78">
        <f>IF(COUNTIFS($A$2:$A$601,A991,$B$2:$B$601,B991,$F$2:F$601,F991)&gt;1,1,0)</f>
        <v>0</v>
      </c>
      <c r="DB991" s="78">
        <f t="shared" si="607"/>
        <v>0</v>
      </c>
      <c r="DC991" s="78">
        <f t="shared" si="608"/>
        <v>0</v>
      </c>
      <c r="DD991" s="78">
        <f t="shared" si="609"/>
        <v>0</v>
      </c>
      <c r="DE991" s="78" t="str">
        <f t="shared" si="610"/>
        <v>1</v>
      </c>
      <c r="DF991" s="78" t="str">
        <f t="shared" si="611"/>
        <v>1</v>
      </c>
      <c r="DG991" s="78" t="str">
        <f t="shared" si="612"/>
        <v>1</v>
      </c>
      <c r="DH991" s="78" t="str">
        <f t="shared" si="613"/>
        <v>1</v>
      </c>
      <c r="DI991" s="79" t="str">
        <f>IFERROR(IF(J991="","",VLOOKUP(J991,Lists!$D$3:$E$13,2,FALSE)),1)</f>
        <v/>
      </c>
      <c r="DJ991" s="79" t="str">
        <f>IFERROR(IF(K991="","",VLOOKUP(K991,Lists!$F$3:$G$14,2,FALSE)),1)</f>
        <v/>
      </c>
      <c r="DK991" s="79" t="str">
        <f>IFERROR(IF(M991="","",VLOOKUP(M991,Lists!$AA$3:$AB$18,2,FALSE)),1)</f>
        <v/>
      </c>
      <c r="DL991" s="79" t="str">
        <f>IFERROR(IF(N991="","",VLOOKUP(N991,Lists!$AC$3:$AD$13,2,FALSE)),1)</f>
        <v/>
      </c>
    </row>
    <row r="992" spans="1:116" ht="15" customHeight="1" x14ac:dyDescent="0.2">
      <c r="A992" s="20"/>
      <c r="B992" s="19"/>
      <c r="C992" s="19"/>
      <c r="D992" s="19"/>
      <c r="E992" s="136"/>
      <c r="F992" s="70"/>
      <c r="G992" s="19"/>
      <c r="H992" s="65"/>
      <c r="I992" s="20"/>
      <c r="J992" s="66"/>
      <c r="K992" s="18"/>
      <c r="L992" s="18"/>
      <c r="M992" s="20"/>
      <c r="N992" s="20"/>
      <c r="O992" s="18"/>
      <c r="P992" s="134"/>
      <c r="Q992" s="70"/>
      <c r="R992" s="134"/>
      <c r="S992" s="70"/>
      <c r="T992" s="134"/>
      <c r="U992" s="70"/>
      <c r="V992" s="134"/>
      <c r="W992" s="20"/>
      <c r="X992" s="135"/>
      <c r="Y992" s="20"/>
      <c r="Z992" s="135"/>
      <c r="AA992" s="19"/>
      <c r="AB992" s="19"/>
      <c r="AC992" s="19"/>
      <c r="AD992" s="19"/>
      <c r="AE992" s="71" t="str">
        <f t="shared" si="578"/>
        <v/>
      </c>
      <c r="AF992" s="71" t="str">
        <f t="shared" si="579"/>
        <v/>
      </c>
      <c r="AG992" s="71" t="str">
        <f t="shared" si="580"/>
        <v/>
      </c>
      <c r="AH992" s="71" t="str">
        <f t="shared" si="581"/>
        <v/>
      </c>
      <c r="AI992" s="71" t="str">
        <f t="shared" si="582"/>
        <v/>
      </c>
      <c r="AJ992" s="71" t="str">
        <f t="shared" si="583"/>
        <v/>
      </c>
      <c r="AK992" s="71" t="str">
        <f t="shared" si="584"/>
        <v/>
      </c>
      <c r="AL992" s="71" t="str">
        <f t="shared" si="585"/>
        <v/>
      </c>
      <c r="AM992" s="71" t="str">
        <f t="shared" si="586"/>
        <v/>
      </c>
      <c r="AN992" s="72" t="str">
        <f t="shared" si="587"/>
        <v/>
      </c>
      <c r="AO992" s="73" t="str">
        <f t="shared" si="588"/>
        <v/>
      </c>
      <c r="AP992" s="72" t="str">
        <f t="shared" si="589"/>
        <v/>
      </c>
      <c r="AQ992" s="72" t="str">
        <f t="shared" si="590"/>
        <v/>
      </c>
      <c r="AR992" s="72" t="str">
        <f t="shared" si="591"/>
        <v/>
      </c>
      <c r="AS992" s="72" t="str">
        <f t="shared" si="592"/>
        <v/>
      </c>
      <c r="AT992" s="72" t="str">
        <f t="shared" si="593"/>
        <v/>
      </c>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78" t="str">
        <f t="shared" si="594"/>
        <v/>
      </c>
      <c r="CO992" s="78" t="str">
        <f t="shared" si="595"/>
        <v/>
      </c>
      <c r="CP992" s="78" t="str">
        <f t="shared" si="596"/>
        <v/>
      </c>
      <c r="CQ992" s="78" t="str">
        <f t="shared" si="597"/>
        <v/>
      </c>
      <c r="CR992" s="78" t="str">
        <f t="shared" si="598"/>
        <v/>
      </c>
      <c r="CS992" s="78" t="str">
        <f t="shared" si="599"/>
        <v/>
      </c>
      <c r="CT992" s="78">
        <f t="shared" si="600"/>
        <v>0</v>
      </c>
      <c r="CU992" s="78">
        <f t="shared" si="601"/>
        <v>0</v>
      </c>
      <c r="CV992" s="78">
        <f t="shared" si="602"/>
        <v>0</v>
      </c>
      <c r="CW992" s="78">
        <f t="shared" si="603"/>
        <v>0</v>
      </c>
      <c r="CX992" s="78">
        <f t="shared" si="604"/>
        <v>0</v>
      </c>
      <c r="CY992" s="78">
        <f t="shared" si="605"/>
        <v>0</v>
      </c>
      <c r="CZ992" s="78">
        <f t="shared" si="606"/>
        <v>0</v>
      </c>
      <c r="DA992" s="78">
        <f>IF(COUNTIFS($A$2:$A$601,A992,$B$2:$B$601,B992,$F$2:F$601,F992)&gt;1,1,0)</f>
        <v>0</v>
      </c>
      <c r="DB992" s="78">
        <f t="shared" si="607"/>
        <v>0</v>
      </c>
      <c r="DC992" s="78">
        <f t="shared" si="608"/>
        <v>0</v>
      </c>
      <c r="DD992" s="78">
        <f t="shared" si="609"/>
        <v>0</v>
      </c>
      <c r="DE992" s="78" t="str">
        <f t="shared" si="610"/>
        <v>1</v>
      </c>
      <c r="DF992" s="78" t="str">
        <f t="shared" si="611"/>
        <v>1</v>
      </c>
      <c r="DG992" s="78" t="str">
        <f t="shared" si="612"/>
        <v>1</v>
      </c>
      <c r="DH992" s="78" t="str">
        <f t="shared" si="613"/>
        <v>1</v>
      </c>
      <c r="DI992" s="79" t="str">
        <f>IFERROR(IF(J992="","",VLOOKUP(J992,Lists!$D$3:$E$13,2,FALSE)),1)</f>
        <v/>
      </c>
      <c r="DJ992" s="79" t="str">
        <f>IFERROR(IF(K992="","",VLOOKUP(K992,Lists!$F$3:$G$14,2,FALSE)),1)</f>
        <v/>
      </c>
      <c r="DK992" s="79" t="str">
        <f>IFERROR(IF(M992="","",VLOOKUP(M992,Lists!$AA$3:$AB$18,2,FALSE)),1)</f>
        <v/>
      </c>
      <c r="DL992" s="79" t="str">
        <f>IFERROR(IF(N992="","",VLOOKUP(N992,Lists!$AC$3:$AD$13,2,FALSE)),1)</f>
        <v/>
      </c>
    </row>
    <row r="993" spans="1:116" ht="15" customHeight="1" x14ac:dyDescent="0.2">
      <c r="A993" s="20"/>
      <c r="B993" s="19"/>
      <c r="C993" s="19"/>
      <c r="D993" s="19"/>
      <c r="E993" s="136"/>
      <c r="F993" s="70"/>
      <c r="G993" s="19"/>
      <c r="H993" s="65"/>
      <c r="I993" s="20"/>
      <c r="J993" s="66"/>
      <c r="K993" s="18"/>
      <c r="L993" s="18"/>
      <c r="M993" s="20"/>
      <c r="N993" s="20"/>
      <c r="O993" s="18"/>
      <c r="P993" s="134"/>
      <c r="Q993" s="70"/>
      <c r="R993" s="134"/>
      <c r="S993" s="70"/>
      <c r="T993" s="134"/>
      <c r="U993" s="70"/>
      <c r="V993" s="134"/>
      <c r="W993" s="20"/>
      <c r="X993" s="135"/>
      <c r="Y993" s="20"/>
      <c r="Z993" s="135"/>
      <c r="AA993" s="19"/>
      <c r="AB993" s="19"/>
      <c r="AC993" s="19"/>
      <c r="AD993" s="19"/>
      <c r="AE993" s="71" t="str">
        <f t="shared" si="578"/>
        <v/>
      </c>
      <c r="AF993" s="71" t="str">
        <f t="shared" si="579"/>
        <v/>
      </c>
      <c r="AG993" s="71" t="str">
        <f t="shared" si="580"/>
        <v/>
      </c>
      <c r="AH993" s="71" t="str">
        <f t="shared" si="581"/>
        <v/>
      </c>
      <c r="AI993" s="71" t="str">
        <f t="shared" si="582"/>
        <v/>
      </c>
      <c r="AJ993" s="71" t="str">
        <f t="shared" si="583"/>
        <v/>
      </c>
      <c r="AK993" s="71" t="str">
        <f t="shared" si="584"/>
        <v/>
      </c>
      <c r="AL993" s="71" t="str">
        <f t="shared" si="585"/>
        <v/>
      </c>
      <c r="AM993" s="71" t="str">
        <f t="shared" si="586"/>
        <v/>
      </c>
      <c r="AN993" s="72" t="str">
        <f t="shared" si="587"/>
        <v/>
      </c>
      <c r="AO993" s="73" t="str">
        <f t="shared" si="588"/>
        <v/>
      </c>
      <c r="AP993" s="72" t="str">
        <f t="shared" si="589"/>
        <v/>
      </c>
      <c r="AQ993" s="72" t="str">
        <f t="shared" si="590"/>
        <v/>
      </c>
      <c r="AR993" s="72" t="str">
        <f t="shared" si="591"/>
        <v/>
      </c>
      <c r="AS993" s="72" t="str">
        <f t="shared" si="592"/>
        <v/>
      </c>
      <c r="AT993" s="72" t="str">
        <f t="shared" si="593"/>
        <v/>
      </c>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78" t="str">
        <f t="shared" si="594"/>
        <v/>
      </c>
      <c r="CO993" s="78" t="str">
        <f t="shared" si="595"/>
        <v/>
      </c>
      <c r="CP993" s="78" t="str">
        <f t="shared" si="596"/>
        <v/>
      </c>
      <c r="CQ993" s="78" t="str">
        <f t="shared" si="597"/>
        <v/>
      </c>
      <c r="CR993" s="78" t="str">
        <f t="shared" si="598"/>
        <v/>
      </c>
      <c r="CS993" s="78" t="str">
        <f t="shared" si="599"/>
        <v/>
      </c>
      <c r="CT993" s="78">
        <f t="shared" si="600"/>
        <v>0</v>
      </c>
      <c r="CU993" s="78">
        <f t="shared" si="601"/>
        <v>0</v>
      </c>
      <c r="CV993" s="78">
        <f t="shared" si="602"/>
        <v>0</v>
      </c>
      <c r="CW993" s="78">
        <f t="shared" si="603"/>
        <v>0</v>
      </c>
      <c r="CX993" s="78">
        <f t="shared" si="604"/>
        <v>0</v>
      </c>
      <c r="CY993" s="78">
        <f t="shared" si="605"/>
        <v>0</v>
      </c>
      <c r="CZ993" s="78">
        <f t="shared" si="606"/>
        <v>0</v>
      </c>
      <c r="DA993" s="78">
        <f>IF(COUNTIFS($A$2:$A$601,A993,$B$2:$B$601,B993,$F$2:F$601,F993)&gt;1,1,0)</f>
        <v>0</v>
      </c>
      <c r="DB993" s="78">
        <f t="shared" si="607"/>
        <v>0</v>
      </c>
      <c r="DC993" s="78">
        <f t="shared" si="608"/>
        <v>0</v>
      </c>
      <c r="DD993" s="78">
        <f t="shared" si="609"/>
        <v>0</v>
      </c>
      <c r="DE993" s="78" t="str">
        <f t="shared" si="610"/>
        <v>1</v>
      </c>
      <c r="DF993" s="78" t="str">
        <f t="shared" si="611"/>
        <v>1</v>
      </c>
      <c r="DG993" s="78" t="str">
        <f t="shared" si="612"/>
        <v>1</v>
      </c>
      <c r="DH993" s="78" t="str">
        <f t="shared" si="613"/>
        <v>1</v>
      </c>
      <c r="DI993" s="79" t="str">
        <f>IFERROR(IF(J993="","",VLOOKUP(J993,Lists!$D$3:$E$13,2,FALSE)),1)</f>
        <v/>
      </c>
      <c r="DJ993" s="79" t="str">
        <f>IFERROR(IF(K993="","",VLOOKUP(K993,Lists!$F$3:$G$14,2,FALSE)),1)</f>
        <v/>
      </c>
      <c r="DK993" s="79" t="str">
        <f>IFERROR(IF(M993="","",VLOOKUP(M993,Lists!$AA$3:$AB$18,2,FALSE)),1)</f>
        <v/>
      </c>
      <c r="DL993" s="79" t="str">
        <f>IFERROR(IF(N993="","",VLOOKUP(N993,Lists!$AC$3:$AD$13,2,FALSE)),1)</f>
        <v/>
      </c>
    </row>
    <row r="994" spans="1:116" ht="15" customHeight="1" x14ac:dyDescent="0.2">
      <c r="A994" s="20"/>
      <c r="B994" s="19"/>
      <c r="C994" s="19"/>
      <c r="D994" s="19"/>
      <c r="E994" s="136"/>
      <c r="F994" s="70"/>
      <c r="G994" s="19"/>
      <c r="H994" s="65"/>
      <c r="I994" s="20"/>
      <c r="J994" s="66"/>
      <c r="K994" s="18"/>
      <c r="L994" s="18"/>
      <c r="M994" s="20"/>
      <c r="N994" s="20"/>
      <c r="O994" s="18"/>
      <c r="P994" s="134"/>
      <c r="Q994" s="70"/>
      <c r="R994" s="134"/>
      <c r="S994" s="70"/>
      <c r="T994" s="134"/>
      <c r="U994" s="70"/>
      <c r="V994" s="134"/>
      <c r="W994" s="20"/>
      <c r="X994" s="135"/>
      <c r="Y994" s="20"/>
      <c r="Z994" s="135"/>
      <c r="AA994" s="19"/>
      <c r="AB994" s="19"/>
      <c r="AC994" s="19"/>
      <c r="AD994" s="19"/>
      <c r="AE994" s="71" t="str">
        <f t="shared" si="578"/>
        <v/>
      </c>
      <c r="AF994" s="71" t="str">
        <f t="shared" si="579"/>
        <v/>
      </c>
      <c r="AG994" s="71" t="str">
        <f t="shared" si="580"/>
        <v/>
      </c>
      <c r="AH994" s="71" t="str">
        <f t="shared" si="581"/>
        <v/>
      </c>
      <c r="AI994" s="71" t="str">
        <f t="shared" si="582"/>
        <v/>
      </c>
      <c r="AJ994" s="71" t="str">
        <f t="shared" si="583"/>
        <v/>
      </c>
      <c r="AK994" s="71" t="str">
        <f t="shared" si="584"/>
        <v/>
      </c>
      <c r="AL994" s="71" t="str">
        <f t="shared" si="585"/>
        <v/>
      </c>
      <c r="AM994" s="71" t="str">
        <f t="shared" si="586"/>
        <v/>
      </c>
      <c r="AN994" s="72" t="str">
        <f t="shared" si="587"/>
        <v/>
      </c>
      <c r="AO994" s="73" t="str">
        <f t="shared" si="588"/>
        <v/>
      </c>
      <c r="AP994" s="72" t="str">
        <f t="shared" si="589"/>
        <v/>
      </c>
      <c r="AQ994" s="72" t="str">
        <f t="shared" si="590"/>
        <v/>
      </c>
      <c r="AR994" s="72" t="str">
        <f t="shared" si="591"/>
        <v/>
      </c>
      <c r="AS994" s="72" t="str">
        <f t="shared" si="592"/>
        <v/>
      </c>
      <c r="AT994" s="72" t="str">
        <f t="shared" si="593"/>
        <v/>
      </c>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78" t="str">
        <f t="shared" si="594"/>
        <v/>
      </c>
      <c r="CO994" s="78" t="str">
        <f t="shared" si="595"/>
        <v/>
      </c>
      <c r="CP994" s="78" t="str">
        <f t="shared" si="596"/>
        <v/>
      </c>
      <c r="CQ994" s="78" t="str">
        <f t="shared" si="597"/>
        <v/>
      </c>
      <c r="CR994" s="78" t="str">
        <f t="shared" si="598"/>
        <v/>
      </c>
      <c r="CS994" s="78" t="str">
        <f t="shared" si="599"/>
        <v/>
      </c>
      <c r="CT994" s="78">
        <f t="shared" si="600"/>
        <v>0</v>
      </c>
      <c r="CU994" s="78">
        <f t="shared" si="601"/>
        <v>0</v>
      </c>
      <c r="CV994" s="78">
        <f t="shared" si="602"/>
        <v>0</v>
      </c>
      <c r="CW994" s="78">
        <f t="shared" si="603"/>
        <v>0</v>
      </c>
      <c r="CX994" s="78">
        <f t="shared" si="604"/>
        <v>0</v>
      </c>
      <c r="CY994" s="78">
        <f t="shared" si="605"/>
        <v>0</v>
      </c>
      <c r="CZ994" s="78">
        <f t="shared" si="606"/>
        <v>0</v>
      </c>
      <c r="DA994" s="78">
        <f>IF(COUNTIFS($A$2:$A$601,A994,$B$2:$B$601,B994,$F$2:F$601,F994)&gt;1,1,0)</f>
        <v>0</v>
      </c>
      <c r="DB994" s="78">
        <f t="shared" si="607"/>
        <v>0</v>
      </c>
      <c r="DC994" s="78">
        <f t="shared" si="608"/>
        <v>0</v>
      </c>
      <c r="DD994" s="78">
        <f t="shared" si="609"/>
        <v>0</v>
      </c>
      <c r="DE994" s="78" t="str">
        <f t="shared" si="610"/>
        <v>1</v>
      </c>
      <c r="DF994" s="78" t="str">
        <f t="shared" si="611"/>
        <v>1</v>
      </c>
      <c r="DG994" s="78" t="str">
        <f t="shared" si="612"/>
        <v>1</v>
      </c>
      <c r="DH994" s="78" t="str">
        <f t="shared" si="613"/>
        <v>1</v>
      </c>
      <c r="DI994" s="79" t="str">
        <f>IFERROR(IF(J994="","",VLOOKUP(J994,Lists!$D$3:$E$13,2,FALSE)),1)</f>
        <v/>
      </c>
      <c r="DJ994" s="79" t="str">
        <f>IFERROR(IF(K994="","",VLOOKUP(K994,Lists!$F$3:$G$14,2,FALSE)),1)</f>
        <v/>
      </c>
      <c r="DK994" s="79" t="str">
        <f>IFERROR(IF(M994="","",VLOOKUP(M994,Lists!$AA$3:$AB$18,2,FALSE)),1)</f>
        <v/>
      </c>
      <c r="DL994" s="79" t="str">
        <f>IFERROR(IF(N994="","",VLOOKUP(N994,Lists!$AC$3:$AD$13,2,FALSE)),1)</f>
        <v/>
      </c>
    </row>
    <row r="995" spans="1:116" ht="15" customHeight="1" x14ac:dyDescent="0.2">
      <c r="A995" s="20"/>
      <c r="B995" s="19"/>
      <c r="C995" s="19"/>
      <c r="D995" s="19"/>
      <c r="E995" s="136"/>
      <c r="F995" s="70"/>
      <c r="G995" s="19"/>
      <c r="H995" s="65"/>
      <c r="I995" s="20"/>
      <c r="J995" s="66"/>
      <c r="K995" s="18"/>
      <c r="L995" s="18"/>
      <c r="M995" s="20"/>
      <c r="N995" s="20"/>
      <c r="O995" s="18"/>
      <c r="P995" s="134"/>
      <c r="Q995" s="70"/>
      <c r="R995" s="134"/>
      <c r="S995" s="70"/>
      <c r="T995" s="134"/>
      <c r="U995" s="70"/>
      <c r="V995" s="134"/>
      <c r="W995" s="20"/>
      <c r="X995" s="135"/>
      <c r="Y995" s="20"/>
      <c r="Z995" s="135"/>
      <c r="AA995" s="19"/>
      <c r="AB995" s="19"/>
      <c r="AC995" s="19"/>
      <c r="AD995" s="19"/>
      <c r="AE995" s="71" t="str">
        <f t="shared" si="578"/>
        <v/>
      </c>
      <c r="AF995" s="71" t="str">
        <f t="shared" si="579"/>
        <v/>
      </c>
      <c r="AG995" s="71" t="str">
        <f t="shared" si="580"/>
        <v/>
      </c>
      <c r="AH995" s="71" t="str">
        <f t="shared" si="581"/>
        <v/>
      </c>
      <c r="AI995" s="71" t="str">
        <f t="shared" si="582"/>
        <v/>
      </c>
      <c r="AJ995" s="71" t="str">
        <f t="shared" si="583"/>
        <v/>
      </c>
      <c r="AK995" s="71" t="str">
        <f t="shared" si="584"/>
        <v/>
      </c>
      <c r="AL995" s="71" t="str">
        <f t="shared" si="585"/>
        <v/>
      </c>
      <c r="AM995" s="71" t="str">
        <f t="shared" si="586"/>
        <v/>
      </c>
      <c r="AN995" s="72" t="str">
        <f t="shared" si="587"/>
        <v/>
      </c>
      <c r="AO995" s="73" t="str">
        <f t="shared" si="588"/>
        <v/>
      </c>
      <c r="AP995" s="72" t="str">
        <f t="shared" si="589"/>
        <v/>
      </c>
      <c r="AQ995" s="72" t="str">
        <f t="shared" si="590"/>
        <v/>
      </c>
      <c r="AR995" s="72" t="str">
        <f t="shared" si="591"/>
        <v/>
      </c>
      <c r="AS995" s="72" t="str">
        <f t="shared" si="592"/>
        <v/>
      </c>
      <c r="AT995" s="72" t="str">
        <f t="shared" si="593"/>
        <v/>
      </c>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78" t="str">
        <f t="shared" si="594"/>
        <v/>
      </c>
      <c r="CO995" s="78" t="str">
        <f t="shared" si="595"/>
        <v/>
      </c>
      <c r="CP995" s="78" t="str">
        <f t="shared" si="596"/>
        <v/>
      </c>
      <c r="CQ995" s="78" t="str">
        <f t="shared" si="597"/>
        <v/>
      </c>
      <c r="CR995" s="78" t="str">
        <f t="shared" si="598"/>
        <v/>
      </c>
      <c r="CS995" s="78" t="str">
        <f t="shared" si="599"/>
        <v/>
      </c>
      <c r="CT995" s="78">
        <f t="shared" si="600"/>
        <v>0</v>
      </c>
      <c r="CU995" s="78">
        <f t="shared" si="601"/>
        <v>0</v>
      </c>
      <c r="CV995" s="78">
        <f t="shared" si="602"/>
        <v>0</v>
      </c>
      <c r="CW995" s="78">
        <f t="shared" si="603"/>
        <v>0</v>
      </c>
      <c r="CX995" s="78">
        <f t="shared" si="604"/>
        <v>0</v>
      </c>
      <c r="CY995" s="78">
        <f t="shared" si="605"/>
        <v>0</v>
      </c>
      <c r="CZ995" s="78">
        <f t="shared" si="606"/>
        <v>0</v>
      </c>
      <c r="DA995" s="78">
        <f>IF(COUNTIFS($A$2:$A$601,A995,$B$2:$B$601,B995,$F$2:F$601,F995)&gt;1,1,0)</f>
        <v>0</v>
      </c>
      <c r="DB995" s="78">
        <f t="shared" si="607"/>
        <v>0</v>
      </c>
      <c r="DC995" s="78">
        <f t="shared" si="608"/>
        <v>0</v>
      </c>
      <c r="DD995" s="78">
        <f t="shared" si="609"/>
        <v>0</v>
      </c>
      <c r="DE995" s="78" t="str">
        <f t="shared" si="610"/>
        <v>1</v>
      </c>
      <c r="DF995" s="78" t="str">
        <f t="shared" si="611"/>
        <v>1</v>
      </c>
      <c r="DG995" s="78" t="str">
        <f t="shared" si="612"/>
        <v>1</v>
      </c>
      <c r="DH995" s="78" t="str">
        <f t="shared" si="613"/>
        <v>1</v>
      </c>
      <c r="DI995" s="79" t="str">
        <f>IFERROR(IF(J995="","",VLOOKUP(J995,Lists!$D$3:$E$13,2,FALSE)),1)</f>
        <v/>
      </c>
      <c r="DJ995" s="79" t="str">
        <f>IFERROR(IF(K995="","",VLOOKUP(K995,Lists!$F$3:$G$14,2,FALSE)),1)</f>
        <v/>
      </c>
      <c r="DK995" s="79" t="str">
        <f>IFERROR(IF(M995="","",VLOOKUP(M995,Lists!$AA$3:$AB$18,2,FALSE)),1)</f>
        <v/>
      </c>
      <c r="DL995" s="79" t="str">
        <f>IFERROR(IF(N995="","",VLOOKUP(N995,Lists!$AC$3:$AD$13,2,FALSE)),1)</f>
        <v/>
      </c>
    </row>
    <row r="996" spans="1:116" ht="15" customHeight="1" x14ac:dyDescent="0.2">
      <c r="A996" s="20"/>
      <c r="B996" s="19"/>
      <c r="C996" s="19"/>
      <c r="D996" s="19"/>
      <c r="E996" s="136"/>
      <c r="F996" s="70"/>
      <c r="G996" s="19"/>
      <c r="H996" s="65"/>
      <c r="I996" s="20"/>
      <c r="J996" s="66"/>
      <c r="K996" s="18"/>
      <c r="L996" s="18"/>
      <c r="M996" s="20"/>
      <c r="N996" s="20"/>
      <c r="O996" s="18"/>
      <c r="P996" s="134"/>
      <c r="Q996" s="70"/>
      <c r="R996" s="134"/>
      <c r="S996" s="70"/>
      <c r="T996" s="134"/>
      <c r="U996" s="70"/>
      <c r="V996" s="134"/>
      <c r="W996" s="20"/>
      <c r="X996" s="135"/>
      <c r="Y996" s="20"/>
      <c r="Z996" s="135"/>
      <c r="AA996" s="19"/>
      <c r="AB996" s="19"/>
      <c r="AC996" s="19"/>
      <c r="AD996" s="19"/>
      <c r="AE996" s="71" t="str">
        <f t="shared" si="578"/>
        <v/>
      </c>
      <c r="AF996" s="71" t="str">
        <f t="shared" si="579"/>
        <v/>
      </c>
      <c r="AG996" s="71" t="str">
        <f t="shared" si="580"/>
        <v/>
      </c>
      <c r="AH996" s="71" t="str">
        <f t="shared" si="581"/>
        <v/>
      </c>
      <c r="AI996" s="71" t="str">
        <f t="shared" si="582"/>
        <v/>
      </c>
      <c r="AJ996" s="71" t="str">
        <f t="shared" si="583"/>
        <v/>
      </c>
      <c r="AK996" s="71" t="str">
        <f t="shared" si="584"/>
        <v/>
      </c>
      <c r="AL996" s="71" t="str">
        <f t="shared" si="585"/>
        <v/>
      </c>
      <c r="AM996" s="71" t="str">
        <f t="shared" si="586"/>
        <v/>
      </c>
      <c r="AN996" s="72" t="str">
        <f t="shared" si="587"/>
        <v/>
      </c>
      <c r="AO996" s="73" t="str">
        <f t="shared" si="588"/>
        <v/>
      </c>
      <c r="AP996" s="72" t="str">
        <f t="shared" si="589"/>
        <v/>
      </c>
      <c r="AQ996" s="72" t="str">
        <f t="shared" si="590"/>
        <v/>
      </c>
      <c r="AR996" s="72" t="str">
        <f t="shared" si="591"/>
        <v/>
      </c>
      <c r="AS996" s="72" t="str">
        <f t="shared" si="592"/>
        <v/>
      </c>
      <c r="AT996" s="72" t="str">
        <f t="shared" si="593"/>
        <v/>
      </c>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78" t="str">
        <f t="shared" si="594"/>
        <v/>
      </c>
      <c r="CO996" s="78" t="str">
        <f t="shared" si="595"/>
        <v/>
      </c>
      <c r="CP996" s="78" t="str">
        <f t="shared" si="596"/>
        <v/>
      </c>
      <c r="CQ996" s="78" t="str">
        <f t="shared" si="597"/>
        <v/>
      </c>
      <c r="CR996" s="78" t="str">
        <f t="shared" si="598"/>
        <v/>
      </c>
      <c r="CS996" s="78" t="str">
        <f t="shared" si="599"/>
        <v/>
      </c>
      <c r="CT996" s="78">
        <f t="shared" si="600"/>
        <v>0</v>
      </c>
      <c r="CU996" s="78">
        <f t="shared" si="601"/>
        <v>0</v>
      </c>
      <c r="CV996" s="78">
        <f t="shared" si="602"/>
        <v>0</v>
      </c>
      <c r="CW996" s="78">
        <f t="shared" si="603"/>
        <v>0</v>
      </c>
      <c r="CX996" s="78">
        <f t="shared" si="604"/>
        <v>0</v>
      </c>
      <c r="CY996" s="78">
        <f t="shared" si="605"/>
        <v>0</v>
      </c>
      <c r="CZ996" s="78">
        <f t="shared" si="606"/>
        <v>0</v>
      </c>
      <c r="DA996" s="78">
        <f>IF(COUNTIFS($A$2:$A$601,A996,$B$2:$B$601,B996,$F$2:F$601,F996)&gt;1,1,0)</f>
        <v>0</v>
      </c>
      <c r="DB996" s="78">
        <f t="shared" si="607"/>
        <v>0</v>
      </c>
      <c r="DC996" s="78">
        <f t="shared" si="608"/>
        <v>0</v>
      </c>
      <c r="DD996" s="78">
        <f t="shared" si="609"/>
        <v>0</v>
      </c>
      <c r="DE996" s="78" t="str">
        <f t="shared" si="610"/>
        <v>1</v>
      </c>
      <c r="DF996" s="78" t="str">
        <f t="shared" si="611"/>
        <v>1</v>
      </c>
      <c r="DG996" s="78" t="str">
        <f t="shared" si="612"/>
        <v>1</v>
      </c>
      <c r="DH996" s="78" t="str">
        <f t="shared" si="613"/>
        <v>1</v>
      </c>
      <c r="DI996" s="79" t="str">
        <f>IFERROR(IF(J996="","",VLOOKUP(J996,Lists!$D$3:$E$13,2,FALSE)),1)</f>
        <v/>
      </c>
      <c r="DJ996" s="79" t="str">
        <f>IFERROR(IF(K996="","",VLOOKUP(K996,Lists!$F$3:$G$14,2,FALSE)),1)</f>
        <v/>
      </c>
      <c r="DK996" s="79" t="str">
        <f>IFERROR(IF(M996="","",VLOOKUP(M996,Lists!$AA$3:$AB$18,2,FALSE)),1)</f>
        <v/>
      </c>
      <c r="DL996" s="79" t="str">
        <f>IFERROR(IF(N996="","",VLOOKUP(N996,Lists!$AC$3:$AD$13,2,FALSE)),1)</f>
        <v/>
      </c>
    </row>
    <row r="997" spans="1:116" ht="15" customHeight="1" x14ac:dyDescent="0.2">
      <c r="A997" s="20"/>
      <c r="B997" s="19"/>
      <c r="C997" s="19"/>
      <c r="D997" s="19"/>
      <c r="E997" s="136"/>
      <c r="F997" s="70"/>
      <c r="G997" s="19"/>
      <c r="H997" s="65"/>
      <c r="I997" s="20"/>
      <c r="J997" s="66"/>
      <c r="K997" s="18"/>
      <c r="L997" s="18"/>
      <c r="M997" s="20"/>
      <c r="N997" s="20"/>
      <c r="O997" s="18"/>
      <c r="P997" s="134"/>
      <c r="Q997" s="70"/>
      <c r="R997" s="134"/>
      <c r="S997" s="70"/>
      <c r="T997" s="134"/>
      <c r="U997" s="70"/>
      <c r="V997" s="134"/>
      <c r="W997" s="20"/>
      <c r="X997" s="135"/>
      <c r="Y997" s="20"/>
      <c r="Z997" s="135"/>
      <c r="AA997" s="19"/>
      <c r="AB997" s="19"/>
      <c r="AC997" s="19"/>
      <c r="AD997" s="19"/>
      <c r="AE997" s="71" t="str">
        <f t="shared" si="578"/>
        <v/>
      </c>
      <c r="AF997" s="71" t="str">
        <f t="shared" si="579"/>
        <v/>
      </c>
      <c r="AG997" s="71" t="str">
        <f t="shared" si="580"/>
        <v/>
      </c>
      <c r="AH997" s="71" t="str">
        <f t="shared" si="581"/>
        <v/>
      </c>
      <c r="AI997" s="71" t="str">
        <f t="shared" si="582"/>
        <v/>
      </c>
      <c r="AJ997" s="71" t="str">
        <f t="shared" si="583"/>
        <v/>
      </c>
      <c r="AK997" s="71" t="str">
        <f t="shared" si="584"/>
        <v/>
      </c>
      <c r="AL997" s="71" t="str">
        <f t="shared" si="585"/>
        <v/>
      </c>
      <c r="AM997" s="71" t="str">
        <f t="shared" si="586"/>
        <v/>
      </c>
      <c r="AN997" s="72" t="str">
        <f t="shared" si="587"/>
        <v/>
      </c>
      <c r="AO997" s="73" t="str">
        <f t="shared" si="588"/>
        <v/>
      </c>
      <c r="AP997" s="72" t="str">
        <f t="shared" si="589"/>
        <v/>
      </c>
      <c r="AQ997" s="72" t="str">
        <f t="shared" si="590"/>
        <v/>
      </c>
      <c r="AR997" s="72" t="str">
        <f t="shared" si="591"/>
        <v/>
      </c>
      <c r="AS997" s="72" t="str">
        <f t="shared" si="592"/>
        <v/>
      </c>
      <c r="AT997" s="72" t="str">
        <f t="shared" si="593"/>
        <v/>
      </c>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78" t="str">
        <f t="shared" si="594"/>
        <v/>
      </c>
      <c r="CO997" s="78" t="str">
        <f t="shared" si="595"/>
        <v/>
      </c>
      <c r="CP997" s="78" t="str">
        <f t="shared" si="596"/>
        <v/>
      </c>
      <c r="CQ997" s="78" t="str">
        <f t="shared" si="597"/>
        <v/>
      </c>
      <c r="CR997" s="78" t="str">
        <f t="shared" si="598"/>
        <v/>
      </c>
      <c r="CS997" s="78" t="str">
        <f t="shared" si="599"/>
        <v/>
      </c>
      <c r="CT997" s="78">
        <f t="shared" si="600"/>
        <v>0</v>
      </c>
      <c r="CU997" s="78">
        <f t="shared" si="601"/>
        <v>0</v>
      </c>
      <c r="CV997" s="78">
        <f t="shared" si="602"/>
        <v>0</v>
      </c>
      <c r="CW997" s="78">
        <f t="shared" si="603"/>
        <v>0</v>
      </c>
      <c r="CX997" s="78">
        <f t="shared" si="604"/>
        <v>0</v>
      </c>
      <c r="CY997" s="78">
        <f t="shared" si="605"/>
        <v>0</v>
      </c>
      <c r="CZ997" s="78">
        <f t="shared" si="606"/>
        <v>0</v>
      </c>
      <c r="DA997" s="78">
        <f>IF(COUNTIFS($A$2:$A$601,A997,$B$2:$B$601,B997,$F$2:F$601,F997)&gt;1,1,0)</f>
        <v>0</v>
      </c>
      <c r="DB997" s="78">
        <f t="shared" si="607"/>
        <v>0</v>
      </c>
      <c r="DC997" s="78">
        <f t="shared" si="608"/>
        <v>0</v>
      </c>
      <c r="DD997" s="78">
        <f t="shared" si="609"/>
        <v>0</v>
      </c>
      <c r="DE997" s="78" t="str">
        <f t="shared" si="610"/>
        <v>1</v>
      </c>
      <c r="DF997" s="78" t="str">
        <f t="shared" si="611"/>
        <v>1</v>
      </c>
      <c r="DG997" s="78" t="str">
        <f t="shared" si="612"/>
        <v>1</v>
      </c>
      <c r="DH997" s="78" t="str">
        <f t="shared" si="613"/>
        <v>1</v>
      </c>
      <c r="DI997" s="79" t="str">
        <f>IFERROR(IF(J997="","",VLOOKUP(J997,Lists!$D$3:$E$13,2,FALSE)),1)</f>
        <v/>
      </c>
      <c r="DJ997" s="79" t="str">
        <f>IFERROR(IF(K997="","",VLOOKUP(K997,Lists!$F$3:$G$14,2,FALSE)),1)</f>
        <v/>
      </c>
      <c r="DK997" s="79" t="str">
        <f>IFERROR(IF(M997="","",VLOOKUP(M997,Lists!$AA$3:$AB$18,2,FALSE)),1)</f>
        <v/>
      </c>
      <c r="DL997" s="79" t="str">
        <f>IFERROR(IF(N997="","",VLOOKUP(N997,Lists!$AC$3:$AD$13,2,FALSE)),1)</f>
        <v/>
      </c>
    </row>
    <row r="998" spans="1:116" ht="15" customHeight="1" x14ac:dyDescent="0.2">
      <c r="A998" s="20"/>
      <c r="B998" s="19"/>
      <c r="C998" s="19"/>
      <c r="D998" s="19"/>
      <c r="E998" s="136"/>
      <c r="F998" s="70"/>
      <c r="G998" s="19"/>
      <c r="H998" s="65"/>
      <c r="I998" s="20"/>
      <c r="J998" s="66"/>
      <c r="K998" s="18"/>
      <c r="L998" s="18"/>
      <c r="M998" s="20"/>
      <c r="N998" s="20"/>
      <c r="O998" s="18"/>
      <c r="P998" s="134"/>
      <c r="Q998" s="70"/>
      <c r="R998" s="134"/>
      <c r="S998" s="70"/>
      <c r="T998" s="134"/>
      <c r="U998" s="70"/>
      <c r="V998" s="134"/>
      <c r="W998" s="20"/>
      <c r="X998" s="135"/>
      <c r="Y998" s="20"/>
      <c r="Z998" s="135"/>
      <c r="AA998" s="19"/>
      <c r="AB998" s="19"/>
      <c r="AC998" s="19"/>
      <c r="AD998" s="19"/>
      <c r="AE998" s="71" t="str">
        <f t="shared" si="578"/>
        <v/>
      </c>
      <c r="AF998" s="71" t="str">
        <f t="shared" si="579"/>
        <v/>
      </c>
      <c r="AG998" s="71" t="str">
        <f t="shared" si="580"/>
        <v/>
      </c>
      <c r="AH998" s="71" t="str">
        <f t="shared" si="581"/>
        <v/>
      </c>
      <c r="AI998" s="71" t="str">
        <f t="shared" si="582"/>
        <v/>
      </c>
      <c r="AJ998" s="71" t="str">
        <f t="shared" si="583"/>
        <v/>
      </c>
      <c r="AK998" s="71" t="str">
        <f t="shared" si="584"/>
        <v/>
      </c>
      <c r="AL998" s="71" t="str">
        <f t="shared" si="585"/>
        <v/>
      </c>
      <c r="AM998" s="71" t="str">
        <f t="shared" si="586"/>
        <v/>
      </c>
      <c r="AN998" s="72" t="str">
        <f t="shared" si="587"/>
        <v/>
      </c>
      <c r="AO998" s="73" t="str">
        <f t="shared" si="588"/>
        <v/>
      </c>
      <c r="AP998" s="72" t="str">
        <f t="shared" si="589"/>
        <v/>
      </c>
      <c r="AQ998" s="72" t="str">
        <f t="shared" si="590"/>
        <v/>
      </c>
      <c r="AR998" s="72" t="str">
        <f t="shared" si="591"/>
        <v/>
      </c>
      <c r="AS998" s="72" t="str">
        <f t="shared" si="592"/>
        <v/>
      </c>
      <c r="AT998" s="72" t="str">
        <f t="shared" si="593"/>
        <v/>
      </c>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78" t="str">
        <f t="shared" si="594"/>
        <v/>
      </c>
      <c r="CO998" s="78" t="str">
        <f t="shared" si="595"/>
        <v/>
      </c>
      <c r="CP998" s="78" t="str">
        <f t="shared" si="596"/>
        <v/>
      </c>
      <c r="CQ998" s="78" t="str">
        <f t="shared" si="597"/>
        <v/>
      </c>
      <c r="CR998" s="78" t="str">
        <f t="shared" si="598"/>
        <v/>
      </c>
      <c r="CS998" s="78" t="str">
        <f t="shared" si="599"/>
        <v/>
      </c>
      <c r="CT998" s="78">
        <f t="shared" si="600"/>
        <v>0</v>
      </c>
      <c r="CU998" s="78">
        <f t="shared" si="601"/>
        <v>0</v>
      </c>
      <c r="CV998" s="78">
        <f t="shared" si="602"/>
        <v>0</v>
      </c>
      <c r="CW998" s="78">
        <f t="shared" si="603"/>
        <v>0</v>
      </c>
      <c r="CX998" s="78">
        <f t="shared" si="604"/>
        <v>0</v>
      </c>
      <c r="CY998" s="78">
        <f t="shared" si="605"/>
        <v>0</v>
      </c>
      <c r="CZ998" s="78">
        <f t="shared" si="606"/>
        <v>0</v>
      </c>
      <c r="DA998" s="78">
        <f>IF(COUNTIFS($A$2:$A$601,A998,$B$2:$B$601,B998,$F$2:F$601,F998)&gt;1,1,0)</f>
        <v>0</v>
      </c>
      <c r="DB998" s="78">
        <f t="shared" si="607"/>
        <v>0</v>
      </c>
      <c r="DC998" s="78">
        <f t="shared" si="608"/>
        <v>0</v>
      </c>
      <c r="DD998" s="78">
        <f t="shared" si="609"/>
        <v>0</v>
      </c>
      <c r="DE998" s="78" t="str">
        <f t="shared" si="610"/>
        <v>1</v>
      </c>
      <c r="DF998" s="78" t="str">
        <f t="shared" si="611"/>
        <v>1</v>
      </c>
      <c r="DG998" s="78" t="str">
        <f t="shared" si="612"/>
        <v>1</v>
      </c>
      <c r="DH998" s="78" t="str">
        <f t="shared" si="613"/>
        <v>1</v>
      </c>
      <c r="DI998" s="79" t="str">
        <f>IFERROR(IF(J998="","",VLOOKUP(J998,Lists!$D$3:$E$13,2,FALSE)),1)</f>
        <v/>
      </c>
      <c r="DJ998" s="79" t="str">
        <f>IFERROR(IF(K998="","",VLOOKUP(K998,Lists!$F$3:$G$14,2,FALSE)),1)</f>
        <v/>
      </c>
      <c r="DK998" s="79" t="str">
        <f>IFERROR(IF(M998="","",VLOOKUP(M998,Lists!$AA$3:$AB$18,2,FALSE)),1)</f>
        <v/>
      </c>
      <c r="DL998" s="79" t="str">
        <f>IFERROR(IF(N998="","",VLOOKUP(N998,Lists!$AC$3:$AD$13,2,FALSE)),1)</f>
        <v/>
      </c>
    </row>
    <row r="999" spans="1:116" ht="15" customHeight="1" x14ac:dyDescent="0.2">
      <c r="A999" s="20"/>
      <c r="B999" s="19"/>
      <c r="C999" s="19"/>
      <c r="D999" s="19"/>
      <c r="E999" s="136"/>
      <c r="F999" s="70"/>
      <c r="G999" s="19"/>
      <c r="H999" s="65"/>
      <c r="I999" s="20"/>
      <c r="J999" s="66"/>
      <c r="K999" s="18"/>
      <c r="L999" s="18"/>
      <c r="M999" s="20"/>
      <c r="N999" s="20"/>
      <c r="O999" s="18"/>
      <c r="P999" s="134"/>
      <c r="Q999" s="70"/>
      <c r="R999" s="134"/>
      <c r="S999" s="70"/>
      <c r="T999" s="134"/>
      <c r="U999" s="70"/>
      <c r="V999" s="134"/>
      <c r="W999" s="20"/>
      <c r="X999" s="135"/>
      <c r="Y999" s="20"/>
      <c r="Z999" s="135"/>
      <c r="AA999" s="19"/>
      <c r="AB999" s="19"/>
      <c r="AC999" s="19"/>
      <c r="AD999" s="19"/>
      <c r="AE999" s="71" t="str">
        <f t="shared" si="578"/>
        <v/>
      </c>
      <c r="AF999" s="71" t="str">
        <f t="shared" si="579"/>
        <v/>
      </c>
      <c r="AG999" s="71" t="str">
        <f t="shared" si="580"/>
        <v/>
      </c>
      <c r="AH999" s="71" t="str">
        <f t="shared" si="581"/>
        <v/>
      </c>
      <c r="AI999" s="71" t="str">
        <f t="shared" si="582"/>
        <v/>
      </c>
      <c r="AJ999" s="71" t="str">
        <f t="shared" si="583"/>
        <v/>
      </c>
      <c r="AK999" s="71" t="str">
        <f t="shared" si="584"/>
        <v/>
      </c>
      <c r="AL999" s="71" t="str">
        <f t="shared" si="585"/>
        <v/>
      </c>
      <c r="AM999" s="71" t="str">
        <f t="shared" si="586"/>
        <v/>
      </c>
      <c r="AN999" s="72" t="str">
        <f t="shared" si="587"/>
        <v/>
      </c>
      <c r="AO999" s="73" t="str">
        <f t="shared" si="588"/>
        <v/>
      </c>
      <c r="AP999" s="72" t="str">
        <f t="shared" si="589"/>
        <v/>
      </c>
      <c r="AQ999" s="72" t="str">
        <f t="shared" si="590"/>
        <v/>
      </c>
      <c r="AR999" s="72" t="str">
        <f t="shared" si="591"/>
        <v/>
      </c>
      <c r="AS999" s="72" t="str">
        <f t="shared" si="592"/>
        <v/>
      </c>
      <c r="AT999" s="72" t="str">
        <f t="shared" si="593"/>
        <v/>
      </c>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78" t="str">
        <f t="shared" si="594"/>
        <v/>
      </c>
      <c r="CO999" s="78" t="str">
        <f t="shared" si="595"/>
        <v/>
      </c>
      <c r="CP999" s="78" t="str">
        <f t="shared" si="596"/>
        <v/>
      </c>
      <c r="CQ999" s="78" t="str">
        <f t="shared" si="597"/>
        <v/>
      </c>
      <c r="CR999" s="78" t="str">
        <f t="shared" si="598"/>
        <v/>
      </c>
      <c r="CS999" s="78" t="str">
        <f t="shared" si="599"/>
        <v/>
      </c>
      <c r="CT999" s="78">
        <f t="shared" si="600"/>
        <v>0</v>
      </c>
      <c r="CU999" s="78">
        <f t="shared" si="601"/>
        <v>0</v>
      </c>
      <c r="CV999" s="78">
        <f t="shared" si="602"/>
        <v>0</v>
      </c>
      <c r="CW999" s="78">
        <f t="shared" si="603"/>
        <v>0</v>
      </c>
      <c r="CX999" s="78">
        <f t="shared" si="604"/>
        <v>0</v>
      </c>
      <c r="CY999" s="78">
        <f t="shared" si="605"/>
        <v>0</v>
      </c>
      <c r="CZ999" s="78">
        <f t="shared" si="606"/>
        <v>0</v>
      </c>
      <c r="DA999" s="78">
        <f>IF(COUNTIFS($A$2:$A$601,A999,$B$2:$B$601,B999,$F$2:F$601,F999)&gt;1,1,0)</f>
        <v>0</v>
      </c>
      <c r="DB999" s="78">
        <f t="shared" si="607"/>
        <v>0</v>
      </c>
      <c r="DC999" s="78">
        <f t="shared" si="608"/>
        <v>0</v>
      </c>
      <c r="DD999" s="78">
        <f t="shared" si="609"/>
        <v>0</v>
      </c>
      <c r="DE999" s="78" t="str">
        <f t="shared" si="610"/>
        <v>1</v>
      </c>
      <c r="DF999" s="78" t="str">
        <f t="shared" si="611"/>
        <v>1</v>
      </c>
      <c r="DG999" s="78" t="str">
        <f t="shared" si="612"/>
        <v>1</v>
      </c>
      <c r="DH999" s="78" t="str">
        <f t="shared" si="613"/>
        <v>1</v>
      </c>
      <c r="DI999" s="79" t="str">
        <f>IFERROR(IF(J999="","",VLOOKUP(J999,Lists!$D$3:$E$13,2,FALSE)),1)</f>
        <v/>
      </c>
      <c r="DJ999" s="79" t="str">
        <f>IFERROR(IF(K999="","",VLOOKUP(K999,Lists!$F$3:$G$14,2,FALSE)),1)</f>
        <v/>
      </c>
      <c r="DK999" s="79" t="str">
        <f>IFERROR(IF(M999="","",VLOOKUP(M999,Lists!$AA$3:$AB$18,2,FALSE)),1)</f>
        <v/>
      </c>
      <c r="DL999" s="79" t="str">
        <f>IFERROR(IF(N999="","",VLOOKUP(N999,Lists!$AC$3:$AD$13,2,FALSE)),1)</f>
        <v/>
      </c>
    </row>
    <row r="1000" spans="1:116" ht="15" customHeight="1" x14ac:dyDescent="0.2">
      <c r="A1000" s="20"/>
      <c r="B1000" s="19"/>
      <c r="C1000" s="19"/>
      <c r="D1000" s="19"/>
      <c r="E1000" s="136"/>
      <c r="F1000" s="70"/>
      <c r="G1000" s="19"/>
      <c r="H1000" s="65"/>
      <c r="I1000" s="20"/>
      <c r="J1000" s="66"/>
      <c r="K1000" s="18"/>
      <c r="L1000" s="18"/>
      <c r="M1000" s="20"/>
      <c r="N1000" s="20"/>
      <c r="O1000" s="18"/>
      <c r="P1000" s="134"/>
      <c r="Q1000" s="70"/>
      <c r="R1000" s="134"/>
      <c r="S1000" s="70"/>
      <c r="T1000" s="134"/>
      <c r="U1000" s="70"/>
      <c r="V1000" s="134"/>
      <c r="W1000" s="20"/>
      <c r="X1000" s="135"/>
      <c r="Y1000" s="20"/>
      <c r="Z1000" s="135"/>
      <c r="AA1000" s="19"/>
      <c r="AB1000" s="19"/>
      <c r="AC1000" s="19"/>
      <c r="AD1000" s="19"/>
      <c r="AE1000" s="71" t="str">
        <f t="shared" si="578"/>
        <v/>
      </c>
      <c r="AF1000" s="71" t="str">
        <f t="shared" si="579"/>
        <v/>
      </c>
      <c r="AG1000" s="71" t="str">
        <f t="shared" si="580"/>
        <v/>
      </c>
      <c r="AH1000" s="71" t="str">
        <f t="shared" si="581"/>
        <v/>
      </c>
      <c r="AI1000" s="71" t="str">
        <f t="shared" si="582"/>
        <v/>
      </c>
      <c r="AJ1000" s="71" t="str">
        <f t="shared" si="583"/>
        <v/>
      </c>
      <c r="AK1000" s="71" t="str">
        <f t="shared" si="584"/>
        <v/>
      </c>
      <c r="AL1000" s="71" t="str">
        <f t="shared" si="585"/>
        <v/>
      </c>
      <c r="AM1000" s="71" t="str">
        <f t="shared" si="586"/>
        <v/>
      </c>
      <c r="AN1000" s="72" t="str">
        <f t="shared" si="587"/>
        <v/>
      </c>
      <c r="AO1000" s="73" t="str">
        <f t="shared" si="588"/>
        <v/>
      </c>
      <c r="AP1000" s="72" t="str">
        <f t="shared" si="589"/>
        <v/>
      </c>
      <c r="AQ1000" s="72" t="str">
        <f t="shared" si="590"/>
        <v/>
      </c>
      <c r="AR1000" s="72" t="str">
        <f t="shared" si="591"/>
        <v/>
      </c>
      <c r="AS1000" s="72" t="str">
        <f t="shared" si="592"/>
        <v/>
      </c>
      <c r="AT1000" s="72" t="str">
        <f t="shared" si="593"/>
        <v/>
      </c>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78" t="str">
        <f t="shared" si="594"/>
        <v/>
      </c>
      <c r="CO1000" s="78" t="str">
        <f t="shared" si="595"/>
        <v/>
      </c>
      <c r="CP1000" s="78" t="str">
        <f t="shared" si="596"/>
        <v/>
      </c>
      <c r="CQ1000" s="78" t="str">
        <f t="shared" si="597"/>
        <v/>
      </c>
      <c r="CR1000" s="78" t="str">
        <f t="shared" si="598"/>
        <v/>
      </c>
      <c r="CS1000" s="78" t="str">
        <f t="shared" si="599"/>
        <v/>
      </c>
      <c r="CT1000" s="78">
        <f t="shared" si="600"/>
        <v>0</v>
      </c>
      <c r="CU1000" s="78">
        <f t="shared" si="601"/>
        <v>0</v>
      </c>
      <c r="CV1000" s="78">
        <f t="shared" si="602"/>
        <v>0</v>
      </c>
      <c r="CW1000" s="78">
        <f t="shared" si="603"/>
        <v>0</v>
      </c>
      <c r="CX1000" s="78">
        <f t="shared" si="604"/>
        <v>0</v>
      </c>
      <c r="CY1000" s="78">
        <f t="shared" si="605"/>
        <v>0</v>
      </c>
      <c r="CZ1000" s="78">
        <f t="shared" si="606"/>
        <v>0</v>
      </c>
      <c r="DA1000" s="78">
        <f>IF(COUNTIFS($A$2:$A$601,A1000,$B$2:$B$601,B1000,$F$2:F$601,F1000)&gt;1,1,0)</f>
        <v>0</v>
      </c>
      <c r="DB1000" s="78">
        <f t="shared" si="607"/>
        <v>0</v>
      </c>
      <c r="DC1000" s="78">
        <f t="shared" si="608"/>
        <v>0</v>
      </c>
      <c r="DD1000" s="78">
        <f t="shared" si="609"/>
        <v>0</v>
      </c>
      <c r="DE1000" s="78" t="str">
        <f t="shared" si="610"/>
        <v>1</v>
      </c>
      <c r="DF1000" s="78" t="str">
        <f t="shared" si="611"/>
        <v>1</v>
      </c>
      <c r="DG1000" s="78" t="str">
        <f t="shared" si="612"/>
        <v>1</v>
      </c>
      <c r="DH1000" s="78" t="str">
        <f t="shared" si="613"/>
        <v>1</v>
      </c>
      <c r="DI1000" s="79" t="str">
        <f>IFERROR(IF(J1000="","",VLOOKUP(J1000,Lists!$D$3:$E$13,2,FALSE)),1)</f>
        <v/>
      </c>
      <c r="DJ1000" s="79" t="str">
        <f>IFERROR(IF(K1000="","",VLOOKUP(K1000,Lists!$F$3:$G$14,2,FALSE)),1)</f>
        <v/>
      </c>
      <c r="DK1000" s="79" t="str">
        <f>IFERROR(IF(M1000="","",VLOOKUP(M1000,Lists!$AA$3:$AB$18,2,FALSE)),1)</f>
        <v/>
      </c>
      <c r="DL1000" s="79" t="str">
        <f>IFERROR(IF(N1000="","",VLOOKUP(N1000,Lists!$AC$3:$AD$13,2,FALSE)),1)</f>
        <v/>
      </c>
    </row>
    <row r="1001" spans="1:116" ht="15" customHeight="1" x14ac:dyDescent="0.2">
      <c r="A1001" s="20"/>
      <c r="B1001" s="19"/>
      <c r="C1001" s="19"/>
      <c r="D1001" s="19"/>
      <c r="E1001" s="136"/>
      <c r="F1001" s="70"/>
      <c r="G1001" s="19"/>
      <c r="H1001" s="65"/>
      <c r="I1001" s="20"/>
      <c r="J1001" s="66"/>
      <c r="K1001" s="18"/>
      <c r="L1001" s="18"/>
      <c r="M1001" s="20"/>
      <c r="N1001" s="20"/>
      <c r="O1001" s="18"/>
      <c r="P1001" s="134"/>
      <c r="Q1001" s="70"/>
      <c r="R1001" s="134"/>
      <c r="S1001" s="70"/>
      <c r="T1001" s="134"/>
      <c r="U1001" s="70"/>
      <c r="V1001" s="134"/>
      <c r="W1001" s="20"/>
      <c r="X1001" s="135"/>
      <c r="Y1001" s="20"/>
      <c r="Z1001" s="135"/>
      <c r="AA1001" s="19"/>
      <c r="AB1001" s="19"/>
      <c r="AC1001" s="19"/>
      <c r="AD1001" s="19"/>
      <c r="AE1001" s="71" t="str">
        <f t="shared" si="578"/>
        <v/>
      </c>
      <c r="AF1001" s="71" t="str">
        <f t="shared" si="579"/>
        <v/>
      </c>
      <c r="AG1001" s="71" t="str">
        <f t="shared" si="580"/>
        <v/>
      </c>
      <c r="AH1001" s="71" t="str">
        <f t="shared" si="581"/>
        <v/>
      </c>
      <c r="AI1001" s="71" t="str">
        <f t="shared" si="582"/>
        <v/>
      </c>
      <c r="AJ1001" s="71" t="str">
        <f t="shared" si="583"/>
        <v/>
      </c>
      <c r="AK1001" s="71" t="str">
        <f t="shared" si="584"/>
        <v/>
      </c>
      <c r="AL1001" s="71" t="str">
        <f t="shared" si="585"/>
        <v/>
      </c>
      <c r="AM1001" s="71" t="str">
        <f t="shared" si="586"/>
        <v/>
      </c>
      <c r="AN1001" s="72" t="str">
        <f t="shared" si="587"/>
        <v/>
      </c>
      <c r="AO1001" s="73" t="str">
        <f t="shared" si="588"/>
        <v/>
      </c>
      <c r="AP1001" s="72" t="str">
        <f t="shared" si="589"/>
        <v/>
      </c>
      <c r="AQ1001" s="72" t="str">
        <f t="shared" si="590"/>
        <v/>
      </c>
      <c r="AR1001" s="72" t="str">
        <f t="shared" si="591"/>
        <v/>
      </c>
      <c r="AS1001" s="72" t="str">
        <f t="shared" si="592"/>
        <v/>
      </c>
      <c r="AT1001" s="72" t="str">
        <f t="shared" si="593"/>
        <v/>
      </c>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78" t="str">
        <f t="shared" si="594"/>
        <v/>
      </c>
      <c r="CO1001" s="78" t="str">
        <f t="shared" si="595"/>
        <v/>
      </c>
      <c r="CP1001" s="78" t="str">
        <f t="shared" si="596"/>
        <v/>
      </c>
      <c r="CQ1001" s="78" t="str">
        <f t="shared" si="597"/>
        <v/>
      </c>
      <c r="CR1001" s="78" t="str">
        <f t="shared" si="598"/>
        <v/>
      </c>
      <c r="CS1001" s="78" t="str">
        <f t="shared" si="599"/>
        <v/>
      </c>
      <c r="CT1001" s="78">
        <f t="shared" si="600"/>
        <v>0</v>
      </c>
      <c r="CU1001" s="78">
        <f t="shared" si="601"/>
        <v>0</v>
      </c>
      <c r="CV1001" s="78">
        <f t="shared" si="602"/>
        <v>0</v>
      </c>
      <c r="CW1001" s="78">
        <f t="shared" si="603"/>
        <v>0</v>
      </c>
      <c r="CX1001" s="78">
        <f t="shared" si="604"/>
        <v>0</v>
      </c>
      <c r="CY1001" s="78">
        <f t="shared" si="605"/>
        <v>0</v>
      </c>
      <c r="CZ1001" s="78">
        <f t="shared" si="606"/>
        <v>0</v>
      </c>
      <c r="DA1001" s="78">
        <f>IF(COUNTIFS($A$2:$A$601,A1001,$B$2:$B$601,B1001,$F$2:F$601,F1001)&gt;1,1,0)</f>
        <v>0</v>
      </c>
      <c r="DB1001" s="78">
        <f t="shared" si="607"/>
        <v>0</v>
      </c>
      <c r="DC1001" s="78">
        <f t="shared" si="608"/>
        <v>0</v>
      </c>
      <c r="DD1001" s="78">
        <f t="shared" si="609"/>
        <v>0</v>
      </c>
      <c r="DE1001" s="78" t="str">
        <f t="shared" si="610"/>
        <v>1</v>
      </c>
      <c r="DF1001" s="78" t="str">
        <f t="shared" si="611"/>
        <v>1</v>
      </c>
      <c r="DG1001" s="78" t="str">
        <f t="shared" si="612"/>
        <v>1</v>
      </c>
      <c r="DH1001" s="78" t="str">
        <f t="shared" si="613"/>
        <v>1</v>
      </c>
      <c r="DI1001" s="79" t="str">
        <f>IFERROR(IF(J1001="","",VLOOKUP(J1001,Lists!$D$3:$E$13,2,FALSE)),1)</f>
        <v/>
      </c>
      <c r="DJ1001" s="79" t="str">
        <f>IFERROR(IF(K1001="","",VLOOKUP(K1001,Lists!$F$3:$G$14,2,FALSE)),1)</f>
        <v/>
      </c>
      <c r="DK1001" s="79" t="str">
        <f>IFERROR(IF(M1001="","",VLOOKUP(M1001,Lists!$AA$3:$AB$18,2,FALSE)),1)</f>
        <v/>
      </c>
      <c r="DL1001" s="79" t="str">
        <f>IFERROR(IF(N1001="","",VLOOKUP(N1001,Lists!$AC$3:$AD$13,2,FALSE)),1)</f>
        <v/>
      </c>
    </row>
    <row r="1002" spans="1:116" ht="15" customHeight="1" x14ac:dyDescent="0.2">
      <c r="A1002" s="20"/>
      <c r="B1002" s="19"/>
      <c r="C1002" s="19"/>
      <c r="D1002" s="19"/>
      <c r="E1002" s="136"/>
      <c r="F1002" s="70"/>
      <c r="G1002" s="19"/>
      <c r="H1002" s="65"/>
      <c r="I1002" s="20"/>
      <c r="J1002" s="66"/>
      <c r="K1002" s="18"/>
      <c r="L1002" s="18"/>
      <c r="M1002" s="20"/>
      <c r="N1002" s="20"/>
      <c r="O1002" s="18"/>
      <c r="P1002" s="134"/>
      <c r="Q1002" s="70"/>
      <c r="R1002" s="134"/>
      <c r="S1002" s="70"/>
      <c r="T1002" s="134"/>
      <c r="U1002" s="70"/>
      <c r="V1002" s="134"/>
      <c r="W1002" s="20"/>
      <c r="X1002" s="135"/>
      <c r="Y1002" s="20"/>
      <c r="Z1002" s="135"/>
      <c r="AA1002" s="19"/>
      <c r="AB1002" s="19"/>
      <c r="AC1002" s="19"/>
      <c r="AD1002" s="19"/>
      <c r="AE1002" s="71" t="str">
        <f t="shared" si="578"/>
        <v/>
      </c>
      <c r="AF1002" s="71" t="str">
        <f t="shared" si="579"/>
        <v/>
      </c>
      <c r="AG1002" s="71" t="str">
        <f t="shared" si="580"/>
        <v/>
      </c>
      <c r="AH1002" s="71" t="str">
        <f t="shared" si="581"/>
        <v/>
      </c>
      <c r="AI1002" s="71" t="str">
        <f t="shared" si="582"/>
        <v/>
      </c>
      <c r="AJ1002" s="71" t="str">
        <f t="shared" si="583"/>
        <v/>
      </c>
      <c r="AK1002" s="71" t="str">
        <f t="shared" si="584"/>
        <v/>
      </c>
      <c r="AL1002" s="71" t="str">
        <f t="shared" si="585"/>
        <v/>
      </c>
      <c r="AM1002" s="71" t="str">
        <f t="shared" si="586"/>
        <v/>
      </c>
      <c r="AN1002" s="72" t="str">
        <f t="shared" si="587"/>
        <v/>
      </c>
      <c r="AO1002" s="73" t="str">
        <f t="shared" si="588"/>
        <v/>
      </c>
      <c r="AP1002" s="72" t="str">
        <f t="shared" si="589"/>
        <v/>
      </c>
      <c r="AQ1002" s="72" t="str">
        <f t="shared" si="590"/>
        <v/>
      </c>
      <c r="AR1002" s="72" t="str">
        <f t="shared" si="591"/>
        <v/>
      </c>
      <c r="AS1002" s="72" t="str">
        <f t="shared" si="592"/>
        <v/>
      </c>
      <c r="AT1002" s="72" t="str">
        <f t="shared" si="593"/>
        <v/>
      </c>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78" t="str">
        <f t="shared" si="594"/>
        <v/>
      </c>
      <c r="CO1002" s="78" t="str">
        <f t="shared" si="595"/>
        <v/>
      </c>
      <c r="CP1002" s="78" t="str">
        <f t="shared" si="596"/>
        <v/>
      </c>
      <c r="CQ1002" s="78" t="str">
        <f t="shared" si="597"/>
        <v/>
      </c>
      <c r="CR1002" s="78" t="str">
        <f t="shared" si="598"/>
        <v/>
      </c>
      <c r="CS1002" s="78" t="str">
        <f t="shared" si="599"/>
        <v/>
      </c>
      <c r="CT1002" s="78">
        <f t="shared" si="600"/>
        <v>0</v>
      </c>
      <c r="CU1002" s="78">
        <f t="shared" si="601"/>
        <v>0</v>
      </c>
      <c r="CV1002" s="78">
        <f t="shared" si="602"/>
        <v>0</v>
      </c>
      <c r="CW1002" s="78">
        <f t="shared" si="603"/>
        <v>0</v>
      </c>
      <c r="CX1002" s="78">
        <f t="shared" si="604"/>
        <v>0</v>
      </c>
      <c r="CY1002" s="78">
        <f t="shared" si="605"/>
        <v>0</v>
      </c>
      <c r="CZ1002" s="78">
        <f t="shared" si="606"/>
        <v>0</v>
      </c>
      <c r="DA1002" s="78">
        <f>IF(COUNTIFS($A$2:$A$601,A1002,$B$2:$B$601,B1002,$F$2:F$601,F1002)&gt;1,1,0)</f>
        <v>0</v>
      </c>
      <c r="DB1002" s="78">
        <f t="shared" si="607"/>
        <v>0</v>
      </c>
      <c r="DC1002" s="78">
        <f t="shared" si="608"/>
        <v>0</v>
      </c>
      <c r="DD1002" s="78">
        <f t="shared" si="609"/>
        <v>0</v>
      </c>
      <c r="DE1002" s="78" t="str">
        <f t="shared" si="610"/>
        <v>1</v>
      </c>
      <c r="DF1002" s="78" t="str">
        <f t="shared" si="611"/>
        <v>1</v>
      </c>
      <c r="DG1002" s="78" t="str">
        <f t="shared" si="612"/>
        <v>1</v>
      </c>
      <c r="DH1002" s="78" t="str">
        <f t="shared" si="613"/>
        <v>1</v>
      </c>
      <c r="DI1002" s="79" t="str">
        <f>IFERROR(IF(J1002="","",VLOOKUP(J1002,Lists!$D$3:$E$13,2,FALSE)),1)</f>
        <v/>
      </c>
      <c r="DJ1002" s="79" t="str">
        <f>IFERROR(IF(K1002="","",VLOOKUP(K1002,Lists!$F$3:$G$14,2,FALSE)),1)</f>
        <v/>
      </c>
      <c r="DK1002" s="79" t="str">
        <f>IFERROR(IF(M1002="","",VLOOKUP(M1002,Lists!$AA$3:$AB$18,2,FALSE)),1)</f>
        <v/>
      </c>
      <c r="DL1002" s="79" t="str">
        <f>IFERROR(IF(N1002="","",VLOOKUP(N1002,Lists!$AC$3:$AD$13,2,FALSE)),1)</f>
        <v/>
      </c>
    </row>
    <row r="1003" spans="1:116" ht="15" customHeight="1" x14ac:dyDescent="0.2">
      <c r="A1003" s="20"/>
      <c r="B1003" s="19"/>
      <c r="C1003" s="19"/>
      <c r="D1003" s="19"/>
      <c r="E1003" s="136"/>
      <c r="F1003" s="70"/>
      <c r="G1003" s="19"/>
      <c r="H1003" s="65"/>
      <c r="I1003" s="20"/>
      <c r="J1003" s="66"/>
      <c r="K1003" s="18"/>
      <c r="L1003" s="18"/>
      <c r="M1003" s="20"/>
      <c r="N1003" s="20"/>
      <c r="O1003" s="18"/>
      <c r="P1003" s="134"/>
      <c r="Q1003" s="70"/>
      <c r="R1003" s="134"/>
      <c r="S1003" s="70"/>
      <c r="T1003" s="134"/>
      <c r="U1003" s="70"/>
      <c r="V1003" s="134"/>
      <c r="W1003" s="20"/>
      <c r="X1003" s="135"/>
      <c r="Y1003" s="20"/>
      <c r="Z1003" s="135"/>
      <c r="AA1003" s="19"/>
      <c r="AB1003" s="19"/>
      <c r="AC1003" s="19"/>
      <c r="AD1003" s="19"/>
      <c r="AE1003" s="71" t="str">
        <f t="shared" si="578"/>
        <v/>
      </c>
      <c r="AF1003" s="71" t="str">
        <f t="shared" si="579"/>
        <v/>
      </c>
      <c r="AG1003" s="71" t="str">
        <f t="shared" si="580"/>
        <v/>
      </c>
      <c r="AH1003" s="71" t="str">
        <f t="shared" si="581"/>
        <v/>
      </c>
      <c r="AI1003" s="71" t="str">
        <f t="shared" si="582"/>
        <v/>
      </c>
      <c r="AJ1003" s="71" t="str">
        <f t="shared" si="583"/>
        <v/>
      </c>
      <c r="AK1003" s="71" t="str">
        <f t="shared" si="584"/>
        <v/>
      </c>
      <c r="AL1003" s="71" t="str">
        <f t="shared" si="585"/>
        <v/>
      </c>
      <c r="AM1003" s="71" t="str">
        <f t="shared" si="586"/>
        <v/>
      </c>
      <c r="AN1003" s="72" t="str">
        <f t="shared" si="587"/>
        <v/>
      </c>
      <c r="AO1003" s="73" t="str">
        <f t="shared" si="588"/>
        <v/>
      </c>
      <c r="AP1003" s="72" t="str">
        <f t="shared" si="589"/>
        <v/>
      </c>
      <c r="AQ1003" s="72" t="str">
        <f t="shared" si="590"/>
        <v/>
      </c>
      <c r="AR1003" s="72" t="str">
        <f t="shared" si="591"/>
        <v/>
      </c>
      <c r="AS1003" s="72" t="str">
        <f t="shared" si="592"/>
        <v/>
      </c>
      <c r="AT1003" s="72" t="str">
        <f t="shared" si="593"/>
        <v/>
      </c>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78" t="str">
        <f t="shared" si="594"/>
        <v/>
      </c>
      <c r="CO1003" s="78" t="str">
        <f t="shared" si="595"/>
        <v/>
      </c>
      <c r="CP1003" s="78" t="str">
        <f t="shared" si="596"/>
        <v/>
      </c>
      <c r="CQ1003" s="78" t="str">
        <f t="shared" si="597"/>
        <v/>
      </c>
      <c r="CR1003" s="78" t="str">
        <f t="shared" si="598"/>
        <v/>
      </c>
      <c r="CS1003" s="78" t="str">
        <f t="shared" si="599"/>
        <v/>
      </c>
      <c r="CT1003" s="78">
        <f t="shared" si="600"/>
        <v>0</v>
      </c>
      <c r="CU1003" s="78">
        <f t="shared" si="601"/>
        <v>0</v>
      </c>
      <c r="CV1003" s="78">
        <f t="shared" si="602"/>
        <v>0</v>
      </c>
      <c r="CW1003" s="78">
        <f t="shared" si="603"/>
        <v>0</v>
      </c>
      <c r="CX1003" s="78">
        <f t="shared" si="604"/>
        <v>0</v>
      </c>
      <c r="CY1003" s="78">
        <f t="shared" si="605"/>
        <v>0</v>
      </c>
      <c r="CZ1003" s="78">
        <f t="shared" si="606"/>
        <v>0</v>
      </c>
      <c r="DA1003" s="78">
        <f>IF(COUNTIFS($A$2:$A$601,A1003,$B$2:$B$601,B1003,$F$2:F$601,F1003)&gt;1,1,0)</f>
        <v>0</v>
      </c>
      <c r="DB1003" s="78">
        <f t="shared" si="607"/>
        <v>0</v>
      </c>
      <c r="DC1003" s="78">
        <f t="shared" si="608"/>
        <v>0</v>
      </c>
      <c r="DD1003" s="78">
        <f t="shared" si="609"/>
        <v>0</v>
      </c>
      <c r="DE1003" s="78" t="str">
        <f t="shared" si="610"/>
        <v>1</v>
      </c>
      <c r="DF1003" s="78" t="str">
        <f t="shared" si="611"/>
        <v>1</v>
      </c>
      <c r="DG1003" s="78" t="str">
        <f t="shared" si="612"/>
        <v>1</v>
      </c>
      <c r="DH1003" s="78" t="str">
        <f t="shared" si="613"/>
        <v>1</v>
      </c>
      <c r="DI1003" s="79" t="str">
        <f>IFERROR(IF(J1003="","",VLOOKUP(J1003,Lists!$D$3:$E$13,2,FALSE)),1)</f>
        <v/>
      </c>
      <c r="DJ1003" s="79" t="str">
        <f>IFERROR(IF(K1003="","",VLOOKUP(K1003,Lists!$F$3:$G$14,2,FALSE)),1)</f>
        <v/>
      </c>
      <c r="DK1003" s="79" t="str">
        <f>IFERROR(IF(M1003="","",VLOOKUP(M1003,Lists!$AA$3:$AB$18,2,FALSE)),1)</f>
        <v/>
      </c>
      <c r="DL1003" s="79" t="str">
        <f>IFERROR(IF(N1003="","",VLOOKUP(N1003,Lists!$AC$3:$AD$13,2,FALSE)),1)</f>
        <v/>
      </c>
    </row>
    <row r="1004" spans="1:116" ht="15" customHeight="1" x14ac:dyDescent="0.2">
      <c r="A1004" s="20"/>
      <c r="B1004" s="19"/>
      <c r="C1004" s="19"/>
      <c r="D1004" s="19"/>
      <c r="E1004" s="136"/>
      <c r="F1004" s="70"/>
      <c r="G1004" s="19"/>
      <c r="H1004" s="65"/>
      <c r="I1004" s="20"/>
      <c r="J1004" s="66"/>
      <c r="K1004" s="18"/>
      <c r="L1004" s="18"/>
      <c r="M1004" s="20"/>
      <c r="N1004" s="20"/>
      <c r="O1004" s="18"/>
      <c r="P1004" s="134"/>
      <c r="Q1004" s="70"/>
      <c r="R1004" s="134"/>
      <c r="S1004" s="70"/>
      <c r="T1004" s="134"/>
      <c r="U1004" s="70"/>
      <c r="V1004" s="134"/>
      <c r="W1004" s="20"/>
      <c r="X1004" s="135"/>
      <c r="Y1004" s="20"/>
      <c r="Z1004" s="135"/>
      <c r="AA1004" s="19"/>
      <c r="AB1004" s="19"/>
      <c r="AC1004" s="19"/>
      <c r="AD1004" s="19"/>
      <c r="AE1004" s="71" t="str">
        <f t="shared" si="578"/>
        <v/>
      </c>
      <c r="AF1004" s="71" t="str">
        <f t="shared" si="579"/>
        <v/>
      </c>
      <c r="AG1004" s="71" t="str">
        <f t="shared" si="580"/>
        <v/>
      </c>
      <c r="AH1004" s="71" t="str">
        <f t="shared" si="581"/>
        <v/>
      </c>
      <c r="AI1004" s="71" t="str">
        <f t="shared" si="582"/>
        <v/>
      </c>
      <c r="AJ1004" s="71" t="str">
        <f t="shared" si="583"/>
        <v/>
      </c>
      <c r="AK1004" s="71" t="str">
        <f t="shared" si="584"/>
        <v/>
      </c>
      <c r="AL1004" s="71" t="str">
        <f t="shared" si="585"/>
        <v/>
      </c>
      <c r="AM1004" s="71" t="str">
        <f t="shared" si="586"/>
        <v/>
      </c>
      <c r="AN1004" s="72" t="str">
        <f t="shared" si="587"/>
        <v/>
      </c>
      <c r="AO1004" s="73" t="str">
        <f t="shared" si="588"/>
        <v/>
      </c>
      <c r="AP1004" s="72" t="str">
        <f t="shared" si="589"/>
        <v/>
      </c>
      <c r="AQ1004" s="72" t="str">
        <f t="shared" si="590"/>
        <v/>
      </c>
      <c r="AR1004" s="72" t="str">
        <f t="shared" si="591"/>
        <v/>
      </c>
      <c r="AS1004" s="72" t="str">
        <f t="shared" si="592"/>
        <v/>
      </c>
      <c r="AT1004" s="72" t="str">
        <f t="shared" si="593"/>
        <v/>
      </c>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78" t="str">
        <f t="shared" si="594"/>
        <v/>
      </c>
      <c r="CO1004" s="78" t="str">
        <f t="shared" si="595"/>
        <v/>
      </c>
      <c r="CP1004" s="78" t="str">
        <f t="shared" si="596"/>
        <v/>
      </c>
      <c r="CQ1004" s="78" t="str">
        <f t="shared" si="597"/>
        <v/>
      </c>
      <c r="CR1004" s="78" t="str">
        <f t="shared" si="598"/>
        <v/>
      </c>
      <c r="CS1004" s="78" t="str">
        <f t="shared" si="599"/>
        <v/>
      </c>
      <c r="CT1004" s="78">
        <f t="shared" si="600"/>
        <v>0</v>
      </c>
      <c r="CU1004" s="78">
        <f t="shared" si="601"/>
        <v>0</v>
      </c>
      <c r="CV1004" s="78">
        <f t="shared" si="602"/>
        <v>0</v>
      </c>
      <c r="CW1004" s="78">
        <f t="shared" si="603"/>
        <v>0</v>
      </c>
      <c r="CX1004" s="78">
        <f t="shared" si="604"/>
        <v>0</v>
      </c>
      <c r="CY1004" s="78">
        <f t="shared" si="605"/>
        <v>0</v>
      </c>
      <c r="CZ1004" s="78">
        <f t="shared" si="606"/>
        <v>0</v>
      </c>
      <c r="DA1004" s="78">
        <f>IF(COUNTIFS($A$2:$A$601,A1004,$B$2:$B$601,B1004,$F$2:F$601,F1004)&gt;1,1,0)</f>
        <v>0</v>
      </c>
      <c r="DB1004" s="78">
        <f t="shared" si="607"/>
        <v>0</v>
      </c>
      <c r="DC1004" s="78">
        <f t="shared" si="608"/>
        <v>0</v>
      </c>
      <c r="DD1004" s="78">
        <f t="shared" si="609"/>
        <v>0</v>
      </c>
      <c r="DE1004" s="78" t="str">
        <f t="shared" si="610"/>
        <v>1</v>
      </c>
      <c r="DF1004" s="78" t="str">
        <f t="shared" si="611"/>
        <v>1</v>
      </c>
      <c r="DG1004" s="78" t="str">
        <f t="shared" si="612"/>
        <v>1</v>
      </c>
      <c r="DH1004" s="78" t="str">
        <f t="shared" si="613"/>
        <v>1</v>
      </c>
      <c r="DI1004" s="79" t="str">
        <f>IFERROR(IF(J1004="","",VLOOKUP(J1004,Lists!$D$3:$E$13,2,FALSE)),1)</f>
        <v/>
      </c>
      <c r="DJ1004" s="79" t="str">
        <f>IFERROR(IF(K1004="","",VLOOKUP(K1004,Lists!$F$3:$G$14,2,FALSE)),1)</f>
        <v/>
      </c>
      <c r="DK1004" s="79" t="str">
        <f>IFERROR(IF(M1004="","",VLOOKUP(M1004,Lists!$AA$3:$AB$18,2,FALSE)),1)</f>
        <v/>
      </c>
      <c r="DL1004" s="79" t="str">
        <f>IFERROR(IF(N1004="","",VLOOKUP(N1004,Lists!$AC$3:$AD$13,2,FALSE)),1)</f>
        <v/>
      </c>
    </row>
    <row r="1005" spans="1:116" ht="15" customHeight="1" x14ac:dyDescent="0.2">
      <c r="A1005" s="20"/>
      <c r="B1005" s="19"/>
      <c r="C1005" s="19"/>
      <c r="D1005" s="19"/>
      <c r="E1005" s="136"/>
      <c r="F1005" s="70"/>
      <c r="G1005" s="19"/>
      <c r="H1005" s="65"/>
      <c r="I1005" s="20"/>
      <c r="J1005" s="66"/>
      <c r="K1005" s="18"/>
      <c r="L1005" s="18"/>
      <c r="M1005" s="20"/>
      <c r="N1005" s="20"/>
      <c r="O1005" s="18"/>
      <c r="P1005" s="134"/>
      <c r="Q1005" s="70"/>
      <c r="R1005" s="134"/>
      <c r="S1005" s="70"/>
      <c r="T1005" s="134"/>
      <c r="U1005" s="70"/>
      <c r="V1005" s="134"/>
      <c r="W1005" s="20"/>
      <c r="X1005" s="135"/>
      <c r="Y1005" s="20"/>
      <c r="Z1005" s="135"/>
      <c r="AA1005" s="19"/>
      <c r="AB1005" s="19"/>
      <c r="AC1005" s="19"/>
      <c r="AD1005" s="19"/>
      <c r="AE1005" s="71" t="str">
        <f t="shared" si="578"/>
        <v/>
      </c>
      <c r="AF1005" s="71" t="str">
        <f t="shared" si="579"/>
        <v/>
      </c>
      <c r="AG1005" s="71" t="str">
        <f t="shared" si="580"/>
        <v/>
      </c>
      <c r="AH1005" s="71" t="str">
        <f t="shared" si="581"/>
        <v/>
      </c>
      <c r="AI1005" s="71" t="str">
        <f t="shared" si="582"/>
        <v/>
      </c>
      <c r="AJ1005" s="71" t="str">
        <f t="shared" si="583"/>
        <v/>
      </c>
      <c r="AK1005" s="71" t="str">
        <f t="shared" si="584"/>
        <v/>
      </c>
      <c r="AL1005" s="71" t="str">
        <f t="shared" si="585"/>
        <v/>
      </c>
      <c r="AM1005" s="71" t="str">
        <f t="shared" si="586"/>
        <v/>
      </c>
      <c r="AN1005" s="72" t="str">
        <f t="shared" si="587"/>
        <v/>
      </c>
      <c r="AO1005" s="73" t="str">
        <f t="shared" si="588"/>
        <v/>
      </c>
      <c r="AP1005" s="72" t="str">
        <f t="shared" si="589"/>
        <v/>
      </c>
      <c r="AQ1005" s="72" t="str">
        <f t="shared" si="590"/>
        <v/>
      </c>
      <c r="AR1005" s="72" t="str">
        <f t="shared" si="591"/>
        <v/>
      </c>
      <c r="AS1005" s="72" t="str">
        <f t="shared" si="592"/>
        <v/>
      </c>
      <c r="AT1005" s="72" t="str">
        <f t="shared" si="593"/>
        <v/>
      </c>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78" t="str">
        <f t="shared" si="594"/>
        <v/>
      </c>
      <c r="CO1005" s="78" t="str">
        <f t="shared" si="595"/>
        <v/>
      </c>
      <c r="CP1005" s="78" t="str">
        <f t="shared" si="596"/>
        <v/>
      </c>
      <c r="CQ1005" s="78" t="str">
        <f t="shared" si="597"/>
        <v/>
      </c>
      <c r="CR1005" s="78" t="str">
        <f t="shared" si="598"/>
        <v/>
      </c>
      <c r="CS1005" s="78" t="str">
        <f t="shared" si="599"/>
        <v/>
      </c>
      <c r="CT1005" s="78">
        <f t="shared" si="600"/>
        <v>0</v>
      </c>
      <c r="CU1005" s="78">
        <f t="shared" si="601"/>
        <v>0</v>
      </c>
      <c r="CV1005" s="78">
        <f t="shared" si="602"/>
        <v>0</v>
      </c>
      <c r="CW1005" s="78">
        <f t="shared" si="603"/>
        <v>0</v>
      </c>
      <c r="CX1005" s="78">
        <f t="shared" si="604"/>
        <v>0</v>
      </c>
      <c r="CY1005" s="78">
        <f t="shared" si="605"/>
        <v>0</v>
      </c>
      <c r="CZ1005" s="78">
        <f t="shared" si="606"/>
        <v>0</v>
      </c>
      <c r="DA1005" s="78">
        <f>IF(COUNTIFS($A$2:$A$601,A1005,$B$2:$B$601,B1005,$F$2:F$601,F1005)&gt;1,1,0)</f>
        <v>0</v>
      </c>
      <c r="DB1005" s="78">
        <f t="shared" si="607"/>
        <v>0</v>
      </c>
      <c r="DC1005" s="78">
        <f t="shared" si="608"/>
        <v>0</v>
      </c>
      <c r="DD1005" s="78">
        <f t="shared" si="609"/>
        <v>0</v>
      </c>
      <c r="DE1005" s="78" t="str">
        <f t="shared" si="610"/>
        <v>1</v>
      </c>
      <c r="DF1005" s="78" t="str">
        <f t="shared" si="611"/>
        <v>1</v>
      </c>
      <c r="DG1005" s="78" t="str">
        <f t="shared" si="612"/>
        <v>1</v>
      </c>
      <c r="DH1005" s="78" t="str">
        <f t="shared" si="613"/>
        <v>1</v>
      </c>
      <c r="DI1005" s="79" t="str">
        <f>IFERROR(IF(J1005="","",VLOOKUP(J1005,Lists!$D$3:$E$13,2,FALSE)),1)</f>
        <v/>
      </c>
      <c r="DJ1005" s="79" t="str">
        <f>IFERROR(IF(K1005="","",VLOOKUP(K1005,Lists!$F$3:$G$14,2,FALSE)),1)</f>
        <v/>
      </c>
      <c r="DK1005" s="79" t="str">
        <f>IFERROR(IF(M1005="","",VLOOKUP(M1005,Lists!$AA$3:$AB$18,2,FALSE)),1)</f>
        <v/>
      </c>
      <c r="DL1005" s="79" t="str">
        <f>IFERROR(IF(N1005="","",VLOOKUP(N1005,Lists!$AC$3:$AD$13,2,FALSE)),1)</f>
        <v/>
      </c>
    </row>
    <row r="1006" spans="1:116" ht="15" customHeight="1" x14ac:dyDescent="0.2">
      <c r="A1006" s="20"/>
      <c r="B1006" s="19"/>
      <c r="C1006" s="19"/>
      <c r="D1006" s="19"/>
      <c r="E1006" s="136"/>
      <c r="F1006" s="70"/>
      <c r="G1006" s="19"/>
      <c r="H1006" s="65"/>
      <c r="I1006" s="20"/>
      <c r="J1006" s="66"/>
      <c r="K1006" s="18"/>
      <c r="L1006" s="18"/>
      <c r="M1006" s="20"/>
      <c r="N1006" s="20"/>
      <c r="O1006" s="18"/>
      <c r="P1006" s="134"/>
      <c r="Q1006" s="70"/>
      <c r="R1006" s="134"/>
      <c r="S1006" s="70"/>
      <c r="T1006" s="134"/>
      <c r="U1006" s="70"/>
      <c r="V1006" s="134"/>
      <c r="W1006" s="20"/>
      <c r="X1006" s="135"/>
      <c r="Y1006" s="20"/>
      <c r="Z1006" s="135"/>
      <c r="AA1006" s="19"/>
      <c r="AB1006" s="19"/>
      <c r="AC1006" s="19"/>
      <c r="AD1006" s="19"/>
      <c r="AE1006" s="71" t="str">
        <f t="shared" si="578"/>
        <v/>
      </c>
      <c r="AF1006" s="71" t="str">
        <f t="shared" si="579"/>
        <v/>
      </c>
      <c r="AG1006" s="71" t="str">
        <f t="shared" si="580"/>
        <v/>
      </c>
      <c r="AH1006" s="71" t="str">
        <f t="shared" si="581"/>
        <v/>
      </c>
      <c r="AI1006" s="71" t="str">
        <f t="shared" si="582"/>
        <v/>
      </c>
      <c r="AJ1006" s="71" t="str">
        <f t="shared" si="583"/>
        <v/>
      </c>
      <c r="AK1006" s="71" t="str">
        <f t="shared" si="584"/>
        <v/>
      </c>
      <c r="AL1006" s="71" t="str">
        <f t="shared" si="585"/>
        <v/>
      </c>
      <c r="AM1006" s="71" t="str">
        <f t="shared" si="586"/>
        <v/>
      </c>
      <c r="AN1006" s="72" t="str">
        <f t="shared" si="587"/>
        <v/>
      </c>
      <c r="AO1006" s="73" t="str">
        <f t="shared" si="588"/>
        <v/>
      </c>
      <c r="AP1006" s="72" t="str">
        <f t="shared" si="589"/>
        <v/>
      </c>
      <c r="AQ1006" s="72" t="str">
        <f t="shared" si="590"/>
        <v/>
      </c>
      <c r="AR1006" s="72" t="str">
        <f t="shared" si="591"/>
        <v/>
      </c>
      <c r="AS1006" s="72" t="str">
        <f t="shared" si="592"/>
        <v/>
      </c>
      <c r="AT1006" s="72" t="str">
        <f t="shared" si="593"/>
        <v/>
      </c>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78" t="str">
        <f t="shared" si="594"/>
        <v/>
      </c>
      <c r="CO1006" s="78" t="str">
        <f t="shared" si="595"/>
        <v/>
      </c>
      <c r="CP1006" s="78" t="str">
        <f t="shared" si="596"/>
        <v/>
      </c>
      <c r="CQ1006" s="78" t="str">
        <f t="shared" si="597"/>
        <v/>
      </c>
      <c r="CR1006" s="78" t="str">
        <f t="shared" si="598"/>
        <v/>
      </c>
      <c r="CS1006" s="78" t="str">
        <f t="shared" si="599"/>
        <v/>
      </c>
      <c r="CT1006" s="78">
        <f t="shared" si="600"/>
        <v>0</v>
      </c>
      <c r="CU1006" s="78">
        <f t="shared" si="601"/>
        <v>0</v>
      </c>
      <c r="CV1006" s="78">
        <f t="shared" si="602"/>
        <v>0</v>
      </c>
      <c r="CW1006" s="78">
        <f t="shared" si="603"/>
        <v>0</v>
      </c>
      <c r="CX1006" s="78">
        <f t="shared" si="604"/>
        <v>0</v>
      </c>
      <c r="CY1006" s="78">
        <f t="shared" si="605"/>
        <v>0</v>
      </c>
      <c r="CZ1006" s="78">
        <f t="shared" si="606"/>
        <v>0</v>
      </c>
      <c r="DA1006" s="78">
        <f>IF(COUNTIFS($A$2:$A$601,A1006,$B$2:$B$601,B1006,$F$2:F$601,F1006)&gt;1,1,0)</f>
        <v>0</v>
      </c>
      <c r="DB1006" s="78">
        <f t="shared" si="607"/>
        <v>0</v>
      </c>
      <c r="DC1006" s="78">
        <f t="shared" si="608"/>
        <v>0</v>
      </c>
      <c r="DD1006" s="78">
        <f t="shared" si="609"/>
        <v>0</v>
      </c>
      <c r="DE1006" s="78" t="str">
        <f t="shared" si="610"/>
        <v>1</v>
      </c>
      <c r="DF1006" s="78" t="str">
        <f t="shared" si="611"/>
        <v>1</v>
      </c>
      <c r="DG1006" s="78" t="str">
        <f t="shared" si="612"/>
        <v>1</v>
      </c>
      <c r="DH1006" s="78" t="str">
        <f t="shared" si="613"/>
        <v>1</v>
      </c>
      <c r="DI1006" s="79" t="str">
        <f>IFERROR(IF(J1006="","",VLOOKUP(J1006,Lists!$D$3:$E$13,2,FALSE)),1)</f>
        <v/>
      </c>
      <c r="DJ1006" s="79" t="str">
        <f>IFERROR(IF(K1006="","",VLOOKUP(K1006,Lists!$F$3:$G$14,2,FALSE)),1)</f>
        <v/>
      </c>
      <c r="DK1006" s="79" t="str">
        <f>IFERROR(IF(M1006="","",VLOOKUP(M1006,Lists!$AA$3:$AB$18,2,FALSE)),1)</f>
        <v/>
      </c>
      <c r="DL1006" s="79" t="str">
        <f>IFERROR(IF(N1006="","",VLOOKUP(N1006,Lists!$AC$3:$AD$13,2,FALSE)),1)</f>
        <v/>
      </c>
    </row>
    <row r="1007" spans="1:116" ht="15" customHeight="1" x14ac:dyDescent="0.2">
      <c r="A1007" s="20"/>
      <c r="B1007" s="19"/>
      <c r="C1007" s="19"/>
      <c r="D1007" s="19"/>
      <c r="E1007" s="136"/>
      <c r="F1007" s="70"/>
      <c r="G1007" s="19"/>
      <c r="H1007" s="65"/>
      <c r="I1007" s="20"/>
      <c r="J1007" s="66"/>
      <c r="K1007" s="18"/>
      <c r="L1007" s="18"/>
      <c r="M1007" s="20"/>
      <c r="N1007" s="20"/>
      <c r="O1007" s="18"/>
      <c r="P1007" s="134"/>
      <c r="Q1007" s="70"/>
      <c r="R1007" s="134"/>
      <c r="S1007" s="70"/>
      <c r="T1007" s="134"/>
      <c r="U1007" s="70"/>
      <c r="V1007" s="134"/>
      <c r="W1007" s="20"/>
      <c r="X1007" s="135"/>
      <c r="Y1007" s="20"/>
      <c r="Z1007" s="135"/>
      <c r="AA1007" s="19"/>
      <c r="AB1007" s="19"/>
      <c r="AC1007" s="19"/>
      <c r="AD1007" s="19"/>
      <c r="AE1007" s="71" t="str">
        <f t="shared" si="578"/>
        <v/>
      </c>
      <c r="AF1007" s="71" t="str">
        <f t="shared" si="579"/>
        <v/>
      </c>
      <c r="AG1007" s="71" t="str">
        <f t="shared" si="580"/>
        <v/>
      </c>
      <c r="AH1007" s="71" t="str">
        <f t="shared" si="581"/>
        <v/>
      </c>
      <c r="AI1007" s="71" t="str">
        <f t="shared" si="582"/>
        <v/>
      </c>
      <c r="AJ1007" s="71" t="str">
        <f t="shared" si="583"/>
        <v/>
      </c>
      <c r="AK1007" s="71" t="str">
        <f t="shared" si="584"/>
        <v/>
      </c>
      <c r="AL1007" s="71" t="str">
        <f t="shared" si="585"/>
        <v/>
      </c>
      <c r="AM1007" s="71" t="str">
        <f t="shared" si="586"/>
        <v/>
      </c>
      <c r="AN1007" s="72" t="str">
        <f t="shared" si="587"/>
        <v/>
      </c>
      <c r="AO1007" s="73" t="str">
        <f t="shared" si="588"/>
        <v/>
      </c>
      <c r="AP1007" s="72" t="str">
        <f t="shared" si="589"/>
        <v/>
      </c>
      <c r="AQ1007" s="72" t="str">
        <f t="shared" si="590"/>
        <v/>
      </c>
      <c r="AR1007" s="72" t="str">
        <f t="shared" si="591"/>
        <v/>
      </c>
      <c r="AS1007" s="72" t="str">
        <f t="shared" si="592"/>
        <v/>
      </c>
      <c r="AT1007" s="72" t="str">
        <f t="shared" si="593"/>
        <v/>
      </c>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78" t="str">
        <f t="shared" si="594"/>
        <v/>
      </c>
      <c r="CO1007" s="78" t="str">
        <f t="shared" si="595"/>
        <v/>
      </c>
      <c r="CP1007" s="78" t="str">
        <f t="shared" si="596"/>
        <v/>
      </c>
      <c r="CQ1007" s="78" t="str">
        <f t="shared" si="597"/>
        <v/>
      </c>
      <c r="CR1007" s="78" t="str">
        <f t="shared" si="598"/>
        <v/>
      </c>
      <c r="CS1007" s="78" t="str">
        <f t="shared" si="599"/>
        <v/>
      </c>
      <c r="CT1007" s="78">
        <f t="shared" si="600"/>
        <v>0</v>
      </c>
      <c r="CU1007" s="78">
        <f t="shared" si="601"/>
        <v>0</v>
      </c>
      <c r="CV1007" s="78">
        <f t="shared" si="602"/>
        <v>0</v>
      </c>
      <c r="CW1007" s="78">
        <f t="shared" si="603"/>
        <v>0</v>
      </c>
      <c r="CX1007" s="78">
        <f t="shared" si="604"/>
        <v>0</v>
      </c>
      <c r="CY1007" s="78">
        <f t="shared" si="605"/>
        <v>0</v>
      </c>
      <c r="CZ1007" s="78">
        <f t="shared" si="606"/>
        <v>0</v>
      </c>
      <c r="DA1007" s="78">
        <f>IF(COUNTIFS($A$2:$A$601,A1007,$B$2:$B$601,B1007,$F$2:F$601,F1007)&gt;1,1,0)</f>
        <v>0</v>
      </c>
      <c r="DB1007" s="78">
        <f t="shared" si="607"/>
        <v>0</v>
      </c>
      <c r="DC1007" s="78">
        <f t="shared" si="608"/>
        <v>0</v>
      </c>
      <c r="DD1007" s="78">
        <f t="shared" si="609"/>
        <v>0</v>
      </c>
      <c r="DE1007" s="78" t="str">
        <f t="shared" si="610"/>
        <v>1</v>
      </c>
      <c r="DF1007" s="78" t="str">
        <f t="shared" si="611"/>
        <v>1</v>
      </c>
      <c r="DG1007" s="78" t="str">
        <f t="shared" si="612"/>
        <v>1</v>
      </c>
      <c r="DH1007" s="78" t="str">
        <f t="shared" si="613"/>
        <v>1</v>
      </c>
      <c r="DI1007" s="79" t="str">
        <f>IFERROR(IF(J1007="","",VLOOKUP(J1007,Lists!$D$3:$E$13,2,FALSE)),1)</f>
        <v/>
      </c>
      <c r="DJ1007" s="79" t="str">
        <f>IFERROR(IF(K1007="","",VLOOKUP(K1007,Lists!$F$3:$G$14,2,FALSE)),1)</f>
        <v/>
      </c>
      <c r="DK1007" s="79" t="str">
        <f>IFERROR(IF(M1007="","",VLOOKUP(M1007,Lists!$AA$3:$AB$18,2,FALSE)),1)</f>
        <v/>
      </c>
      <c r="DL1007" s="79" t="str">
        <f>IFERROR(IF(N1007="","",VLOOKUP(N1007,Lists!$AC$3:$AD$13,2,FALSE)),1)</f>
        <v/>
      </c>
    </row>
    <row r="1008" spans="1:116" ht="15" customHeight="1" x14ac:dyDescent="0.2">
      <c r="A1008" s="20"/>
      <c r="B1008" s="19"/>
      <c r="C1008" s="19"/>
      <c r="D1008" s="19"/>
      <c r="E1008" s="136"/>
      <c r="F1008" s="70"/>
      <c r="G1008" s="19"/>
      <c r="H1008" s="65"/>
      <c r="I1008" s="20"/>
      <c r="J1008" s="66"/>
      <c r="K1008" s="18"/>
      <c r="L1008" s="18"/>
      <c r="M1008" s="20"/>
      <c r="N1008" s="20"/>
      <c r="O1008" s="18"/>
      <c r="P1008" s="134"/>
      <c r="Q1008" s="70"/>
      <c r="R1008" s="134"/>
      <c r="S1008" s="70"/>
      <c r="T1008" s="134"/>
      <c r="U1008" s="70"/>
      <c r="V1008" s="134"/>
      <c r="W1008" s="20"/>
      <c r="X1008" s="135"/>
      <c r="Y1008" s="20"/>
      <c r="Z1008" s="135"/>
      <c r="AA1008" s="19"/>
      <c r="AB1008" s="19"/>
      <c r="AC1008" s="19"/>
      <c r="AD1008" s="19"/>
      <c r="AE1008" s="71" t="str">
        <f t="shared" si="578"/>
        <v/>
      </c>
      <c r="AF1008" s="71" t="str">
        <f t="shared" si="579"/>
        <v/>
      </c>
      <c r="AG1008" s="71" t="str">
        <f t="shared" si="580"/>
        <v/>
      </c>
      <c r="AH1008" s="71" t="str">
        <f t="shared" si="581"/>
        <v/>
      </c>
      <c r="AI1008" s="71" t="str">
        <f t="shared" si="582"/>
        <v/>
      </c>
      <c r="AJ1008" s="71" t="str">
        <f t="shared" si="583"/>
        <v/>
      </c>
      <c r="AK1008" s="71" t="str">
        <f t="shared" si="584"/>
        <v/>
      </c>
      <c r="AL1008" s="71" t="str">
        <f t="shared" si="585"/>
        <v/>
      </c>
      <c r="AM1008" s="71" t="str">
        <f t="shared" si="586"/>
        <v/>
      </c>
      <c r="AN1008" s="72" t="str">
        <f t="shared" si="587"/>
        <v/>
      </c>
      <c r="AO1008" s="73" t="str">
        <f t="shared" si="588"/>
        <v/>
      </c>
      <c r="AP1008" s="72" t="str">
        <f t="shared" si="589"/>
        <v/>
      </c>
      <c r="AQ1008" s="72" t="str">
        <f t="shared" si="590"/>
        <v/>
      </c>
      <c r="AR1008" s="72" t="str">
        <f t="shared" si="591"/>
        <v/>
      </c>
      <c r="AS1008" s="72" t="str">
        <f t="shared" si="592"/>
        <v/>
      </c>
      <c r="AT1008" s="72" t="str">
        <f t="shared" si="593"/>
        <v/>
      </c>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78" t="str">
        <f t="shared" si="594"/>
        <v/>
      </c>
      <c r="CO1008" s="78" t="str">
        <f t="shared" si="595"/>
        <v/>
      </c>
      <c r="CP1008" s="78" t="str">
        <f t="shared" si="596"/>
        <v/>
      </c>
      <c r="CQ1008" s="78" t="str">
        <f t="shared" si="597"/>
        <v/>
      </c>
      <c r="CR1008" s="78" t="str">
        <f t="shared" si="598"/>
        <v/>
      </c>
      <c r="CS1008" s="78" t="str">
        <f t="shared" si="599"/>
        <v/>
      </c>
      <c r="CT1008" s="78">
        <f t="shared" si="600"/>
        <v>0</v>
      </c>
      <c r="CU1008" s="78">
        <f t="shared" si="601"/>
        <v>0</v>
      </c>
      <c r="CV1008" s="78">
        <f t="shared" si="602"/>
        <v>0</v>
      </c>
      <c r="CW1008" s="78">
        <f t="shared" si="603"/>
        <v>0</v>
      </c>
      <c r="CX1008" s="78">
        <f t="shared" si="604"/>
        <v>0</v>
      </c>
      <c r="CY1008" s="78">
        <f t="shared" si="605"/>
        <v>0</v>
      </c>
      <c r="CZ1008" s="78">
        <f t="shared" si="606"/>
        <v>0</v>
      </c>
      <c r="DA1008" s="78">
        <f>IF(COUNTIFS($A$2:$A$601,A1008,$B$2:$B$601,B1008,$F$2:F$601,F1008)&gt;1,1,0)</f>
        <v>0</v>
      </c>
      <c r="DB1008" s="78">
        <f t="shared" si="607"/>
        <v>0</v>
      </c>
      <c r="DC1008" s="78">
        <f t="shared" si="608"/>
        <v>0</v>
      </c>
      <c r="DD1008" s="78">
        <f t="shared" si="609"/>
        <v>0</v>
      </c>
      <c r="DE1008" s="78" t="str">
        <f t="shared" si="610"/>
        <v>1</v>
      </c>
      <c r="DF1008" s="78" t="str">
        <f t="shared" si="611"/>
        <v>1</v>
      </c>
      <c r="DG1008" s="78" t="str">
        <f t="shared" si="612"/>
        <v>1</v>
      </c>
      <c r="DH1008" s="78" t="str">
        <f t="shared" si="613"/>
        <v>1</v>
      </c>
      <c r="DI1008" s="79" t="str">
        <f>IFERROR(IF(J1008="","",VLOOKUP(J1008,Lists!$D$3:$E$13,2,FALSE)),1)</f>
        <v/>
      </c>
      <c r="DJ1008" s="79" t="str">
        <f>IFERROR(IF(K1008="","",VLOOKUP(K1008,Lists!$F$3:$G$14,2,FALSE)),1)</f>
        <v/>
      </c>
      <c r="DK1008" s="79" t="str">
        <f>IFERROR(IF(M1008="","",VLOOKUP(M1008,Lists!$AA$3:$AB$18,2,FALSE)),1)</f>
        <v/>
      </c>
      <c r="DL1008" s="79" t="str">
        <f>IFERROR(IF(N1008="","",VLOOKUP(N1008,Lists!$AC$3:$AD$13,2,FALSE)),1)</f>
        <v/>
      </c>
    </row>
    <row r="1009" spans="1:116" ht="15" customHeight="1" x14ac:dyDescent="0.2">
      <c r="A1009" s="20"/>
      <c r="B1009" s="19"/>
      <c r="C1009" s="19"/>
      <c r="D1009" s="19"/>
      <c r="E1009" s="136"/>
      <c r="F1009" s="70"/>
      <c r="G1009" s="19"/>
      <c r="H1009" s="65"/>
      <c r="I1009" s="20"/>
      <c r="J1009" s="66"/>
      <c r="K1009" s="18"/>
      <c r="L1009" s="18"/>
      <c r="M1009" s="20"/>
      <c r="N1009" s="20"/>
      <c r="O1009" s="18"/>
      <c r="P1009" s="134"/>
      <c r="Q1009" s="70"/>
      <c r="R1009" s="134"/>
      <c r="S1009" s="70"/>
      <c r="T1009" s="134"/>
      <c r="U1009" s="70"/>
      <c r="V1009" s="134"/>
      <c r="W1009" s="20"/>
      <c r="X1009" s="135"/>
      <c r="Y1009" s="20"/>
      <c r="Z1009" s="135"/>
      <c r="AA1009" s="19"/>
      <c r="AB1009" s="19"/>
      <c r="AC1009" s="19"/>
      <c r="AD1009" s="19"/>
      <c r="AE1009" s="71" t="str">
        <f t="shared" si="578"/>
        <v/>
      </c>
      <c r="AF1009" s="71" t="str">
        <f t="shared" si="579"/>
        <v/>
      </c>
      <c r="AG1009" s="71" t="str">
        <f t="shared" si="580"/>
        <v/>
      </c>
      <c r="AH1009" s="71" t="str">
        <f t="shared" si="581"/>
        <v/>
      </c>
      <c r="AI1009" s="71" t="str">
        <f t="shared" si="582"/>
        <v/>
      </c>
      <c r="AJ1009" s="71" t="str">
        <f t="shared" si="583"/>
        <v/>
      </c>
      <c r="AK1009" s="71" t="str">
        <f t="shared" si="584"/>
        <v/>
      </c>
      <c r="AL1009" s="71" t="str">
        <f t="shared" si="585"/>
        <v/>
      </c>
      <c r="AM1009" s="71" t="str">
        <f t="shared" si="586"/>
        <v/>
      </c>
      <c r="AN1009" s="72" t="str">
        <f t="shared" si="587"/>
        <v/>
      </c>
      <c r="AO1009" s="73" t="str">
        <f t="shared" si="588"/>
        <v/>
      </c>
      <c r="AP1009" s="72" t="str">
        <f t="shared" si="589"/>
        <v/>
      </c>
      <c r="AQ1009" s="72" t="str">
        <f t="shared" si="590"/>
        <v/>
      </c>
      <c r="AR1009" s="72" t="str">
        <f t="shared" si="591"/>
        <v/>
      </c>
      <c r="AS1009" s="72" t="str">
        <f t="shared" si="592"/>
        <v/>
      </c>
      <c r="AT1009" s="72" t="str">
        <f t="shared" si="593"/>
        <v/>
      </c>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78" t="str">
        <f t="shared" si="594"/>
        <v/>
      </c>
      <c r="CO1009" s="78" t="str">
        <f t="shared" si="595"/>
        <v/>
      </c>
      <c r="CP1009" s="78" t="str">
        <f t="shared" si="596"/>
        <v/>
      </c>
      <c r="CQ1009" s="78" t="str">
        <f t="shared" si="597"/>
        <v/>
      </c>
      <c r="CR1009" s="78" t="str">
        <f t="shared" si="598"/>
        <v/>
      </c>
      <c r="CS1009" s="78" t="str">
        <f t="shared" si="599"/>
        <v/>
      </c>
      <c r="CT1009" s="78">
        <f t="shared" si="600"/>
        <v>0</v>
      </c>
      <c r="CU1009" s="78">
        <f t="shared" si="601"/>
        <v>0</v>
      </c>
      <c r="CV1009" s="78">
        <f t="shared" si="602"/>
        <v>0</v>
      </c>
      <c r="CW1009" s="78">
        <f t="shared" si="603"/>
        <v>0</v>
      </c>
      <c r="CX1009" s="78">
        <f t="shared" si="604"/>
        <v>0</v>
      </c>
      <c r="CY1009" s="78">
        <f t="shared" si="605"/>
        <v>0</v>
      </c>
      <c r="CZ1009" s="78">
        <f t="shared" si="606"/>
        <v>0</v>
      </c>
      <c r="DA1009" s="78">
        <f>IF(COUNTIFS($A$2:$A$601,A1009,$B$2:$B$601,B1009,$F$2:F$601,F1009)&gt;1,1,0)</f>
        <v>0</v>
      </c>
      <c r="DB1009" s="78">
        <f t="shared" si="607"/>
        <v>0</v>
      </c>
      <c r="DC1009" s="78">
        <f t="shared" si="608"/>
        <v>0</v>
      </c>
      <c r="DD1009" s="78">
        <f t="shared" si="609"/>
        <v>0</v>
      </c>
      <c r="DE1009" s="78" t="str">
        <f t="shared" si="610"/>
        <v>1</v>
      </c>
      <c r="DF1009" s="78" t="str">
        <f t="shared" si="611"/>
        <v>1</v>
      </c>
      <c r="DG1009" s="78" t="str">
        <f t="shared" si="612"/>
        <v>1</v>
      </c>
      <c r="DH1009" s="78" t="str">
        <f t="shared" si="613"/>
        <v>1</v>
      </c>
      <c r="DI1009" s="79" t="str">
        <f>IFERROR(IF(J1009="","",VLOOKUP(J1009,Lists!$D$3:$E$13,2,FALSE)),1)</f>
        <v/>
      </c>
      <c r="DJ1009" s="79" t="str">
        <f>IFERROR(IF(K1009="","",VLOOKUP(K1009,Lists!$F$3:$G$14,2,FALSE)),1)</f>
        <v/>
      </c>
      <c r="DK1009" s="79" t="str">
        <f>IFERROR(IF(M1009="","",VLOOKUP(M1009,Lists!$AA$3:$AB$18,2,FALSE)),1)</f>
        <v/>
      </c>
      <c r="DL1009" s="79" t="str">
        <f>IFERROR(IF(N1009="","",VLOOKUP(N1009,Lists!$AC$3:$AD$13,2,FALSE)),1)</f>
        <v/>
      </c>
    </row>
    <row r="1010" spans="1:116" ht="15" customHeight="1" x14ac:dyDescent="0.2">
      <c r="A1010" s="20"/>
      <c r="B1010" s="19"/>
      <c r="C1010" s="19"/>
      <c r="D1010" s="19"/>
      <c r="E1010" s="136"/>
      <c r="F1010" s="70"/>
      <c r="G1010" s="19"/>
      <c r="H1010" s="65"/>
      <c r="I1010" s="20"/>
      <c r="J1010" s="66"/>
      <c r="K1010" s="18"/>
      <c r="L1010" s="18"/>
      <c r="M1010" s="20"/>
      <c r="N1010" s="20"/>
      <c r="O1010" s="18"/>
      <c r="P1010" s="134"/>
      <c r="Q1010" s="70"/>
      <c r="R1010" s="134"/>
      <c r="S1010" s="70"/>
      <c r="T1010" s="134"/>
      <c r="U1010" s="70"/>
      <c r="V1010" s="134"/>
      <c r="W1010" s="20"/>
      <c r="X1010" s="135"/>
      <c r="Y1010" s="20"/>
      <c r="Z1010" s="135"/>
      <c r="AA1010" s="19"/>
      <c r="AB1010" s="19"/>
      <c r="AC1010" s="19"/>
      <c r="AD1010" s="19"/>
      <c r="AE1010" s="71" t="str">
        <f t="shared" si="578"/>
        <v/>
      </c>
      <c r="AF1010" s="71" t="str">
        <f t="shared" si="579"/>
        <v/>
      </c>
      <c r="AG1010" s="71" t="str">
        <f t="shared" si="580"/>
        <v/>
      </c>
      <c r="AH1010" s="71" t="str">
        <f t="shared" si="581"/>
        <v/>
      </c>
      <c r="AI1010" s="71" t="str">
        <f t="shared" si="582"/>
        <v/>
      </c>
      <c r="AJ1010" s="71" t="str">
        <f t="shared" si="583"/>
        <v/>
      </c>
      <c r="AK1010" s="71" t="str">
        <f t="shared" si="584"/>
        <v/>
      </c>
      <c r="AL1010" s="71" t="str">
        <f t="shared" si="585"/>
        <v/>
      </c>
      <c r="AM1010" s="71" t="str">
        <f t="shared" si="586"/>
        <v/>
      </c>
      <c r="AN1010" s="72" t="str">
        <f t="shared" si="587"/>
        <v/>
      </c>
      <c r="AO1010" s="73" t="str">
        <f t="shared" si="588"/>
        <v/>
      </c>
      <c r="AP1010" s="72" t="str">
        <f t="shared" si="589"/>
        <v/>
      </c>
      <c r="AQ1010" s="72" t="str">
        <f t="shared" si="590"/>
        <v/>
      </c>
      <c r="AR1010" s="72" t="str">
        <f t="shared" si="591"/>
        <v/>
      </c>
      <c r="AS1010" s="72" t="str">
        <f t="shared" si="592"/>
        <v/>
      </c>
      <c r="AT1010" s="72" t="str">
        <f t="shared" si="593"/>
        <v/>
      </c>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78" t="str">
        <f t="shared" si="594"/>
        <v/>
      </c>
      <c r="CO1010" s="78" t="str">
        <f t="shared" si="595"/>
        <v/>
      </c>
      <c r="CP1010" s="78" t="str">
        <f t="shared" si="596"/>
        <v/>
      </c>
      <c r="CQ1010" s="78" t="str">
        <f t="shared" si="597"/>
        <v/>
      </c>
      <c r="CR1010" s="78" t="str">
        <f t="shared" si="598"/>
        <v/>
      </c>
      <c r="CS1010" s="78" t="str">
        <f t="shared" si="599"/>
        <v/>
      </c>
      <c r="CT1010" s="78">
        <f t="shared" si="600"/>
        <v>0</v>
      </c>
      <c r="CU1010" s="78">
        <f t="shared" si="601"/>
        <v>0</v>
      </c>
      <c r="CV1010" s="78">
        <f t="shared" si="602"/>
        <v>0</v>
      </c>
      <c r="CW1010" s="78">
        <f t="shared" si="603"/>
        <v>0</v>
      </c>
      <c r="CX1010" s="78">
        <f t="shared" si="604"/>
        <v>0</v>
      </c>
      <c r="CY1010" s="78">
        <f t="shared" si="605"/>
        <v>0</v>
      </c>
      <c r="CZ1010" s="78">
        <f t="shared" si="606"/>
        <v>0</v>
      </c>
      <c r="DA1010" s="78">
        <f>IF(COUNTIFS($A$2:$A$601,A1010,$B$2:$B$601,B1010,$F$2:F$601,F1010)&gt;1,1,0)</f>
        <v>0</v>
      </c>
      <c r="DB1010" s="78">
        <f t="shared" si="607"/>
        <v>0</v>
      </c>
      <c r="DC1010" s="78">
        <f t="shared" si="608"/>
        <v>0</v>
      </c>
      <c r="DD1010" s="78">
        <f t="shared" si="609"/>
        <v>0</v>
      </c>
      <c r="DE1010" s="78" t="str">
        <f t="shared" si="610"/>
        <v>1</v>
      </c>
      <c r="DF1010" s="78" t="str">
        <f t="shared" si="611"/>
        <v>1</v>
      </c>
      <c r="DG1010" s="78" t="str">
        <f t="shared" si="612"/>
        <v>1</v>
      </c>
      <c r="DH1010" s="78" t="str">
        <f t="shared" si="613"/>
        <v>1</v>
      </c>
      <c r="DI1010" s="79" t="str">
        <f>IFERROR(IF(J1010="","",VLOOKUP(J1010,Lists!$D$3:$E$13,2,FALSE)),1)</f>
        <v/>
      </c>
      <c r="DJ1010" s="79" t="str">
        <f>IFERROR(IF(K1010="","",VLOOKUP(K1010,Lists!$F$3:$G$14,2,FALSE)),1)</f>
        <v/>
      </c>
      <c r="DK1010" s="79" t="str">
        <f>IFERROR(IF(M1010="","",VLOOKUP(M1010,Lists!$AA$3:$AB$18,2,FALSE)),1)</f>
        <v/>
      </c>
      <c r="DL1010" s="79" t="str">
        <f>IFERROR(IF(N1010="","",VLOOKUP(N1010,Lists!$AC$3:$AD$13,2,FALSE)),1)</f>
        <v/>
      </c>
    </row>
    <row r="1011" spans="1:116" ht="15" customHeight="1" x14ac:dyDescent="0.2">
      <c r="A1011" s="20"/>
      <c r="B1011" s="19"/>
      <c r="C1011" s="19"/>
      <c r="D1011" s="19"/>
      <c r="E1011" s="136"/>
      <c r="F1011" s="70"/>
      <c r="G1011" s="19"/>
      <c r="H1011" s="65"/>
      <c r="I1011" s="20"/>
      <c r="J1011" s="66"/>
      <c r="K1011" s="18"/>
      <c r="L1011" s="18"/>
      <c r="M1011" s="20"/>
      <c r="N1011" s="20"/>
      <c r="O1011" s="18"/>
      <c r="P1011" s="134"/>
      <c r="Q1011" s="70"/>
      <c r="R1011" s="134"/>
      <c r="S1011" s="70"/>
      <c r="T1011" s="134"/>
      <c r="U1011" s="70"/>
      <c r="V1011" s="134"/>
      <c r="W1011" s="20"/>
      <c r="X1011" s="135"/>
      <c r="Y1011" s="20"/>
      <c r="Z1011" s="135"/>
      <c r="AA1011" s="19"/>
      <c r="AB1011" s="19"/>
      <c r="AC1011" s="19"/>
      <c r="AD1011" s="19"/>
      <c r="AE1011" s="71" t="str">
        <f t="shared" si="578"/>
        <v/>
      </c>
      <c r="AF1011" s="71" t="str">
        <f t="shared" si="579"/>
        <v/>
      </c>
      <c r="AG1011" s="71" t="str">
        <f t="shared" si="580"/>
        <v/>
      </c>
      <c r="AH1011" s="71" t="str">
        <f t="shared" si="581"/>
        <v/>
      </c>
      <c r="AI1011" s="71" t="str">
        <f t="shared" si="582"/>
        <v/>
      </c>
      <c r="AJ1011" s="71" t="str">
        <f t="shared" si="583"/>
        <v/>
      </c>
      <c r="AK1011" s="71" t="str">
        <f t="shared" si="584"/>
        <v/>
      </c>
      <c r="AL1011" s="71" t="str">
        <f t="shared" si="585"/>
        <v/>
      </c>
      <c r="AM1011" s="71" t="str">
        <f t="shared" si="586"/>
        <v/>
      </c>
      <c r="AN1011" s="72" t="str">
        <f t="shared" si="587"/>
        <v/>
      </c>
      <c r="AO1011" s="73" t="str">
        <f t="shared" si="588"/>
        <v/>
      </c>
      <c r="AP1011" s="72" t="str">
        <f t="shared" si="589"/>
        <v/>
      </c>
      <c r="AQ1011" s="72" t="str">
        <f t="shared" si="590"/>
        <v/>
      </c>
      <c r="AR1011" s="72" t="str">
        <f t="shared" si="591"/>
        <v/>
      </c>
      <c r="AS1011" s="72" t="str">
        <f t="shared" si="592"/>
        <v/>
      </c>
      <c r="AT1011" s="72" t="str">
        <f t="shared" si="593"/>
        <v/>
      </c>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78" t="str">
        <f t="shared" si="594"/>
        <v/>
      </c>
      <c r="CO1011" s="78" t="str">
        <f t="shared" si="595"/>
        <v/>
      </c>
      <c r="CP1011" s="78" t="str">
        <f t="shared" si="596"/>
        <v/>
      </c>
      <c r="CQ1011" s="78" t="str">
        <f t="shared" si="597"/>
        <v/>
      </c>
      <c r="CR1011" s="78" t="str">
        <f t="shared" si="598"/>
        <v/>
      </c>
      <c r="CS1011" s="78" t="str">
        <f t="shared" si="599"/>
        <v/>
      </c>
      <c r="CT1011" s="78">
        <f t="shared" si="600"/>
        <v>0</v>
      </c>
      <c r="CU1011" s="78">
        <f t="shared" si="601"/>
        <v>0</v>
      </c>
      <c r="CV1011" s="78">
        <f t="shared" si="602"/>
        <v>0</v>
      </c>
      <c r="CW1011" s="78">
        <f t="shared" si="603"/>
        <v>0</v>
      </c>
      <c r="CX1011" s="78">
        <f t="shared" si="604"/>
        <v>0</v>
      </c>
      <c r="CY1011" s="78">
        <f t="shared" si="605"/>
        <v>0</v>
      </c>
      <c r="CZ1011" s="78">
        <f t="shared" si="606"/>
        <v>0</v>
      </c>
      <c r="DA1011" s="78">
        <f>IF(COUNTIFS($A$2:$A$601,A1011,$B$2:$B$601,B1011,$F$2:F$601,F1011)&gt;1,1,0)</f>
        <v>0</v>
      </c>
      <c r="DB1011" s="78">
        <f t="shared" si="607"/>
        <v>0</v>
      </c>
      <c r="DC1011" s="78">
        <f t="shared" si="608"/>
        <v>0</v>
      </c>
      <c r="DD1011" s="78">
        <f t="shared" si="609"/>
        <v>0</v>
      </c>
      <c r="DE1011" s="78" t="str">
        <f t="shared" si="610"/>
        <v>1</v>
      </c>
      <c r="DF1011" s="78" t="str">
        <f t="shared" si="611"/>
        <v>1</v>
      </c>
      <c r="DG1011" s="78" t="str">
        <f t="shared" si="612"/>
        <v>1</v>
      </c>
      <c r="DH1011" s="78" t="str">
        <f t="shared" si="613"/>
        <v>1</v>
      </c>
      <c r="DI1011" s="79" t="str">
        <f>IFERROR(IF(J1011="","",VLOOKUP(J1011,Lists!$D$3:$E$13,2,FALSE)),1)</f>
        <v/>
      </c>
      <c r="DJ1011" s="79" t="str">
        <f>IFERROR(IF(K1011="","",VLOOKUP(K1011,Lists!$F$3:$G$14,2,FALSE)),1)</f>
        <v/>
      </c>
      <c r="DK1011" s="79" t="str">
        <f>IFERROR(IF(M1011="","",VLOOKUP(M1011,Lists!$AA$3:$AB$18,2,FALSE)),1)</f>
        <v/>
      </c>
      <c r="DL1011" s="79" t="str">
        <f>IFERROR(IF(N1011="","",VLOOKUP(N1011,Lists!$AC$3:$AD$13,2,FALSE)),1)</f>
        <v/>
      </c>
    </row>
    <row r="1012" spans="1:116" ht="15" customHeight="1" x14ac:dyDescent="0.2">
      <c r="A1012" s="20"/>
      <c r="B1012" s="19"/>
      <c r="C1012" s="19"/>
      <c r="D1012" s="19"/>
      <c r="E1012" s="136"/>
      <c r="F1012" s="70"/>
      <c r="G1012" s="19"/>
      <c r="H1012" s="65"/>
      <c r="I1012" s="20"/>
      <c r="J1012" s="66"/>
      <c r="K1012" s="18"/>
      <c r="L1012" s="18"/>
      <c r="M1012" s="20"/>
      <c r="N1012" s="20"/>
      <c r="O1012" s="18"/>
      <c r="P1012" s="134"/>
      <c r="Q1012" s="70"/>
      <c r="R1012" s="134"/>
      <c r="S1012" s="70"/>
      <c r="T1012" s="134"/>
      <c r="U1012" s="70"/>
      <c r="V1012" s="134"/>
      <c r="W1012" s="20"/>
      <c r="X1012" s="135"/>
      <c r="Y1012" s="20"/>
      <c r="Z1012" s="135"/>
      <c r="AA1012" s="19"/>
      <c r="AB1012" s="19"/>
      <c r="AC1012" s="19"/>
      <c r="AD1012" s="19"/>
      <c r="AE1012" s="71" t="str">
        <f t="shared" si="578"/>
        <v/>
      </c>
      <c r="AF1012" s="71" t="str">
        <f t="shared" si="579"/>
        <v/>
      </c>
      <c r="AG1012" s="71" t="str">
        <f t="shared" si="580"/>
        <v/>
      </c>
      <c r="AH1012" s="71" t="str">
        <f t="shared" si="581"/>
        <v/>
      </c>
      <c r="AI1012" s="71" t="str">
        <f t="shared" si="582"/>
        <v/>
      </c>
      <c r="AJ1012" s="71" t="str">
        <f t="shared" si="583"/>
        <v/>
      </c>
      <c r="AK1012" s="71" t="str">
        <f t="shared" si="584"/>
        <v/>
      </c>
      <c r="AL1012" s="71" t="str">
        <f t="shared" si="585"/>
        <v/>
      </c>
      <c r="AM1012" s="71" t="str">
        <f t="shared" si="586"/>
        <v/>
      </c>
      <c r="AN1012" s="72" t="str">
        <f t="shared" si="587"/>
        <v/>
      </c>
      <c r="AO1012" s="73" t="str">
        <f t="shared" si="588"/>
        <v/>
      </c>
      <c r="AP1012" s="72" t="str">
        <f t="shared" si="589"/>
        <v/>
      </c>
      <c r="AQ1012" s="72" t="str">
        <f t="shared" si="590"/>
        <v/>
      </c>
      <c r="AR1012" s="72" t="str">
        <f t="shared" si="591"/>
        <v/>
      </c>
      <c r="AS1012" s="72" t="str">
        <f t="shared" si="592"/>
        <v/>
      </c>
      <c r="AT1012" s="72" t="str">
        <f t="shared" si="593"/>
        <v/>
      </c>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78" t="str">
        <f t="shared" si="594"/>
        <v/>
      </c>
      <c r="CO1012" s="78" t="str">
        <f t="shared" si="595"/>
        <v/>
      </c>
      <c r="CP1012" s="78" t="str">
        <f t="shared" si="596"/>
        <v/>
      </c>
      <c r="CQ1012" s="78" t="str">
        <f t="shared" si="597"/>
        <v/>
      </c>
      <c r="CR1012" s="78" t="str">
        <f t="shared" si="598"/>
        <v/>
      </c>
      <c r="CS1012" s="78" t="str">
        <f t="shared" si="599"/>
        <v/>
      </c>
      <c r="CT1012" s="78">
        <f t="shared" si="600"/>
        <v>0</v>
      </c>
      <c r="CU1012" s="78">
        <f t="shared" si="601"/>
        <v>0</v>
      </c>
      <c r="CV1012" s="78">
        <f t="shared" si="602"/>
        <v>0</v>
      </c>
      <c r="CW1012" s="78">
        <f t="shared" si="603"/>
        <v>0</v>
      </c>
      <c r="CX1012" s="78">
        <f t="shared" si="604"/>
        <v>0</v>
      </c>
      <c r="CY1012" s="78">
        <f t="shared" si="605"/>
        <v>0</v>
      </c>
      <c r="CZ1012" s="78">
        <f t="shared" si="606"/>
        <v>0</v>
      </c>
      <c r="DA1012" s="78">
        <f>IF(COUNTIFS($A$2:$A$601,A1012,$B$2:$B$601,B1012,$F$2:F$601,F1012)&gt;1,1,0)</f>
        <v>0</v>
      </c>
      <c r="DB1012" s="78">
        <f t="shared" si="607"/>
        <v>0</v>
      </c>
      <c r="DC1012" s="78">
        <f t="shared" si="608"/>
        <v>0</v>
      </c>
      <c r="DD1012" s="78">
        <f t="shared" si="609"/>
        <v>0</v>
      </c>
      <c r="DE1012" s="78" t="str">
        <f t="shared" si="610"/>
        <v>1</v>
      </c>
      <c r="DF1012" s="78" t="str">
        <f t="shared" si="611"/>
        <v>1</v>
      </c>
      <c r="DG1012" s="78" t="str">
        <f t="shared" si="612"/>
        <v>1</v>
      </c>
      <c r="DH1012" s="78" t="str">
        <f t="shared" si="613"/>
        <v>1</v>
      </c>
      <c r="DI1012" s="79" t="str">
        <f>IFERROR(IF(J1012="","",VLOOKUP(J1012,Lists!$D$3:$E$13,2,FALSE)),1)</f>
        <v/>
      </c>
      <c r="DJ1012" s="79" t="str">
        <f>IFERROR(IF(K1012="","",VLOOKUP(K1012,Lists!$F$3:$G$14,2,FALSE)),1)</f>
        <v/>
      </c>
      <c r="DK1012" s="79" t="str">
        <f>IFERROR(IF(M1012="","",VLOOKUP(M1012,Lists!$AA$3:$AB$18,2,FALSE)),1)</f>
        <v/>
      </c>
      <c r="DL1012" s="79" t="str">
        <f>IFERROR(IF(N1012="","",VLOOKUP(N1012,Lists!$AC$3:$AD$13,2,FALSE)),1)</f>
        <v/>
      </c>
    </row>
    <row r="1013" spans="1:116" ht="15" customHeight="1" x14ac:dyDescent="0.2">
      <c r="A1013" s="20"/>
      <c r="B1013" s="19"/>
      <c r="C1013" s="19"/>
      <c r="D1013" s="19"/>
      <c r="E1013" s="136"/>
      <c r="F1013" s="70"/>
      <c r="G1013" s="19"/>
      <c r="H1013" s="65"/>
      <c r="I1013" s="20"/>
      <c r="J1013" s="66"/>
      <c r="K1013" s="18"/>
      <c r="L1013" s="18"/>
      <c r="M1013" s="20"/>
      <c r="N1013" s="20"/>
      <c r="O1013" s="18"/>
      <c r="P1013" s="134"/>
      <c r="Q1013" s="70"/>
      <c r="R1013" s="134"/>
      <c r="S1013" s="70"/>
      <c r="T1013" s="134"/>
      <c r="U1013" s="70"/>
      <c r="V1013" s="134"/>
      <c r="W1013" s="20"/>
      <c r="X1013" s="135"/>
      <c r="Y1013" s="20"/>
      <c r="Z1013" s="135"/>
      <c r="AA1013" s="19"/>
      <c r="AB1013" s="19"/>
      <c r="AC1013" s="19"/>
      <c r="AD1013" s="19"/>
      <c r="AE1013" s="71" t="str">
        <f t="shared" si="578"/>
        <v/>
      </c>
      <c r="AF1013" s="71" t="str">
        <f t="shared" si="579"/>
        <v/>
      </c>
      <c r="AG1013" s="71" t="str">
        <f t="shared" si="580"/>
        <v/>
      </c>
      <c r="AH1013" s="71" t="str">
        <f t="shared" si="581"/>
        <v/>
      </c>
      <c r="AI1013" s="71" t="str">
        <f t="shared" si="582"/>
        <v/>
      </c>
      <c r="AJ1013" s="71" t="str">
        <f t="shared" si="583"/>
        <v/>
      </c>
      <c r="AK1013" s="71" t="str">
        <f t="shared" si="584"/>
        <v/>
      </c>
      <c r="AL1013" s="71" t="str">
        <f t="shared" si="585"/>
        <v/>
      </c>
      <c r="AM1013" s="71" t="str">
        <f t="shared" si="586"/>
        <v/>
      </c>
      <c r="AN1013" s="72" t="str">
        <f t="shared" si="587"/>
        <v/>
      </c>
      <c r="AO1013" s="73" t="str">
        <f t="shared" si="588"/>
        <v/>
      </c>
      <c r="AP1013" s="72" t="str">
        <f t="shared" si="589"/>
        <v/>
      </c>
      <c r="AQ1013" s="72" t="str">
        <f t="shared" si="590"/>
        <v/>
      </c>
      <c r="AR1013" s="72" t="str">
        <f t="shared" si="591"/>
        <v/>
      </c>
      <c r="AS1013" s="72" t="str">
        <f t="shared" si="592"/>
        <v/>
      </c>
      <c r="AT1013" s="72" t="str">
        <f t="shared" si="593"/>
        <v/>
      </c>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78" t="str">
        <f t="shared" si="594"/>
        <v/>
      </c>
      <c r="CO1013" s="78" t="str">
        <f t="shared" si="595"/>
        <v/>
      </c>
      <c r="CP1013" s="78" t="str">
        <f t="shared" si="596"/>
        <v/>
      </c>
      <c r="CQ1013" s="78" t="str">
        <f t="shared" si="597"/>
        <v/>
      </c>
      <c r="CR1013" s="78" t="str">
        <f t="shared" si="598"/>
        <v/>
      </c>
      <c r="CS1013" s="78" t="str">
        <f t="shared" si="599"/>
        <v/>
      </c>
      <c r="CT1013" s="78">
        <f t="shared" si="600"/>
        <v>0</v>
      </c>
      <c r="CU1013" s="78">
        <f t="shared" si="601"/>
        <v>0</v>
      </c>
      <c r="CV1013" s="78">
        <f t="shared" si="602"/>
        <v>0</v>
      </c>
      <c r="CW1013" s="78">
        <f t="shared" si="603"/>
        <v>0</v>
      </c>
      <c r="CX1013" s="78">
        <f t="shared" si="604"/>
        <v>0</v>
      </c>
      <c r="CY1013" s="78">
        <f t="shared" si="605"/>
        <v>0</v>
      </c>
      <c r="CZ1013" s="78">
        <f t="shared" si="606"/>
        <v>0</v>
      </c>
      <c r="DA1013" s="78">
        <f>IF(COUNTIFS($A$2:$A$601,A1013,$B$2:$B$601,B1013,$F$2:F$601,F1013)&gt;1,1,0)</f>
        <v>0</v>
      </c>
      <c r="DB1013" s="78">
        <f t="shared" si="607"/>
        <v>0</v>
      </c>
      <c r="DC1013" s="78">
        <f t="shared" si="608"/>
        <v>0</v>
      </c>
      <c r="DD1013" s="78">
        <f t="shared" si="609"/>
        <v>0</v>
      </c>
      <c r="DE1013" s="78" t="str">
        <f t="shared" si="610"/>
        <v>1</v>
      </c>
      <c r="DF1013" s="78" t="str">
        <f t="shared" si="611"/>
        <v>1</v>
      </c>
      <c r="DG1013" s="78" t="str">
        <f t="shared" si="612"/>
        <v>1</v>
      </c>
      <c r="DH1013" s="78" t="str">
        <f t="shared" si="613"/>
        <v>1</v>
      </c>
      <c r="DI1013" s="79" t="str">
        <f>IFERROR(IF(J1013="","",VLOOKUP(J1013,Lists!$D$3:$E$13,2,FALSE)),1)</f>
        <v/>
      </c>
      <c r="DJ1013" s="79" t="str">
        <f>IFERROR(IF(K1013="","",VLOOKUP(K1013,Lists!$F$3:$G$14,2,FALSE)),1)</f>
        <v/>
      </c>
      <c r="DK1013" s="79" t="str">
        <f>IFERROR(IF(M1013="","",VLOOKUP(M1013,Lists!$AA$3:$AB$18,2,FALSE)),1)</f>
        <v/>
      </c>
      <c r="DL1013" s="79" t="str">
        <f>IFERROR(IF(N1013="","",VLOOKUP(N1013,Lists!$AC$3:$AD$13,2,FALSE)),1)</f>
        <v/>
      </c>
    </row>
    <row r="1014" spans="1:116" ht="15" customHeight="1" x14ac:dyDescent="0.2">
      <c r="A1014" s="20"/>
      <c r="B1014" s="19"/>
      <c r="C1014" s="19"/>
      <c r="D1014" s="19"/>
      <c r="E1014" s="136"/>
      <c r="F1014" s="70"/>
      <c r="G1014" s="19"/>
      <c r="H1014" s="65"/>
      <c r="I1014" s="20"/>
      <c r="J1014" s="66"/>
      <c r="K1014" s="18"/>
      <c r="L1014" s="18"/>
      <c r="M1014" s="20"/>
      <c r="N1014" s="20"/>
      <c r="O1014" s="18"/>
      <c r="P1014" s="134"/>
      <c r="Q1014" s="70"/>
      <c r="R1014" s="134"/>
      <c r="S1014" s="70"/>
      <c r="T1014" s="134"/>
      <c r="U1014" s="70"/>
      <c r="V1014" s="134"/>
      <c r="W1014" s="20"/>
      <c r="X1014" s="135"/>
      <c r="Y1014" s="20"/>
      <c r="Z1014" s="135"/>
      <c r="AA1014" s="19"/>
      <c r="AB1014" s="19"/>
      <c r="AC1014" s="19"/>
      <c r="AD1014" s="19"/>
      <c r="AE1014" s="71" t="str">
        <f t="shared" si="578"/>
        <v/>
      </c>
      <c r="AF1014" s="71" t="str">
        <f t="shared" si="579"/>
        <v/>
      </c>
      <c r="AG1014" s="71" t="str">
        <f t="shared" si="580"/>
        <v/>
      </c>
      <c r="AH1014" s="71" t="str">
        <f t="shared" si="581"/>
        <v/>
      </c>
      <c r="AI1014" s="71" t="str">
        <f t="shared" si="582"/>
        <v/>
      </c>
      <c r="AJ1014" s="71" t="str">
        <f t="shared" si="583"/>
        <v/>
      </c>
      <c r="AK1014" s="71" t="str">
        <f t="shared" si="584"/>
        <v/>
      </c>
      <c r="AL1014" s="71" t="str">
        <f t="shared" si="585"/>
        <v/>
      </c>
      <c r="AM1014" s="71" t="str">
        <f t="shared" si="586"/>
        <v/>
      </c>
      <c r="AN1014" s="72" t="str">
        <f t="shared" si="587"/>
        <v/>
      </c>
      <c r="AO1014" s="73" t="str">
        <f t="shared" si="588"/>
        <v/>
      </c>
      <c r="AP1014" s="72" t="str">
        <f t="shared" si="589"/>
        <v/>
      </c>
      <c r="AQ1014" s="72" t="str">
        <f t="shared" si="590"/>
        <v/>
      </c>
      <c r="AR1014" s="72" t="str">
        <f t="shared" si="591"/>
        <v/>
      </c>
      <c r="AS1014" s="72" t="str">
        <f t="shared" si="592"/>
        <v/>
      </c>
      <c r="AT1014" s="72" t="str">
        <f t="shared" si="593"/>
        <v/>
      </c>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78" t="str">
        <f t="shared" si="594"/>
        <v/>
      </c>
      <c r="CO1014" s="78" t="str">
        <f t="shared" si="595"/>
        <v/>
      </c>
      <c r="CP1014" s="78" t="str">
        <f t="shared" si="596"/>
        <v/>
      </c>
      <c r="CQ1014" s="78" t="str">
        <f t="shared" si="597"/>
        <v/>
      </c>
      <c r="CR1014" s="78" t="str">
        <f t="shared" si="598"/>
        <v/>
      </c>
      <c r="CS1014" s="78" t="str">
        <f t="shared" si="599"/>
        <v/>
      </c>
      <c r="CT1014" s="78">
        <f t="shared" si="600"/>
        <v>0</v>
      </c>
      <c r="CU1014" s="78">
        <f t="shared" si="601"/>
        <v>0</v>
      </c>
      <c r="CV1014" s="78">
        <f t="shared" si="602"/>
        <v>0</v>
      </c>
      <c r="CW1014" s="78">
        <f t="shared" si="603"/>
        <v>0</v>
      </c>
      <c r="CX1014" s="78">
        <f t="shared" si="604"/>
        <v>0</v>
      </c>
      <c r="CY1014" s="78">
        <f t="shared" si="605"/>
        <v>0</v>
      </c>
      <c r="CZ1014" s="78">
        <f t="shared" si="606"/>
        <v>0</v>
      </c>
      <c r="DA1014" s="78">
        <f>IF(COUNTIFS($A$2:$A$601,A1014,$B$2:$B$601,B1014,$F$2:F$601,F1014)&gt;1,1,0)</f>
        <v>0</v>
      </c>
      <c r="DB1014" s="78">
        <f t="shared" si="607"/>
        <v>0</v>
      </c>
      <c r="DC1014" s="78">
        <f t="shared" si="608"/>
        <v>0</v>
      </c>
      <c r="DD1014" s="78">
        <f t="shared" si="609"/>
        <v>0</v>
      </c>
      <c r="DE1014" s="78" t="str">
        <f t="shared" si="610"/>
        <v>1</v>
      </c>
      <c r="DF1014" s="78" t="str">
        <f t="shared" si="611"/>
        <v>1</v>
      </c>
      <c r="DG1014" s="78" t="str">
        <f t="shared" si="612"/>
        <v>1</v>
      </c>
      <c r="DH1014" s="78" t="str">
        <f t="shared" si="613"/>
        <v>1</v>
      </c>
      <c r="DI1014" s="79" t="str">
        <f>IFERROR(IF(J1014="","",VLOOKUP(J1014,Lists!$D$3:$E$13,2,FALSE)),1)</f>
        <v/>
      </c>
      <c r="DJ1014" s="79" t="str">
        <f>IFERROR(IF(K1014="","",VLOOKUP(K1014,Lists!$F$3:$G$14,2,FALSE)),1)</f>
        <v/>
      </c>
      <c r="DK1014" s="79" t="str">
        <f>IFERROR(IF(M1014="","",VLOOKUP(M1014,Lists!$AA$3:$AB$18,2,FALSE)),1)</f>
        <v/>
      </c>
      <c r="DL1014" s="79" t="str">
        <f>IFERROR(IF(N1014="","",VLOOKUP(N1014,Lists!$AC$3:$AD$13,2,FALSE)),1)</f>
        <v/>
      </c>
    </row>
    <row r="1015" spans="1:116" ht="15" customHeight="1" x14ac:dyDescent="0.2">
      <c r="A1015" s="20"/>
      <c r="B1015" s="19"/>
      <c r="C1015" s="19"/>
      <c r="D1015" s="19"/>
      <c r="E1015" s="136"/>
      <c r="F1015" s="70"/>
      <c r="G1015" s="19"/>
      <c r="H1015" s="65"/>
      <c r="I1015" s="20"/>
      <c r="J1015" s="66"/>
      <c r="K1015" s="18"/>
      <c r="L1015" s="18"/>
      <c r="M1015" s="20"/>
      <c r="N1015" s="20"/>
      <c r="O1015" s="18"/>
      <c r="P1015" s="134"/>
      <c r="Q1015" s="70"/>
      <c r="R1015" s="134"/>
      <c r="S1015" s="70"/>
      <c r="T1015" s="134"/>
      <c r="U1015" s="70"/>
      <c r="V1015" s="134"/>
      <c r="W1015" s="20"/>
      <c r="X1015" s="135"/>
      <c r="Y1015" s="20"/>
      <c r="Z1015" s="135"/>
      <c r="AA1015" s="19"/>
      <c r="AB1015" s="19"/>
      <c r="AC1015" s="19"/>
      <c r="AD1015" s="19"/>
      <c r="AE1015" s="71" t="str">
        <f t="shared" si="578"/>
        <v/>
      </c>
      <c r="AF1015" s="71" t="str">
        <f t="shared" si="579"/>
        <v/>
      </c>
      <c r="AG1015" s="71" t="str">
        <f t="shared" si="580"/>
        <v/>
      </c>
      <c r="AH1015" s="71" t="str">
        <f t="shared" si="581"/>
        <v/>
      </c>
      <c r="AI1015" s="71" t="str">
        <f t="shared" si="582"/>
        <v/>
      </c>
      <c r="AJ1015" s="71" t="str">
        <f t="shared" si="583"/>
        <v/>
      </c>
      <c r="AK1015" s="71" t="str">
        <f t="shared" si="584"/>
        <v/>
      </c>
      <c r="AL1015" s="71" t="str">
        <f t="shared" si="585"/>
        <v/>
      </c>
      <c r="AM1015" s="71" t="str">
        <f t="shared" si="586"/>
        <v/>
      </c>
      <c r="AN1015" s="72" t="str">
        <f t="shared" si="587"/>
        <v/>
      </c>
      <c r="AO1015" s="73" t="str">
        <f t="shared" si="588"/>
        <v/>
      </c>
      <c r="AP1015" s="72" t="str">
        <f t="shared" si="589"/>
        <v/>
      </c>
      <c r="AQ1015" s="72" t="str">
        <f t="shared" si="590"/>
        <v/>
      </c>
      <c r="AR1015" s="72" t="str">
        <f t="shared" si="591"/>
        <v/>
      </c>
      <c r="AS1015" s="72" t="str">
        <f t="shared" si="592"/>
        <v/>
      </c>
      <c r="AT1015" s="72" t="str">
        <f t="shared" si="593"/>
        <v/>
      </c>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78" t="str">
        <f t="shared" si="594"/>
        <v/>
      </c>
      <c r="CO1015" s="78" t="str">
        <f t="shared" si="595"/>
        <v/>
      </c>
      <c r="CP1015" s="78" t="str">
        <f t="shared" si="596"/>
        <v/>
      </c>
      <c r="CQ1015" s="78" t="str">
        <f t="shared" si="597"/>
        <v/>
      </c>
      <c r="CR1015" s="78" t="str">
        <f t="shared" si="598"/>
        <v/>
      </c>
      <c r="CS1015" s="78" t="str">
        <f t="shared" si="599"/>
        <v/>
      </c>
      <c r="CT1015" s="78">
        <f t="shared" si="600"/>
        <v>0</v>
      </c>
      <c r="CU1015" s="78">
        <f t="shared" si="601"/>
        <v>0</v>
      </c>
      <c r="CV1015" s="78">
        <f t="shared" si="602"/>
        <v>0</v>
      </c>
      <c r="CW1015" s="78">
        <f t="shared" si="603"/>
        <v>0</v>
      </c>
      <c r="CX1015" s="78">
        <f t="shared" si="604"/>
        <v>0</v>
      </c>
      <c r="CY1015" s="78">
        <f t="shared" si="605"/>
        <v>0</v>
      </c>
      <c r="CZ1015" s="78">
        <f t="shared" si="606"/>
        <v>0</v>
      </c>
      <c r="DA1015" s="78">
        <f>IF(COUNTIFS($A$2:$A$601,A1015,$B$2:$B$601,B1015,$F$2:F$601,F1015)&gt;1,1,0)</f>
        <v>0</v>
      </c>
      <c r="DB1015" s="78">
        <f t="shared" si="607"/>
        <v>0</v>
      </c>
      <c r="DC1015" s="78">
        <f t="shared" si="608"/>
        <v>0</v>
      </c>
      <c r="DD1015" s="78">
        <f t="shared" si="609"/>
        <v>0</v>
      </c>
      <c r="DE1015" s="78" t="str">
        <f t="shared" si="610"/>
        <v>1</v>
      </c>
      <c r="DF1015" s="78" t="str">
        <f t="shared" si="611"/>
        <v>1</v>
      </c>
      <c r="DG1015" s="78" t="str">
        <f t="shared" si="612"/>
        <v>1</v>
      </c>
      <c r="DH1015" s="78" t="str">
        <f t="shared" si="613"/>
        <v>1</v>
      </c>
      <c r="DI1015" s="79" t="str">
        <f>IFERROR(IF(J1015="","",VLOOKUP(J1015,Lists!$D$3:$E$13,2,FALSE)),1)</f>
        <v/>
      </c>
      <c r="DJ1015" s="79" t="str">
        <f>IFERROR(IF(K1015="","",VLOOKUP(K1015,Lists!$F$3:$G$14,2,FALSE)),1)</f>
        <v/>
      </c>
      <c r="DK1015" s="79" t="str">
        <f>IFERROR(IF(M1015="","",VLOOKUP(M1015,Lists!$AA$3:$AB$18,2,FALSE)),1)</f>
        <v/>
      </c>
      <c r="DL1015" s="79" t="str">
        <f>IFERROR(IF(N1015="","",VLOOKUP(N1015,Lists!$AC$3:$AD$13,2,FALSE)),1)</f>
        <v/>
      </c>
    </row>
    <row r="1016" spans="1:116" ht="15" customHeight="1" x14ac:dyDescent="0.2">
      <c r="A1016" s="20"/>
      <c r="B1016" s="19"/>
      <c r="C1016" s="19"/>
      <c r="D1016" s="19"/>
      <c r="E1016" s="136"/>
      <c r="F1016" s="70"/>
      <c r="G1016" s="19"/>
      <c r="H1016" s="65"/>
      <c r="I1016" s="20"/>
      <c r="J1016" s="66"/>
      <c r="K1016" s="18"/>
      <c r="L1016" s="18"/>
      <c r="M1016" s="20"/>
      <c r="N1016" s="20"/>
      <c r="O1016" s="18"/>
      <c r="P1016" s="134"/>
      <c r="Q1016" s="70"/>
      <c r="R1016" s="134"/>
      <c r="S1016" s="70"/>
      <c r="T1016" s="134"/>
      <c r="U1016" s="70"/>
      <c r="V1016" s="134"/>
      <c r="W1016" s="20"/>
      <c r="X1016" s="135"/>
      <c r="Y1016" s="20"/>
      <c r="Z1016" s="135"/>
      <c r="AA1016" s="19"/>
      <c r="AB1016" s="19"/>
      <c r="AC1016" s="19"/>
      <c r="AD1016" s="19"/>
      <c r="AE1016" s="71" t="str">
        <f t="shared" si="578"/>
        <v/>
      </c>
      <c r="AF1016" s="71" t="str">
        <f t="shared" si="579"/>
        <v/>
      </c>
      <c r="AG1016" s="71" t="str">
        <f t="shared" si="580"/>
        <v/>
      </c>
      <c r="AH1016" s="71" t="str">
        <f t="shared" si="581"/>
        <v/>
      </c>
      <c r="AI1016" s="71" t="str">
        <f t="shared" si="582"/>
        <v/>
      </c>
      <c r="AJ1016" s="71" t="str">
        <f t="shared" si="583"/>
        <v/>
      </c>
      <c r="AK1016" s="71" t="str">
        <f t="shared" si="584"/>
        <v/>
      </c>
      <c r="AL1016" s="71" t="str">
        <f t="shared" si="585"/>
        <v/>
      </c>
      <c r="AM1016" s="71" t="str">
        <f t="shared" si="586"/>
        <v/>
      </c>
      <c r="AN1016" s="72" t="str">
        <f t="shared" si="587"/>
        <v/>
      </c>
      <c r="AO1016" s="73" t="str">
        <f t="shared" si="588"/>
        <v/>
      </c>
      <c r="AP1016" s="72" t="str">
        <f t="shared" si="589"/>
        <v/>
      </c>
      <c r="AQ1016" s="72" t="str">
        <f t="shared" si="590"/>
        <v/>
      </c>
      <c r="AR1016" s="72" t="str">
        <f t="shared" si="591"/>
        <v/>
      </c>
      <c r="AS1016" s="72" t="str">
        <f t="shared" si="592"/>
        <v/>
      </c>
      <c r="AT1016" s="72" t="str">
        <f t="shared" si="593"/>
        <v/>
      </c>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78" t="str">
        <f t="shared" si="594"/>
        <v/>
      </c>
      <c r="CO1016" s="78" t="str">
        <f t="shared" si="595"/>
        <v/>
      </c>
      <c r="CP1016" s="78" t="str">
        <f t="shared" si="596"/>
        <v/>
      </c>
      <c r="CQ1016" s="78" t="str">
        <f t="shared" si="597"/>
        <v/>
      </c>
      <c r="CR1016" s="78" t="str">
        <f t="shared" si="598"/>
        <v/>
      </c>
      <c r="CS1016" s="78" t="str">
        <f t="shared" si="599"/>
        <v/>
      </c>
      <c r="CT1016" s="78">
        <f t="shared" si="600"/>
        <v>0</v>
      </c>
      <c r="CU1016" s="78">
        <f t="shared" si="601"/>
        <v>0</v>
      </c>
      <c r="CV1016" s="78">
        <f t="shared" si="602"/>
        <v>0</v>
      </c>
      <c r="CW1016" s="78">
        <f t="shared" si="603"/>
        <v>0</v>
      </c>
      <c r="CX1016" s="78">
        <f t="shared" si="604"/>
        <v>0</v>
      </c>
      <c r="CY1016" s="78">
        <f t="shared" si="605"/>
        <v>0</v>
      </c>
      <c r="CZ1016" s="78">
        <f t="shared" si="606"/>
        <v>0</v>
      </c>
      <c r="DA1016" s="78">
        <f>IF(COUNTIFS($A$2:$A$601,A1016,$B$2:$B$601,B1016,$F$2:F$601,F1016)&gt;1,1,0)</f>
        <v>0</v>
      </c>
      <c r="DB1016" s="78">
        <f t="shared" si="607"/>
        <v>0</v>
      </c>
      <c r="DC1016" s="78">
        <f t="shared" si="608"/>
        <v>0</v>
      </c>
      <c r="DD1016" s="78">
        <f t="shared" si="609"/>
        <v>0</v>
      </c>
      <c r="DE1016" s="78" t="str">
        <f t="shared" si="610"/>
        <v>1</v>
      </c>
      <c r="DF1016" s="78" t="str">
        <f t="shared" si="611"/>
        <v>1</v>
      </c>
      <c r="DG1016" s="78" t="str">
        <f t="shared" si="612"/>
        <v>1</v>
      </c>
      <c r="DH1016" s="78" t="str">
        <f t="shared" si="613"/>
        <v>1</v>
      </c>
      <c r="DI1016" s="79" t="str">
        <f>IFERROR(IF(J1016="","",VLOOKUP(J1016,Lists!$D$3:$E$13,2,FALSE)),1)</f>
        <v/>
      </c>
      <c r="DJ1016" s="79" t="str">
        <f>IFERROR(IF(K1016="","",VLOOKUP(K1016,Lists!$F$3:$G$14,2,FALSE)),1)</f>
        <v/>
      </c>
      <c r="DK1016" s="79" t="str">
        <f>IFERROR(IF(M1016="","",VLOOKUP(M1016,Lists!$AA$3:$AB$18,2,FALSE)),1)</f>
        <v/>
      </c>
      <c r="DL1016" s="79" t="str">
        <f>IFERROR(IF(N1016="","",VLOOKUP(N1016,Lists!$AC$3:$AD$13,2,FALSE)),1)</f>
        <v/>
      </c>
    </row>
    <row r="1017" spans="1:116" ht="15" customHeight="1" x14ac:dyDescent="0.2">
      <c r="A1017" s="20"/>
      <c r="B1017" s="19"/>
      <c r="C1017" s="19"/>
      <c r="D1017" s="19"/>
      <c r="E1017" s="136"/>
      <c r="F1017" s="70"/>
      <c r="G1017" s="19"/>
      <c r="H1017" s="65"/>
      <c r="I1017" s="20"/>
      <c r="J1017" s="66"/>
      <c r="K1017" s="18"/>
      <c r="L1017" s="18"/>
      <c r="M1017" s="20"/>
      <c r="N1017" s="20"/>
      <c r="O1017" s="18"/>
      <c r="P1017" s="134"/>
      <c r="Q1017" s="70"/>
      <c r="R1017" s="134"/>
      <c r="S1017" s="70"/>
      <c r="T1017" s="134"/>
      <c r="U1017" s="70"/>
      <c r="V1017" s="134"/>
      <c r="W1017" s="20"/>
      <c r="X1017" s="135"/>
      <c r="Y1017" s="20"/>
      <c r="Z1017" s="135"/>
      <c r="AA1017" s="19"/>
      <c r="AB1017" s="19"/>
      <c r="AC1017" s="19"/>
      <c r="AD1017" s="19"/>
      <c r="AE1017" s="71" t="str">
        <f t="shared" si="578"/>
        <v/>
      </c>
      <c r="AF1017" s="71" t="str">
        <f t="shared" si="579"/>
        <v/>
      </c>
      <c r="AG1017" s="71" t="str">
        <f t="shared" si="580"/>
        <v/>
      </c>
      <c r="AH1017" s="71" t="str">
        <f t="shared" si="581"/>
        <v/>
      </c>
      <c r="AI1017" s="71" t="str">
        <f t="shared" si="582"/>
        <v/>
      </c>
      <c r="AJ1017" s="71" t="str">
        <f t="shared" si="583"/>
        <v/>
      </c>
      <c r="AK1017" s="71" t="str">
        <f t="shared" si="584"/>
        <v/>
      </c>
      <c r="AL1017" s="71" t="str">
        <f t="shared" si="585"/>
        <v/>
      </c>
      <c r="AM1017" s="71" t="str">
        <f t="shared" si="586"/>
        <v/>
      </c>
      <c r="AN1017" s="72" t="str">
        <f t="shared" si="587"/>
        <v/>
      </c>
      <c r="AO1017" s="73" t="str">
        <f t="shared" si="588"/>
        <v/>
      </c>
      <c r="AP1017" s="72" t="str">
        <f t="shared" si="589"/>
        <v/>
      </c>
      <c r="AQ1017" s="72" t="str">
        <f t="shared" si="590"/>
        <v/>
      </c>
      <c r="AR1017" s="72" t="str">
        <f t="shared" si="591"/>
        <v/>
      </c>
      <c r="AS1017" s="72" t="str">
        <f t="shared" si="592"/>
        <v/>
      </c>
      <c r="AT1017" s="72" t="str">
        <f t="shared" si="593"/>
        <v/>
      </c>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78" t="str">
        <f t="shared" si="594"/>
        <v/>
      </c>
      <c r="CO1017" s="78" t="str">
        <f t="shared" si="595"/>
        <v/>
      </c>
      <c r="CP1017" s="78" t="str">
        <f t="shared" si="596"/>
        <v/>
      </c>
      <c r="CQ1017" s="78" t="str">
        <f t="shared" si="597"/>
        <v/>
      </c>
      <c r="CR1017" s="78" t="str">
        <f t="shared" si="598"/>
        <v/>
      </c>
      <c r="CS1017" s="78" t="str">
        <f t="shared" si="599"/>
        <v/>
      </c>
      <c r="CT1017" s="78">
        <f t="shared" si="600"/>
        <v>0</v>
      </c>
      <c r="CU1017" s="78">
        <f t="shared" si="601"/>
        <v>0</v>
      </c>
      <c r="CV1017" s="78">
        <f t="shared" si="602"/>
        <v>0</v>
      </c>
      <c r="CW1017" s="78">
        <f t="shared" si="603"/>
        <v>0</v>
      </c>
      <c r="CX1017" s="78">
        <f t="shared" si="604"/>
        <v>0</v>
      </c>
      <c r="CY1017" s="78">
        <f t="shared" si="605"/>
        <v>0</v>
      </c>
      <c r="CZ1017" s="78">
        <f t="shared" si="606"/>
        <v>0</v>
      </c>
      <c r="DA1017" s="78">
        <f>IF(COUNTIFS($A$2:$A$601,A1017,$B$2:$B$601,B1017,$F$2:F$601,F1017)&gt;1,1,0)</f>
        <v>0</v>
      </c>
      <c r="DB1017" s="78">
        <f t="shared" si="607"/>
        <v>0</v>
      </c>
      <c r="DC1017" s="78">
        <f t="shared" si="608"/>
        <v>0</v>
      </c>
      <c r="DD1017" s="78">
        <f t="shared" si="609"/>
        <v>0</v>
      </c>
      <c r="DE1017" s="78" t="str">
        <f t="shared" si="610"/>
        <v>1</v>
      </c>
      <c r="DF1017" s="78" t="str">
        <f t="shared" si="611"/>
        <v>1</v>
      </c>
      <c r="DG1017" s="78" t="str">
        <f t="shared" si="612"/>
        <v>1</v>
      </c>
      <c r="DH1017" s="78" t="str">
        <f t="shared" si="613"/>
        <v>1</v>
      </c>
      <c r="DI1017" s="79" t="str">
        <f>IFERROR(IF(J1017="","",VLOOKUP(J1017,Lists!$D$3:$E$13,2,FALSE)),1)</f>
        <v/>
      </c>
      <c r="DJ1017" s="79" t="str">
        <f>IFERROR(IF(K1017="","",VLOOKUP(K1017,Lists!$F$3:$G$14,2,FALSE)),1)</f>
        <v/>
      </c>
      <c r="DK1017" s="79" t="str">
        <f>IFERROR(IF(M1017="","",VLOOKUP(M1017,Lists!$AA$3:$AB$18,2,FALSE)),1)</f>
        <v/>
      </c>
      <c r="DL1017" s="79" t="str">
        <f>IFERROR(IF(N1017="","",VLOOKUP(N1017,Lists!$AC$3:$AD$13,2,FALSE)),1)</f>
        <v/>
      </c>
    </row>
    <row r="1018" spans="1:116" ht="15" customHeight="1" x14ac:dyDescent="0.2">
      <c r="A1018" s="20"/>
      <c r="B1018" s="19"/>
      <c r="C1018" s="19"/>
      <c r="D1018" s="19"/>
      <c r="E1018" s="136"/>
      <c r="F1018" s="70"/>
      <c r="G1018" s="19"/>
      <c r="H1018" s="65"/>
      <c r="I1018" s="20"/>
      <c r="J1018" s="66"/>
      <c r="K1018" s="18"/>
      <c r="L1018" s="18"/>
      <c r="M1018" s="20"/>
      <c r="N1018" s="20"/>
      <c r="O1018" s="18"/>
      <c r="P1018" s="134"/>
      <c r="Q1018" s="70"/>
      <c r="R1018" s="134"/>
      <c r="S1018" s="70"/>
      <c r="T1018" s="134"/>
      <c r="U1018" s="70"/>
      <c r="V1018" s="134"/>
      <c r="W1018" s="20"/>
      <c r="X1018" s="135"/>
      <c r="Y1018" s="20"/>
      <c r="Z1018" s="135"/>
      <c r="AA1018" s="19"/>
      <c r="AB1018" s="19"/>
      <c r="AC1018" s="19"/>
      <c r="AD1018" s="19"/>
      <c r="AE1018" s="71" t="str">
        <f t="shared" si="578"/>
        <v/>
      </c>
      <c r="AF1018" s="71" t="str">
        <f t="shared" si="579"/>
        <v/>
      </c>
      <c r="AG1018" s="71" t="str">
        <f t="shared" si="580"/>
        <v/>
      </c>
      <c r="AH1018" s="71" t="str">
        <f t="shared" si="581"/>
        <v/>
      </c>
      <c r="AI1018" s="71" t="str">
        <f t="shared" si="582"/>
        <v/>
      </c>
      <c r="AJ1018" s="71" t="str">
        <f t="shared" si="583"/>
        <v/>
      </c>
      <c r="AK1018" s="71" t="str">
        <f t="shared" si="584"/>
        <v/>
      </c>
      <c r="AL1018" s="71" t="str">
        <f t="shared" si="585"/>
        <v/>
      </c>
      <c r="AM1018" s="71" t="str">
        <f t="shared" si="586"/>
        <v/>
      </c>
      <c r="AN1018" s="72" t="str">
        <f t="shared" si="587"/>
        <v/>
      </c>
      <c r="AO1018" s="73" t="str">
        <f t="shared" si="588"/>
        <v/>
      </c>
      <c r="AP1018" s="72" t="str">
        <f t="shared" si="589"/>
        <v/>
      </c>
      <c r="AQ1018" s="72" t="str">
        <f t="shared" si="590"/>
        <v/>
      </c>
      <c r="AR1018" s="72" t="str">
        <f t="shared" si="591"/>
        <v/>
      </c>
      <c r="AS1018" s="72" t="str">
        <f t="shared" si="592"/>
        <v/>
      </c>
      <c r="AT1018" s="72" t="str">
        <f t="shared" si="593"/>
        <v/>
      </c>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78" t="str">
        <f t="shared" si="594"/>
        <v/>
      </c>
      <c r="CO1018" s="78" t="str">
        <f t="shared" si="595"/>
        <v/>
      </c>
      <c r="CP1018" s="78" t="str">
        <f t="shared" si="596"/>
        <v/>
      </c>
      <c r="CQ1018" s="78" t="str">
        <f t="shared" si="597"/>
        <v/>
      </c>
      <c r="CR1018" s="78" t="str">
        <f t="shared" si="598"/>
        <v/>
      </c>
      <c r="CS1018" s="78" t="str">
        <f t="shared" si="599"/>
        <v/>
      </c>
      <c r="CT1018" s="78">
        <f t="shared" si="600"/>
        <v>0</v>
      </c>
      <c r="CU1018" s="78">
        <f t="shared" si="601"/>
        <v>0</v>
      </c>
      <c r="CV1018" s="78">
        <f t="shared" si="602"/>
        <v>0</v>
      </c>
      <c r="CW1018" s="78">
        <f t="shared" si="603"/>
        <v>0</v>
      </c>
      <c r="CX1018" s="78">
        <f t="shared" si="604"/>
        <v>0</v>
      </c>
      <c r="CY1018" s="78">
        <f t="shared" si="605"/>
        <v>0</v>
      </c>
      <c r="CZ1018" s="78">
        <f t="shared" si="606"/>
        <v>0</v>
      </c>
      <c r="DA1018" s="78">
        <f>IF(COUNTIFS($A$2:$A$601,A1018,$B$2:$B$601,B1018,$F$2:F$601,F1018)&gt;1,1,0)</f>
        <v>0</v>
      </c>
      <c r="DB1018" s="78">
        <f t="shared" si="607"/>
        <v>0</v>
      </c>
      <c r="DC1018" s="78">
        <f t="shared" si="608"/>
        <v>0</v>
      </c>
      <c r="DD1018" s="78">
        <f t="shared" si="609"/>
        <v>0</v>
      </c>
      <c r="DE1018" s="78" t="str">
        <f t="shared" si="610"/>
        <v>1</v>
      </c>
      <c r="DF1018" s="78" t="str">
        <f t="shared" si="611"/>
        <v>1</v>
      </c>
      <c r="DG1018" s="78" t="str">
        <f t="shared" si="612"/>
        <v>1</v>
      </c>
      <c r="DH1018" s="78" t="str">
        <f t="shared" si="613"/>
        <v>1</v>
      </c>
      <c r="DI1018" s="79" t="str">
        <f>IFERROR(IF(J1018="","",VLOOKUP(J1018,Lists!$D$3:$E$13,2,FALSE)),1)</f>
        <v/>
      </c>
      <c r="DJ1018" s="79" t="str">
        <f>IFERROR(IF(K1018="","",VLOOKUP(K1018,Lists!$F$3:$G$14,2,FALSE)),1)</f>
        <v/>
      </c>
      <c r="DK1018" s="79" t="str">
        <f>IFERROR(IF(M1018="","",VLOOKUP(M1018,Lists!$AA$3:$AB$18,2,FALSE)),1)</f>
        <v/>
      </c>
      <c r="DL1018" s="79" t="str">
        <f>IFERROR(IF(N1018="","",VLOOKUP(N1018,Lists!$AC$3:$AD$13,2,FALSE)),1)</f>
        <v/>
      </c>
    </row>
    <row r="1019" spans="1:116" ht="15" customHeight="1" x14ac:dyDescent="0.2">
      <c r="A1019" s="20"/>
      <c r="B1019" s="19"/>
      <c r="C1019" s="19"/>
      <c r="D1019" s="19"/>
      <c r="E1019" s="136"/>
      <c r="F1019" s="70"/>
      <c r="G1019" s="19"/>
      <c r="H1019" s="65"/>
      <c r="I1019" s="20"/>
      <c r="J1019" s="66"/>
      <c r="K1019" s="18"/>
      <c r="L1019" s="18"/>
      <c r="M1019" s="20"/>
      <c r="N1019" s="20"/>
      <c r="O1019" s="18"/>
      <c r="P1019" s="134"/>
      <c r="Q1019" s="70"/>
      <c r="R1019" s="134"/>
      <c r="S1019" s="70"/>
      <c r="T1019" s="134"/>
      <c r="U1019" s="70"/>
      <c r="V1019" s="134"/>
      <c r="W1019" s="20"/>
      <c r="X1019" s="135"/>
      <c r="Y1019" s="20"/>
      <c r="Z1019" s="135"/>
      <c r="AA1019" s="19"/>
      <c r="AB1019" s="19"/>
      <c r="AC1019" s="19"/>
      <c r="AD1019" s="19"/>
      <c r="AE1019" s="71" t="str">
        <f t="shared" si="578"/>
        <v/>
      </c>
      <c r="AF1019" s="71" t="str">
        <f t="shared" si="579"/>
        <v/>
      </c>
      <c r="AG1019" s="71" t="str">
        <f t="shared" si="580"/>
        <v/>
      </c>
      <c r="AH1019" s="71" t="str">
        <f t="shared" si="581"/>
        <v/>
      </c>
      <c r="AI1019" s="71" t="str">
        <f t="shared" si="582"/>
        <v/>
      </c>
      <c r="AJ1019" s="71" t="str">
        <f t="shared" si="583"/>
        <v/>
      </c>
      <c r="AK1019" s="71" t="str">
        <f t="shared" si="584"/>
        <v/>
      </c>
      <c r="AL1019" s="71" t="str">
        <f t="shared" si="585"/>
        <v/>
      </c>
      <c r="AM1019" s="71" t="str">
        <f t="shared" si="586"/>
        <v/>
      </c>
      <c r="AN1019" s="72" t="str">
        <f t="shared" si="587"/>
        <v/>
      </c>
      <c r="AO1019" s="73" t="str">
        <f t="shared" si="588"/>
        <v/>
      </c>
      <c r="AP1019" s="72" t="str">
        <f t="shared" si="589"/>
        <v/>
      </c>
      <c r="AQ1019" s="72" t="str">
        <f t="shared" si="590"/>
        <v/>
      </c>
      <c r="AR1019" s="72" t="str">
        <f t="shared" si="591"/>
        <v/>
      </c>
      <c r="AS1019" s="72" t="str">
        <f t="shared" si="592"/>
        <v/>
      </c>
      <c r="AT1019" s="72" t="str">
        <f t="shared" si="593"/>
        <v/>
      </c>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78" t="str">
        <f t="shared" si="594"/>
        <v/>
      </c>
      <c r="CO1019" s="78" t="str">
        <f t="shared" si="595"/>
        <v/>
      </c>
      <c r="CP1019" s="78" t="str">
        <f t="shared" si="596"/>
        <v/>
      </c>
      <c r="CQ1019" s="78" t="str">
        <f t="shared" si="597"/>
        <v/>
      </c>
      <c r="CR1019" s="78" t="str">
        <f t="shared" si="598"/>
        <v/>
      </c>
      <c r="CS1019" s="78" t="str">
        <f t="shared" si="599"/>
        <v/>
      </c>
      <c r="CT1019" s="78">
        <f t="shared" si="600"/>
        <v>0</v>
      </c>
      <c r="CU1019" s="78">
        <f t="shared" si="601"/>
        <v>0</v>
      </c>
      <c r="CV1019" s="78">
        <f t="shared" si="602"/>
        <v>0</v>
      </c>
      <c r="CW1019" s="78">
        <f t="shared" si="603"/>
        <v>0</v>
      </c>
      <c r="CX1019" s="78">
        <f t="shared" si="604"/>
        <v>0</v>
      </c>
      <c r="CY1019" s="78">
        <f t="shared" si="605"/>
        <v>0</v>
      </c>
      <c r="CZ1019" s="78">
        <f t="shared" si="606"/>
        <v>0</v>
      </c>
      <c r="DA1019" s="78">
        <f>IF(COUNTIFS($A$2:$A$601,A1019,$B$2:$B$601,B1019,$F$2:F$601,F1019)&gt;1,1,0)</f>
        <v>0</v>
      </c>
      <c r="DB1019" s="78">
        <f t="shared" si="607"/>
        <v>0</v>
      </c>
      <c r="DC1019" s="78">
        <f t="shared" si="608"/>
        <v>0</v>
      </c>
      <c r="DD1019" s="78">
        <f t="shared" si="609"/>
        <v>0</v>
      </c>
      <c r="DE1019" s="78" t="str">
        <f t="shared" si="610"/>
        <v>1</v>
      </c>
      <c r="DF1019" s="78" t="str">
        <f t="shared" si="611"/>
        <v>1</v>
      </c>
      <c r="DG1019" s="78" t="str">
        <f t="shared" si="612"/>
        <v>1</v>
      </c>
      <c r="DH1019" s="78" t="str">
        <f t="shared" si="613"/>
        <v>1</v>
      </c>
      <c r="DI1019" s="79" t="str">
        <f>IFERROR(IF(J1019="","",VLOOKUP(J1019,Lists!$D$3:$E$13,2,FALSE)),1)</f>
        <v/>
      </c>
      <c r="DJ1019" s="79" t="str">
        <f>IFERROR(IF(K1019="","",VLOOKUP(K1019,Lists!$F$3:$G$14,2,FALSE)),1)</f>
        <v/>
      </c>
      <c r="DK1019" s="79" t="str">
        <f>IFERROR(IF(M1019="","",VLOOKUP(M1019,Lists!$AA$3:$AB$18,2,FALSE)),1)</f>
        <v/>
      </c>
      <c r="DL1019" s="79" t="str">
        <f>IFERROR(IF(N1019="","",VLOOKUP(N1019,Lists!$AC$3:$AD$13,2,FALSE)),1)</f>
        <v/>
      </c>
    </row>
    <row r="1020" spans="1:116" ht="15" customHeight="1" x14ac:dyDescent="0.2">
      <c r="A1020" s="20"/>
      <c r="B1020" s="19"/>
      <c r="C1020" s="19"/>
      <c r="D1020" s="19"/>
      <c r="E1020" s="136"/>
      <c r="F1020" s="70"/>
      <c r="G1020" s="19"/>
      <c r="H1020" s="65"/>
      <c r="I1020" s="20"/>
      <c r="J1020" s="66"/>
      <c r="K1020" s="18"/>
      <c r="L1020" s="18"/>
      <c r="M1020" s="20"/>
      <c r="N1020" s="20"/>
      <c r="O1020" s="18"/>
      <c r="P1020" s="134"/>
      <c r="Q1020" s="70"/>
      <c r="R1020" s="134"/>
      <c r="S1020" s="70"/>
      <c r="T1020" s="134"/>
      <c r="U1020" s="70"/>
      <c r="V1020" s="134"/>
      <c r="W1020" s="20"/>
      <c r="X1020" s="135"/>
      <c r="Y1020" s="20"/>
      <c r="Z1020" s="135"/>
      <c r="AA1020" s="19"/>
      <c r="AB1020" s="19"/>
      <c r="AC1020" s="19"/>
      <c r="AD1020" s="19"/>
      <c r="AE1020" s="71" t="str">
        <f t="shared" si="578"/>
        <v/>
      </c>
      <c r="AF1020" s="71" t="str">
        <f t="shared" si="579"/>
        <v/>
      </c>
      <c r="AG1020" s="71" t="str">
        <f t="shared" si="580"/>
        <v/>
      </c>
      <c r="AH1020" s="71" t="str">
        <f t="shared" si="581"/>
        <v/>
      </c>
      <c r="AI1020" s="71" t="str">
        <f t="shared" si="582"/>
        <v/>
      </c>
      <c r="AJ1020" s="71" t="str">
        <f t="shared" si="583"/>
        <v/>
      </c>
      <c r="AK1020" s="71" t="str">
        <f t="shared" si="584"/>
        <v/>
      </c>
      <c r="AL1020" s="71" t="str">
        <f t="shared" si="585"/>
        <v/>
      </c>
      <c r="AM1020" s="71" t="str">
        <f t="shared" si="586"/>
        <v/>
      </c>
      <c r="AN1020" s="72" t="str">
        <f t="shared" si="587"/>
        <v/>
      </c>
      <c r="AO1020" s="73" t="str">
        <f t="shared" si="588"/>
        <v/>
      </c>
      <c r="AP1020" s="72" t="str">
        <f t="shared" si="589"/>
        <v/>
      </c>
      <c r="AQ1020" s="72" t="str">
        <f t="shared" si="590"/>
        <v/>
      </c>
      <c r="AR1020" s="72" t="str">
        <f t="shared" si="591"/>
        <v/>
      </c>
      <c r="AS1020" s="72" t="str">
        <f t="shared" si="592"/>
        <v/>
      </c>
      <c r="AT1020" s="72" t="str">
        <f t="shared" si="593"/>
        <v/>
      </c>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78" t="str">
        <f t="shared" si="594"/>
        <v/>
      </c>
      <c r="CO1020" s="78" t="str">
        <f t="shared" si="595"/>
        <v/>
      </c>
      <c r="CP1020" s="78" t="str">
        <f t="shared" si="596"/>
        <v/>
      </c>
      <c r="CQ1020" s="78" t="str">
        <f t="shared" si="597"/>
        <v/>
      </c>
      <c r="CR1020" s="78" t="str">
        <f t="shared" si="598"/>
        <v/>
      </c>
      <c r="CS1020" s="78" t="str">
        <f t="shared" si="599"/>
        <v/>
      </c>
      <c r="CT1020" s="78">
        <f t="shared" si="600"/>
        <v>0</v>
      </c>
      <c r="CU1020" s="78">
        <f t="shared" si="601"/>
        <v>0</v>
      </c>
      <c r="CV1020" s="78">
        <f t="shared" si="602"/>
        <v>0</v>
      </c>
      <c r="CW1020" s="78">
        <f t="shared" si="603"/>
        <v>0</v>
      </c>
      <c r="CX1020" s="78">
        <f t="shared" si="604"/>
        <v>0</v>
      </c>
      <c r="CY1020" s="78">
        <f t="shared" si="605"/>
        <v>0</v>
      </c>
      <c r="CZ1020" s="78">
        <f t="shared" si="606"/>
        <v>0</v>
      </c>
      <c r="DA1020" s="78">
        <f>IF(COUNTIFS($A$2:$A$601,A1020,$B$2:$B$601,B1020,$F$2:F$601,F1020)&gt;1,1,0)</f>
        <v>0</v>
      </c>
      <c r="DB1020" s="78">
        <f t="shared" si="607"/>
        <v>0</v>
      </c>
      <c r="DC1020" s="78">
        <f t="shared" si="608"/>
        <v>0</v>
      </c>
      <c r="DD1020" s="78">
        <f t="shared" si="609"/>
        <v>0</v>
      </c>
      <c r="DE1020" s="78" t="str">
        <f t="shared" si="610"/>
        <v>1</v>
      </c>
      <c r="DF1020" s="78" t="str">
        <f t="shared" si="611"/>
        <v>1</v>
      </c>
      <c r="DG1020" s="78" t="str">
        <f t="shared" si="612"/>
        <v>1</v>
      </c>
      <c r="DH1020" s="78" t="str">
        <f t="shared" si="613"/>
        <v>1</v>
      </c>
      <c r="DI1020" s="79" t="str">
        <f>IFERROR(IF(J1020="","",VLOOKUP(J1020,Lists!$D$3:$E$13,2,FALSE)),1)</f>
        <v/>
      </c>
      <c r="DJ1020" s="79" t="str">
        <f>IFERROR(IF(K1020="","",VLOOKUP(K1020,Lists!$F$3:$G$14,2,FALSE)),1)</f>
        <v/>
      </c>
      <c r="DK1020" s="79" t="str">
        <f>IFERROR(IF(M1020="","",VLOOKUP(M1020,Lists!$AA$3:$AB$18,2,FALSE)),1)</f>
        <v/>
      </c>
      <c r="DL1020" s="79" t="str">
        <f>IFERROR(IF(N1020="","",VLOOKUP(N1020,Lists!$AC$3:$AD$13,2,FALSE)),1)</f>
        <v/>
      </c>
    </row>
    <row r="1021" spans="1:116" ht="15" customHeight="1" x14ac:dyDescent="0.2">
      <c r="A1021" s="20"/>
      <c r="B1021" s="19"/>
      <c r="C1021" s="19"/>
      <c r="D1021" s="19"/>
      <c r="E1021" s="136"/>
      <c r="F1021" s="70"/>
      <c r="G1021" s="19"/>
      <c r="H1021" s="65"/>
      <c r="I1021" s="20"/>
      <c r="J1021" s="66"/>
      <c r="K1021" s="18"/>
      <c r="L1021" s="18"/>
      <c r="M1021" s="20"/>
      <c r="N1021" s="20"/>
      <c r="O1021" s="18"/>
      <c r="P1021" s="134"/>
      <c r="Q1021" s="70"/>
      <c r="R1021" s="134"/>
      <c r="S1021" s="70"/>
      <c r="T1021" s="134"/>
      <c r="U1021" s="70"/>
      <c r="V1021" s="134"/>
      <c r="W1021" s="20"/>
      <c r="X1021" s="135"/>
      <c r="Y1021" s="20"/>
      <c r="Z1021" s="135"/>
      <c r="AA1021" s="19"/>
      <c r="AB1021" s="19"/>
      <c r="AC1021" s="19"/>
      <c r="AD1021" s="19"/>
      <c r="AE1021" s="71" t="str">
        <f t="shared" si="578"/>
        <v/>
      </c>
      <c r="AF1021" s="71" t="str">
        <f t="shared" si="579"/>
        <v/>
      </c>
      <c r="AG1021" s="71" t="str">
        <f t="shared" si="580"/>
        <v/>
      </c>
      <c r="AH1021" s="71" t="str">
        <f t="shared" si="581"/>
        <v/>
      </c>
      <c r="AI1021" s="71" t="str">
        <f t="shared" si="582"/>
        <v/>
      </c>
      <c r="AJ1021" s="71" t="str">
        <f t="shared" si="583"/>
        <v/>
      </c>
      <c r="AK1021" s="71" t="str">
        <f t="shared" si="584"/>
        <v/>
      </c>
      <c r="AL1021" s="71" t="str">
        <f t="shared" si="585"/>
        <v/>
      </c>
      <c r="AM1021" s="71" t="str">
        <f t="shared" si="586"/>
        <v/>
      </c>
      <c r="AN1021" s="72" t="str">
        <f t="shared" si="587"/>
        <v/>
      </c>
      <c r="AO1021" s="73" t="str">
        <f t="shared" si="588"/>
        <v/>
      </c>
      <c r="AP1021" s="72" t="str">
        <f t="shared" si="589"/>
        <v/>
      </c>
      <c r="AQ1021" s="72" t="str">
        <f t="shared" si="590"/>
        <v/>
      </c>
      <c r="AR1021" s="72" t="str">
        <f t="shared" si="591"/>
        <v/>
      </c>
      <c r="AS1021" s="72" t="str">
        <f t="shared" si="592"/>
        <v/>
      </c>
      <c r="AT1021" s="72" t="str">
        <f t="shared" si="593"/>
        <v/>
      </c>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78" t="str">
        <f t="shared" si="594"/>
        <v/>
      </c>
      <c r="CO1021" s="78" t="str">
        <f t="shared" si="595"/>
        <v/>
      </c>
      <c r="CP1021" s="78" t="str">
        <f t="shared" si="596"/>
        <v/>
      </c>
      <c r="CQ1021" s="78" t="str">
        <f t="shared" si="597"/>
        <v/>
      </c>
      <c r="CR1021" s="78" t="str">
        <f t="shared" si="598"/>
        <v/>
      </c>
      <c r="CS1021" s="78" t="str">
        <f t="shared" si="599"/>
        <v/>
      </c>
      <c r="CT1021" s="78">
        <f t="shared" si="600"/>
        <v>0</v>
      </c>
      <c r="CU1021" s="78">
        <f t="shared" si="601"/>
        <v>0</v>
      </c>
      <c r="CV1021" s="78">
        <f t="shared" si="602"/>
        <v>0</v>
      </c>
      <c r="CW1021" s="78">
        <f t="shared" si="603"/>
        <v>0</v>
      </c>
      <c r="CX1021" s="78">
        <f t="shared" si="604"/>
        <v>0</v>
      </c>
      <c r="CY1021" s="78">
        <f t="shared" si="605"/>
        <v>0</v>
      </c>
      <c r="CZ1021" s="78">
        <f t="shared" si="606"/>
        <v>0</v>
      </c>
      <c r="DA1021" s="78">
        <f>IF(COUNTIFS($A$2:$A$601,A1021,$B$2:$B$601,B1021,$F$2:F$601,F1021)&gt;1,1,0)</f>
        <v>0</v>
      </c>
      <c r="DB1021" s="78">
        <f t="shared" si="607"/>
        <v>0</v>
      </c>
      <c r="DC1021" s="78">
        <f t="shared" si="608"/>
        <v>0</v>
      </c>
      <c r="DD1021" s="78">
        <f t="shared" si="609"/>
        <v>0</v>
      </c>
      <c r="DE1021" s="78" t="str">
        <f t="shared" si="610"/>
        <v>1</v>
      </c>
      <c r="DF1021" s="78" t="str">
        <f t="shared" si="611"/>
        <v>1</v>
      </c>
      <c r="DG1021" s="78" t="str">
        <f t="shared" si="612"/>
        <v>1</v>
      </c>
      <c r="DH1021" s="78" t="str">
        <f t="shared" si="613"/>
        <v>1</v>
      </c>
      <c r="DI1021" s="79" t="str">
        <f>IFERROR(IF(J1021="","",VLOOKUP(J1021,Lists!$D$3:$E$13,2,FALSE)),1)</f>
        <v/>
      </c>
      <c r="DJ1021" s="79" t="str">
        <f>IFERROR(IF(K1021="","",VLOOKUP(K1021,Lists!$F$3:$G$14,2,FALSE)),1)</f>
        <v/>
      </c>
      <c r="DK1021" s="79" t="str">
        <f>IFERROR(IF(M1021="","",VLOOKUP(M1021,Lists!$AA$3:$AB$18,2,FALSE)),1)</f>
        <v/>
      </c>
      <c r="DL1021" s="79" t="str">
        <f>IFERROR(IF(N1021="","",VLOOKUP(N1021,Lists!$AC$3:$AD$13,2,FALSE)),1)</f>
        <v/>
      </c>
    </row>
    <row r="1022" spans="1:116" ht="15" customHeight="1" x14ac:dyDescent="0.2">
      <c r="A1022" s="20"/>
      <c r="B1022" s="19"/>
      <c r="C1022" s="19"/>
      <c r="D1022" s="19"/>
      <c r="E1022" s="136"/>
      <c r="F1022" s="70"/>
      <c r="G1022" s="19"/>
      <c r="H1022" s="65"/>
      <c r="I1022" s="20"/>
      <c r="J1022" s="66"/>
      <c r="K1022" s="18"/>
      <c r="L1022" s="18"/>
      <c r="M1022" s="20"/>
      <c r="N1022" s="20"/>
      <c r="O1022" s="18"/>
      <c r="P1022" s="134"/>
      <c r="Q1022" s="70"/>
      <c r="R1022" s="134"/>
      <c r="S1022" s="70"/>
      <c r="T1022" s="134"/>
      <c r="U1022" s="70"/>
      <c r="V1022" s="134"/>
      <c r="W1022" s="20"/>
      <c r="X1022" s="135"/>
      <c r="Y1022" s="20"/>
      <c r="Z1022" s="135"/>
      <c r="AA1022" s="19"/>
      <c r="AB1022" s="19"/>
      <c r="AC1022" s="19"/>
      <c r="AD1022" s="19"/>
      <c r="AE1022" s="71" t="str">
        <f t="shared" si="578"/>
        <v/>
      </c>
      <c r="AF1022" s="71" t="str">
        <f t="shared" si="579"/>
        <v/>
      </c>
      <c r="AG1022" s="71" t="str">
        <f t="shared" si="580"/>
        <v/>
      </c>
      <c r="AH1022" s="71" t="str">
        <f t="shared" si="581"/>
        <v/>
      </c>
      <c r="AI1022" s="71" t="str">
        <f t="shared" si="582"/>
        <v/>
      </c>
      <c r="AJ1022" s="71" t="str">
        <f t="shared" si="583"/>
        <v/>
      </c>
      <c r="AK1022" s="71" t="str">
        <f t="shared" si="584"/>
        <v/>
      </c>
      <c r="AL1022" s="71" t="str">
        <f t="shared" si="585"/>
        <v/>
      </c>
      <c r="AM1022" s="71" t="str">
        <f t="shared" si="586"/>
        <v/>
      </c>
      <c r="AN1022" s="72" t="str">
        <f t="shared" si="587"/>
        <v/>
      </c>
      <c r="AO1022" s="73" t="str">
        <f t="shared" si="588"/>
        <v/>
      </c>
      <c r="AP1022" s="72" t="str">
        <f t="shared" si="589"/>
        <v/>
      </c>
      <c r="AQ1022" s="72" t="str">
        <f t="shared" si="590"/>
        <v/>
      </c>
      <c r="AR1022" s="72" t="str">
        <f t="shared" si="591"/>
        <v/>
      </c>
      <c r="AS1022" s="72" t="str">
        <f t="shared" si="592"/>
        <v/>
      </c>
      <c r="AT1022" s="72" t="str">
        <f t="shared" si="593"/>
        <v/>
      </c>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78" t="str">
        <f t="shared" si="594"/>
        <v/>
      </c>
      <c r="CO1022" s="78" t="str">
        <f t="shared" si="595"/>
        <v/>
      </c>
      <c r="CP1022" s="78" t="str">
        <f t="shared" si="596"/>
        <v/>
      </c>
      <c r="CQ1022" s="78" t="str">
        <f t="shared" si="597"/>
        <v/>
      </c>
      <c r="CR1022" s="78" t="str">
        <f t="shared" si="598"/>
        <v/>
      </c>
      <c r="CS1022" s="78" t="str">
        <f t="shared" si="599"/>
        <v/>
      </c>
      <c r="CT1022" s="78">
        <f t="shared" si="600"/>
        <v>0</v>
      </c>
      <c r="CU1022" s="78">
        <f t="shared" si="601"/>
        <v>0</v>
      </c>
      <c r="CV1022" s="78">
        <f t="shared" si="602"/>
        <v>0</v>
      </c>
      <c r="CW1022" s="78">
        <f t="shared" si="603"/>
        <v>0</v>
      </c>
      <c r="CX1022" s="78">
        <f t="shared" si="604"/>
        <v>0</v>
      </c>
      <c r="CY1022" s="78">
        <f t="shared" si="605"/>
        <v>0</v>
      </c>
      <c r="CZ1022" s="78">
        <f t="shared" si="606"/>
        <v>0</v>
      </c>
      <c r="DA1022" s="78">
        <f>IF(COUNTIFS($A$2:$A$601,A1022,$B$2:$B$601,B1022,$F$2:F$601,F1022)&gt;1,1,0)</f>
        <v>0</v>
      </c>
      <c r="DB1022" s="78">
        <f t="shared" si="607"/>
        <v>0</v>
      </c>
      <c r="DC1022" s="78">
        <f t="shared" si="608"/>
        <v>0</v>
      </c>
      <c r="DD1022" s="78">
        <f t="shared" si="609"/>
        <v>0</v>
      </c>
      <c r="DE1022" s="78" t="str">
        <f t="shared" si="610"/>
        <v>1</v>
      </c>
      <c r="DF1022" s="78" t="str">
        <f t="shared" si="611"/>
        <v>1</v>
      </c>
      <c r="DG1022" s="78" t="str">
        <f t="shared" si="612"/>
        <v>1</v>
      </c>
      <c r="DH1022" s="78" t="str">
        <f t="shared" si="613"/>
        <v>1</v>
      </c>
      <c r="DI1022" s="79" t="str">
        <f>IFERROR(IF(J1022="","",VLOOKUP(J1022,Lists!$D$3:$E$13,2,FALSE)),1)</f>
        <v/>
      </c>
      <c r="DJ1022" s="79" t="str">
        <f>IFERROR(IF(K1022="","",VLOOKUP(K1022,Lists!$F$3:$G$14,2,FALSE)),1)</f>
        <v/>
      </c>
      <c r="DK1022" s="79" t="str">
        <f>IFERROR(IF(M1022="","",VLOOKUP(M1022,Lists!$AA$3:$AB$18,2,FALSE)),1)</f>
        <v/>
      </c>
      <c r="DL1022" s="79" t="str">
        <f>IFERROR(IF(N1022="","",VLOOKUP(N1022,Lists!$AC$3:$AD$13,2,FALSE)),1)</f>
        <v/>
      </c>
    </row>
    <row r="1023" spans="1:116" ht="15" customHeight="1" x14ac:dyDescent="0.2">
      <c r="A1023" s="20"/>
      <c r="B1023" s="19"/>
      <c r="C1023" s="19"/>
      <c r="D1023" s="19"/>
      <c r="E1023" s="136"/>
      <c r="F1023" s="70"/>
      <c r="G1023" s="19"/>
      <c r="H1023" s="65"/>
      <c r="I1023" s="20"/>
      <c r="J1023" s="66"/>
      <c r="K1023" s="18"/>
      <c r="L1023" s="18"/>
      <c r="M1023" s="20"/>
      <c r="N1023" s="20"/>
      <c r="O1023" s="18"/>
      <c r="P1023" s="134"/>
      <c r="Q1023" s="70"/>
      <c r="R1023" s="134"/>
      <c r="S1023" s="70"/>
      <c r="T1023" s="134"/>
      <c r="U1023" s="70"/>
      <c r="V1023" s="134"/>
      <c r="W1023" s="20"/>
      <c r="X1023" s="135"/>
      <c r="Y1023" s="20"/>
      <c r="Z1023" s="135"/>
      <c r="AA1023" s="19"/>
      <c r="AB1023" s="19"/>
      <c r="AC1023" s="19"/>
      <c r="AD1023" s="19"/>
      <c r="AE1023" s="71" t="str">
        <f t="shared" si="578"/>
        <v/>
      </c>
      <c r="AF1023" s="71" t="str">
        <f t="shared" si="579"/>
        <v/>
      </c>
      <c r="AG1023" s="71" t="str">
        <f t="shared" si="580"/>
        <v/>
      </c>
      <c r="AH1023" s="71" t="str">
        <f t="shared" si="581"/>
        <v/>
      </c>
      <c r="AI1023" s="71" t="str">
        <f t="shared" si="582"/>
        <v/>
      </c>
      <c r="AJ1023" s="71" t="str">
        <f t="shared" si="583"/>
        <v/>
      </c>
      <c r="AK1023" s="71" t="str">
        <f t="shared" si="584"/>
        <v/>
      </c>
      <c r="AL1023" s="71" t="str">
        <f t="shared" si="585"/>
        <v/>
      </c>
      <c r="AM1023" s="71" t="str">
        <f t="shared" si="586"/>
        <v/>
      </c>
      <c r="AN1023" s="72" t="str">
        <f t="shared" si="587"/>
        <v/>
      </c>
      <c r="AO1023" s="73" t="str">
        <f t="shared" si="588"/>
        <v/>
      </c>
      <c r="AP1023" s="72" t="str">
        <f t="shared" si="589"/>
        <v/>
      </c>
      <c r="AQ1023" s="72" t="str">
        <f t="shared" si="590"/>
        <v/>
      </c>
      <c r="AR1023" s="72" t="str">
        <f t="shared" si="591"/>
        <v/>
      </c>
      <c r="AS1023" s="72" t="str">
        <f t="shared" si="592"/>
        <v/>
      </c>
      <c r="AT1023" s="72" t="str">
        <f t="shared" si="593"/>
        <v/>
      </c>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78" t="str">
        <f t="shared" si="594"/>
        <v/>
      </c>
      <c r="CO1023" s="78" t="str">
        <f t="shared" si="595"/>
        <v/>
      </c>
      <c r="CP1023" s="78" t="str">
        <f t="shared" si="596"/>
        <v/>
      </c>
      <c r="CQ1023" s="78" t="str">
        <f t="shared" si="597"/>
        <v/>
      </c>
      <c r="CR1023" s="78" t="str">
        <f t="shared" si="598"/>
        <v/>
      </c>
      <c r="CS1023" s="78" t="str">
        <f t="shared" si="599"/>
        <v/>
      </c>
      <c r="CT1023" s="78">
        <f t="shared" si="600"/>
        <v>0</v>
      </c>
      <c r="CU1023" s="78">
        <f t="shared" si="601"/>
        <v>0</v>
      </c>
      <c r="CV1023" s="78">
        <f t="shared" si="602"/>
        <v>0</v>
      </c>
      <c r="CW1023" s="78">
        <f t="shared" si="603"/>
        <v>0</v>
      </c>
      <c r="CX1023" s="78">
        <f t="shared" si="604"/>
        <v>0</v>
      </c>
      <c r="CY1023" s="78">
        <f t="shared" si="605"/>
        <v>0</v>
      </c>
      <c r="CZ1023" s="78">
        <f t="shared" si="606"/>
        <v>0</v>
      </c>
      <c r="DA1023" s="78">
        <f>IF(COUNTIFS($A$2:$A$601,A1023,$B$2:$B$601,B1023,$F$2:F$601,F1023)&gt;1,1,0)</f>
        <v>0</v>
      </c>
      <c r="DB1023" s="78">
        <f t="shared" si="607"/>
        <v>0</v>
      </c>
      <c r="DC1023" s="78">
        <f t="shared" si="608"/>
        <v>0</v>
      </c>
      <c r="DD1023" s="78">
        <f t="shared" si="609"/>
        <v>0</v>
      </c>
      <c r="DE1023" s="78" t="str">
        <f t="shared" si="610"/>
        <v>1</v>
      </c>
      <c r="DF1023" s="78" t="str">
        <f t="shared" si="611"/>
        <v>1</v>
      </c>
      <c r="DG1023" s="78" t="str">
        <f t="shared" si="612"/>
        <v>1</v>
      </c>
      <c r="DH1023" s="78" t="str">
        <f t="shared" si="613"/>
        <v>1</v>
      </c>
      <c r="DI1023" s="79" t="str">
        <f>IFERROR(IF(J1023="","",VLOOKUP(J1023,Lists!$D$3:$E$13,2,FALSE)),1)</f>
        <v/>
      </c>
      <c r="DJ1023" s="79" t="str">
        <f>IFERROR(IF(K1023="","",VLOOKUP(K1023,Lists!$F$3:$G$14,2,FALSE)),1)</f>
        <v/>
      </c>
      <c r="DK1023" s="79" t="str">
        <f>IFERROR(IF(M1023="","",VLOOKUP(M1023,Lists!$AA$3:$AB$18,2,FALSE)),1)</f>
        <v/>
      </c>
      <c r="DL1023" s="79" t="str">
        <f>IFERROR(IF(N1023="","",VLOOKUP(N1023,Lists!$AC$3:$AD$13,2,FALSE)),1)</f>
        <v/>
      </c>
    </row>
    <row r="1024" spans="1:116" ht="15" customHeight="1" x14ac:dyDescent="0.2">
      <c r="A1024" s="20"/>
      <c r="B1024" s="19"/>
      <c r="C1024" s="19"/>
      <c r="D1024" s="19"/>
      <c r="E1024" s="136"/>
      <c r="F1024" s="70"/>
      <c r="G1024" s="19"/>
      <c r="H1024" s="65"/>
      <c r="I1024" s="20"/>
      <c r="J1024" s="66"/>
      <c r="K1024" s="18"/>
      <c r="L1024" s="18"/>
      <c r="M1024" s="20"/>
      <c r="N1024" s="20"/>
      <c r="O1024" s="18"/>
      <c r="P1024" s="134"/>
      <c r="Q1024" s="70"/>
      <c r="R1024" s="134"/>
      <c r="S1024" s="70"/>
      <c r="T1024" s="134"/>
      <c r="U1024" s="70"/>
      <c r="V1024" s="134"/>
      <c r="W1024" s="20"/>
      <c r="X1024" s="135"/>
      <c r="Y1024" s="20"/>
      <c r="Z1024" s="135"/>
      <c r="AA1024" s="19"/>
      <c r="AB1024" s="19"/>
      <c r="AC1024" s="19"/>
      <c r="AD1024" s="19"/>
      <c r="AE1024" s="71" t="str">
        <f t="shared" si="578"/>
        <v/>
      </c>
      <c r="AF1024" s="71" t="str">
        <f t="shared" si="579"/>
        <v/>
      </c>
      <c r="AG1024" s="71" t="str">
        <f t="shared" si="580"/>
        <v/>
      </c>
      <c r="AH1024" s="71" t="str">
        <f t="shared" si="581"/>
        <v/>
      </c>
      <c r="AI1024" s="71" t="str">
        <f t="shared" si="582"/>
        <v/>
      </c>
      <c r="AJ1024" s="71" t="str">
        <f t="shared" si="583"/>
        <v/>
      </c>
      <c r="AK1024" s="71" t="str">
        <f t="shared" si="584"/>
        <v/>
      </c>
      <c r="AL1024" s="71" t="str">
        <f t="shared" si="585"/>
        <v/>
      </c>
      <c r="AM1024" s="71" t="str">
        <f t="shared" si="586"/>
        <v/>
      </c>
      <c r="AN1024" s="72" t="str">
        <f t="shared" si="587"/>
        <v/>
      </c>
      <c r="AO1024" s="73" t="str">
        <f t="shared" si="588"/>
        <v/>
      </c>
      <c r="AP1024" s="72" t="str">
        <f t="shared" si="589"/>
        <v/>
      </c>
      <c r="AQ1024" s="72" t="str">
        <f t="shared" si="590"/>
        <v/>
      </c>
      <c r="AR1024" s="72" t="str">
        <f t="shared" si="591"/>
        <v/>
      </c>
      <c r="AS1024" s="72" t="str">
        <f t="shared" si="592"/>
        <v/>
      </c>
      <c r="AT1024" s="72" t="str">
        <f t="shared" si="593"/>
        <v/>
      </c>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78" t="str">
        <f t="shared" si="594"/>
        <v/>
      </c>
      <c r="CO1024" s="78" t="str">
        <f t="shared" si="595"/>
        <v/>
      </c>
      <c r="CP1024" s="78" t="str">
        <f t="shared" si="596"/>
        <v/>
      </c>
      <c r="CQ1024" s="78" t="str">
        <f t="shared" si="597"/>
        <v/>
      </c>
      <c r="CR1024" s="78" t="str">
        <f t="shared" si="598"/>
        <v/>
      </c>
      <c r="CS1024" s="78" t="str">
        <f t="shared" si="599"/>
        <v/>
      </c>
      <c r="CT1024" s="78">
        <f t="shared" si="600"/>
        <v>0</v>
      </c>
      <c r="CU1024" s="78">
        <f t="shared" si="601"/>
        <v>0</v>
      </c>
      <c r="CV1024" s="78">
        <f t="shared" si="602"/>
        <v>0</v>
      </c>
      <c r="CW1024" s="78">
        <f t="shared" si="603"/>
        <v>0</v>
      </c>
      <c r="CX1024" s="78">
        <f t="shared" si="604"/>
        <v>0</v>
      </c>
      <c r="CY1024" s="78">
        <f t="shared" si="605"/>
        <v>0</v>
      </c>
      <c r="CZ1024" s="78">
        <f t="shared" si="606"/>
        <v>0</v>
      </c>
      <c r="DA1024" s="78">
        <f>IF(COUNTIFS($A$2:$A$601,A1024,$B$2:$B$601,B1024,$F$2:F$601,F1024)&gt;1,1,0)</f>
        <v>0</v>
      </c>
      <c r="DB1024" s="78">
        <f t="shared" si="607"/>
        <v>0</v>
      </c>
      <c r="DC1024" s="78">
        <f t="shared" si="608"/>
        <v>0</v>
      </c>
      <c r="DD1024" s="78">
        <f t="shared" si="609"/>
        <v>0</v>
      </c>
      <c r="DE1024" s="78" t="str">
        <f t="shared" si="610"/>
        <v>1</v>
      </c>
      <c r="DF1024" s="78" t="str">
        <f t="shared" si="611"/>
        <v>1</v>
      </c>
      <c r="DG1024" s="78" t="str">
        <f t="shared" si="612"/>
        <v>1</v>
      </c>
      <c r="DH1024" s="78" t="str">
        <f t="shared" si="613"/>
        <v>1</v>
      </c>
      <c r="DI1024" s="79" t="str">
        <f>IFERROR(IF(J1024="","",VLOOKUP(J1024,Lists!$D$3:$E$13,2,FALSE)),1)</f>
        <v/>
      </c>
      <c r="DJ1024" s="79" t="str">
        <f>IFERROR(IF(K1024="","",VLOOKUP(K1024,Lists!$F$3:$G$14,2,FALSE)),1)</f>
        <v/>
      </c>
      <c r="DK1024" s="79" t="str">
        <f>IFERROR(IF(M1024="","",VLOOKUP(M1024,Lists!$AA$3:$AB$18,2,FALSE)),1)</f>
        <v/>
      </c>
      <c r="DL1024" s="79" t="str">
        <f>IFERROR(IF(N1024="","",VLOOKUP(N1024,Lists!$AC$3:$AD$13,2,FALSE)),1)</f>
        <v/>
      </c>
    </row>
    <row r="1025" spans="1:116" ht="15" customHeight="1" x14ac:dyDescent="0.2">
      <c r="A1025" s="20"/>
      <c r="B1025" s="19"/>
      <c r="C1025" s="19"/>
      <c r="D1025" s="19"/>
      <c r="E1025" s="136"/>
      <c r="F1025" s="70"/>
      <c r="G1025" s="19"/>
      <c r="H1025" s="65"/>
      <c r="I1025" s="20"/>
      <c r="J1025" s="66"/>
      <c r="K1025" s="18"/>
      <c r="L1025" s="18"/>
      <c r="M1025" s="20"/>
      <c r="N1025" s="20"/>
      <c r="O1025" s="18"/>
      <c r="P1025" s="134"/>
      <c r="Q1025" s="70"/>
      <c r="R1025" s="134"/>
      <c r="S1025" s="70"/>
      <c r="T1025" s="134"/>
      <c r="U1025" s="70"/>
      <c r="V1025" s="134"/>
      <c r="W1025" s="20"/>
      <c r="X1025" s="135"/>
      <c r="Y1025" s="20"/>
      <c r="Z1025" s="135"/>
      <c r="AA1025" s="19"/>
      <c r="AB1025" s="19"/>
      <c r="AC1025" s="19"/>
      <c r="AD1025" s="19"/>
      <c r="AE1025" s="71" t="str">
        <f t="shared" si="578"/>
        <v/>
      </c>
      <c r="AF1025" s="71" t="str">
        <f t="shared" si="579"/>
        <v/>
      </c>
      <c r="AG1025" s="71" t="str">
        <f t="shared" si="580"/>
        <v/>
      </c>
      <c r="AH1025" s="71" t="str">
        <f t="shared" si="581"/>
        <v/>
      </c>
      <c r="AI1025" s="71" t="str">
        <f t="shared" si="582"/>
        <v/>
      </c>
      <c r="AJ1025" s="71" t="str">
        <f t="shared" si="583"/>
        <v/>
      </c>
      <c r="AK1025" s="71" t="str">
        <f t="shared" si="584"/>
        <v/>
      </c>
      <c r="AL1025" s="71" t="str">
        <f t="shared" si="585"/>
        <v/>
      </c>
      <c r="AM1025" s="71" t="str">
        <f t="shared" si="586"/>
        <v/>
      </c>
      <c r="AN1025" s="72" t="str">
        <f t="shared" si="587"/>
        <v/>
      </c>
      <c r="AO1025" s="73" t="str">
        <f t="shared" si="588"/>
        <v/>
      </c>
      <c r="AP1025" s="72" t="str">
        <f t="shared" si="589"/>
        <v/>
      </c>
      <c r="AQ1025" s="72" t="str">
        <f t="shared" si="590"/>
        <v/>
      </c>
      <c r="AR1025" s="72" t="str">
        <f t="shared" si="591"/>
        <v/>
      </c>
      <c r="AS1025" s="72" t="str">
        <f t="shared" si="592"/>
        <v/>
      </c>
      <c r="AT1025" s="72" t="str">
        <f t="shared" si="593"/>
        <v/>
      </c>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78" t="str">
        <f t="shared" si="594"/>
        <v/>
      </c>
      <c r="CO1025" s="78" t="str">
        <f t="shared" si="595"/>
        <v/>
      </c>
      <c r="CP1025" s="78" t="str">
        <f t="shared" si="596"/>
        <v/>
      </c>
      <c r="CQ1025" s="78" t="str">
        <f t="shared" si="597"/>
        <v/>
      </c>
      <c r="CR1025" s="78" t="str">
        <f t="shared" si="598"/>
        <v/>
      </c>
      <c r="CS1025" s="78" t="str">
        <f t="shared" si="599"/>
        <v/>
      </c>
      <c r="CT1025" s="78">
        <f t="shared" si="600"/>
        <v>0</v>
      </c>
      <c r="CU1025" s="78">
        <f t="shared" si="601"/>
        <v>0</v>
      </c>
      <c r="CV1025" s="78">
        <f t="shared" si="602"/>
        <v>0</v>
      </c>
      <c r="CW1025" s="78">
        <f t="shared" si="603"/>
        <v>0</v>
      </c>
      <c r="CX1025" s="78">
        <f t="shared" si="604"/>
        <v>0</v>
      </c>
      <c r="CY1025" s="78">
        <f t="shared" si="605"/>
        <v>0</v>
      </c>
      <c r="CZ1025" s="78">
        <f t="shared" si="606"/>
        <v>0</v>
      </c>
      <c r="DA1025" s="78">
        <f>IF(COUNTIFS($A$2:$A$601,A1025,$B$2:$B$601,B1025,$F$2:F$601,F1025)&gt;1,1,0)</f>
        <v>0</v>
      </c>
      <c r="DB1025" s="78">
        <f t="shared" si="607"/>
        <v>0</v>
      </c>
      <c r="DC1025" s="78">
        <f t="shared" si="608"/>
        <v>0</v>
      </c>
      <c r="DD1025" s="78">
        <f t="shared" si="609"/>
        <v>0</v>
      </c>
      <c r="DE1025" s="78" t="str">
        <f t="shared" si="610"/>
        <v>1</v>
      </c>
      <c r="DF1025" s="78" t="str">
        <f t="shared" si="611"/>
        <v>1</v>
      </c>
      <c r="DG1025" s="78" t="str">
        <f t="shared" si="612"/>
        <v>1</v>
      </c>
      <c r="DH1025" s="78" t="str">
        <f t="shared" si="613"/>
        <v>1</v>
      </c>
      <c r="DI1025" s="79" t="str">
        <f>IFERROR(IF(J1025="","",VLOOKUP(J1025,Lists!$D$3:$E$13,2,FALSE)),1)</f>
        <v/>
      </c>
      <c r="DJ1025" s="79" t="str">
        <f>IFERROR(IF(K1025="","",VLOOKUP(K1025,Lists!$F$3:$G$14,2,FALSE)),1)</f>
        <v/>
      </c>
      <c r="DK1025" s="79" t="str">
        <f>IFERROR(IF(M1025="","",VLOOKUP(M1025,Lists!$AA$3:$AB$18,2,FALSE)),1)</f>
        <v/>
      </c>
      <c r="DL1025" s="79" t="str">
        <f>IFERROR(IF(N1025="","",VLOOKUP(N1025,Lists!$AC$3:$AD$13,2,FALSE)),1)</f>
        <v/>
      </c>
    </row>
    <row r="1026" spans="1:116" ht="15" customHeight="1" x14ac:dyDescent="0.2">
      <c r="A1026" s="20"/>
      <c r="B1026" s="19"/>
      <c r="C1026" s="19"/>
      <c r="D1026" s="19"/>
      <c r="E1026" s="136"/>
      <c r="F1026" s="70"/>
      <c r="G1026" s="19"/>
      <c r="H1026" s="65"/>
      <c r="I1026" s="20"/>
      <c r="J1026" s="66"/>
      <c r="K1026" s="18"/>
      <c r="L1026" s="18"/>
      <c r="M1026" s="20"/>
      <c r="N1026" s="20"/>
      <c r="O1026" s="18"/>
      <c r="P1026" s="134"/>
      <c r="Q1026" s="70"/>
      <c r="R1026" s="134"/>
      <c r="S1026" s="70"/>
      <c r="T1026" s="134"/>
      <c r="U1026" s="70"/>
      <c r="V1026" s="134"/>
      <c r="W1026" s="20"/>
      <c r="X1026" s="135"/>
      <c r="Y1026" s="20"/>
      <c r="Z1026" s="135"/>
      <c r="AA1026" s="19"/>
      <c r="AB1026" s="19"/>
      <c r="AC1026" s="19"/>
      <c r="AD1026" s="19"/>
      <c r="AE1026" s="71" t="str">
        <f t="shared" si="578"/>
        <v/>
      </c>
      <c r="AF1026" s="71" t="str">
        <f t="shared" si="579"/>
        <v/>
      </c>
      <c r="AG1026" s="71" t="str">
        <f t="shared" si="580"/>
        <v/>
      </c>
      <c r="AH1026" s="71" t="str">
        <f t="shared" si="581"/>
        <v/>
      </c>
      <c r="AI1026" s="71" t="str">
        <f t="shared" si="582"/>
        <v/>
      </c>
      <c r="AJ1026" s="71" t="str">
        <f t="shared" si="583"/>
        <v/>
      </c>
      <c r="AK1026" s="71" t="str">
        <f t="shared" si="584"/>
        <v/>
      </c>
      <c r="AL1026" s="71" t="str">
        <f t="shared" si="585"/>
        <v/>
      </c>
      <c r="AM1026" s="71" t="str">
        <f t="shared" si="586"/>
        <v/>
      </c>
      <c r="AN1026" s="72" t="str">
        <f t="shared" si="587"/>
        <v/>
      </c>
      <c r="AO1026" s="73" t="str">
        <f t="shared" si="588"/>
        <v/>
      </c>
      <c r="AP1026" s="72" t="str">
        <f t="shared" si="589"/>
        <v/>
      </c>
      <c r="AQ1026" s="72" t="str">
        <f t="shared" si="590"/>
        <v/>
      </c>
      <c r="AR1026" s="72" t="str">
        <f t="shared" si="591"/>
        <v/>
      </c>
      <c r="AS1026" s="72" t="str">
        <f t="shared" si="592"/>
        <v/>
      </c>
      <c r="AT1026" s="72" t="str">
        <f t="shared" si="593"/>
        <v/>
      </c>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78" t="str">
        <f t="shared" si="594"/>
        <v/>
      </c>
      <c r="CO1026" s="78" t="str">
        <f t="shared" si="595"/>
        <v/>
      </c>
      <c r="CP1026" s="78" t="str">
        <f t="shared" si="596"/>
        <v/>
      </c>
      <c r="CQ1026" s="78" t="str">
        <f t="shared" si="597"/>
        <v/>
      </c>
      <c r="CR1026" s="78" t="str">
        <f t="shared" si="598"/>
        <v/>
      </c>
      <c r="CS1026" s="78" t="str">
        <f t="shared" si="599"/>
        <v/>
      </c>
      <c r="CT1026" s="78">
        <f t="shared" si="600"/>
        <v>0</v>
      </c>
      <c r="CU1026" s="78">
        <f t="shared" si="601"/>
        <v>0</v>
      </c>
      <c r="CV1026" s="78">
        <f t="shared" si="602"/>
        <v>0</v>
      </c>
      <c r="CW1026" s="78">
        <f t="shared" si="603"/>
        <v>0</v>
      </c>
      <c r="CX1026" s="78">
        <f t="shared" si="604"/>
        <v>0</v>
      </c>
      <c r="CY1026" s="78">
        <f t="shared" si="605"/>
        <v>0</v>
      </c>
      <c r="CZ1026" s="78">
        <f t="shared" si="606"/>
        <v>0</v>
      </c>
      <c r="DA1026" s="78">
        <f>IF(COUNTIFS($A$2:$A$601,A1026,$B$2:$B$601,B1026,$F$2:F$601,F1026)&gt;1,1,0)</f>
        <v>0</v>
      </c>
      <c r="DB1026" s="78">
        <f t="shared" si="607"/>
        <v>0</v>
      </c>
      <c r="DC1026" s="78">
        <f t="shared" si="608"/>
        <v>0</v>
      </c>
      <c r="DD1026" s="78">
        <f t="shared" si="609"/>
        <v>0</v>
      </c>
      <c r="DE1026" s="78" t="str">
        <f t="shared" si="610"/>
        <v>1</v>
      </c>
      <c r="DF1026" s="78" t="str">
        <f t="shared" si="611"/>
        <v>1</v>
      </c>
      <c r="DG1026" s="78" t="str">
        <f t="shared" si="612"/>
        <v>1</v>
      </c>
      <c r="DH1026" s="78" t="str">
        <f t="shared" si="613"/>
        <v>1</v>
      </c>
      <c r="DI1026" s="79" t="str">
        <f>IFERROR(IF(J1026="","",VLOOKUP(J1026,Lists!$D$3:$E$13,2,FALSE)),1)</f>
        <v/>
      </c>
      <c r="DJ1026" s="79" t="str">
        <f>IFERROR(IF(K1026="","",VLOOKUP(K1026,Lists!$F$3:$G$14,2,FALSE)),1)</f>
        <v/>
      </c>
      <c r="DK1026" s="79" t="str">
        <f>IFERROR(IF(M1026="","",VLOOKUP(M1026,Lists!$AA$3:$AB$18,2,FALSE)),1)</f>
        <v/>
      </c>
      <c r="DL1026" s="79" t="str">
        <f>IFERROR(IF(N1026="","",VLOOKUP(N1026,Lists!$AC$3:$AD$13,2,FALSE)),1)</f>
        <v/>
      </c>
    </row>
    <row r="1027" spans="1:116" ht="15" customHeight="1" x14ac:dyDescent="0.2">
      <c r="A1027" s="20"/>
      <c r="B1027" s="19"/>
      <c r="C1027" s="19"/>
      <c r="D1027" s="19"/>
      <c r="E1027" s="136"/>
      <c r="F1027" s="70"/>
      <c r="G1027" s="19"/>
      <c r="H1027" s="65"/>
      <c r="I1027" s="20"/>
      <c r="J1027" s="66"/>
      <c r="K1027" s="18"/>
      <c r="L1027" s="18"/>
      <c r="M1027" s="20"/>
      <c r="N1027" s="20"/>
      <c r="O1027" s="18"/>
      <c r="P1027" s="134"/>
      <c r="Q1027" s="70"/>
      <c r="R1027" s="134"/>
      <c r="S1027" s="70"/>
      <c r="T1027" s="134"/>
      <c r="U1027" s="70"/>
      <c r="V1027" s="134"/>
      <c r="W1027" s="20"/>
      <c r="X1027" s="135"/>
      <c r="Y1027" s="20"/>
      <c r="Z1027" s="135"/>
      <c r="AA1027" s="19"/>
      <c r="AB1027" s="19"/>
      <c r="AC1027" s="19"/>
      <c r="AD1027" s="19"/>
      <c r="AE1027" s="71" t="str">
        <f t="shared" ref="AE1027:AE1090" si="614">IF(P1027&lt;&gt;"",HOUR(P1027)*60+MINUTE(P1027),"")</f>
        <v/>
      </c>
      <c r="AF1027" s="71" t="str">
        <f t="shared" ref="AF1027:AF1090" si="615">IF(V1027&lt;&gt;"",HOUR(V1027)*60+MINUTE(V1027),"")</f>
        <v/>
      </c>
      <c r="AG1027" s="71" t="str">
        <f t="shared" ref="AG1027:AG1090" si="616">IF(OR(AE1027="",AF1027=""),"",IF(AE1027=AF1027,0,IF(AF1027&gt;AE1027,AF1027-AE1027,1440-AE1027+AF1027)))</f>
        <v/>
      </c>
      <c r="AH1027" s="71" t="str">
        <f t="shared" ref="AH1027:AH1090" si="617">IF(OR(AE1027="",AF1027="",AG1027=""),"",IF(AE1027&gt;=$BK$4,IF(AF1027&gt;$BK$4,IF(AF1027&lt;=$BK$5,IF(AE1027&gt;=$BK$4,AG1027,""),""),""),0))</f>
        <v/>
      </c>
      <c r="AI1027" s="71" t="str">
        <f t="shared" ref="AI1027:AI1090" si="618">IF(OR(AE1027="",AF1027="",$BK$4="",$BK$5=""),"",IF(AE1027&lt;$BK$4,IF(AF1027&gt;$BK$4,IF(AF1027&lt;$BK$5,AF1027-$BK$4,($BK$5-$BK$4)),""),""))</f>
        <v/>
      </c>
      <c r="AJ1027" s="71" t="str">
        <f t="shared" ref="AJ1027:AJ1090" si="619">IF(OR(AE1027="",AF1027="",$BK$4="",$BK$5=""),"",IF(AE1027&gt;$BK$4,IF(AE1027&lt;$BK$5,IF(OR(AF1027&gt;$BK$5,AF1027&lt;$BK$4),$BK$5-AE1027,""),""),""))</f>
        <v/>
      </c>
      <c r="AK1027" s="71" t="str">
        <f t="shared" ref="AK1027:AK1090" si="620">IF(OR(AE1027="",AF1027="",$BK$4="",$BK$5=""),"",IF(AND(AE1027&lt;$BK$4,AF1027&lt;$BK$4),((AF1027-AE1027)),""))</f>
        <v/>
      </c>
      <c r="AL1027" s="71" t="str">
        <f t="shared" ref="AL1027:AL1090" si="621">IF(AND(AH1027="",AI1027="",AJ1027="",AK1027=""),"",SUM(AH1027:AK1027))</f>
        <v/>
      </c>
      <c r="AM1027" s="71" t="str">
        <f t="shared" ref="AM1027:AM1090" si="622">IF(OR(AG1027="",AL1027=""),IF(AL1027="",AG1027,""),AG1027-AL1027)</f>
        <v/>
      </c>
      <c r="AN1027" s="72" t="str">
        <f t="shared" ref="AN1027:AN1090" si="623">IF(AL1027="","",IF(OR(C1027="",R1027=""),"",IF(((R1027+Q1027)-C1027)&lt;0,0,((R1027+Q1027)-C1027))))</f>
        <v/>
      </c>
      <c r="AO1027" s="73" t="str">
        <f t="shared" ref="AO1027:AO1090" si="624">IF(AL1027="","",IF(OR(E1027="",B1027="",G1027="yes"),"",B1027-E1027))</f>
        <v/>
      </c>
      <c r="AP1027" s="72" t="str">
        <f t="shared" ref="AP1027:AP1090" si="625">IF(AN1027="","",IF(AN1027&gt;$AY$6,"No","Yes"))</f>
        <v/>
      </c>
      <c r="AQ1027" s="72" t="str">
        <f t="shared" ref="AQ1027:AQ1090" si="626">IF(AL1027="","",IF(OR(X1027="",Z1027=""),"",Z1027+Y1027-X1027))</f>
        <v/>
      </c>
      <c r="AR1027" s="72" t="str">
        <f t="shared" ref="AR1027:AR1090" si="627">IF(AL1027="","",IF(OR(I1027="",I1027="No",,G1027="yes"),"",IF(AB1027=E1027,"Yes","No")))</f>
        <v/>
      </c>
      <c r="AS1027" s="72" t="str">
        <f t="shared" ref="AS1027:AS1090" si="628">IF(G1027="YES","",(IF(OR(A1027="",AB1027="",E1027=""),"",(IF(OR(I1027="",I1027="No",,G1027="Yes"),"",IF(OR(B1027&lt;&gt;AB1027,B1027&lt;&gt;E1027),IF(AB1027&lt;E1027,"Validate","Yes"),"No"))))))</f>
        <v/>
      </c>
      <c r="AT1027" s="72" t="str">
        <f t="shared" ref="AT1027:AT1090" si="629">IF(OR(AL1027="",AB1027="",I1027="No"),"",IF(OR(AD1027=AB1027,AD1027=AB1027+1),"Yes","No"))</f>
        <v/>
      </c>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78" t="str">
        <f t="shared" ref="CN1027:CN1090" si="630">IF(OR(P1027="",R1027=""),"",IF(P1027+Q1027=R1027,1,0))</f>
        <v/>
      </c>
      <c r="CO1027" s="78" t="str">
        <f t="shared" ref="CO1027:CO1090" si="631">IF(OR(R1027="",T1027=""),"",IF(R1027+S1027=T1027,1,0))</f>
        <v/>
      </c>
      <c r="CP1027" s="78" t="str">
        <f t="shared" ref="CP1027:CP1090" si="632">IF(OR(T1027="",V1027=""),"",IF(T1027+U1027=V1027,1,0))</f>
        <v/>
      </c>
      <c r="CQ1027" s="78" t="str">
        <f t="shared" ref="CQ1027:CQ1090" si="633">IF(OR(V1027="",X1027=""),"",IF(V1027+W1027=X1027,1,0))</f>
        <v/>
      </c>
      <c r="CR1027" s="78" t="str">
        <f t="shared" ref="CR1027:CR1090" si="634">IF(OR(X1027="",Z1027=""),"",IF(X1027+Y1027=Z1027,1,0))</f>
        <v/>
      </c>
      <c r="CS1027" s="78" t="str">
        <f t="shared" ref="CS1027:CS1090" si="635">IF(OR(P1027="",R1027="",T1027="",X1027="",Z1027="",V1027=""),"",IF(P1027=R1027,1,IF(P1027=T1027,1,IF(P1027=V1027,1,IF(P1027=X1027,1,IF(P1027=Z1027,1,IF(R1027=T1027,1,IF(R1027=V1027,1,IF(R1027=X1027,1,IF(R1027=Z1027,1,IF(T1027=V1027,1,IF(T1027=X1027,1,IF(T1027=Z1027,1,IF(V1027=X1027,1,IF(V1027=Z1027,1,IF(X1027=Z1027,1,0))))))))))))))))</f>
        <v/>
      </c>
      <c r="CT1027" s="78">
        <f t="shared" ref="CT1027:CT1090" si="636">IF(R1027+Q1027&lt;P1027,1,0)</f>
        <v>0</v>
      </c>
      <c r="CU1027" s="78">
        <f t="shared" ref="CU1027:CU1090" si="637">IF(T1027+S1027&lt;R1027,1,0)</f>
        <v>0</v>
      </c>
      <c r="CV1027" s="78">
        <f t="shared" ref="CV1027:CV1090" si="638">IF(V1027+U1027&lt;T1027,1,0)</f>
        <v>0</v>
      </c>
      <c r="CW1027" s="78">
        <f t="shared" ref="CW1027:CW1090" si="639">IF(X1027+W1027&lt;V1027,1,0)</f>
        <v>0</v>
      </c>
      <c r="CX1027" s="78">
        <f t="shared" ref="CX1027:CX1090" si="640">IF(Z1027+Y1027&lt;X1027,1,0)</f>
        <v>0</v>
      </c>
      <c r="CY1027" s="78">
        <f t="shared" ref="CY1027:CY1090" si="641">IF(P1027&gt;R1027,1,IF(P1027&gt;T1027,1,IF(P1027&gt;V1027,1,IF(P1027&gt;X1027,1,IF(P1027&gt;Z1027,1,IF(R1027&gt;T1027,1,IF(R1027&gt;V1027,1,IF(R1027&gt;X1027,1,IF(R1027&gt;Z1027,1,IF(T1027&gt;V1027,1,IF(T1027&gt;X1027,1,IF(T1027&gt;Z1027,1,IF(V1027&gt;X1027,1,IF(V1027&gt;Z1027,1,IF(X1027&gt;Z1027,1,0)))))))))))))))</f>
        <v>0</v>
      </c>
      <c r="CZ1027" s="78">
        <f t="shared" ref="CZ1027:CZ1090" si="642">IF(COUNTIFS($A$2:$A$1288,A1027,$B$2:$B$1288,B1027,$K$2:$K$1288,K1027,$N$2:$N$1288,N1027)&gt;1,1,0)</f>
        <v>0</v>
      </c>
      <c r="DA1027" s="78">
        <f>IF(COUNTIFS($A$2:$A$601,A1027,$B$2:$B$601,B1027,$F$2:F$601,F1027)&gt;1,1,0)</f>
        <v>0</v>
      </c>
      <c r="DB1027" s="78">
        <f t="shared" ref="DB1027:DB1090" si="643">IF(COUNTIFS($P$2:$P$601,P1027,$R$2:$R$601,R1027)&gt;1,1,0)</f>
        <v>0</v>
      </c>
      <c r="DC1027" s="78">
        <f t="shared" ref="DC1027:DC1090" si="644">IF(COUNTIFS($P$2:$P$1288,P1027,$T$2:$T$1288,T1027,$R$2:$R$1288,R1027,$V$2:$V$1288,V1027)&gt;1,1,0)</f>
        <v>0</v>
      </c>
      <c r="DD1027" s="78">
        <f t="shared" ref="DD1027:DD1090" si="645">IF(COUNTIFS($T$2:$T$601,T1027,$V$2:$V$601,V1027,$P$2:$P$601,P1027,$X$2:$X$601,X1027)&gt;1,1,0)</f>
        <v>0</v>
      </c>
      <c r="DE1027" s="78" t="str">
        <f t="shared" ref="DE1027:DE1090" si="646">IF(ISERROR(DATEVALUE(TEXT(B1027,"mm/dd/yyyy"))),"1",IF(B1027 &gt;=DATEVALUE(TEXT("06/01/2000","mm/dd/yyyy")),1,"0"))</f>
        <v>1</v>
      </c>
      <c r="DF1027" s="78" t="str">
        <f t="shared" ref="DF1027:DF1090" si="647">IF(ISERROR(DATEVALUE(TEXT(E1027,"mm/dd/yyyy"))),"1",IF(E1027 &gt;=DATEVALUE(TEXT("06/01/2000","mm/dd/yyyy")),1,"0"))</f>
        <v>1</v>
      </c>
      <c r="DG1027" s="78" t="str">
        <f t="shared" ref="DG1027:DG1090" si="648">IF(ISERROR(DATEVALUE(TEXT(AB1027,"mm/dd/yyyy"))),"1",IF(AB1027 &gt;=DATEVALUE(TEXT("06/01/2000","mm/dd/yyyy")),1,"0"))</f>
        <v>1</v>
      </c>
      <c r="DH1027" s="78" t="str">
        <f t="shared" ref="DH1027:DH1090" si="649">IF(ISERROR(DATEVALUE(TEXT(AD1027,"mm/dd/yyyy"))),"1",IF(AD1027 &gt;=DATEVALUE(TEXT("06/01/2000","mm/dd/yyyy")),1,"0"))</f>
        <v>1</v>
      </c>
      <c r="DI1027" s="79" t="str">
        <f>IFERROR(IF(J1027="","",VLOOKUP(J1027,Lists!$D$3:$E$13,2,FALSE)),1)</f>
        <v/>
      </c>
      <c r="DJ1027" s="79" t="str">
        <f>IFERROR(IF(K1027="","",VLOOKUP(K1027,Lists!$F$3:$G$14,2,FALSE)),1)</f>
        <v/>
      </c>
      <c r="DK1027" s="79" t="str">
        <f>IFERROR(IF(M1027="","",VLOOKUP(M1027,Lists!$AA$3:$AB$18,2,FALSE)),1)</f>
        <v/>
      </c>
      <c r="DL1027" s="79" t="str">
        <f>IFERROR(IF(N1027="","",VLOOKUP(N1027,Lists!$AC$3:$AD$13,2,FALSE)),1)</f>
        <v/>
      </c>
    </row>
    <row r="1028" spans="1:116" ht="15" customHeight="1" x14ac:dyDescent="0.2">
      <c r="A1028" s="20"/>
      <c r="B1028" s="19"/>
      <c r="C1028" s="19"/>
      <c r="D1028" s="19"/>
      <c r="E1028" s="136"/>
      <c r="F1028" s="70"/>
      <c r="G1028" s="19"/>
      <c r="H1028" s="65"/>
      <c r="I1028" s="20"/>
      <c r="J1028" s="66"/>
      <c r="K1028" s="18"/>
      <c r="L1028" s="18"/>
      <c r="M1028" s="20"/>
      <c r="N1028" s="20"/>
      <c r="O1028" s="18"/>
      <c r="P1028" s="134"/>
      <c r="Q1028" s="70"/>
      <c r="R1028" s="134"/>
      <c r="S1028" s="70"/>
      <c r="T1028" s="134"/>
      <c r="U1028" s="70"/>
      <c r="V1028" s="134"/>
      <c r="W1028" s="20"/>
      <c r="X1028" s="135"/>
      <c r="Y1028" s="20"/>
      <c r="Z1028" s="135"/>
      <c r="AA1028" s="19"/>
      <c r="AB1028" s="19"/>
      <c r="AC1028" s="19"/>
      <c r="AD1028" s="19"/>
      <c r="AE1028" s="71" t="str">
        <f t="shared" si="614"/>
        <v/>
      </c>
      <c r="AF1028" s="71" t="str">
        <f t="shared" si="615"/>
        <v/>
      </c>
      <c r="AG1028" s="71" t="str">
        <f t="shared" si="616"/>
        <v/>
      </c>
      <c r="AH1028" s="71" t="str">
        <f t="shared" si="617"/>
        <v/>
      </c>
      <c r="AI1028" s="71" t="str">
        <f t="shared" si="618"/>
        <v/>
      </c>
      <c r="AJ1028" s="71" t="str">
        <f t="shared" si="619"/>
        <v/>
      </c>
      <c r="AK1028" s="71" t="str">
        <f t="shared" si="620"/>
        <v/>
      </c>
      <c r="AL1028" s="71" t="str">
        <f t="shared" si="621"/>
        <v/>
      </c>
      <c r="AM1028" s="71" t="str">
        <f t="shared" si="622"/>
        <v/>
      </c>
      <c r="AN1028" s="72" t="str">
        <f t="shared" si="623"/>
        <v/>
      </c>
      <c r="AO1028" s="73" t="str">
        <f t="shared" si="624"/>
        <v/>
      </c>
      <c r="AP1028" s="72" t="str">
        <f t="shared" si="625"/>
        <v/>
      </c>
      <c r="AQ1028" s="72" t="str">
        <f t="shared" si="626"/>
        <v/>
      </c>
      <c r="AR1028" s="72" t="str">
        <f t="shared" si="627"/>
        <v/>
      </c>
      <c r="AS1028" s="72" t="str">
        <f t="shared" si="628"/>
        <v/>
      </c>
      <c r="AT1028" s="72" t="str">
        <f t="shared" si="629"/>
        <v/>
      </c>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78" t="str">
        <f t="shared" si="630"/>
        <v/>
      </c>
      <c r="CO1028" s="78" t="str">
        <f t="shared" si="631"/>
        <v/>
      </c>
      <c r="CP1028" s="78" t="str">
        <f t="shared" si="632"/>
        <v/>
      </c>
      <c r="CQ1028" s="78" t="str">
        <f t="shared" si="633"/>
        <v/>
      </c>
      <c r="CR1028" s="78" t="str">
        <f t="shared" si="634"/>
        <v/>
      </c>
      <c r="CS1028" s="78" t="str">
        <f t="shared" si="635"/>
        <v/>
      </c>
      <c r="CT1028" s="78">
        <f t="shared" si="636"/>
        <v>0</v>
      </c>
      <c r="CU1028" s="78">
        <f t="shared" si="637"/>
        <v>0</v>
      </c>
      <c r="CV1028" s="78">
        <f t="shared" si="638"/>
        <v>0</v>
      </c>
      <c r="CW1028" s="78">
        <f t="shared" si="639"/>
        <v>0</v>
      </c>
      <c r="CX1028" s="78">
        <f t="shared" si="640"/>
        <v>0</v>
      </c>
      <c r="CY1028" s="78">
        <f t="shared" si="641"/>
        <v>0</v>
      </c>
      <c r="CZ1028" s="78">
        <f t="shared" si="642"/>
        <v>0</v>
      </c>
      <c r="DA1028" s="78">
        <f>IF(COUNTIFS($A$2:$A$601,A1028,$B$2:$B$601,B1028,$F$2:F$601,F1028)&gt;1,1,0)</f>
        <v>0</v>
      </c>
      <c r="DB1028" s="78">
        <f t="shared" si="643"/>
        <v>0</v>
      </c>
      <c r="DC1028" s="78">
        <f t="shared" si="644"/>
        <v>0</v>
      </c>
      <c r="DD1028" s="78">
        <f t="shared" si="645"/>
        <v>0</v>
      </c>
      <c r="DE1028" s="78" t="str">
        <f t="shared" si="646"/>
        <v>1</v>
      </c>
      <c r="DF1028" s="78" t="str">
        <f t="shared" si="647"/>
        <v>1</v>
      </c>
      <c r="DG1028" s="78" t="str">
        <f t="shared" si="648"/>
        <v>1</v>
      </c>
      <c r="DH1028" s="78" t="str">
        <f t="shared" si="649"/>
        <v>1</v>
      </c>
      <c r="DI1028" s="79" t="str">
        <f>IFERROR(IF(J1028="","",VLOOKUP(J1028,Lists!$D$3:$E$13,2,FALSE)),1)</f>
        <v/>
      </c>
      <c r="DJ1028" s="79" t="str">
        <f>IFERROR(IF(K1028="","",VLOOKUP(K1028,Lists!$F$3:$G$14,2,FALSE)),1)</f>
        <v/>
      </c>
      <c r="DK1028" s="79" t="str">
        <f>IFERROR(IF(M1028="","",VLOOKUP(M1028,Lists!$AA$3:$AB$18,2,FALSE)),1)</f>
        <v/>
      </c>
      <c r="DL1028" s="79" t="str">
        <f>IFERROR(IF(N1028="","",VLOOKUP(N1028,Lists!$AC$3:$AD$13,2,FALSE)),1)</f>
        <v/>
      </c>
    </row>
    <row r="1029" spans="1:116" ht="15" customHeight="1" x14ac:dyDescent="0.2">
      <c r="A1029" s="20"/>
      <c r="B1029" s="19"/>
      <c r="C1029" s="19"/>
      <c r="D1029" s="19"/>
      <c r="E1029" s="136"/>
      <c r="F1029" s="70"/>
      <c r="G1029" s="19"/>
      <c r="H1029" s="65"/>
      <c r="I1029" s="20"/>
      <c r="J1029" s="66"/>
      <c r="K1029" s="18"/>
      <c r="L1029" s="18"/>
      <c r="M1029" s="20"/>
      <c r="N1029" s="20"/>
      <c r="O1029" s="18"/>
      <c r="P1029" s="134"/>
      <c r="Q1029" s="70"/>
      <c r="R1029" s="134"/>
      <c r="S1029" s="70"/>
      <c r="T1029" s="134"/>
      <c r="U1029" s="70"/>
      <c r="V1029" s="134"/>
      <c r="W1029" s="20"/>
      <c r="X1029" s="135"/>
      <c r="Y1029" s="20"/>
      <c r="Z1029" s="135"/>
      <c r="AA1029" s="19"/>
      <c r="AB1029" s="19"/>
      <c r="AC1029" s="19"/>
      <c r="AD1029" s="19"/>
      <c r="AE1029" s="71" t="str">
        <f t="shared" si="614"/>
        <v/>
      </c>
      <c r="AF1029" s="71" t="str">
        <f t="shared" si="615"/>
        <v/>
      </c>
      <c r="AG1029" s="71" t="str">
        <f t="shared" si="616"/>
        <v/>
      </c>
      <c r="AH1029" s="71" t="str">
        <f t="shared" si="617"/>
        <v/>
      </c>
      <c r="AI1029" s="71" t="str">
        <f t="shared" si="618"/>
        <v/>
      </c>
      <c r="AJ1029" s="71" t="str">
        <f t="shared" si="619"/>
        <v/>
      </c>
      <c r="AK1029" s="71" t="str">
        <f t="shared" si="620"/>
        <v/>
      </c>
      <c r="AL1029" s="71" t="str">
        <f t="shared" si="621"/>
        <v/>
      </c>
      <c r="AM1029" s="71" t="str">
        <f t="shared" si="622"/>
        <v/>
      </c>
      <c r="AN1029" s="72" t="str">
        <f t="shared" si="623"/>
        <v/>
      </c>
      <c r="AO1029" s="73" t="str">
        <f t="shared" si="624"/>
        <v/>
      </c>
      <c r="AP1029" s="72" t="str">
        <f t="shared" si="625"/>
        <v/>
      </c>
      <c r="AQ1029" s="72" t="str">
        <f t="shared" si="626"/>
        <v/>
      </c>
      <c r="AR1029" s="72" t="str">
        <f t="shared" si="627"/>
        <v/>
      </c>
      <c r="AS1029" s="72" t="str">
        <f t="shared" si="628"/>
        <v/>
      </c>
      <c r="AT1029" s="72" t="str">
        <f t="shared" si="629"/>
        <v/>
      </c>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78" t="str">
        <f t="shared" si="630"/>
        <v/>
      </c>
      <c r="CO1029" s="78" t="str">
        <f t="shared" si="631"/>
        <v/>
      </c>
      <c r="CP1029" s="78" t="str">
        <f t="shared" si="632"/>
        <v/>
      </c>
      <c r="CQ1029" s="78" t="str">
        <f t="shared" si="633"/>
        <v/>
      </c>
      <c r="CR1029" s="78" t="str">
        <f t="shared" si="634"/>
        <v/>
      </c>
      <c r="CS1029" s="78" t="str">
        <f t="shared" si="635"/>
        <v/>
      </c>
      <c r="CT1029" s="78">
        <f t="shared" si="636"/>
        <v>0</v>
      </c>
      <c r="CU1029" s="78">
        <f t="shared" si="637"/>
        <v>0</v>
      </c>
      <c r="CV1029" s="78">
        <f t="shared" si="638"/>
        <v>0</v>
      </c>
      <c r="CW1029" s="78">
        <f t="shared" si="639"/>
        <v>0</v>
      </c>
      <c r="CX1029" s="78">
        <f t="shared" si="640"/>
        <v>0</v>
      </c>
      <c r="CY1029" s="78">
        <f t="shared" si="641"/>
        <v>0</v>
      </c>
      <c r="CZ1029" s="78">
        <f t="shared" si="642"/>
        <v>0</v>
      </c>
      <c r="DA1029" s="78">
        <f>IF(COUNTIFS($A$2:$A$601,A1029,$B$2:$B$601,B1029,$F$2:F$601,F1029)&gt;1,1,0)</f>
        <v>0</v>
      </c>
      <c r="DB1029" s="78">
        <f t="shared" si="643"/>
        <v>0</v>
      </c>
      <c r="DC1029" s="78">
        <f t="shared" si="644"/>
        <v>0</v>
      </c>
      <c r="DD1029" s="78">
        <f t="shared" si="645"/>
        <v>0</v>
      </c>
      <c r="DE1029" s="78" t="str">
        <f t="shared" si="646"/>
        <v>1</v>
      </c>
      <c r="DF1029" s="78" t="str">
        <f t="shared" si="647"/>
        <v>1</v>
      </c>
      <c r="DG1029" s="78" t="str">
        <f t="shared" si="648"/>
        <v>1</v>
      </c>
      <c r="DH1029" s="78" t="str">
        <f t="shared" si="649"/>
        <v>1</v>
      </c>
      <c r="DI1029" s="79" t="str">
        <f>IFERROR(IF(J1029="","",VLOOKUP(J1029,Lists!$D$3:$E$13,2,FALSE)),1)</f>
        <v/>
      </c>
      <c r="DJ1029" s="79" t="str">
        <f>IFERROR(IF(K1029="","",VLOOKUP(K1029,Lists!$F$3:$G$14,2,FALSE)),1)</f>
        <v/>
      </c>
      <c r="DK1029" s="79" t="str">
        <f>IFERROR(IF(M1029="","",VLOOKUP(M1029,Lists!$AA$3:$AB$18,2,FALSE)),1)</f>
        <v/>
      </c>
      <c r="DL1029" s="79" t="str">
        <f>IFERROR(IF(N1029="","",VLOOKUP(N1029,Lists!$AC$3:$AD$13,2,FALSE)),1)</f>
        <v/>
      </c>
    </row>
    <row r="1030" spans="1:116" ht="15" customHeight="1" x14ac:dyDescent="0.2">
      <c r="A1030" s="20"/>
      <c r="B1030" s="19"/>
      <c r="C1030" s="19"/>
      <c r="D1030" s="19"/>
      <c r="E1030" s="136"/>
      <c r="F1030" s="70"/>
      <c r="G1030" s="19"/>
      <c r="H1030" s="65"/>
      <c r="I1030" s="20"/>
      <c r="J1030" s="66"/>
      <c r="K1030" s="18"/>
      <c r="L1030" s="18"/>
      <c r="M1030" s="20"/>
      <c r="N1030" s="20"/>
      <c r="O1030" s="18"/>
      <c r="P1030" s="134"/>
      <c r="Q1030" s="70"/>
      <c r="R1030" s="134"/>
      <c r="S1030" s="70"/>
      <c r="T1030" s="134"/>
      <c r="U1030" s="70"/>
      <c r="V1030" s="134"/>
      <c r="W1030" s="20"/>
      <c r="X1030" s="135"/>
      <c r="Y1030" s="20"/>
      <c r="Z1030" s="135"/>
      <c r="AA1030" s="19"/>
      <c r="AB1030" s="19"/>
      <c r="AC1030" s="19"/>
      <c r="AD1030" s="19"/>
      <c r="AE1030" s="71" t="str">
        <f t="shared" si="614"/>
        <v/>
      </c>
      <c r="AF1030" s="71" t="str">
        <f t="shared" si="615"/>
        <v/>
      </c>
      <c r="AG1030" s="71" t="str">
        <f t="shared" si="616"/>
        <v/>
      </c>
      <c r="AH1030" s="71" t="str">
        <f t="shared" si="617"/>
        <v/>
      </c>
      <c r="AI1030" s="71" t="str">
        <f t="shared" si="618"/>
        <v/>
      </c>
      <c r="AJ1030" s="71" t="str">
        <f t="shared" si="619"/>
        <v/>
      </c>
      <c r="AK1030" s="71" t="str">
        <f t="shared" si="620"/>
        <v/>
      </c>
      <c r="AL1030" s="71" t="str">
        <f t="shared" si="621"/>
        <v/>
      </c>
      <c r="AM1030" s="71" t="str">
        <f t="shared" si="622"/>
        <v/>
      </c>
      <c r="AN1030" s="72" t="str">
        <f t="shared" si="623"/>
        <v/>
      </c>
      <c r="AO1030" s="73" t="str">
        <f t="shared" si="624"/>
        <v/>
      </c>
      <c r="AP1030" s="72" t="str">
        <f t="shared" si="625"/>
        <v/>
      </c>
      <c r="AQ1030" s="72" t="str">
        <f t="shared" si="626"/>
        <v/>
      </c>
      <c r="AR1030" s="72" t="str">
        <f t="shared" si="627"/>
        <v/>
      </c>
      <c r="AS1030" s="72" t="str">
        <f t="shared" si="628"/>
        <v/>
      </c>
      <c r="AT1030" s="72" t="str">
        <f t="shared" si="629"/>
        <v/>
      </c>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78" t="str">
        <f t="shared" si="630"/>
        <v/>
      </c>
      <c r="CO1030" s="78" t="str">
        <f t="shared" si="631"/>
        <v/>
      </c>
      <c r="CP1030" s="78" t="str">
        <f t="shared" si="632"/>
        <v/>
      </c>
      <c r="CQ1030" s="78" t="str">
        <f t="shared" si="633"/>
        <v/>
      </c>
      <c r="CR1030" s="78" t="str">
        <f t="shared" si="634"/>
        <v/>
      </c>
      <c r="CS1030" s="78" t="str">
        <f t="shared" si="635"/>
        <v/>
      </c>
      <c r="CT1030" s="78">
        <f t="shared" si="636"/>
        <v>0</v>
      </c>
      <c r="CU1030" s="78">
        <f t="shared" si="637"/>
        <v>0</v>
      </c>
      <c r="CV1030" s="78">
        <f t="shared" si="638"/>
        <v>0</v>
      </c>
      <c r="CW1030" s="78">
        <f t="shared" si="639"/>
        <v>0</v>
      </c>
      <c r="CX1030" s="78">
        <f t="shared" si="640"/>
        <v>0</v>
      </c>
      <c r="CY1030" s="78">
        <f t="shared" si="641"/>
        <v>0</v>
      </c>
      <c r="CZ1030" s="78">
        <f t="shared" si="642"/>
        <v>0</v>
      </c>
      <c r="DA1030" s="78">
        <f>IF(COUNTIFS($A$2:$A$601,A1030,$B$2:$B$601,B1030,$F$2:F$601,F1030)&gt;1,1,0)</f>
        <v>0</v>
      </c>
      <c r="DB1030" s="78">
        <f t="shared" si="643"/>
        <v>0</v>
      </c>
      <c r="DC1030" s="78">
        <f t="shared" si="644"/>
        <v>0</v>
      </c>
      <c r="DD1030" s="78">
        <f t="shared" si="645"/>
        <v>0</v>
      </c>
      <c r="DE1030" s="78" t="str">
        <f t="shared" si="646"/>
        <v>1</v>
      </c>
      <c r="DF1030" s="78" t="str">
        <f t="shared" si="647"/>
        <v>1</v>
      </c>
      <c r="DG1030" s="78" t="str">
        <f t="shared" si="648"/>
        <v>1</v>
      </c>
      <c r="DH1030" s="78" t="str">
        <f t="shared" si="649"/>
        <v>1</v>
      </c>
      <c r="DI1030" s="79" t="str">
        <f>IFERROR(IF(J1030="","",VLOOKUP(J1030,Lists!$D$3:$E$13,2,FALSE)),1)</f>
        <v/>
      </c>
      <c r="DJ1030" s="79" t="str">
        <f>IFERROR(IF(K1030="","",VLOOKUP(K1030,Lists!$F$3:$G$14,2,FALSE)),1)</f>
        <v/>
      </c>
      <c r="DK1030" s="79" t="str">
        <f>IFERROR(IF(M1030="","",VLOOKUP(M1030,Lists!$AA$3:$AB$18,2,FALSE)),1)</f>
        <v/>
      </c>
      <c r="DL1030" s="79" t="str">
        <f>IFERROR(IF(N1030="","",VLOOKUP(N1030,Lists!$AC$3:$AD$13,2,FALSE)),1)</f>
        <v/>
      </c>
    </row>
    <row r="1031" spans="1:116" ht="15" customHeight="1" x14ac:dyDescent="0.2">
      <c r="A1031" s="20"/>
      <c r="B1031" s="19"/>
      <c r="C1031" s="19"/>
      <c r="D1031" s="19"/>
      <c r="E1031" s="136"/>
      <c r="F1031" s="70"/>
      <c r="G1031" s="19"/>
      <c r="H1031" s="65"/>
      <c r="I1031" s="20"/>
      <c r="J1031" s="66"/>
      <c r="K1031" s="18"/>
      <c r="L1031" s="18"/>
      <c r="M1031" s="20"/>
      <c r="N1031" s="20"/>
      <c r="O1031" s="18"/>
      <c r="P1031" s="134"/>
      <c r="Q1031" s="70"/>
      <c r="R1031" s="134"/>
      <c r="S1031" s="70"/>
      <c r="T1031" s="134"/>
      <c r="U1031" s="70"/>
      <c r="V1031" s="134"/>
      <c r="W1031" s="20"/>
      <c r="X1031" s="135"/>
      <c r="Y1031" s="20"/>
      <c r="Z1031" s="135"/>
      <c r="AA1031" s="19"/>
      <c r="AB1031" s="19"/>
      <c r="AC1031" s="19"/>
      <c r="AD1031" s="19"/>
      <c r="AE1031" s="71" t="str">
        <f t="shared" si="614"/>
        <v/>
      </c>
      <c r="AF1031" s="71" t="str">
        <f t="shared" si="615"/>
        <v/>
      </c>
      <c r="AG1031" s="71" t="str">
        <f t="shared" si="616"/>
        <v/>
      </c>
      <c r="AH1031" s="71" t="str">
        <f t="shared" si="617"/>
        <v/>
      </c>
      <c r="AI1031" s="71" t="str">
        <f t="shared" si="618"/>
        <v/>
      </c>
      <c r="AJ1031" s="71" t="str">
        <f t="shared" si="619"/>
        <v/>
      </c>
      <c r="AK1031" s="71" t="str">
        <f t="shared" si="620"/>
        <v/>
      </c>
      <c r="AL1031" s="71" t="str">
        <f t="shared" si="621"/>
        <v/>
      </c>
      <c r="AM1031" s="71" t="str">
        <f t="shared" si="622"/>
        <v/>
      </c>
      <c r="AN1031" s="72" t="str">
        <f t="shared" si="623"/>
        <v/>
      </c>
      <c r="AO1031" s="73" t="str">
        <f t="shared" si="624"/>
        <v/>
      </c>
      <c r="AP1031" s="72" t="str">
        <f t="shared" si="625"/>
        <v/>
      </c>
      <c r="AQ1031" s="72" t="str">
        <f t="shared" si="626"/>
        <v/>
      </c>
      <c r="AR1031" s="72" t="str">
        <f t="shared" si="627"/>
        <v/>
      </c>
      <c r="AS1031" s="72" t="str">
        <f t="shared" si="628"/>
        <v/>
      </c>
      <c r="AT1031" s="72" t="str">
        <f t="shared" si="629"/>
        <v/>
      </c>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78" t="str">
        <f t="shared" si="630"/>
        <v/>
      </c>
      <c r="CO1031" s="78" t="str">
        <f t="shared" si="631"/>
        <v/>
      </c>
      <c r="CP1031" s="78" t="str">
        <f t="shared" si="632"/>
        <v/>
      </c>
      <c r="CQ1031" s="78" t="str">
        <f t="shared" si="633"/>
        <v/>
      </c>
      <c r="CR1031" s="78" t="str">
        <f t="shared" si="634"/>
        <v/>
      </c>
      <c r="CS1031" s="78" t="str">
        <f t="shared" si="635"/>
        <v/>
      </c>
      <c r="CT1031" s="78">
        <f t="shared" si="636"/>
        <v>0</v>
      </c>
      <c r="CU1031" s="78">
        <f t="shared" si="637"/>
        <v>0</v>
      </c>
      <c r="CV1031" s="78">
        <f t="shared" si="638"/>
        <v>0</v>
      </c>
      <c r="CW1031" s="78">
        <f t="shared" si="639"/>
        <v>0</v>
      </c>
      <c r="CX1031" s="78">
        <f t="shared" si="640"/>
        <v>0</v>
      </c>
      <c r="CY1031" s="78">
        <f t="shared" si="641"/>
        <v>0</v>
      </c>
      <c r="CZ1031" s="78">
        <f t="shared" si="642"/>
        <v>0</v>
      </c>
      <c r="DA1031" s="78">
        <f>IF(COUNTIFS($A$2:$A$601,A1031,$B$2:$B$601,B1031,$F$2:F$601,F1031)&gt;1,1,0)</f>
        <v>0</v>
      </c>
      <c r="DB1031" s="78">
        <f t="shared" si="643"/>
        <v>0</v>
      </c>
      <c r="DC1031" s="78">
        <f t="shared" si="644"/>
        <v>0</v>
      </c>
      <c r="DD1031" s="78">
        <f t="shared" si="645"/>
        <v>0</v>
      </c>
      <c r="DE1031" s="78" t="str">
        <f t="shared" si="646"/>
        <v>1</v>
      </c>
      <c r="DF1031" s="78" t="str">
        <f t="shared" si="647"/>
        <v>1</v>
      </c>
      <c r="DG1031" s="78" t="str">
        <f t="shared" si="648"/>
        <v>1</v>
      </c>
      <c r="DH1031" s="78" t="str">
        <f t="shared" si="649"/>
        <v>1</v>
      </c>
      <c r="DI1031" s="79" t="str">
        <f>IFERROR(IF(J1031="","",VLOOKUP(J1031,Lists!$D$3:$E$13,2,FALSE)),1)</f>
        <v/>
      </c>
      <c r="DJ1031" s="79" t="str">
        <f>IFERROR(IF(K1031="","",VLOOKUP(K1031,Lists!$F$3:$G$14,2,FALSE)),1)</f>
        <v/>
      </c>
      <c r="DK1031" s="79" t="str">
        <f>IFERROR(IF(M1031="","",VLOOKUP(M1031,Lists!$AA$3:$AB$18,2,FALSE)),1)</f>
        <v/>
      </c>
      <c r="DL1031" s="79" t="str">
        <f>IFERROR(IF(N1031="","",VLOOKUP(N1031,Lists!$AC$3:$AD$13,2,FALSE)),1)</f>
        <v/>
      </c>
    </row>
    <row r="1032" spans="1:116" ht="15" customHeight="1" x14ac:dyDescent="0.2">
      <c r="A1032" s="20"/>
      <c r="B1032" s="19"/>
      <c r="C1032" s="19"/>
      <c r="D1032" s="19"/>
      <c r="E1032" s="136"/>
      <c r="F1032" s="70"/>
      <c r="G1032" s="19"/>
      <c r="H1032" s="65"/>
      <c r="I1032" s="20"/>
      <c r="J1032" s="66"/>
      <c r="K1032" s="18"/>
      <c r="L1032" s="18"/>
      <c r="M1032" s="20"/>
      <c r="N1032" s="20"/>
      <c r="O1032" s="18"/>
      <c r="P1032" s="134"/>
      <c r="Q1032" s="70"/>
      <c r="R1032" s="134"/>
      <c r="S1032" s="70"/>
      <c r="T1032" s="134"/>
      <c r="U1032" s="70"/>
      <c r="V1032" s="134"/>
      <c r="W1032" s="20"/>
      <c r="X1032" s="135"/>
      <c r="Y1032" s="20"/>
      <c r="Z1032" s="135"/>
      <c r="AA1032" s="19"/>
      <c r="AB1032" s="19"/>
      <c r="AC1032" s="19"/>
      <c r="AD1032" s="19"/>
      <c r="AE1032" s="71" t="str">
        <f t="shared" si="614"/>
        <v/>
      </c>
      <c r="AF1032" s="71" t="str">
        <f t="shared" si="615"/>
        <v/>
      </c>
      <c r="AG1032" s="71" t="str">
        <f t="shared" si="616"/>
        <v/>
      </c>
      <c r="AH1032" s="71" t="str">
        <f t="shared" si="617"/>
        <v/>
      </c>
      <c r="AI1032" s="71" t="str">
        <f t="shared" si="618"/>
        <v/>
      </c>
      <c r="AJ1032" s="71" t="str">
        <f t="shared" si="619"/>
        <v/>
      </c>
      <c r="AK1032" s="71" t="str">
        <f t="shared" si="620"/>
        <v/>
      </c>
      <c r="AL1032" s="71" t="str">
        <f t="shared" si="621"/>
        <v/>
      </c>
      <c r="AM1032" s="71" t="str">
        <f t="shared" si="622"/>
        <v/>
      </c>
      <c r="AN1032" s="72" t="str">
        <f t="shared" si="623"/>
        <v/>
      </c>
      <c r="AO1032" s="73" t="str">
        <f t="shared" si="624"/>
        <v/>
      </c>
      <c r="AP1032" s="72" t="str">
        <f t="shared" si="625"/>
        <v/>
      </c>
      <c r="AQ1032" s="72" t="str">
        <f t="shared" si="626"/>
        <v/>
      </c>
      <c r="AR1032" s="72" t="str">
        <f t="shared" si="627"/>
        <v/>
      </c>
      <c r="AS1032" s="72" t="str">
        <f t="shared" si="628"/>
        <v/>
      </c>
      <c r="AT1032" s="72" t="str">
        <f t="shared" si="629"/>
        <v/>
      </c>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78" t="str">
        <f t="shared" si="630"/>
        <v/>
      </c>
      <c r="CO1032" s="78" t="str">
        <f t="shared" si="631"/>
        <v/>
      </c>
      <c r="CP1032" s="78" t="str">
        <f t="shared" si="632"/>
        <v/>
      </c>
      <c r="CQ1032" s="78" t="str">
        <f t="shared" si="633"/>
        <v/>
      </c>
      <c r="CR1032" s="78" t="str">
        <f t="shared" si="634"/>
        <v/>
      </c>
      <c r="CS1032" s="78" t="str">
        <f t="shared" si="635"/>
        <v/>
      </c>
      <c r="CT1032" s="78">
        <f t="shared" si="636"/>
        <v>0</v>
      </c>
      <c r="CU1032" s="78">
        <f t="shared" si="637"/>
        <v>0</v>
      </c>
      <c r="CV1032" s="78">
        <f t="shared" si="638"/>
        <v>0</v>
      </c>
      <c r="CW1032" s="78">
        <f t="shared" si="639"/>
        <v>0</v>
      </c>
      <c r="CX1032" s="78">
        <f t="shared" si="640"/>
        <v>0</v>
      </c>
      <c r="CY1032" s="78">
        <f t="shared" si="641"/>
        <v>0</v>
      </c>
      <c r="CZ1032" s="78">
        <f t="shared" si="642"/>
        <v>0</v>
      </c>
      <c r="DA1032" s="78">
        <f>IF(COUNTIFS($A$2:$A$601,A1032,$B$2:$B$601,B1032,$F$2:F$601,F1032)&gt;1,1,0)</f>
        <v>0</v>
      </c>
      <c r="DB1032" s="78">
        <f t="shared" si="643"/>
        <v>0</v>
      </c>
      <c r="DC1032" s="78">
        <f t="shared" si="644"/>
        <v>0</v>
      </c>
      <c r="DD1032" s="78">
        <f t="shared" si="645"/>
        <v>0</v>
      </c>
      <c r="DE1032" s="78" t="str">
        <f t="shared" si="646"/>
        <v>1</v>
      </c>
      <c r="DF1032" s="78" t="str">
        <f t="shared" si="647"/>
        <v>1</v>
      </c>
      <c r="DG1032" s="78" t="str">
        <f t="shared" si="648"/>
        <v>1</v>
      </c>
      <c r="DH1032" s="78" t="str">
        <f t="shared" si="649"/>
        <v>1</v>
      </c>
      <c r="DI1032" s="79" t="str">
        <f>IFERROR(IF(J1032="","",VLOOKUP(J1032,Lists!$D$3:$E$13,2,FALSE)),1)</f>
        <v/>
      </c>
      <c r="DJ1032" s="79" t="str">
        <f>IFERROR(IF(K1032="","",VLOOKUP(K1032,Lists!$F$3:$G$14,2,FALSE)),1)</f>
        <v/>
      </c>
      <c r="DK1032" s="79" t="str">
        <f>IFERROR(IF(M1032="","",VLOOKUP(M1032,Lists!$AA$3:$AB$18,2,FALSE)),1)</f>
        <v/>
      </c>
      <c r="DL1032" s="79" t="str">
        <f>IFERROR(IF(N1032="","",VLOOKUP(N1032,Lists!$AC$3:$AD$13,2,FALSE)),1)</f>
        <v/>
      </c>
    </row>
    <row r="1033" spans="1:116" ht="15" customHeight="1" x14ac:dyDescent="0.2">
      <c r="A1033" s="20"/>
      <c r="B1033" s="19"/>
      <c r="C1033" s="19"/>
      <c r="D1033" s="19"/>
      <c r="E1033" s="136"/>
      <c r="F1033" s="70"/>
      <c r="G1033" s="19"/>
      <c r="H1033" s="65"/>
      <c r="I1033" s="20"/>
      <c r="J1033" s="66"/>
      <c r="K1033" s="18"/>
      <c r="L1033" s="18"/>
      <c r="M1033" s="20"/>
      <c r="N1033" s="20"/>
      <c r="O1033" s="18"/>
      <c r="P1033" s="134"/>
      <c r="Q1033" s="70"/>
      <c r="R1033" s="134"/>
      <c r="S1033" s="70"/>
      <c r="T1033" s="134"/>
      <c r="U1033" s="70"/>
      <c r="V1033" s="134"/>
      <c r="W1033" s="20"/>
      <c r="X1033" s="135"/>
      <c r="Y1033" s="20"/>
      <c r="Z1033" s="135"/>
      <c r="AA1033" s="19"/>
      <c r="AB1033" s="19"/>
      <c r="AC1033" s="19"/>
      <c r="AD1033" s="19"/>
      <c r="AE1033" s="71" t="str">
        <f t="shared" si="614"/>
        <v/>
      </c>
      <c r="AF1033" s="71" t="str">
        <f t="shared" si="615"/>
        <v/>
      </c>
      <c r="AG1033" s="71" t="str">
        <f t="shared" si="616"/>
        <v/>
      </c>
      <c r="AH1033" s="71" t="str">
        <f t="shared" si="617"/>
        <v/>
      </c>
      <c r="AI1033" s="71" t="str">
        <f t="shared" si="618"/>
        <v/>
      </c>
      <c r="AJ1033" s="71" t="str">
        <f t="shared" si="619"/>
        <v/>
      </c>
      <c r="AK1033" s="71" t="str">
        <f t="shared" si="620"/>
        <v/>
      </c>
      <c r="AL1033" s="71" t="str">
        <f t="shared" si="621"/>
        <v/>
      </c>
      <c r="AM1033" s="71" t="str">
        <f t="shared" si="622"/>
        <v/>
      </c>
      <c r="AN1033" s="72" t="str">
        <f t="shared" si="623"/>
        <v/>
      </c>
      <c r="AO1033" s="73" t="str">
        <f t="shared" si="624"/>
        <v/>
      </c>
      <c r="AP1033" s="72" t="str">
        <f t="shared" si="625"/>
        <v/>
      </c>
      <c r="AQ1033" s="72" t="str">
        <f t="shared" si="626"/>
        <v/>
      </c>
      <c r="AR1033" s="72" t="str">
        <f t="shared" si="627"/>
        <v/>
      </c>
      <c r="AS1033" s="72" t="str">
        <f t="shared" si="628"/>
        <v/>
      </c>
      <c r="AT1033" s="72" t="str">
        <f t="shared" si="629"/>
        <v/>
      </c>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78" t="str">
        <f t="shared" si="630"/>
        <v/>
      </c>
      <c r="CO1033" s="78" t="str">
        <f t="shared" si="631"/>
        <v/>
      </c>
      <c r="CP1033" s="78" t="str">
        <f t="shared" si="632"/>
        <v/>
      </c>
      <c r="CQ1033" s="78" t="str">
        <f t="shared" si="633"/>
        <v/>
      </c>
      <c r="CR1033" s="78" t="str">
        <f t="shared" si="634"/>
        <v/>
      </c>
      <c r="CS1033" s="78" t="str">
        <f t="shared" si="635"/>
        <v/>
      </c>
      <c r="CT1033" s="78">
        <f t="shared" si="636"/>
        <v>0</v>
      </c>
      <c r="CU1033" s="78">
        <f t="shared" si="637"/>
        <v>0</v>
      </c>
      <c r="CV1033" s="78">
        <f t="shared" si="638"/>
        <v>0</v>
      </c>
      <c r="CW1033" s="78">
        <f t="shared" si="639"/>
        <v>0</v>
      </c>
      <c r="CX1033" s="78">
        <f t="shared" si="640"/>
        <v>0</v>
      </c>
      <c r="CY1033" s="78">
        <f t="shared" si="641"/>
        <v>0</v>
      </c>
      <c r="CZ1033" s="78">
        <f t="shared" si="642"/>
        <v>0</v>
      </c>
      <c r="DA1033" s="78">
        <f>IF(COUNTIFS($A$2:$A$601,A1033,$B$2:$B$601,B1033,$F$2:F$601,F1033)&gt;1,1,0)</f>
        <v>0</v>
      </c>
      <c r="DB1033" s="78">
        <f t="shared" si="643"/>
        <v>0</v>
      </c>
      <c r="DC1033" s="78">
        <f t="shared" si="644"/>
        <v>0</v>
      </c>
      <c r="DD1033" s="78">
        <f t="shared" si="645"/>
        <v>0</v>
      </c>
      <c r="DE1033" s="78" t="str">
        <f t="shared" si="646"/>
        <v>1</v>
      </c>
      <c r="DF1033" s="78" t="str">
        <f t="shared" si="647"/>
        <v>1</v>
      </c>
      <c r="DG1033" s="78" t="str">
        <f t="shared" si="648"/>
        <v>1</v>
      </c>
      <c r="DH1033" s="78" t="str">
        <f t="shared" si="649"/>
        <v>1</v>
      </c>
      <c r="DI1033" s="79" t="str">
        <f>IFERROR(IF(J1033="","",VLOOKUP(J1033,Lists!$D$3:$E$13,2,FALSE)),1)</f>
        <v/>
      </c>
      <c r="DJ1033" s="79" t="str">
        <f>IFERROR(IF(K1033="","",VLOOKUP(K1033,Lists!$F$3:$G$14,2,FALSE)),1)</f>
        <v/>
      </c>
      <c r="DK1033" s="79" t="str">
        <f>IFERROR(IF(M1033="","",VLOOKUP(M1033,Lists!$AA$3:$AB$18,2,FALSE)),1)</f>
        <v/>
      </c>
      <c r="DL1033" s="79" t="str">
        <f>IFERROR(IF(N1033="","",VLOOKUP(N1033,Lists!$AC$3:$AD$13,2,FALSE)),1)</f>
        <v/>
      </c>
    </row>
    <row r="1034" spans="1:116" ht="15" customHeight="1" x14ac:dyDescent="0.2">
      <c r="A1034" s="20"/>
      <c r="B1034" s="19"/>
      <c r="C1034" s="19"/>
      <c r="D1034" s="19"/>
      <c r="E1034" s="136"/>
      <c r="F1034" s="70"/>
      <c r="G1034" s="19"/>
      <c r="H1034" s="65"/>
      <c r="I1034" s="20"/>
      <c r="J1034" s="66"/>
      <c r="K1034" s="18"/>
      <c r="L1034" s="18"/>
      <c r="M1034" s="20"/>
      <c r="N1034" s="20"/>
      <c r="O1034" s="18"/>
      <c r="P1034" s="134"/>
      <c r="Q1034" s="70"/>
      <c r="R1034" s="134"/>
      <c r="S1034" s="70"/>
      <c r="T1034" s="134"/>
      <c r="U1034" s="70"/>
      <c r="V1034" s="134"/>
      <c r="W1034" s="20"/>
      <c r="X1034" s="135"/>
      <c r="Y1034" s="20"/>
      <c r="Z1034" s="135"/>
      <c r="AA1034" s="19"/>
      <c r="AB1034" s="19"/>
      <c r="AC1034" s="19"/>
      <c r="AD1034" s="19"/>
      <c r="AE1034" s="71" t="str">
        <f t="shared" si="614"/>
        <v/>
      </c>
      <c r="AF1034" s="71" t="str">
        <f t="shared" si="615"/>
        <v/>
      </c>
      <c r="AG1034" s="71" t="str">
        <f t="shared" si="616"/>
        <v/>
      </c>
      <c r="AH1034" s="71" t="str">
        <f t="shared" si="617"/>
        <v/>
      </c>
      <c r="AI1034" s="71" t="str">
        <f t="shared" si="618"/>
        <v/>
      </c>
      <c r="AJ1034" s="71" t="str">
        <f t="shared" si="619"/>
        <v/>
      </c>
      <c r="AK1034" s="71" t="str">
        <f t="shared" si="620"/>
        <v/>
      </c>
      <c r="AL1034" s="71" t="str">
        <f t="shared" si="621"/>
        <v/>
      </c>
      <c r="AM1034" s="71" t="str">
        <f t="shared" si="622"/>
        <v/>
      </c>
      <c r="AN1034" s="72" t="str">
        <f t="shared" si="623"/>
        <v/>
      </c>
      <c r="AO1034" s="73" t="str">
        <f t="shared" si="624"/>
        <v/>
      </c>
      <c r="AP1034" s="72" t="str">
        <f t="shared" si="625"/>
        <v/>
      </c>
      <c r="AQ1034" s="72" t="str">
        <f t="shared" si="626"/>
        <v/>
      </c>
      <c r="AR1034" s="72" t="str">
        <f t="shared" si="627"/>
        <v/>
      </c>
      <c r="AS1034" s="72" t="str">
        <f t="shared" si="628"/>
        <v/>
      </c>
      <c r="AT1034" s="72" t="str">
        <f t="shared" si="629"/>
        <v/>
      </c>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78" t="str">
        <f t="shared" si="630"/>
        <v/>
      </c>
      <c r="CO1034" s="78" t="str">
        <f t="shared" si="631"/>
        <v/>
      </c>
      <c r="CP1034" s="78" t="str">
        <f t="shared" si="632"/>
        <v/>
      </c>
      <c r="CQ1034" s="78" t="str">
        <f t="shared" si="633"/>
        <v/>
      </c>
      <c r="CR1034" s="78" t="str">
        <f t="shared" si="634"/>
        <v/>
      </c>
      <c r="CS1034" s="78" t="str">
        <f t="shared" si="635"/>
        <v/>
      </c>
      <c r="CT1034" s="78">
        <f t="shared" si="636"/>
        <v>0</v>
      </c>
      <c r="CU1034" s="78">
        <f t="shared" si="637"/>
        <v>0</v>
      </c>
      <c r="CV1034" s="78">
        <f t="shared" si="638"/>
        <v>0</v>
      </c>
      <c r="CW1034" s="78">
        <f t="shared" si="639"/>
        <v>0</v>
      </c>
      <c r="CX1034" s="78">
        <f t="shared" si="640"/>
        <v>0</v>
      </c>
      <c r="CY1034" s="78">
        <f t="shared" si="641"/>
        <v>0</v>
      </c>
      <c r="CZ1034" s="78">
        <f t="shared" si="642"/>
        <v>0</v>
      </c>
      <c r="DA1034" s="78">
        <f>IF(COUNTIFS($A$2:$A$601,A1034,$B$2:$B$601,B1034,$F$2:F$601,F1034)&gt;1,1,0)</f>
        <v>0</v>
      </c>
      <c r="DB1034" s="78">
        <f t="shared" si="643"/>
        <v>0</v>
      </c>
      <c r="DC1034" s="78">
        <f t="shared" si="644"/>
        <v>0</v>
      </c>
      <c r="DD1034" s="78">
        <f t="shared" si="645"/>
        <v>0</v>
      </c>
      <c r="DE1034" s="78" t="str">
        <f t="shared" si="646"/>
        <v>1</v>
      </c>
      <c r="DF1034" s="78" t="str">
        <f t="shared" si="647"/>
        <v>1</v>
      </c>
      <c r="DG1034" s="78" t="str">
        <f t="shared" si="648"/>
        <v>1</v>
      </c>
      <c r="DH1034" s="78" t="str">
        <f t="shared" si="649"/>
        <v>1</v>
      </c>
      <c r="DI1034" s="79" t="str">
        <f>IFERROR(IF(J1034="","",VLOOKUP(J1034,Lists!$D$3:$E$13,2,FALSE)),1)</f>
        <v/>
      </c>
      <c r="DJ1034" s="79" t="str">
        <f>IFERROR(IF(K1034="","",VLOOKUP(K1034,Lists!$F$3:$G$14,2,FALSE)),1)</f>
        <v/>
      </c>
      <c r="DK1034" s="79" t="str">
        <f>IFERROR(IF(M1034="","",VLOOKUP(M1034,Lists!$AA$3:$AB$18,2,FALSE)),1)</f>
        <v/>
      </c>
      <c r="DL1034" s="79" t="str">
        <f>IFERROR(IF(N1034="","",VLOOKUP(N1034,Lists!$AC$3:$AD$13,2,FALSE)),1)</f>
        <v/>
      </c>
    </row>
    <row r="1035" spans="1:116" ht="15" customHeight="1" x14ac:dyDescent="0.2">
      <c r="A1035" s="20"/>
      <c r="B1035" s="19"/>
      <c r="C1035" s="19"/>
      <c r="D1035" s="19"/>
      <c r="E1035" s="136"/>
      <c r="F1035" s="70"/>
      <c r="G1035" s="19"/>
      <c r="H1035" s="65"/>
      <c r="I1035" s="20"/>
      <c r="J1035" s="66"/>
      <c r="K1035" s="18"/>
      <c r="L1035" s="18"/>
      <c r="M1035" s="20"/>
      <c r="N1035" s="20"/>
      <c r="O1035" s="18"/>
      <c r="P1035" s="134"/>
      <c r="Q1035" s="70"/>
      <c r="R1035" s="134"/>
      <c r="S1035" s="70"/>
      <c r="T1035" s="134"/>
      <c r="U1035" s="70"/>
      <c r="V1035" s="134"/>
      <c r="W1035" s="20"/>
      <c r="X1035" s="135"/>
      <c r="Y1035" s="20"/>
      <c r="Z1035" s="135"/>
      <c r="AA1035" s="19"/>
      <c r="AB1035" s="19"/>
      <c r="AC1035" s="19"/>
      <c r="AD1035" s="19"/>
      <c r="AE1035" s="71" t="str">
        <f t="shared" si="614"/>
        <v/>
      </c>
      <c r="AF1035" s="71" t="str">
        <f t="shared" si="615"/>
        <v/>
      </c>
      <c r="AG1035" s="71" t="str">
        <f t="shared" si="616"/>
        <v/>
      </c>
      <c r="AH1035" s="71" t="str">
        <f t="shared" si="617"/>
        <v/>
      </c>
      <c r="AI1035" s="71" t="str">
        <f t="shared" si="618"/>
        <v/>
      </c>
      <c r="AJ1035" s="71" t="str">
        <f t="shared" si="619"/>
        <v/>
      </c>
      <c r="AK1035" s="71" t="str">
        <f t="shared" si="620"/>
        <v/>
      </c>
      <c r="AL1035" s="71" t="str">
        <f t="shared" si="621"/>
        <v/>
      </c>
      <c r="AM1035" s="71" t="str">
        <f t="shared" si="622"/>
        <v/>
      </c>
      <c r="AN1035" s="72" t="str">
        <f t="shared" si="623"/>
        <v/>
      </c>
      <c r="AO1035" s="73" t="str">
        <f t="shared" si="624"/>
        <v/>
      </c>
      <c r="AP1035" s="72" t="str">
        <f t="shared" si="625"/>
        <v/>
      </c>
      <c r="AQ1035" s="72" t="str">
        <f t="shared" si="626"/>
        <v/>
      </c>
      <c r="AR1035" s="72" t="str">
        <f t="shared" si="627"/>
        <v/>
      </c>
      <c r="AS1035" s="72" t="str">
        <f t="shared" si="628"/>
        <v/>
      </c>
      <c r="AT1035" s="72" t="str">
        <f t="shared" si="629"/>
        <v/>
      </c>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78" t="str">
        <f t="shared" si="630"/>
        <v/>
      </c>
      <c r="CO1035" s="78" t="str">
        <f t="shared" si="631"/>
        <v/>
      </c>
      <c r="CP1035" s="78" t="str">
        <f t="shared" si="632"/>
        <v/>
      </c>
      <c r="CQ1035" s="78" t="str">
        <f t="shared" si="633"/>
        <v/>
      </c>
      <c r="CR1035" s="78" t="str">
        <f t="shared" si="634"/>
        <v/>
      </c>
      <c r="CS1035" s="78" t="str">
        <f t="shared" si="635"/>
        <v/>
      </c>
      <c r="CT1035" s="78">
        <f t="shared" si="636"/>
        <v>0</v>
      </c>
      <c r="CU1035" s="78">
        <f t="shared" si="637"/>
        <v>0</v>
      </c>
      <c r="CV1035" s="78">
        <f t="shared" si="638"/>
        <v>0</v>
      </c>
      <c r="CW1035" s="78">
        <f t="shared" si="639"/>
        <v>0</v>
      </c>
      <c r="CX1035" s="78">
        <f t="shared" si="640"/>
        <v>0</v>
      </c>
      <c r="CY1035" s="78">
        <f t="shared" si="641"/>
        <v>0</v>
      </c>
      <c r="CZ1035" s="78">
        <f t="shared" si="642"/>
        <v>0</v>
      </c>
      <c r="DA1035" s="78">
        <f>IF(COUNTIFS($A$2:$A$601,A1035,$B$2:$B$601,B1035,$F$2:F$601,F1035)&gt;1,1,0)</f>
        <v>0</v>
      </c>
      <c r="DB1035" s="78">
        <f t="shared" si="643"/>
        <v>0</v>
      </c>
      <c r="DC1035" s="78">
        <f t="shared" si="644"/>
        <v>0</v>
      </c>
      <c r="DD1035" s="78">
        <f t="shared" si="645"/>
        <v>0</v>
      </c>
      <c r="DE1035" s="78" t="str">
        <f t="shared" si="646"/>
        <v>1</v>
      </c>
      <c r="DF1035" s="78" t="str">
        <f t="shared" si="647"/>
        <v>1</v>
      </c>
      <c r="DG1035" s="78" t="str">
        <f t="shared" si="648"/>
        <v>1</v>
      </c>
      <c r="DH1035" s="78" t="str">
        <f t="shared" si="649"/>
        <v>1</v>
      </c>
      <c r="DI1035" s="79" t="str">
        <f>IFERROR(IF(J1035="","",VLOOKUP(J1035,Lists!$D$3:$E$13,2,FALSE)),1)</f>
        <v/>
      </c>
      <c r="DJ1035" s="79" t="str">
        <f>IFERROR(IF(K1035="","",VLOOKUP(K1035,Lists!$F$3:$G$14,2,FALSE)),1)</f>
        <v/>
      </c>
      <c r="DK1035" s="79" t="str">
        <f>IFERROR(IF(M1035="","",VLOOKUP(M1035,Lists!$AA$3:$AB$18,2,FALSE)),1)</f>
        <v/>
      </c>
      <c r="DL1035" s="79" t="str">
        <f>IFERROR(IF(N1035="","",VLOOKUP(N1035,Lists!$AC$3:$AD$13,2,FALSE)),1)</f>
        <v/>
      </c>
    </row>
    <row r="1036" spans="1:116" ht="15" customHeight="1" x14ac:dyDescent="0.2">
      <c r="A1036" s="20"/>
      <c r="B1036" s="19"/>
      <c r="C1036" s="19"/>
      <c r="D1036" s="19"/>
      <c r="E1036" s="136"/>
      <c r="F1036" s="70"/>
      <c r="G1036" s="19"/>
      <c r="H1036" s="65"/>
      <c r="I1036" s="20"/>
      <c r="J1036" s="66"/>
      <c r="K1036" s="18"/>
      <c r="L1036" s="18"/>
      <c r="M1036" s="20"/>
      <c r="N1036" s="20"/>
      <c r="O1036" s="18"/>
      <c r="P1036" s="134"/>
      <c r="Q1036" s="70"/>
      <c r="R1036" s="134"/>
      <c r="S1036" s="70"/>
      <c r="T1036" s="134"/>
      <c r="U1036" s="70"/>
      <c r="V1036" s="134"/>
      <c r="W1036" s="20"/>
      <c r="X1036" s="135"/>
      <c r="Y1036" s="20"/>
      <c r="Z1036" s="135"/>
      <c r="AA1036" s="19"/>
      <c r="AB1036" s="19"/>
      <c r="AC1036" s="19"/>
      <c r="AD1036" s="19"/>
      <c r="AE1036" s="71" t="str">
        <f t="shared" si="614"/>
        <v/>
      </c>
      <c r="AF1036" s="71" t="str">
        <f t="shared" si="615"/>
        <v/>
      </c>
      <c r="AG1036" s="71" t="str">
        <f t="shared" si="616"/>
        <v/>
      </c>
      <c r="AH1036" s="71" t="str">
        <f t="shared" si="617"/>
        <v/>
      </c>
      <c r="AI1036" s="71" t="str">
        <f t="shared" si="618"/>
        <v/>
      </c>
      <c r="AJ1036" s="71" t="str">
        <f t="shared" si="619"/>
        <v/>
      </c>
      <c r="AK1036" s="71" t="str">
        <f t="shared" si="620"/>
        <v/>
      </c>
      <c r="AL1036" s="71" t="str">
        <f t="shared" si="621"/>
        <v/>
      </c>
      <c r="AM1036" s="71" t="str">
        <f t="shared" si="622"/>
        <v/>
      </c>
      <c r="AN1036" s="72" t="str">
        <f t="shared" si="623"/>
        <v/>
      </c>
      <c r="AO1036" s="73" t="str">
        <f t="shared" si="624"/>
        <v/>
      </c>
      <c r="AP1036" s="72" t="str">
        <f t="shared" si="625"/>
        <v/>
      </c>
      <c r="AQ1036" s="72" t="str">
        <f t="shared" si="626"/>
        <v/>
      </c>
      <c r="AR1036" s="72" t="str">
        <f t="shared" si="627"/>
        <v/>
      </c>
      <c r="AS1036" s="72" t="str">
        <f t="shared" si="628"/>
        <v/>
      </c>
      <c r="AT1036" s="72" t="str">
        <f t="shared" si="629"/>
        <v/>
      </c>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78" t="str">
        <f t="shared" si="630"/>
        <v/>
      </c>
      <c r="CO1036" s="78" t="str">
        <f t="shared" si="631"/>
        <v/>
      </c>
      <c r="CP1036" s="78" t="str">
        <f t="shared" si="632"/>
        <v/>
      </c>
      <c r="CQ1036" s="78" t="str">
        <f t="shared" si="633"/>
        <v/>
      </c>
      <c r="CR1036" s="78" t="str">
        <f t="shared" si="634"/>
        <v/>
      </c>
      <c r="CS1036" s="78" t="str">
        <f t="shared" si="635"/>
        <v/>
      </c>
      <c r="CT1036" s="78">
        <f t="shared" si="636"/>
        <v>0</v>
      </c>
      <c r="CU1036" s="78">
        <f t="shared" si="637"/>
        <v>0</v>
      </c>
      <c r="CV1036" s="78">
        <f t="shared" si="638"/>
        <v>0</v>
      </c>
      <c r="CW1036" s="78">
        <f t="shared" si="639"/>
        <v>0</v>
      </c>
      <c r="CX1036" s="78">
        <f t="shared" si="640"/>
        <v>0</v>
      </c>
      <c r="CY1036" s="78">
        <f t="shared" si="641"/>
        <v>0</v>
      </c>
      <c r="CZ1036" s="78">
        <f t="shared" si="642"/>
        <v>0</v>
      </c>
      <c r="DA1036" s="78">
        <f>IF(COUNTIFS($A$2:$A$601,A1036,$B$2:$B$601,B1036,$F$2:F$601,F1036)&gt;1,1,0)</f>
        <v>0</v>
      </c>
      <c r="DB1036" s="78">
        <f t="shared" si="643"/>
        <v>0</v>
      </c>
      <c r="DC1036" s="78">
        <f t="shared" si="644"/>
        <v>0</v>
      </c>
      <c r="DD1036" s="78">
        <f t="shared" si="645"/>
        <v>0</v>
      </c>
      <c r="DE1036" s="78" t="str">
        <f t="shared" si="646"/>
        <v>1</v>
      </c>
      <c r="DF1036" s="78" t="str">
        <f t="shared" si="647"/>
        <v>1</v>
      </c>
      <c r="DG1036" s="78" t="str">
        <f t="shared" si="648"/>
        <v>1</v>
      </c>
      <c r="DH1036" s="78" t="str">
        <f t="shared" si="649"/>
        <v>1</v>
      </c>
      <c r="DI1036" s="79" t="str">
        <f>IFERROR(IF(J1036="","",VLOOKUP(J1036,Lists!$D$3:$E$13,2,FALSE)),1)</f>
        <v/>
      </c>
      <c r="DJ1036" s="79" t="str">
        <f>IFERROR(IF(K1036="","",VLOOKUP(K1036,Lists!$F$3:$G$14,2,FALSE)),1)</f>
        <v/>
      </c>
      <c r="DK1036" s="79" t="str">
        <f>IFERROR(IF(M1036="","",VLOOKUP(M1036,Lists!$AA$3:$AB$18,2,FALSE)),1)</f>
        <v/>
      </c>
      <c r="DL1036" s="79" t="str">
        <f>IFERROR(IF(N1036="","",VLOOKUP(N1036,Lists!$AC$3:$AD$13,2,FALSE)),1)</f>
        <v/>
      </c>
    </row>
    <row r="1037" spans="1:116" ht="15" customHeight="1" x14ac:dyDescent="0.2">
      <c r="A1037" s="20"/>
      <c r="B1037" s="19"/>
      <c r="C1037" s="19"/>
      <c r="D1037" s="19"/>
      <c r="E1037" s="136"/>
      <c r="F1037" s="70"/>
      <c r="G1037" s="19"/>
      <c r="H1037" s="65"/>
      <c r="I1037" s="20"/>
      <c r="J1037" s="66"/>
      <c r="K1037" s="18"/>
      <c r="L1037" s="18"/>
      <c r="M1037" s="20"/>
      <c r="N1037" s="20"/>
      <c r="O1037" s="18"/>
      <c r="P1037" s="134"/>
      <c r="Q1037" s="70"/>
      <c r="R1037" s="134"/>
      <c r="S1037" s="70"/>
      <c r="T1037" s="134"/>
      <c r="U1037" s="70"/>
      <c r="V1037" s="134"/>
      <c r="W1037" s="20"/>
      <c r="X1037" s="135"/>
      <c r="Y1037" s="20"/>
      <c r="Z1037" s="135"/>
      <c r="AA1037" s="19"/>
      <c r="AB1037" s="19"/>
      <c r="AC1037" s="19"/>
      <c r="AD1037" s="19"/>
      <c r="AE1037" s="71" t="str">
        <f t="shared" si="614"/>
        <v/>
      </c>
      <c r="AF1037" s="71" t="str">
        <f t="shared" si="615"/>
        <v/>
      </c>
      <c r="AG1037" s="71" t="str">
        <f t="shared" si="616"/>
        <v/>
      </c>
      <c r="AH1037" s="71" t="str">
        <f t="shared" si="617"/>
        <v/>
      </c>
      <c r="AI1037" s="71" t="str">
        <f t="shared" si="618"/>
        <v/>
      </c>
      <c r="AJ1037" s="71" t="str">
        <f t="shared" si="619"/>
        <v/>
      </c>
      <c r="AK1037" s="71" t="str">
        <f t="shared" si="620"/>
        <v/>
      </c>
      <c r="AL1037" s="71" t="str">
        <f t="shared" si="621"/>
        <v/>
      </c>
      <c r="AM1037" s="71" t="str">
        <f t="shared" si="622"/>
        <v/>
      </c>
      <c r="AN1037" s="72" t="str">
        <f t="shared" si="623"/>
        <v/>
      </c>
      <c r="AO1037" s="73" t="str">
        <f t="shared" si="624"/>
        <v/>
      </c>
      <c r="AP1037" s="72" t="str">
        <f t="shared" si="625"/>
        <v/>
      </c>
      <c r="AQ1037" s="72" t="str">
        <f t="shared" si="626"/>
        <v/>
      </c>
      <c r="AR1037" s="72" t="str">
        <f t="shared" si="627"/>
        <v/>
      </c>
      <c r="AS1037" s="72" t="str">
        <f t="shared" si="628"/>
        <v/>
      </c>
      <c r="AT1037" s="72" t="str">
        <f t="shared" si="629"/>
        <v/>
      </c>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78" t="str">
        <f t="shared" si="630"/>
        <v/>
      </c>
      <c r="CO1037" s="78" t="str">
        <f t="shared" si="631"/>
        <v/>
      </c>
      <c r="CP1037" s="78" t="str">
        <f t="shared" si="632"/>
        <v/>
      </c>
      <c r="CQ1037" s="78" t="str">
        <f t="shared" si="633"/>
        <v/>
      </c>
      <c r="CR1037" s="78" t="str">
        <f t="shared" si="634"/>
        <v/>
      </c>
      <c r="CS1037" s="78" t="str">
        <f t="shared" si="635"/>
        <v/>
      </c>
      <c r="CT1037" s="78">
        <f t="shared" si="636"/>
        <v>0</v>
      </c>
      <c r="CU1037" s="78">
        <f t="shared" si="637"/>
        <v>0</v>
      </c>
      <c r="CV1037" s="78">
        <f t="shared" si="638"/>
        <v>0</v>
      </c>
      <c r="CW1037" s="78">
        <f t="shared" si="639"/>
        <v>0</v>
      </c>
      <c r="CX1037" s="78">
        <f t="shared" si="640"/>
        <v>0</v>
      </c>
      <c r="CY1037" s="78">
        <f t="shared" si="641"/>
        <v>0</v>
      </c>
      <c r="CZ1037" s="78">
        <f t="shared" si="642"/>
        <v>0</v>
      </c>
      <c r="DA1037" s="78">
        <f>IF(COUNTIFS($A$2:$A$601,A1037,$B$2:$B$601,B1037,$F$2:F$601,F1037)&gt;1,1,0)</f>
        <v>0</v>
      </c>
      <c r="DB1037" s="78">
        <f t="shared" si="643"/>
        <v>0</v>
      </c>
      <c r="DC1037" s="78">
        <f t="shared" si="644"/>
        <v>0</v>
      </c>
      <c r="DD1037" s="78">
        <f t="shared" si="645"/>
        <v>0</v>
      </c>
      <c r="DE1037" s="78" t="str">
        <f t="shared" si="646"/>
        <v>1</v>
      </c>
      <c r="DF1037" s="78" t="str">
        <f t="shared" si="647"/>
        <v>1</v>
      </c>
      <c r="DG1037" s="78" t="str">
        <f t="shared" si="648"/>
        <v>1</v>
      </c>
      <c r="DH1037" s="78" t="str">
        <f t="shared" si="649"/>
        <v>1</v>
      </c>
      <c r="DI1037" s="79" t="str">
        <f>IFERROR(IF(J1037="","",VLOOKUP(J1037,Lists!$D$3:$E$13,2,FALSE)),1)</f>
        <v/>
      </c>
      <c r="DJ1037" s="79" t="str">
        <f>IFERROR(IF(K1037="","",VLOOKUP(K1037,Lists!$F$3:$G$14,2,FALSE)),1)</f>
        <v/>
      </c>
      <c r="DK1037" s="79" t="str">
        <f>IFERROR(IF(M1037="","",VLOOKUP(M1037,Lists!$AA$3:$AB$18,2,FALSE)),1)</f>
        <v/>
      </c>
      <c r="DL1037" s="79" t="str">
        <f>IFERROR(IF(N1037="","",VLOOKUP(N1037,Lists!$AC$3:$AD$13,2,FALSE)),1)</f>
        <v/>
      </c>
    </row>
    <row r="1038" spans="1:116" ht="15" customHeight="1" x14ac:dyDescent="0.2">
      <c r="A1038" s="20"/>
      <c r="B1038" s="19"/>
      <c r="C1038" s="19"/>
      <c r="D1038" s="19"/>
      <c r="E1038" s="136"/>
      <c r="F1038" s="70"/>
      <c r="G1038" s="19"/>
      <c r="H1038" s="65"/>
      <c r="I1038" s="20"/>
      <c r="J1038" s="66"/>
      <c r="K1038" s="18"/>
      <c r="L1038" s="18"/>
      <c r="M1038" s="20"/>
      <c r="N1038" s="20"/>
      <c r="O1038" s="18"/>
      <c r="P1038" s="134"/>
      <c r="Q1038" s="70"/>
      <c r="R1038" s="134"/>
      <c r="S1038" s="70"/>
      <c r="T1038" s="134"/>
      <c r="U1038" s="70"/>
      <c r="V1038" s="134"/>
      <c r="W1038" s="20"/>
      <c r="X1038" s="135"/>
      <c r="Y1038" s="20"/>
      <c r="Z1038" s="135"/>
      <c r="AA1038" s="19"/>
      <c r="AB1038" s="19"/>
      <c r="AC1038" s="19"/>
      <c r="AD1038" s="19"/>
      <c r="AE1038" s="71" t="str">
        <f t="shared" si="614"/>
        <v/>
      </c>
      <c r="AF1038" s="71" t="str">
        <f t="shared" si="615"/>
        <v/>
      </c>
      <c r="AG1038" s="71" t="str">
        <f t="shared" si="616"/>
        <v/>
      </c>
      <c r="AH1038" s="71" t="str">
        <f t="shared" si="617"/>
        <v/>
      </c>
      <c r="AI1038" s="71" t="str">
        <f t="shared" si="618"/>
        <v/>
      </c>
      <c r="AJ1038" s="71" t="str">
        <f t="shared" si="619"/>
        <v/>
      </c>
      <c r="AK1038" s="71" t="str">
        <f t="shared" si="620"/>
        <v/>
      </c>
      <c r="AL1038" s="71" t="str">
        <f t="shared" si="621"/>
        <v/>
      </c>
      <c r="AM1038" s="71" t="str">
        <f t="shared" si="622"/>
        <v/>
      </c>
      <c r="AN1038" s="72" t="str">
        <f t="shared" si="623"/>
        <v/>
      </c>
      <c r="AO1038" s="73" t="str">
        <f t="shared" si="624"/>
        <v/>
      </c>
      <c r="AP1038" s="72" t="str">
        <f t="shared" si="625"/>
        <v/>
      </c>
      <c r="AQ1038" s="72" t="str">
        <f t="shared" si="626"/>
        <v/>
      </c>
      <c r="AR1038" s="72" t="str">
        <f t="shared" si="627"/>
        <v/>
      </c>
      <c r="AS1038" s="72" t="str">
        <f t="shared" si="628"/>
        <v/>
      </c>
      <c r="AT1038" s="72" t="str">
        <f t="shared" si="629"/>
        <v/>
      </c>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78" t="str">
        <f t="shared" si="630"/>
        <v/>
      </c>
      <c r="CO1038" s="78" t="str">
        <f t="shared" si="631"/>
        <v/>
      </c>
      <c r="CP1038" s="78" t="str">
        <f t="shared" si="632"/>
        <v/>
      </c>
      <c r="CQ1038" s="78" t="str">
        <f t="shared" si="633"/>
        <v/>
      </c>
      <c r="CR1038" s="78" t="str">
        <f t="shared" si="634"/>
        <v/>
      </c>
      <c r="CS1038" s="78" t="str">
        <f t="shared" si="635"/>
        <v/>
      </c>
      <c r="CT1038" s="78">
        <f t="shared" si="636"/>
        <v>0</v>
      </c>
      <c r="CU1038" s="78">
        <f t="shared" si="637"/>
        <v>0</v>
      </c>
      <c r="CV1038" s="78">
        <f t="shared" si="638"/>
        <v>0</v>
      </c>
      <c r="CW1038" s="78">
        <f t="shared" si="639"/>
        <v>0</v>
      </c>
      <c r="CX1038" s="78">
        <f t="shared" si="640"/>
        <v>0</v>
      </c>
      <c r="CY1038" s="78">
        <f t="shared" si="641"/>
        <v>0</v>
      </c>
      <c r="CZ1038" s="78">
        <f t="shared" si="642"/>
        <v>0</v>
      </c>
      <c r="DA1038" s="78">
        <f>IF(COUNTIFS($A$2:$A$601,A1038,$B$2:$B$601,B1038,$F$2:F$601,F1038)&gt;1,1,0)</f>
        <v>0</v>
      </c>
      <c r="DB1038" s="78">
        <f t="shared" si="643"/>
        <v>0</v>
      </c>
      <c r="DC1038" s="78">
        <f t="shared" si="644"/>
        <v>0</v>
      </c>
      <c r="DD1038" s="78">
        <f t="shared" si="645"/>
        <v>0</v>
      </c>
      <c r="DE1038" s="78" t="str">
        <f t="shared" si="646"/>
        <v>1</v>
      </c>
      <c r="DF1038" s="78" t="str">
        <f t="shared" si="647"/>
        <v>1</v>
      </c>
      <c r="DG1038" s="78" t="str">
        <f t="shared" si="648"/>
        <v>1</v>
      </c>
      <c r="DH1038" s="78" t="str">
        <f t="shared" si="649"/>
        <v>1</v>
      </c>
      <c r="DI1038" s="79" t="str">
        <f>IFERROR(IF(J1038="","",VLOOKUP(J1038,Lists!$D$3:$E$13,2,FALSE)),1)</f>
        <v/>
      </c>
      <c r="DJ1038" s="79" t="str">
        <f>IFERROR(IF(K1038="","",VLOOKUP(K1038,Lists!$F$3:$G$14,2,FALSE)),1)</f>
        <v/>
      </c>
      <c r="DK1038" s="79" t="str">
        <f>IFERROR(IF(M1038="","",VLOOKUP(M1038,Lists!$AA$3:$AB$18,2,FALSE)),1)</f>
        <v/>
      </c>
      <c r="DL1038" s="79" t="str">
        <f>IFERROR(IF(N1038="","",VLOOKUP(N1038,Lists!$AC$3:$AD$13,2,FALSE)),1)</f>
        <v/>
      </c>
    </row>
    <row r="1039" spans="1:116" ht="15" customHeight="1" x14ac:dyDescent="0.2">
      <c r="A1039" s="20"/>
      <c r="B1039" s="19"/>
      <c r="C1039" s="19"/>
      <c r="D1039" s="19"/>
      <c r="E1039" s="136"/>
      <c r="F1039" s="70"/>
      <c r="G1039" s="19"/>
      <c r="H1039" s="65"/>
      <c r="I1039" s="20"/>
      <c r="J1039" s="66"/>
      <c r="K1039" s="18"/>
      <c r="L1039" s="18"/>
      <c r="M1039" s="20"/>
      <c r="N1039" s="20"/>
      <c r="O1039" s="18"/>
      <c r="P1039" s="134"/>
      <c r="Q1039" s="70"/>
      <c r="R1039" s="134"/>
      <c r="S1039" s="70"/>
      <c r="T1039" s="134"/>
      <c r="U1039" s="70"/>
      <c r="V1039" s="134"/>
      <c r="W1039" s="20"/>
      <c r="X1039" s="135"/>
      <c r="Y1039" s="20"/>
      <c r="Z1039" s="135"/>
      <c r="AA1039" s="19"/>
      <c r="AB1039" s="19"/>
      <c r="AC1039" s="19"/>
      <c r="AD1039" s="19"/>
      <c r="AE1039" s="71" t="str">
        <f t="shared" si="614"/>
        <v/>
      </c>
      <c r="AF1039" s="71" t="str">
        <f t="shared" si="615"/>
        <v/>
      </c>
      <c r="AG1039" s="71" t="str">
        <f t="shared" si="616"/>
        <v/>
      </c>
      <c r="AH1039" s="71" t="str">
        <f t="shared" si="617"/>
        <v/>
      </c>
      <c r="AI1039" s="71" t="str">
        <f t="shared" si="618"/>
        <v/>
      </c>
      <c r="AJ1039" s="71" t="str">
        <f t="shared" si="619"/>
        <v/>
      </c>
      <c r="AK1039" s="71" t="str">
        <f t="shared" si="620"/>
        <v/>
      </c>
      <c r="AL1039" s="71" t="str">
        <f t="shared" si="621"/>
        <v/>
      </c>
      <c r="AM1039" s="71" t="str">
        <f t="shared" si="622"/>
        <v/>
      </c>
      <c r="AN1039" s="72" t="str">
        <f t="shared" si="623"/>
        <v/>
      </c>
      <c r="AO1039" s="73" t="str">
        <f t="shared" si="624"/>
        <v/>
      </c>
      <c r="AP1039" s="72" t="str">
        <f t="shared" si="625"/>
        <v/>
      </c>
      <c r="AQ1039" s="72" t="str">
        <f t="shared" si="626"/>
        <v/>
      </c>
      <c r="AR1039" s="72" t="str">
        <f t="shared" si="627"/>
        <v/>
      </c>
      <c r="AS1039" s="72" t="str">
        <f t="shared" si="628"/>
        <v/>
      </c>
      <c r="AT1039" s="72" t="str">
        <f t="shared" si="629"/>
        <v/>
      </c>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78" t="str">
        <f t="shared" si="630"/>
        <v/>
      </c>
      <c r="CO1039" s="78" t="str">
        <f t="shared" si="631"/>
        <v/>
      </c>
      <c r="CP1039" s="78" t="str">
        <f t="shared" si="632"/>
        <v/>
      </c>
      <c r="CQ1039" s="78" t="str">
        <f t="shared" si="633"/>
        <v/>
      </c>
      <c r="CR1039" s="78" t="str">
        <f t="shared" si="634"/>
        <v/>
      </c>
      <c r="CS1039" s="78" t="str">
        <f t="shared" si="635"/>
        <v/>
      </c>
      <c r="CT1039" s="78">
        <f t="shared" si="636"/>
        <v>0</v>
      </c>
      <c r="CU1039" s="78">
        <f t="shared" si="637"/>
        <v>0</v>
      </c>
      <c r="CV1039" s="78">
        <f t="shared" si="638"/>
        <v>0</v>
      </c>
      <c r="CW1039" s="78">
        <f t="shared" si="639"/>
        <v>0</v>
      </c>
      <c r="CX1039" s="78">
        <f t="shared" si="640"/>
        <v>0</v>
      </c>
      <c r="CY1039" s="78">
        <f t="shared" si="641"/>
        <v>0</v>
      </c>
      <c r="CZ1039" s="78">
        <f t="shared" si="642"/>
        <v>0</v>
      </c>
      <c r="DA1039" s="78">
        <f>IF(COUNTIFS($A$2:$A$601,A1039,$B$2:$B$601,B1039,$F$2:F$601,F1039)&gt;1,1,0)</f>
        <v>0</v>
      </c>
      <c r="DB1039" s="78">
        <f t="shared" si="643"/>
        <v>0</v>
      </c>
      <c r="DC1039" s="78">
        <f t="shared" si="644"/>
        <v>0</v>
      </c>
      <c r="DD1039" s="78">
        <f t="shared" si="645"/>
        <v>0</v>
      </c>
      <c r="DE1039" s="78" t="str">
        <f t="shared" si="646"/>
        <v>1</v>
      </c>
      <c r="DF1039" s="78" t="str">
        <f t="shared" si="647"/>
        <v>1</v>
      </c>
      <c r="DG1039" s="78" t="str">
        <f t="shared" si="648"/>
        <v>1</v>
      </c>
      <c r="DH1039" s="78" t="str">
        <f t="shared" si="649"/>
        <v>1</v>
      </c>
      <c r="DI1039" s="79" t="str">
        <f>IFERROR(IF(J1039="","",VLOOKUP(J1039,Lists!$D$3:$E$13,2,FALSE)),1)</f>
        <v/>
      </c>
      <c r="DJ1039" s="79" t="str">
        <f>IFERROR(IF(K1039="","",VLOOKUP(K1039,Lists!$F$3:$G$14,2,FALSE)),1)</f>
        <v/>
      </c>
      <c r="DK1039" s="79" t="str">
        <f>IFERROR(IF(M1039="","",VLOOKUP(M1039,Lists!$AA$3:$AB$18,2,FALSE)),1)</f>
        <v/>
      </c>
      <c r="DL1039" s="79" t="str">
        <f>IFERROR(IF(N1039="","",VLOOKUP(N1039,Lists!$AC$3:$AD$13,2,FALSE)),1)</f>
        <v/>
      </c>
    </row>
    <row r="1040" spans="1:116" ht="15" customHeight="1" x14ac:dyDescent="0.2">
      <c r="A1040" s="20"/>
      <c r="B1040" s="19"/>
      <c r="C1040" s="19"/>
      <c r="D1040" s="19"/>
      <c r="E1040" s="136"/>
      <c r="F1040" s="70"/>
      <c r="G1040" s="19"/>
      <c r="H1040" s="65"/>
      <c r="I1040" s="20"/>
      <c r="J1040" s="66"/>
      <c r="K1040" s="18"/>
      <c r="L1040" s="18"/>
      <c r="M1040" s="20"/>
      <c r="N1040" s="20"/>
      <c r="O1040" s="18"/>
      <c r="P1040" s="134"/>
      <c r="Q1040" s="70"/>
      <c r="R1040" s="134"/>
      <c r="S1040" s="70"/>
      <c r="T1040" s="134"/>
      <c r="U1040" s="70"/>
      <c r="V1040" s="134"/>
      <c r="W1040" s="20"/>
      <c r="X1040" s="135"/>
      <c r="Y1040" s="20"/>
      <c r="Z1040" s="135"/>
      <c r="AA1040" s="19"/>
      <c r="AB1040" s="19"/>
      <c r="AC1040" s="19"/>
      <c r="AD1040" s="19"/>
      <c r="AE1040" s="71" t="str">
        <f t="shared" si="614"/>
        <v/>
      </c>
      <c r="AF1040" s="71" t="str">
        <f t="shared" si="615"/>
        <v/>
      </c>
      <c r="AG1040" s="71" t="str">
        <f t="shared" si="616"/>
        <v/>
      </c>
      <c r="AH1040" s="71" t="str">
        <f t="shared" si="617"/>
        <v/>
      </c>
      <c r="AI1040" s="71" t="str">
        <f t="shared" si="618"/>
        <v/>
      </c>
      <c r="AJ1040" s="71" t="str">
        <f t="shared" si="619"/>
        <v/>
      </c>
      <c r="AK1040" s="71" t="str">
        <f t="shared" si="620"/>
        <v/>
      </c>
      <c r="AL1040" s="71" t="str">
        <f t="shared" si="621"/>
        <v/>
      </c>
      <c r="AM1040" s="71" t="str">
        <f t="shared" si="622"/>
        <v/>
      </c>
      <c r="AN1040" s="72" t="str">
        <f t="shared" si="623"/>
        <v/>
      </c>
      <c r="AO1040" s="73" t="str">
        <f t="shared" si="624"/>
        <v/>
      </c>
      <c r="AP1040" s="72" t="str">
        <f t="shared" si="625"/>
        <v/>
      </c>
      <c r="AQ1040" s="72" t="str">
        <f t="shared" si="626"/>
        <v/>
      </c>
      <c r="AR1040" s="72" t="str">
        <f t="shared" si="627"/>
        <v/>
      </c>
      <c r="AS1040" s="72" t="str">
        <f t="shared" si="628"/>
        <v/>
      </c>
      <c r="AT1040" s="72" t="str">
        <f t="shared" si="629"/>
        <v/>
      </c>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78" t="str">
        <f t="shared" si="630"/>
        <v/>
      </c>
      <c r="CO1040" s="78" t="str">
        <f t="shared" si="631"/>
        <v/>
      </c>
      <c r="CP1040" s="78" t="str">
        <f t="shared" si="632"/>
        <v/>
      </c>
      <c r="CQ1040" s="78" t="str">
        <f t="shared" si="633"/>
        <v/>
      </c>
      <c r="CR1040" s="78" t="str">
        <f t="shared" si="634"/>
        <v/>
      </c>
      <c r="CS1040" s="78" t="str">
        <f t="shared" si="635"/>
        <v/>
      </c>
      <c r="CT1040" s="78">
        <f t="shared" si="636"/>
        <v>0</v>
      </c>
      <c r="CU1040" s="78">
        <f t="shared" si="637"/>
        <v>0</v>
      </c>
      <c r="CV1040" s="78">
        <f t="shared" si="638"/>
        <v>0</v>
      </c>
      <c r="CW1040" s="78">
        <f t="shared" si="639"/>
        <v>0</v>
      </c>
      <c r="CX1040" s="78">
        <f t="shared" si="640"/>
        <v>0</v>
      </c>
      <c r="CY1040" s="78">
        <f t="shared" si="641"/>
        <v>0</v>
      </c>
      <c r="CZ1040" s="78">
        <f t="shared" si="642"/>
        <v>0</v>
      </c>
      <c r="DA1040" s="78">
        <f>IF(COUNTIFS($A$2:$A$601,A1040,$B$2:$B$601,B1040,$F$2:F$601,F1040)&gt;1,1,0)</f>
        <v>0</v>
      </c>
      <c r="DB1040" s="78">
        <f t="shared" si="643"/>
        <v>0</v>
      </c>
      <c r="DC1040" s="78">
        <f t="shared" si="644"/>
        <v>0</v>
      </c>
      <c r="DD1040" s="78">
        <f t="shared" si="645"/>
        <v>0</v>
      </c>
      <c r="DE1040" s="78" t="str">
        <f t="shared" si="646"/>
        <v>1</v>
      </c>
      <c r="DF1040" s="78" t="str">
        <f t="shared" si="647"/>
        <v>1</v>
      </c>
      <c r="DG1040" s="78" t="str">
        <f t="shared" si="648"/>
        <v>1</v>
      </c>
      <c r="DH1040" s="78" t="str">
        <f t="shared" si="649"/>
        <v>1</v>
      </c>
      <c r="DI1040" s="79" t="str">
        <f>IFERROR(IF(J1040="","",VLOOKUP(J1040,Lists!$D$3:$E$13,2,FALSE)),1)</f>
        <v/>
      </c>
      <c r="DJ1040" s="79" t="str">
        <f>IFERROR(IF(K1040="","",VLOOKUP(K1040,Lists!$F$3:$G$14,2,FALSE)),1)</f>
        <v/>
      </c>
      <c r="DK1040" s="79" t="str">
        <f>IFERROR(IF(M1040="","",VLOOKUP(M1040,Lists!$AA$3:$AB$18,2,FALSE)),1)</f>
        <v/>
      </c>
      <c r="DL1040" s="79" t="str">
        <f>IFERROR(IF(N1040="","",VLOOKUP(N1040,Lists!$AC$3:$AD$13,2,FALSE)),1)</f>
        <v/>
      </c>
    </row>
    <row r="1041" spans="1:116" ht="15" customHeight="1" x14ac:dyDescent="0.2">
      <c r="A1041" s="20"/>
      <c r="B1041" s="19"/>
      <c r="C1041" s="19"/>
      <c r="D1041" s="19"/>
      <c r="E1041" s="136"/>
      <c r="F1041" s="70"/>
      <c r="G1041" s="19"/>
      <c r="H1041" s="65"/>
      <c r="I1041" s="20"/>
      <c r="J1041" s="66"/>
      <c r="K1041" s="18"/>
      <c r="L1041" s="18"/>
      <c r="M1041" s="20"/>
      <c r="N1041" s="20"/>
      <c r="O1041" s="18"/>
      <c r="P1041" s="134"/>
      <c r="Q1041" s="70"/>
      <c r="R1041" s="134"/>
      <c r="S1041" s="70"/>
      <c r="T1041" s="134"/>
      <c r="U1041" s="70"/>
      <c r="V1041" s="134"/>
      <c r="W1041" s="20"/>
      <c r="X1041" s="135"/>
      <c r="Y1041" s="20"/>
      <c r="Z1041" s="135"/>
      <c r="AA1041" s="19"/>
      <c r="AB1041" s="19"/>
      <c r="AC1041" s="19"/>
      <c r="AD1041" s="19"/>
      <c r="AE1041" s="71" t="str">
        <f t="shared" si="614"/>
        <v/>
      </c>
      <c r="AF1041" s="71" t="str">
        <f t="shared" si="615"/>
        <v/>
      </c>
      <c r="AG1041" s="71" t="str">
        <f t="shared" si="616"/>
        <v/>
      </c>
      <c r="AH1041" s="71" t="str">
        <f t="shared" si="617"/>
        <v/>
      </c>
      <c r="AI1041" s="71" t="str">
        <f t="shared" si="618"/>
        <v/>
      </c>
      <c r="AJ1041" s="71" t="str">
        <f t="shared" si="619"/>
        <v/>
      </c>
      <c r="AK1041" s="71" t="str">
        <f t="shared" si="620"/>
        <v/>
      </c>
      <c r="AL1041" s="71" t="str">
        <f t="shared" si="621"/>
        <v/>
      </c>
      <c r="AM1041" s="71" t="str">
        <f t="shared" si="622"/>
        <v/>
      </c>
      <c r="AN1041" s="72" t="str">
        <f t="shared" si="623"/>
        <v/>
      </c>
      <c r="AO1041" s="73" t="str">
        <f t="shared" si="624"/>
        <v/>
      </c>
      <c r="AP1041" s="72" t="str">
        <f t="shared" si="625"/>
        <v/>
      </c>
      <c r="AQ1041" s="72" t="str">
        <f t="shared" si="626"/>
        <v/>
      </c>
      <c r="AR1041" s="72" t="str">
        <f t="shared" si="627"/>
        <v/>
      </c>
      <c r="AS1041" s="72" t="str">
        <f t="shared" si="628"/>
        <v/>
      </c>
      <c r="AT1041" s="72" t="str">
        <f t="shared" si="629"/>
        <v/>
      </c>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78" t="str">
        <f t="shared" si="630"/>
        <v/>
      </c>
      <c r="CO1041" s="78" t="str">
        <f t="shared" si="631"/>
        <v/>
      </c>
      <c r="CP1041" s="78" t="str">
        <f t="shared" si="632"/>
        <v/>
      </c>
      <c r="CQ1041" s="78" t="str">
        <f t="shared" si="633"/>
        <v/>
      </c>
      <c r="CR1041" s="78" t="str">
        <f t="shared" si="634"/>
        <v/>
      </c>
      <c r="CS1041" s="78" t="str">
        <f t="shared" si="635"/>
        <v/>
      </c>
      <c r="CT1041" s="78">
        <f t="shared" si="636"/>
        <v>0</v>
      </c>
      <c r="CU1041" s="78">
        <f t="shared" si="637"/>
        <v>0</v>
      </c>
      <c r="CV1041" s="78">
        <f t="shared" si="638"/>
        <v>0</v>
      </c>
      <c r="CW1041" s="78">
        <f t="shared" si="639"/>
        <v>0</v>
      </c>
      <c r="CX1041" s="78">
        <f t="shared" si="640"/>
        <v>0</v>
      </c>
      <c r="CY1041" s="78">
        <f t="shared" si="641"/>
        <v>0</v>
      </c>
      <c r="CZ1041" s="78">
        <f t="shared" si="642"/>
        <v>0</v>
      </c>
      <c r="DA1041" s="78">
        <f>IF(COUNTIFS($A$2:$A$601,A1041,$B$2:$B$601,B1041,$F$2:F$601,F1041)&gt;1,1,0)</f>
        <v>0</v>
      </c>
      <c r="DB1041" s="78">
        <f t="shared" si="643"/>
        <v>0</v>
      </c>
      <c r="DC1041" s="78">
        <f t="shared" si="644"/>
        <v>0</v>
      </c>
      <c r="DD1041" s="78">
        <f t="shared" si="645"/>
        <v>0</v>
      </c>
      <c r="DE1041" s="78" t="str">
        <f t="shared" si="646"/>
        <v>1</v>
      </c>
      <c r="DF1041" s="78" t="str">
        <f t="shared" si="647"/>
        <v>1</v>
      </c>
      <c r="DG1041" s="78" t="str">
        <f t="shared" si="648"/>
        <v>1</v>
      </c>
      <c r="DH1041" s="78" t="str">
        <f t="shared" si="649"/>
        <v>1</v>
      </c>
      <c r="DI1041" s="79" t="str">
        <f>IFERROR(IF(J1041="","",VLOOKUP(J1041,Lists!$D$3:$E$13,2,FALSE)),1)</f>
        <v/>
      </c>
      <c r="DJ1041" s="79" t="str">
        <f>IFERROR(IF(K1041="","",VLOOKUP(K1041,Lists!$F$3:$G$14,2,FALSE)),1)</f>
        <v/>
      </c>
      <c r="DK1041" s="79" t="str">
        <f>IFERROR(IF(M1041="","",VLOOKUP(M1041,Lists!$AA$3:$AB$18,2,FALSE)),1)</f>
        <v/>
      </c>
      <c r="DL1041" s="79" t="str">
        <f>IFERROR(IF(N1041="","",VLOOKUP(N1041,Lists!$AC$3:$AD$13,2,FALSE)),1)</f>
        <v/>
      </c>
    </row>
    <row r="1042" spans="1:116" ht="15" customHeight="1" x14ac:dyDescent="0.2">
      <c r="A1042" s="20"/>
      <c r="B1042" s="19"/>
      <c r="C1042" s="19"/>
      <c r="D1042" s="19"/>
      <c r="E1042" s="136"/>
      <c r="F1042" s="70"/>
      <c r="G1042" s="19"/>
      <c r="H1042" s="65"/>
      <c r="I1042" s="20"/>
      <c r="J1042" s="66"/>
      <c r="K1042" s="18"/>
      <c r="L1042" s="18"/>
      <c r="M1042" s="20"/>
      <c r="N1042" s="20"/>
      <c r="O1042" s="18"/>
      <c r="P1042" s="134"/>
      <c r="Q1042" s="70"/>
      <c r="R1042" s="134"/>
      <c r="S1042" s="70"/>
      <c r="T1042" s="134"/>
      <c r="U1042" s="70"/>
      <c r="V1042" s="134"/>
      <c r="W1042" s="20"/>
      <c r="X1042" s="135"/>
      <c r="Y1042" s="20"/>
      <c r="Z1042" s="135"/>
      <c r="AA1042" s="19"/>
      <c r="AB1042" s="19"/>
      <c r="AC1042" s="19"/>
      <c r="AD1042" s="19"/>
      <c r="AE1042" s="71" t="str">
        <f t="shared" si="614"/>
        <v/>
      </c>
      <c r="AF1042" s="71" t="str">
        <f t="shared" si="615"/>
        <v/>
      </c>
      <c r="AG1042" s="71" t="str">
        <f t="shared" si="616"/>
        <v/>
      </c>
      <c r="AH1042" s="71" t="str">
        <f t="shared" si="617"/>
        <v/>
      </c>
      <c r="AI1042" s="71" t="str">
        <f t="shared" si="618"/>
        <v/>
      </c>
      <c r="AJ1042" s="71" t="str">
        <f t="shared" si="619"/>
        <v/>
      </c>
      <c r="AK1042" s="71" t="str">
        <f t="shared" si="620"/>
        <v/>
      </c>
      <c r="AL1042" s="71" t="str">
        <f t="shared" si="621"/>
        <v/>
      </c>
      <c r="AM1042" s="71" t="str">
        <f t="shared" si="622"/>
        <v/>
      </c>
      <c r="AN1042" s="72" t="str">
        <f t="shared" si="623"/>
        <v/>
      </c>
      <c r="AO1042" s="73" t="str">
        <f t="shared" si="624"/>
        <v/>
      </c>
      <c r="AP1042" s="72" t="str">
        <f t="shared" si="625"/>
        <v/>
      </c>
      <c r="AQ1042" s="72" t="str">
        <f t="shared" si="626"/>
        <v/>
      </c>
      <c r="AR1042" s="72" t="str">
        <f t="shared" si="627"/>
        <v/>
      </c>
      <c r="AS1042" s="72" t="str">
        <f t="shared" si="628"/>
        <v/>
      </c>
      <c r="AT1042" s="72" t="str">
        <f t="shared" si="629"/>
        <v/>
      </c>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78" t="str">
        <f t="shared" si="630"/>
        <v/>
      </c>
      <c r="CO1042" s="78" t="str">
        <f t="shared" si="631"/>
        <v/>
      </c>
      <c r="CP1042" s="78" t="str">
        <f t="shared" si="632"/>
        <v/>
      </c>
      <c r="CQ1042" s="78" t="str">
        <f t="shared" si="633"/>
        <v/>
      </c>
      <c r="CR1042" s="78" t="str">
        <f t="shared" si="634"/>
        <v/>
      </c>
      <c r="CS1042" s="78" t="str">
        <f t="shared" si="635"/>
        <v/>
      </c>
      <c r="CT1042" s="78">
        <f t="shared" si="636"/>
        <v>0</v>
      </c>
      <c r="CU1042" s="78">
        <f t="shared" si="637"/>
        <v>0</v>
      </c>
      <c r="CV1042" s="78">
        <f t="shared" si="638"/>
        <v>0</v>
      </c>
      <c r="CW1042" s="78">
        <f t="shared" si="639"/>
        <v>0</v>
      </c>
      <c r="CX1042" s="78">
        <f t="shared" si="640"/>
        <v>0</v>
      </c>
      <c r="CY1042" s="78">
        <f t="shared" si="641"/>
        <v>0</v>
      </c>
      <c r="CZ1042" s="78">
        <f t="shared" si="642"/>
        <v>0</v>
      </c>
      <c r="DA1042" s="78">
        <f>IF(COUNTIFS($A$2:$A$601,A1042,$B$2:$B$601,B1042,$F$2:F$601,F1042)&gt;1,1,0)</f>
        <v>0</v>
      </c>
      <c r="DB1042" s="78">
        <f t="shared" si="643"/>
        <v>0</v>
      </c>
      <c r="DC1042" s="78">
        <f t="shared" si="644"/>
        <v>0</v>
      </c>
      <c r="DD1042" s="78">
        <f t="shared" si="645"/>
        <v>0</v>
      </c>
      <c r="DE1042" s="78" t="str">
        <f t="shared" si="646"/>
        <v>1</v>
      </c>
      <c r="DF1042" s="78" t="str">
        <f t="shared" si="647"/>
        <v>1</v>
      </c>
      <c r="DG1042" s="78" t="str">
        <f t="shared" si="648"/>
        <v>1</v>
      </c>
      <c r="DH1042" s="78" t="str">
        <f t="shared" si="649"/>
        <v>1</v>
      </c>
      <c r="DI1042" s="79" t="str">
        <f>IFERROR(IF(J1042="","",VLOOKUP(J1042,Lists!$D$3:$E$13,2,FALSE)),1)</f>
        <v/>
      </c>
      <c r="DJ1042" s="79" t="str">
        <f>IFERROR(IF(K1042="","",VLOOKUP(K1042,Lists!$F$3:$G$14,2,FALSE)),1)</f>
        <v/>
      </c>
      <c r="DK1042" s="79" t="str">
        <f>IFERROR(IF(M1042="","",VLOOKUP(M1042,Lists!$AA$3:$AB$18,2,FALSE)),1)</f>
        <v/>
      </c>
      <c r="DL1042" s="79" t="str">
        <f>IFERROR(IF(N1042="","",VLOOKUP(N1042,Lists!$AC$3:$AD$13,2,FALSE)),1)</f>
        <v/>
      </c>
    </row>
    <row r="1043" spans="1:116" ht="15" customHeight="1" x14ac:dyDescent="0.2">
      <c r="A1043" s="20"/>
      <c r="B1043" s="19"/>
      <c r="C1043" s="19"/>
      <c r="D1043" s="19"/>
      <c r="E1043" s="136"/>
      <c r="F1043" s="70"/>
      <c r="G1043" s="19"/>
      <c r="H1043" s="65"/>
      <c r="I1043" s="20"/>
      <c r="J1043" s="66"/>
      <c r="K1043" s="18"/>
      <c r="L1043" s="18"/>
      <c r="M1043" s="20"/>
      <c r="N1043" s="20"/>
      <c r="O1043" s="18"/>
      <c r="P1043" s="134"/>
      <c r="Q1043" s="70"/>
      <c r="R1043" s="134"/>
      <c r="S1043" s="70"/>
      <c r="T1043" s="134"/>
      <c r="U1043" s="70"/>
      <c r="V1043" s="134"/>
      <c r="W1043" s="20"/>
      <c r="X1043" s="135"/>
      <c r="Y1043" s="20"/>
      <c r="Z1043" s="135"/>
      <c r="AA1043" s="19"/>
      <c r="AB1043" s="19"/>
      <c r="AC1043" s="19"/>
      <c r="AD1043" s="19"/>
      <c r="AE1043" s="71" t="str">
        <f t="shared" si="614"/>
        <v/>
      </c>
      <c r="AF1043" s="71" t="str">
        <f t="shared" si="615"/>
        <v/>
      </c>
      <c r="AG1043" s="71" t="str">
        <f t="shared" si="616"/>
        <v/>
      </c>
      <c r="AH1043" s="71" t="str">
        <f t="shared" si="617"/>
        <v/>
      </c>
      <c r="AI1043" s="71" t="str">
        <f t="shared" si="618"/>
        <v/>
      </c>
      <c r="AJ1043" s="71" t="str">
        <f t="shared" si="619"/>
        <v/>
      </c>
      <c r="AK1043" s="71" t="str">
        <f t="shared" si="620"/>
        <v/>
      </c>
      <c r="AL1043" s="71" t="str">
        <f t="shared" si="621"/>
        <v/>
      </c>
      <c r="AM1043" s="71" t="str">
        <f t="shared" si="622"/>
        <v/>
      </c>
      <c r="AN1043" s="72" t="str">
        <f t="shared" si="623"/>
        <v/>
      </c>
      <c r="AO1043" s="73" t="str">
        <f t="shared" si="624"/>
        <v/>
      </c>
      <c r="AP1043" s="72" t="str">
        <f t="shared" si="625"/>
        <v/>
      </c>
      <c r="AQ1043" s="72" t="str">
        <f t="shared" si="626"/>
        <v/>
      </c>
      <c r="AR1043" s="72" t="str">
        <f t="shared" si="627"/>
        <v/>
      </c>
      <c r="AS1043" s="72" t="str">
        <f t="shared" si="628"/>
        <v/>
      </c>
      <c r="AT1043" s="72" t="str">
        <f t="shared" si="629"/>
        <v/>
      </c>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78" t="str">
        <f t="shared" si="630"/>
        <v/>
      </c>
      <c r="CO1043" s="78" t="str">
        <f t="shared" si="631"/>
        <v/>
      </c>
      <c r="CP1043" s="78" t="str">
        <f t="shared" si="632"/>
        <v/>
      </c>
      <c r="CQ1043" s="78" t="str">
        <f t="shared" si="633"/>
        <v/>
      </c>
      <c r="CR1043" s="78" t="str">
        <f t="shared" si="634"/>
        <v/>
      </c>
      <c r="CS1043" s="78" t="str">
        <f t="shared" si="635"/>
        <v/>
      </c>
      <c r="CT1043" s="78">
        <f t="shared" si="636"/>
        <v>0</v>
      </c>
      <c r="CU1043" s="78">
        <f t="shared" si="637"/>
        <v>0</v>
      </c>
      <c r="CV1043" s="78">
        <f t="shared" si="638"/>
        <v>0</v>
      </c>
      <c r="CW1043" s="78">
        <f t="shared" si="639"/>
        <v>0</v>
      </c>
      <c r="CX1043" s="78">
        <f t="shared" si="640"/>
        <v>0</v>
      </c>
      <c r="CY1043" s="78">
        <f t="shared" si="641"/>
        <v>0</v>
      </c>
      <c r="CZ1043" s="78">
        <f t="shared" si="642"/>
        <v>0</v>
      </c>
      <c r="DA1043" s="78">
        <f>IF(COUNTIFS($A$2:$A$601,A1043,$B$2:$B$601,B1043,$F$2:F$601,F1043)&gt;1,1,0)</f>
        <v>0</v>
      </c>
      <c r="DB1043" s="78">
        <f t="shared" si="643"/>
        <v>0</v>
      </c>
      <c r="DC1043" s="78">
        <f t="shared" si="644"/>
        <v>0</v>
      </c>
      <c r="DD1043" s="78">
        <f t="shared" si="645"/>
        <v>0</v>
      </c>
      <c r="DE1043" s="78" t="str">
        <f t="shared" si="646"/>
        <v>1</v>
      </c>
      <c r="DF1043" s="78" t="str">
        <f t="shared" si="647"/>
        <v>1</v>
      </c>
      <c r="DG1043" s="78" t="str">
        <f t="shared" si="648"/>
        <v>1</v>
      </c>
      <c r="DH1043" s="78" t="str">
        <f t="shared" si="649"/>
        <v>1</v>
      </c>
      <c r="DI1043" s="79" t="str">
        <f>IFERROR(IF(J1043="","",VLOOKUP(J1043,Lists!$D$3:$E$13,2,FALSE)),1)</f>
        <v/>
      </c>
      <c r="DJ1043" s="79" t="str">
        <f>IFERROR(IF(K1043="","",VLOOKUP(K1043,Lists!$F$3:$G$14,2,FALSE)),1)</f>
        <v/>
      </c>
      <c r="DK1043" s="79" t="str">
        <f>IFERROR(IF(M1043="","",VLOOKUP(M1043,Lists!$AA$3:$AB$18,2,FALSE)),1)</f>
        <v/>
      </c>
      <c r="DL1043" s="79" t="str">
        <f>IFERROR(IF(N1043="","",VLOOKUP(N1043,Lists!$AC$3:$AD$13,2,FALSE)),1)</f>
        <v/>
      </c>
    </row>
    <row r="1044" spans="1:116" ht="15" customHeight="1" x14ac:dyDescent="0.2">
      <c r="A1044" s="20"/>
      <c r="B1044" s="19"/>
      <c r="C1044" s="19"/>
      <c r="D1044" s="19"/>
      <c r="E1044" s="136"/>
      <c r="F1044" s="70"/>
      <c r="G1044" s="19"/>
      <c r="H1044" s="65"/>
      <c r="I1044" s="20"/>
      <c r="J1044" s="66"/>
      <c r="K1044" s="18"/>
      <c r="L1044" s="18"/>
      <c r="M1044" s="20"/>
      <c r="N1044" s="20"/>
      <c r="O1044" s="18"/>
      <c r="P1044" s="134"/>
      <c r="Q1044" s="70"/>
      <c r="R1044" s="134"/>
      <c r="S1044" s="70"/>
      <c r="T1044" s="134"/>
      <c r="U1044" s="70"/>
      <c r="V1044" s="134"/>
      <c r="W1044" s="20"/>
      <c r="X1044" s="135"/>
      <c r="Y1044" s="20"/>
      <c r="Z1044" s="135"/>
      <c r="AA1044" s="19"/>
      <c r="AB1044" s="19"/>
      <c r="AC1044" s="19"/>
      <c r="AD1044" s="19"/>
      <c r="AE1044" s="71" t="str">
        <f t="shared" si="614"/>
        <v/>
      </c>
      <c r="AF1044" s="71" t="str">
        <f t="shared" si="615"/>
        <v/>
      </c>
      <c r="AG1044" s="71" t="str">
        <f t="shared" si="616"/>
        <v/>
      </c>
      <c r="AH1044" s="71" t="str">
        <f t="shared" si="617"/>
        <v/>
      </c>
      <c r="AI1044" s="71" t="str">
        <f t="shared" si="618"/>
        <v/>
      </c>
      <c r="AJ1044" s="71" t="str">
        <f t="shared" si="619"/>
        <v/>
      </c>
      <c r="AK1044" s="71" t="str">
        <f t="shared" si="620"/>
        <v/>
      </c>
      <c r="AL1044" s="71" t="str">
        <f t="shared" si="621"/>
        <v/>
      </c>
      <c r="AM1044" s="71" t="str">
        <f t="shared" si="622"/>
        <v/>
      </c>
      <c r="AN1044" s="72" t="str">
        <f t="shared" si="623"/>
        <v/>
      </c>
      <c r="AO1044" s="73" t="str">
        <f t="shared" si="624"/>
        <v/>
      </c>
      <c r="AP1044" s="72" t="str">
        <f t="shared" si="625"/>
        <v/>
      </c>
      <c r="AQ1044" s="72" t="str">
        <f t="shared" si="626"/>
        <v/>
      </c>
      <c r="AR1044" s="72" t="str">
        <f t="shared" si="627"/>
        <v/>
      </c>
      <c r="AS1044" s="72" t="str">
        <f t="shared" si="628"/>
        <v/>
      </c>
      <c r="AT1044" s="72" t="str">
        <f t="shared" si="629"/>
        <v/>
      </c>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78" t="str">
        <f t="shared" si="630"/>
        <v/>
      </c>
      <c r="CO1044" s="78" t="str">
        <f t="shared" si="631"/>
        <v/>
      </c>
      <c r="CP1044" s="78" t="str">
        <f t="shared" si="632"/>
        <v/>
      </c>
      <c r="CQ1044" s="78" t="str">
        <f t="shared" si="633"/>
        <v/>
      </c>
      <c r="CR1044" s="78" t="str">
        <f t="shared" si="634"/>
        <v/>
      </c>
      <c r="CS1044" s="78" t="str">
        <f t="shared" si="635"/>
        <v/>
      </c>
      <c r="CT1044" s="78">
        <f t="shared" si="636"/>
        <v>0</v>
      </c>
      <c r="CU1044" s="78">
        <f t="shared" si="637"/>
        <v>0</v>
      </c>
      <c r="CV1044" s="78">
        <f t="shared" si="638"/>
        <v>0</v>
      </c>
      <c r="CW1044" s="78">
        <f t="shared" si="639"/>
        <v>0</v>
      </c>
      <c r="CX1044" s="78">
        <f t="shared" si="640"/>
        <v>0</v>
      </c>
      <c r="CY1044" s="78">
        <f t="shared" si="641"/>
        <v>0</v>
      </c>
      <c r="CZ1044" s="78">
        <f t="shared" si="642"/>
        <v>0</v>
      </c>
      <c r="DA1044" s="78">
        <f>IF(COUNTIFS($A$2:$A$601,A1044,$B$2:$B$601,B1044,$F$2:F$601,F1044)&gt;1,1,0)</f>
        <v>0</v>
      </c>
      <c r="DB1044" s="78">
        <f t="shared" si="643"/>
        <v>0</v>
      </c>
      <c r="DC1044" s="78">
        <f t="shared" si="644"/>
        <v>0</v>
      </c>
      <c r="DD1044" s="78">
        <f t="shared" si="645"/>
        <v>0</v>
      </c>
      <c r="DE1044" s="78" t="str">
        <f t="shared" si="646"/>
        <v>1</v>
      </c>
      <c r="DF1044" s="78" t="str">
        <f t="shared" si="647"/>
        <v>1</v>
      </c>
      <c r="DG1044" s="78" t="str">
        <f t="shared" si="648"/>
        <v>1</v>
      </c>
      <c r="DH1044" s="78" t="str">
        <f t="shared" si="649"/>
        <v>1</v>
      </c>
      <c r="DI1044" s="79" t="str">
        <f>IFERROR(IF(J1044="","",VLOOKUP(J1044,Lists!$D$3:$E$13,2,FALSE)),1)</f>
        <v/>
      </c>
      <c r="DJ1044" s="79" t="str">
        <f>IFERROR(IF(K1044="","",VLOOKUP(K1044,Lists!$F$3:$G$14,2,FALSE)),1)</f>
        <v/>
      </c>
      <c r="DK1044" s="79" t="str">
        <f>IFERROR(IF(M1044="","",VLOOKUP(M1044,Lists!$AA$3:$AB$18,2,FALSE)),1)</f>
        <v/>
      </c>
      <c r="DL1044" s="79" t="str">
        <f>IFERROR(IF(N1044="","",VLOOKUP(N1044,Lists!$AC$3:$AD$13,2,FALSE)),1)</f>
        <v/>
      </c>
    </row>
    <row r="1045" spans="1:116" ht="15" customHeight="1" x14ac:dyDescent="0.2">
      <c r="A1045" s="20"/>
      <c r="B1045" s="19"/>
      <c r="C1045" s="19"/>
      <c r="D1045" s="19"/>
      <c r="E1045" s="136"/>
      <c r="F1045" s="70"/>
      <c r="G1045" s="19"/>
      <c r="H1045" s="65"/>
      <c r="I1045" s="20"/>
      <c r="J1045" s="66"/>
      <c r="K1045" s="18"/>
      <c r="L1045" s="18"/>
      <c r="M1045" s="20"/>
      <c r="N1045" s="20"/>
      <c r="O1045" s="18"/>
      <c r="P1045" s="134"/>
      <c r="Q1045" s="70"/>
      <c r="R1045" s="134"/>
      <c r="S1045" s="70"/>
      <c r="T1045" s="134"/>
      <c r="U1045" s="70"/>
      <c r="V1045" s="134"/>
      <c r="W1045" s="20"/>
      <c r="X1045" s="135"/>
      <c r="Y1045" s="20"/>
      <c r="Z1045" s="135"/>
      <c r="AA1045" s="19"/>
      <c r="AB1045" s="19"/>
      <c r="AC1045" s="19"/>
      <c r="AD1045" s="19"/>
      <c r="AE1045" s="71" t="str">
        <f t="shared" si="614"/>
        <v/>
      </c>
      <c r="AF1045" s="71" t="str">
        <f t="shared" si="615"/>
        <v/>
      </c>
      <c r="AG1045" s="71" t="str">
        <f t="shared" si="616"/>
        <v/>
      </c>
      <c r="AH1045" s="71" t="str">
        <f t="shared" si="617"/>
        <v/>
      </c>
      <c r="AI1045" s="71" t="str">
        <f t="shared" si="618"/>
        <v/>
      </c>
      <c r="AJ1045" s="71" t="str">
        <f t="shared" si="619"/>
        <v/>
      </c>
      <c r="AK1045" s="71" t="str">
        <f t="shared" si="620"/>
        <v/>
      </c>
      <c r="AL1045" s="71" t="str">
        <f t="shared" si="621"/>
        <v/>
      </c>
      <c r="AM1045" s="71" t="str">
        <f t="shared" si="622"/>
        <v/>
      </c>
      <c r="AN1045" s="72" t="str">
        <f t="shared" si="623"/>
        <v/>
      </c>
      <c r="AO1045" s="73" t="str">
        <f t="shared" si="624"/>
        <v/>
      </c>
      <c r="AP1045" s="72" t="str">
        <f t="shared" si="625"/>
        <v/>
      </c>
      <c r="AQ1045" s="72" t="str">
        <f t="shared" si="626"/>
        <v/>
      </c>
      <c r="AR1045" s="72" t="str">
        <f t="shared" si="627"/>
        <v/>
      </c>
      <c r="AS1045" s="72" t="str">
        <f t="shared" si="628"/>
        <v/>
      </c>
      <c r="AT1045" s="72" t="str">
        <f t="shared" si="629"/>
        <v/>
      </c>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78" t="str">
        <f t="shared" si="630"/>
        <v/>
      </c>
      <c r="CO1045" s="78" t="str">
        <f t="shared" si="631"/>
        <v/>
      </c>
      <c r="CP1045" s="78" t="str">
        <f t="shared" si="632"/>
        <v/>
      </c>
      <c r="CQ1045" s="78" t="str">
        <f t="shared" si="633"/>
        <v/>
      </c>
      <c r="CR1045" s="78" t="str">
        <f t="shared" si="634"/>
        <v/>
      </c>
      <c r="CS1045" s="78" t="str">
        <f t="shared" si="635"/>
        <v/>
      </c>
      <c r="CT1045" s="78">
        <f t="shared" si="636"/>
        <v>0</v>
      </c>
      <c r="CU1045" s="78">
        <f t="shared" si="637"/>
        <v>0</v>
      </c>
      <c r="CV1045" s="78">
        <f t="shared" si="638"/>
        <v>0</v>
      </c>
      <c r="CW1045" s="78">
        <f t="shared" si="639"/>
        <v>0</v>
      </c>
      <c r="CX1045" s="78">
        <f t="shared" si="640"/>
        <v>0</v>
      </c>
      <c r="CY1045" s="78">
        <f t="shared" si="641"/>
        <v>0</v>
      </c>
      <c r="CZ1045" s="78">
        <f t="shared" si="642"/>
        <v>0</v>
      </c>
      <c r="DA1045" s="78">
        <f>IF(COUNTIFS($A$2:$A$601,A1045,$B$2:$B$601,B1045,$F$2:F$601,F1045)&gt;1,1,0)</f>
        <v>0</v>
      </c>
      <c r="DB1045" s="78">
        <f t="shared" si="643"/>
        <v>0</v>
      </c>
      <c r="DC1045" s="78">
        <f t="shared" si="644"/>
        <v>0</v>
      </c>
      <c r="DD1045" s="78">
        <f t="shared" si="645"/>
        <v>0</v>
      </c>
      <c r="DE1045" s="78" t="str">
        <f t="shared" si="646"/>
        <v>1</v>
      </c>
      <c r="DF1045" s="78" t="str">
        <f t="shared" si="647"/>
        <v>1</v>
      </c>
      <c r="DG1045" s="78" t="str">
        <f t="shared" si="648"/>
        <v>1</v>
      </c>
      <c r="DH1045" s="78" t="str">
        <f t="shared" si="649"/>
        <v>1</v>
      </c>
      <c r="DI1045" s="79" t="str">
        <f>IFERROR(IF(J1045="","",VLOOKUP(J1045,Lists!$D$3:$E$13,2,FALSE)),1)</f>
        <v/>
      </c>
      <c r="DJ1045" s="79" t="str">
        <f>IFERROR(IF(K1045="","",VLOOKUP(K1045,Lists!$F$3:$G$14,2,FALSE)),1)</f>
        <v/>
      </c>
      <c r="DK1045" s="79" t="str">
        <f>IFERROR(IF(M1045="","",VLOOKUP(M1045,Lists!$AA$3:$AB$18,2,FALSE)),1)</f>
        <v/>
      </c>
      <c r="DL1045" s="79" t="str">
        <f>IFERROR(IF(N1045="","",VLOOKUP(N1045,Lists!$AC$3:$AD$13,2,FALSE)),1)</f>
        <v/>
      </c>
    </row>
    <row r="1046" spans="1:116" ht="15" customHeight="1" x14ac:dyDescent="0.2">
      <c r="A1046" s="20"/>
      <c r="B1046" s="19"/>
      <c r="C1046" s="19"/>
      <c r="D1046" s="19"/>
      <c r="E1046" s="136"/>
      <c r="F1046" s="70"/>
      <c r="G1046" s="19"/>
      <c r="H1046" s="65"/>
      <c r="I1046" s="20"/>
      <c r="J1046" s="66"/>
      <c r="K1046" s="18"/>
      <c r="L1046" s="18"/>
      <c r="M1046" s="20"/>
      <c r="N1046" s="20"/>
      <c r="O1046" s="18"/>
      <c r="P1046" s="134"/>
      <c r="Q1046" s="70"/>
      <c r="R1046" s="134"/>
      <c r="S1046" s="70"/>
      <c r="T1046" s="134"/>
      <c r="U1046" s="70"/>
      <c r="V1046" s="134"/>
      <c r="W1046" s="20"/>
      <c r="X1046" s="135"/>
      <c r="Y1046" s="20"/>
      <c r="Z1046" s="135"/>
      <c r="AA1046" s="19"/>
      <c r="AB1046" s="19"/>
      <c r="AC1046" s="19"/>
      <c r="AD1046" s="19"/>
      <c r="AE1046" s="71" t="str">
        <f t="shared" si="614"/>
        <v/>
      </c>
      <c r="AF1046" s="71" t="str">
        <f t="shared" si="615"/>
        <v/>
      </c>
      <c r="AG1046" s="71" t="str">
        <f t="shared" si="616"/>
        <v/>
      </c>
      <c r="AH1046" s="71" t="str">
        <f t="shared" si="617"/>
        <v/>
      </c>
      <c r="AI1046" s="71" t="str">
        <f t="shared" si="618"/>
        <v/>
      </c>
      <c r="AJ1046" s="71" t="str">
        <f t="shared" si="619"/>
        <v/>
      </c>
      <c r="AK1046" s="71" t="str">
        <f t="shared" si="620"/>
        <v/>
      </c>
      <c r="AL1046" s="71" t="str">
        <f t="shared" si="621"/>
        <v/>
      </c>
      <c r="AM1046" s="71" t="str">
        <f t="shared" si="622"/>
        <v/>
      </c>
      <c r="AN1046" s="72" t="str">
        <f t="shared" si="623"/>
        <v/>
      </c>
      <c r="AO1046" s="73" t="str">
        <f t="shared" si="624"/>
        <v/>
      </c>
      <c r="AP1046" s="72" t="str">
        <f t="shared" si="625"/>
        <v/>
      </c>
      <c r="AQ1046" s="72" t="str">
        <f t="shared" si="626"/>
        <v/>
      </c>
      <c r="AR1046" s="72" t="str">
        <f t="shared" si="627"/>
        <v/>
      </c>
      <c r="AS1046" s="72" t="str">
        <f t="shared" si="628"/>
        <v/>
      </c>
      <c r="AT1046" s="72" t="str">
        <f t="shared" si="629"/>
        <v/>
      </c>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78" t="str">
        <f t="shared" si="630"/>
        <v/>
      </c>
      <c r="CO1046" s="78" t="str">
        <f t="shared" si="631"/>
        <v/>
      </c>
      <c r="CP1046" s="78" t="str">
        <f t="shared" si="632"/>
        <v/>
      </c>
      <c r="CQ1046" s="78" t="str">
        <f t="shared" si="633"/>
        <v/>
      </c>
      <c r="CR1046" s="78" t="str">
        <f t="shared" si="634"/>
        <v/>
      </c>
      <c r="CS1046" s="78" t="str">
        <f t="shared" si="635"/>
        <v/>
      </c>
      <c r="CT1046" s="78">
        <f t="shared" si="636"/>
        <v>0</v>
      </c>
      <c r="CU1046" s="78">
        <f t="shared" si="637"/>
        <v>0</v>
      </c>
      <c r="CV1046" s="78">
        <f t="shared" si="638"/>
        <v>0</v>
      </c>
      <c r="CW1046" s="78">
        <f t="shared" si="639"/>
        <v>0</v>
      </c>
      <c r="CX1046" s="78">
        <f t="shared" si="640"/>
        <v>0</v>
      </c>
      <c r="CY1046" s="78">
        <f t="shared" si="641"/>
        <v>0</v>
      </c>
      <c r="CZ1046" s="78">
        <f t="shared" si="642"/>
        <v>0</v>
      </c>
      <c r="DA1046" s="78">
        <f>IF(COUNTIFS($A$2:$A$601,A1046,$B$2:$B$601,B1046,$F$2:F$601,F1046)&gt;1,1,0)</f>
        <v>0</v>
      </c>
      <c r="DB1046" s="78">
        <f t="shared" si="643"/>
        <v>0</v>
      </c>
      <c r="DC1046" s="78">
        <f t="shared" si="644"/>
        <v>0</v>
      </c>
      <c r="DD1046" s="78">
        <f t="shared" si="645"/>
        <v>0</v>
      </c>
      <c r="DE1046" s="78" t="str">
        <f t="shared" si="646"/>
        <v>1</v>
      </c>
      <c r="DF1046" s="78" t="str">
        <f t="shared" si="647"/>
        <v>1</v>
      </c>
      <c r="DG1046" s="78" t="str">
        <f t="shared" si="648"/>
        <v>1</v>
      </c>
      <c r="DH1046" s="78" t="str">
        <f t="shared" si="649"/>
        <v>1</v>
      </c>
      <c r="DI1046" s="79" t="str">
        <f>IFERROR(IF(J1046="","",VLOOKUP(J1046,Lists!$D$3:$E$13,2,FALSE)),1)</f>
        <v/>
      </c>
      <c r="DJ1046" s="79" t="str">
        <f>IFERROR(IF(K1046="","",VLOOKUP(K1046,Lists!$F$3:$G$14,2,FALSE)),1)</f>
        <v/>
      </c>
      <c r="DK1046" s="79" t="str">
        <f>IFERROR(IF(M1046="","",VLOOKUP(M1046,Lists!$AA$3:$AB$18,2,FALSE)),1)</f>
        <v/>
      </c>
      <c r="DL1046" s="79" t="str">
        <f>IFERROR(IF(N1046="","",VLOOKUP(N1046,Lists!$AC$3:$AD$13,2,FALSE)),1)</f>
        <v/>
      </c>
    </row>
    <row r="1047" spans="1:116" ht="15" customHeight="1" x14ac:dyDescent="0.2">
      <c r="A1047" s="20"/>
      <c r="B1047" s="19"/>
      <c r="C1047" s="19"/>
      <c r="D1047" s="19"/>
      <c r="E1047" s="136"/>
      <c r="F1047" s="70"/>
      <c r="G1047" s="19"/>
      <c r="H1047" s="65"/>
      <c r="I1047" s="20"/>
      <c r="J1047" s="66"/>
      <c r="K1047" s="18"/>
      <c r="L1047" s="18"/>
      <c r="M1047" s="20"/>
      <c r="N1047" s="20"/>
      <c r="O1047" s="18"/>
      <c r="P1047" s="134"/>
      <c r="Q1047" s="70"/>
      <c r="R1047" s="134"/>
      <c r="S1047" s="70"/>
      <c r="T1047" s="134"/>
      <c r="U1047" s="70"/>
      <c r="V1047" s="134"/>
      <c r="W1047" s="20"/>
      <c r="X1047" s="135"/>
      <c r="Y1047" s="20"/>
      <c r="Z1047" s="135"/>
      <c r="AA1047" s="19"/>
      <c r="AB1047" s="19"/>
      <c r="AC1047" s="19"/>
      <c r="AD1047" s="19"/>
      <c r="AE1047" s="71" t="str">
        <f t="shared" si="614"/>
        <v/>
      </c>
      <c r="AF1047" s="71" t="str">
        <f t="shared" si="615"/>
        <v/>
      </c>
      <c r="AG1047" s="71" t="str">
        <f t="shared" si="616"/>
        <v/>
      </c>
      <c r="AH1047" s="71" t="str">
        <f t="shared" si="617"/>
        <v/>
      </c>
      <c r="AI1047" s="71" t="str">
        <f t="shared" si="618"/>
        <v/>
      </c>
      <c r="AJ1047" s="71" t="str">
        <f t="shared" si="619"/>
        <v/>
      </c>
      <c r="AK1047" s="71" t="str">
        <f t="shared" si="620"/>
        <v/>
      </c>
      <c r="AL1047" s="71" t="str">
        <f t="shared" si="621"/>
        <v/>
      </c>
      <c r="AM1047" s="71" t="str">
        <f t="shared" si="622"/>
        <v/>
      </c>
      <c r="AN1047" s="72" t="str">
        <f t="shared" si="623"/>
        <v/>
      </c>
      <c r="AO1047" s="73" t="str">
        <f t="shared" si="624"/>
        <v/>
      </c>
      <c r="AP1047" s="72" t="str">
        <f t="shared" si="625"/>
        <v/>
      </c>
      <c r="AQ1047" s="72" t="str">
        <f t="shared" si="626"/>
        <v/>
      </c>
      <c r="AR1047" s="72" t="str">
        <f t="shared" si="627"/>
        <v/>
      </c>
      <c r="AS1047" s="72" t="str">
        <f t="shared" si="628"/>
        <v/>
      </c>
      <c r="AT1047" s="72" t="str">
        <f t="shared" si="629"/>
        <v/>
      </c>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78" t="str">
        <f t="shared" si="630"/>
        <v/>
      </c>
      <c r="CO1047" s="78" t="str">
        <f t="shared" si="631"/>
        <v/>
      </c>
      <c r="CP1047" s="78" t="str">
        <f t="shared" si="632"/>
        <v/>
      </c>
      <c r="CQ1047" s="78" t="str">
        <f t="shared" si="633"/>
        <v/>
      </c>
      <c r="CR1047" s="78" t="str">
        <f t="shared" si="634"/>
        <v/>
      </c>
      <c r="CS1047" s="78" t="str">
        <f t="shared" si="635"/>
        <v/>
      </c>
      <c r="CT1047" s="78">
        <f t="shared" si="636"/>
        <v>0</v>
      </c>
      <c r="CU1047" s="78">
        <f t="shared" si="637"/>
        <v>0</v>
      </c>
      <c r="CV1047" s="78">
        <f t="shared" si="638"/>
        <v>0</v>
      </c>
      <c r="CW1047" s="78">
        <f t="shared" si="639"/>
        <v>0</v>
      </c>
      <c r="CX1047" s="78">
        <f t="shared" si="640"/>
        <v>0</v>
      </c>
      <c r="CY1047" s="78">
        <f t="shared" si="641"/>
        <v>0</v>
      </c>
      <c r="CZ1047" s="78">
        <f t="shared" si="642"/>
        <v>0</v>
      </c>
      <c r="DA1047" s="78">
        <f>IF(COUNTIFS($A$2:$A$601,A1047,$B$2:$B$601,B1047,$F$2:F$601,F1047)&gt;1,1,0)</f>
        <v>0</v>
      </c>
      <c r="DB1047" s="78">
        <f t="shared" si="643"/>
        <v>0</v>
      </c>
      <c r="DC1047" s="78">
        <f t="shared" si="644"/>
        <v>0</v>
      </c>
      <c r="DD1047" s="78">
        <f t="shared" si="645"/>
        <v>0</v>
      </c>
      <c r="DE1047" s="78" t="str">
        <f t="shared" si="646"/>
        <v>1</v>
      </c>
      <c r="DF1047" s="78" t="str">
        <f t="shared" si="647"/>
        <v>1</v>
      </c>
      <c r="DG1047" s="78" t="str">
        <f t="shared" si="648"/>
        <v>1</v>
      </c>
      <c r="DH1047" s="78" t="str">
        <f t="shared" si="649"/>
        <v>1</v>
      </c>
      <c r="DI1047" s="79" t="str">
        <f>IFERROR(IF(J1047="","",VLOOKUP(J1047,Lists!$D$3:$E$13,2,FALSE)),1)</f>
        <v/>
      </c>
      <c r="DJ1047" s="79" t="str">
        <f>IFERROR(IF(K1047="","",VLOOKUP(K1047,Lists!$F$3:$G$14,2,FALSE)),1)</f>
        <v/>
      </c>
      <c r="DK1047" s="79" t="str">
        <f>IFERROR(IF(M1047="","",VLOOKUP(M1047,Lists!$AA$3:$AB$18,2,FALSE)),1)</f>
        <v/>
      </c>
      <c r="DL1047" s="79" t="str">
        <f>IFERROR(IF(N1047="","",VLOOKUP(N1047,Lists!$AC$3:$AD$13,2,FALSE)),1)</f>
        <v/>
      </c>
    </row>
    <row r="1048" spans="1:116" ht="15" customHeight="1" x14ac:dyDescent="0.2">
      <c r="A1048" s="20"/>
      <c r="B1048" s="19"/>
      <c r="C1048" s="19"/>
      <c r="D1048" s="19"/>
      <c r="E1048" s="136"/>
      <c r="F1048" s="70"/>
      <c r="G1048" s="19"/>
      <c r="H1048" s="65"/>
      <c r="I1048" s="20"/>
      <c r="J1048" s="66"/>
      <c r="K1048" s="18"/>
      <c r="L1048" s="18"/>
      <c r="M1048" s="20"/>
      <c r="N1048" s="20"/>
      <c r="O1048" s="18"/>
      <c r="P1048" s="134"/>
      <c r="Q1048" s="70"/>
      <c r="R1048" s="134"/>
      <c r="S1048" s="70"/>
      <c r="T1048" s="134"/>
      <c r="U1048" s="70"/>
      <c r="V1048" s="134"/>
      <c r="W1048" s="20"/>
      <c r="X1048" s="135"/>
      <c r="Y1048" s="20"/>
      <c r="Z1048" s="135"/>
      <c r="AA1048" s="19"/>
      <c r="AB1048" s="19"/>
      <c r="AC1048" s="19"/>
      <c r="AD1048" s="19"/>
      <c r="AE1048" s="71" t="str">
        <f t="shared" si="614"/>
        <v/>
      </c>
      <c r="AF1048" s="71" t="str">
        <f t="shared" si="615"/>
        <v/>
      </c>
      <c r="AG1048" s="71" t="str">
        <f t="shared" si="616"/>
        <v/>
      </c>
      <c r="AH1048" s="71" t="str">
        <f t="shared" si="617"/>
        <v/>
      </c>
      <c r="AI1048" s="71" t="str">
        <f t="shared" si="618"/>
        <v/>
      </c>
      <c r="AJ1048" s="71" t="str">
        <f t="shared" si="619"/>
        <v/>
      </c>
      <c r="AK1048" s="71" t="str">
        <f t="shared" si="620"/>
        <v/>
      </c>
      <c r="AL1048" s="71" t="str">
        <f t="shared" si="621"/>
        <v/>
      </c>
      <c r="AM1048" s="71" t="str">
        <f t="shared" si="622"/>
        <v/>
      </c>
      <c r="AN1048" s="72" t="str">
        <f t="shared" si="623"/>
        <v/>
      </c>
      <c r="AO1048" s="73" t="str">
        <f t="shared" si="624"/>
        <v/>
      </c>
      <c r="AP1048" s="72" t="str">
        <f t="shared" si="625"/>
        <v/>
      </c>
      <c r="AQ1048" s="72" t="str">
        <f t="shared" si="626"/>
        <v/>
      </c>
      <c r="AR1048" s="72" t="str">
        <f t="shared" si="627"/>
        <v/>
      </c>
      <c r="AS1048" s="72" t="str">
        <f t="shared" si="628"/>
        <v/>
      </c>
      <c r="AT1048" s="72" t="str">
        <f t="shared" si="629"/>
        <v/>
      </c>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78" t="str">
        <f t="shared" si="630"/>
        <v/>
      </c>
      <c r="CO1048" s="78" t="str">
        <f t="shared" si="631"/>
        <v/>
      </c>
      <c r="CP1048" s="78" t="str">
        <f t="shared" si="632"/>
        <v/>
      </c>
      <c r="CQ1048" s="78" t="str">
        <f t="shared" si="633"/>
        <v/>
      </c>
      <c r="CR1048" s="78" t="str">
        <f t="shared" si="634"/>
        <v/>
      </c>
      <c r="CS1048" s="78" t="str">
        <f t="shared" si="635"/>
        <v/>
      </c>
      <c r="CT1048" s="78">
        <f t="shared" si="636"/>
        <v>0</v>
      </c>
      <c r="CU1048" s="78">
        <f t="shared" si="637"/>
        <v>0</v>
      </c>
      <c r="CV1048" s="78">
        <f t="shared" si="638"/>
        <v>0</v>
      </c>
      <c r="CW1048" s="78">
        <f t="shared" si="639"/>
        <v>0</v>
      </c>
      <c r="CX1048" s="78">
        <f t="shared" si="640"/>
        <v>0</v>
      </c>
      <c r="CY1048" s="78">
        <f t="shared" si="641"/>
        <v>0</v>
      </c>
      <c r="CZ1048" s="78">
        <f t="shared" si="642"/>
        <v>0</v>
      </c>
      <c r="DA1048" s="78">
        <f>IF(COUNTIFS($A$2:$A$601,A1048,$B$2:$B$601,B1048,$F$2:F$601,F1048)&gt;1,1,0)</f>
        <v>0</v>
      </c>
      <c r="DB1048" s="78">
        <f t="shared" si="643"/>
        <v>0</v>
      </c>
      <c r="DC1048" s="78">
        <f t="shared" si="644"/>
        <v>0</v>
      </c>
      <c r="DD1048" s="78">
        <f t="shared" si="645"/>
        <v>0</v>
      </c>
      <c r="DE1048" s="78" t="str">
        <f t="shared" si="646"/>
        <v>1</v>
      </c>
      <c r="DF1048" s="78" t="str">
        <f t="shared" si="647"/>
        <v>1</v>
      </c>
      <c r="DG1048" s="78" t="str">
        <f t="shared" si="648"/>
        <v>1</v>
      </c>
      <c r="DH1048" s="78" t="str">
        <f t="shared" si="649"/>
        <v>1</v>
      </c>
      <c r="DI1048" s="79" t="str">
        <f>IFERROR(IF(J1048="","",VLOOKUP(J1048,Lists!$D$3:$E$13,2,FALSE)),1)</f>
        <v/>
      </c>
      <c r="DJ1048" s="79" t="str">
        <f>IFERROR(IF(K1048="","",VLOOKUP(K1048,Lists!$F$3:$G$14,2,FALSE)),1)</f>
        <v/>
      </c>
      <c r="DK1048" s="79" t="str">
        <f>IFERROR(IF(M1048="","",VLOOKUP(M1048,Lists!$AA$3:$AB$18,2,FALSE)),1)</f>
        <v/>
      </c>
      <c r="DL1048" s="79" t="str">
        <f>IFERROR(IF(N1048="","",VLOOKUP(N1048,Lists!$AC$3:$AD$13,2,FALSE)),1)</f>
        <v/>
      </c>
    </row>
    <row r="1049" spans="1:116" ht="15" customHeight="1" x14ac:dyDescent="0.2">
      <c r="A1049" s="20"/>
      <c r="B1049" s="19"/>
      <c r="C1049" s="19"/>
      <c r="D1049" s="19"/>
      <c r="E1049" s="136"/>
      <c r="F1049" s="70"/>
      <c r="G1049" s="19"/>
      <c r="H1049" s="65"/>
      <c r="I1049" s="20"/>
      <c r="J1049" s="66"/>
      <c r="K1049" s="18"/>
      <c r="L1049" s="18"/>
      <c r="M1049" s="20"/>
      <c r="N1049" s="20"/>
      <c r="O1049" s="18"/>
      <c r="P1049" s="134"/>
      <c r="Q1049" s="70"/>
      <c r="R1049" s="134"/>
      <c r="S1049" s="70"/>
      <c r="T1049" s="134"/>
      <c r="U1049" s="70"/>
      <c r="V1049" s="134"/>
      <c r="W1049" s="20"/>
      <c r="X1049" s="135"/>
      <c r="Y1049" s="20"/>
      <c r="Z1049" s="135"/>
      <c r="AA1049" s="19"/>
      <c r="AB1049" s="19"/>
      <c r="AC1049" s="19"/>
      <c r="AD1049" s="19"/>
      <c r="AE1049" s="71" t="str">
        <f t="shared" si="614"/>
        <v/>
      </c>
      <c r="AF1049" s="71" t="str">
        <f t="shared" si="615"/>
        <v/>
      </c>
      <c r="AG1049" s="71" t="str">
        <f t="shared" si="616"/>
        <v/>
      </c>
      <c r="AH1049" s="71" t="str">
        <f t="shared" si="617"/>
        <v/>
      </c>
      <c r="AI1049" s="71" t="str">
        <f t="shared" si="618"/>
        <v/>
      </c>
      <c r="AJ1049" s="71" t="str">
        <f t="shared" si="619"/>
        <v/>
      </c>
      <c r="AK1049" s="71" t="str">
        <f t="shared" si="620"/>
        <v/>
      </c>
      <c r="AL1049" s="71" t="str">
        <f t="shared" si="621"/>
        <v/>
      </c>
      <c r="AM1049" s="71" t="str">
        <f t="shared" si="622"/>
        <v/>
      </c>
      <c r="AN1049" s="72" t="str">
        <f t="shared" si="623"/>
        <v/>
      </c>
      <c r="AO1049" s="73" t="str">
        <f t="shared" si="624"/>
        <v/>
      </c>
      <c r="AP1049" s="72" t="str">
        <f t="shared" si="625"/>
        <v/>
      </c>
      <c r="AQ1049" s="72" t="str">
        <f t="shared" si="626"/>
        <v/>
      </c>
      <c r="AR1049" s="72" t="str">
        <f t="shared" si="627"/>
        <v/>
      </c>
      <c r="AS1049" s="72" t="str">
        <f t="shared" si="628"/>
        <v/>
      </c>
      <c r="AT1049" s="72" t="str">
        <f t="shared" si="629"/>
        <v/>
      </c>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78" t="str">
        <f t="shared" si="630"/>
        <v/>
      </c>
      <c r="CO1049" s="78" t="str">
        <f t="shared" si="631"/>
        <v/>
      </c>
      <c r="CP1049" s="78" t="str">
        <f t="shared" si="632"/>
        <v/>
      </c>
      <c r="CQ1049" s="78" t="str">
        <f t="shared" si="633"/>
        <v/>
      </c>
      <c r="CR1049" s="78" t="str">
        <f t="shared" si="634"/>
        <v/>
      </c>
      <c r="CS1049" s="78" t="str">
        <f t="shared" si="635"/>
        <v/>
      </c>
      <c r="CT1049" s="78">
        <f t="shared" si="636"/>
        <v>0</v>
      </c>
      <c r="CU1049" s="78">
        <f t="shared" si="637"/>
        <v>0</v>
      </c>
      <c r="CV1049" s="78">
        <f t="shared" si="638"/>
        <v>0</v>
      </c>
      <c r="CW1049" s="78">
        <f t="shared" si="639"/>
        <v>0</v>
      </c>
      <c r="CX1049" s="78">
        <f t="shared" si="640"/>
        <v>0</v>
      </c>
      <c r="CY1049" s="78">
        <f t="shared" si="641"/>
        <v>0</v>
      </c>
      <c r="CZ1049" s="78">
        <f t="shared" si="642"/>
        <v>0</v>
      </c>
      <c r="DA1049" s="78">
        <f>IF(COUNTIFS($A$2:$A$601,A1049,$B$2:$B$601,B1049,$F$2:F$601,F1049)&gt;1,1,0)</f>
        <v>0</v>
      </c>
      <c r="DB1049" s="78">
        <f t="shared" si="643"/>
        <v>0</v>
      </c>
      <c r="DC1049" s="78">
        <f t="shared" si="644"/>
        <v>0</v>
      </c>
      <c r="DD1049" s="78">
        <f t="shared" si="645"/>
        <v>0</v>
      </c>
      <c r="DE1049" s="78" t="str">
        <f t="shared" si="646"/>
        <v>1</v>
      </c>
      <c r="DF1049" s="78" t="str">
        <f t="shared" si="647"/>
        <v>1</v>
      </c>
      <c r="DG1049" s="78" t="str">
        <f t="shared" si="648"/>
        <v>1</v>
      </c>
      <c r="DH1049" s="78" t="str">
        <f t="shared" si="649"/>
        <v>1</v>
      </c>
      <c r="DI1049" s="79" t="str">
        <f>IFERROR(IF(J1049="","",VLOOKUP(J1049,Lists!$D$3:$E$13,2,FALSE)),1)</f>
        <v/>
      </c>
      <c r="DJ1049" s="79" t="str">
        <f>IFERROR(IF(K1049="","",VLOOKUP(K1049,Lists!$F$3:$G$14,2,FALSE)),1)</f>
        <v/>
      </c>
      <c r="DK1049" s="79" t="str">
        <f>IFERROR(IF(M1049="","",VLOOKUP(M1049,Lists!$AA$3:$AB$18,2,FALSE)),1)</f>
        <v/>
      </c>
      <c r="DL1049" s="79" t="str">
        <f>IFERROR(IF(N1049="","",VLOOKUP(N1049,Lists!$AC$3:$AD$13,2,FALSE)),1)</f>
        <v/>
      </c>
    </row>
    <row r="1050" spans="1:116" ht="15" customHeight="1" x14ac:dyDescent="0.2">
      <c r="A1050" s="20"/>
      <c r="B1050" s="19"/>
      <c r="C1050" s="19"/>
      <c r="D1050" s="19"/>
      <c r="E1050" s="136"/>
      <c r="F1050" s="70"/>
      <c r="G1050" s="19"/>
      <c r="H1050" s="65"/>
      <c r="I1050" s="20"/>
      <c r="J1050" s="66"/>
      <c r="K1050" s="18"/>
      <c r="L1050" s="18"/>
      <c r="M1050" s="20"/>
      <c r="N1050" s="20"/>
      <c r="O1050" s="18"/>
      <c r="P1050" s="134"/>
      <c r="Q1050" s="70"/>
      <c r="R1050" s="134"/>
      <c r="S1050" s="70"/>
      <c r="T1050" s="134"/>
      <c r="U1050" s="70"/>
      <c r="V1050" s="134"/>
      <c r="W1050" s="20"/>
      <c r="X1050" s="135"/>
      <c r="Y1050" s="20"/>
      <c r="Z1050" s="135"/>
      <c r="AA1050" s="19"/>
      <c r="AB1050" s="19"/>
      <c r="AC1050" s="19"/>
      <c r="AD1050" s="19"/>
      <c r="AE1050" s="71" t="str">
        <f t="shared" si="614"/>
        <v/>
      </c>
      <c r="AF1050" s="71" t="str">
        <f t="shared" si="615"/>
        <v/>
      </c>
      <c r="AG1050" s="71" t="str">
        <f t="shared" si="616"/>
        <v/>
      </c>
      <c r="AH1050" s="71" t="str">
        <f t="shared" si="617"/>
        <v/>
      </c>
      <c r="AI1050" s="71" t="str">
        <f t="shared" si="618"/>
        <v/>
      </c>
      <c r="AJ1050" s="71" t="str">
        <f t="shared" si="619"/>
        <v/>
      </c>
      <c r="AK1050" s="71" t="str">
        <f t="shared" si="620"/>
        <v/>
      </c>
      <c r="AL1050" s="71" t="str">
        <f t="shared" si="621"/>
        <v/>
      </c>
      <c r="AM1050" s="71" t="str">
        <f t="shared" si="622"/>
        <v/>
      </c>
      <c r="AN1050" s="72" t="str">
        <f t="shared" si="623"/>
        <v/>
      </c>
      <c r="AO1050" s="73" t="str">
        <f t="shared" si="624"/>
        <v/>
      </c>
      <c r="AP1050" s="72" t="str">
        <f t="shared" si="625"/>
        <v/>
      </c>
      <c r="AQ1050" s="72" t="str">
        <f t="shared" si="626"/>
        <v/>
      </c>
      <c r="AR1050" s="72" t="str">
        <f t="shared" si="627"/>
        <v/>
      </c>
      <c r="AS1050" s="72" t="str">
        <f t="shared" si="628"/>
        <v/>
      </c>
      <c r="AT1050" s="72" t="str">
        <f t="shared" si="629"/>
        <v/>
      </c>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c r="CM1050" s="3"/>
      <c r="CN1050" s="78" t="str">
        <f t="shared" si="630"/>
        <v/>
      </c>
      <c r="CO1050" s="78" t="str">
        <f t="shared" si="631"/>
        <v/>
      </c>
      <c r="CP1050" s="78" t="str">
        <f t="shared" si="632"/>
        <v/>
      </c>
      <c r="CQ1050" s="78" t="str">
        <f t="shared" si="633"/>
        <v/>
      </c>
      <c r="CR1050" s="78" t="str">
        <f t="shared" si="634"/>
        <v/>
      </c>
      <c r="CS1050" s="78" t="str">
        <f t="shared" si="635"/>
        <v/>
      </c>
      <c r="CT1050" s="78">
        <f t="shared" si="636"/>
        <v>0</v>
      </c>
      <c r="CU1050" s="78">
        <f t="shared" si="637"/>
        <v>0</v>
      </c>
      <c r="CV1050" s="78">
        <f t="shared" si="638"/>
        <v>0</v>
      </c>
      <c r="CW1050" s="78">
        <f t="shared" si="639"/>
        <v>0</v>
      </c>
      <c r="CX1050" s="78">
        <f t="shared" si="640"/>
        <v>0</v>
      </c>
      <c r="CY1050" s="78">
        <f t="shared" si="641"/>
        <v>0</v>
      </c>
      <c r="CZ1050" s="78">
        <f t="shared" si="642"/>
        <v>0</v>
      </c>
      <c r="DA1050" s="78">
        <f>IF(COUNTIFS($A$2:$A$601,A1050,$B$2:$B$601,B1050,$F$2:F$601,F1050)&gt;1,1,0)</f>
        <v>0</v>
      </c>
      <c r="DB1050" s="78">
        <f t="shared" si="643"/>
        <v>0</v>
      </c>
      <c r="DC1050" s="78">
        <f t="shared" si="644"/>
        <v>0</v>
      </c>
      <c r="DD1050" s="78">
        <f t="shared" si="645"/>
        <v>0</v>
      </c>
      <c r="DE1050" s="78" t="str">
        <f t="shared" si="646"/>
        <v>1</v>
      </c>
      <c r="DF1050" s="78" t="str">
        <f t="shared" si="647"/>
        <v>1</v>
      </c>
      <c r="DG1050" s="78" t="str">
        <f t="shared" si="648"/>
        <v>1</v>
      </c>
      <c r="DH1050" s="78" t="str">
        <f t="shared" si="649"/>
        <v>1</v>
      </c>
      <c r="DI1050" s="79" t="str">
        <f>IFERROR(IF(J1050="","",VLOOKUP(J1050,Lists!$D$3:$E$13,2,FALSE)),1)</f>
        <v/>
      </c>
      <c r="DJ1050" s="79" t="str">
        <f>IFERROR(IF(K1050="","",VLOOKUP(K1050,Lists!$F$3:$G$14,2,FALSE)),1)</f>
        <v/>
      </c>
      <c r="DK1050" s="79" t="str">
        <f>IFERROR(IF(M1050="","",VLOOKUP(M1050,Lists!$AA$3:$AB$18,2,FALSE)),1)</f>
        <v/>
      </c>
      <c r="DL1050" s="79" t="str">
        <f>IFERROR(IF(N1050="","",VLOOKUP(N1050,Lists!$AC$3:$AD$13,2,FALSE)),1)</f>
        <v/>
      </c>
    </row>
    <row r="1051" spans="1:116" ht="15" customHeight="1" x14ac:dyDescent="0.2">
      <c r="A1051" s="20"/>
      <c r="B1051" s="19"/>
      <c r="C1051" s="19"/>
      <c r="D1051" s="19"/>
      <c r="E1051" s="136"/>
      <c r="F1051" s="70"/>
      <c r="G1051" s="19"/>
      <c r="H1051" s="65"/>
      <c r="I1051" s="20"/>
      <c r="J1051" s="66"/>
      <c r="K1051" s="18"/>
      <c r="L1051" s="18"/>
      <c r="M1051" s="20"/>
      <c r="N1051" s="20"/>
      <c r="O1051" s="18"/>
      <c r="P1051" s="134"/>
      <c r="Q1051" s="70"/>
      <c r="R1051" s="134"/>
      <c r="S1051" s="70"/>
      <c r="T1051" s="134"/>
      <c r="U1051" s="70"/>
      <c r="V1051" s="134"/>
      <c r="W1051" s="20"/>
      <c r="X1051" s="135"/>
      <c r="Y1051" s="20"/>
      <c r="Z1051" s="135"/>
      <c r="AA1051" s="19"/>
      <c r="AB1051" s="19"/>
      <c r="AC1051" s="19"/>
      <c r="AD1051" s="19"/>
      <c r="AE1051" s="71" t="str">
        <f t="shared" si="614"/>
        <v/>
      </c>
      <c r="AF1051" s="71" t="str">
        <f t="shared" si="615"/>
        <v/>
      </c>
      <c r="AG1051" s="71" t="str">
        <f t="shared" si="616"/>
        <v/>
      </c>
      <c r="AH1051" s="71" t="str">
        <f t="shared" si="617"/>
        <v/>
      </c>
      <c r="AI1051" s="71" t="str">
        <f t="shared" si="618"/>
        <v/>
      </c>
      <c r="AJ1051" s="71" t="str">
        <f t="shared" si="619"/>
        <v/>
      </c>
      <c r="AK1051" s="71" t="str">
        <f t="shared" si="620"/>
        <v/>
      </c>
      <c r="AL1051" s="71" t="str">
        <f t="shared" si="621"/>
        <v/>
      </c>
      <c r="AM1051" s="71" t="str">
        <f t="shared" si="622"/>
        <v/>
      </c>
      <c r="AN1051" s="72" t="str">
        <f t="shared" si="623"/>
        <v/>
      </c>
      <c r="AO1051" s="73" t="str">
        <f t="shared" si="624"/>
        <v/>
      </c>
      <c r="AP1051" s="72" t="str">
        <f t="shared" si="625"/>
        <v/>
      </c>
      <c r="AQ1051" s="72" t="str">
        <f t="shared" si="626"/>
        <v/>
      </c>
      <c r="AR1051" s="72" t="str">
        <f t="shared" si="627"/>
        <v/>
      </c>
      <c r="AS1051" s="72" t="str">
        <f t="shared" si="628"/>
        <v/>
      </c>
      <c r="AT1051" s="72" t="str">
        <f t="shared" si="629"/>
        <v/>
      </c>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78" t="str">
        <f t="shared" si="630"/>
        <v/>
      </c>
      <c r="CO1051" s="78" t="str">
        <f t="shared" si="631"/>
        <v/>
      </c>
      <c r="CP1051" s="78" t="str">
        <f t="shared" si="632"/>
        <v/>
      </c>
      <c r="CQ1051" s="78" t="str">
        <f t="shared" si="633"/>
        <v/>
      </c>
      <c r="CR1051" s="78" t="str">
        <f t="shared" si="634"/>
        <v/>
      </c>
      <c r="CS1051" s="78" t="str">
        <f t="shared" si="635"/>
        <v/>
      </c>
      <c r="CT1051" s="78">
        <f t="shared" si="636"/>
        <v>0</v>
      </c>
      <c r="CU1051" s="78">
        <f t="shared" si="637"/>
        <v>0</v>
      </c>
      <c r="CV1051" s="78">
        <f t="shared" si="638"/>
        <v>0</v>
      </c>
      <c r="CW1051" s="78">
        <f t="shared" si="639"/>
        <v>0</v>
      </c>
      <c r="CX1051" s="78">
        <f t="shared" si="640"/>
        <v>0</v>
      </c>
      <c r="CY1051" s="78">
        <f t="shared" si="641"/>
        <v>0</v>
      </c>
      <c r="CZ1051" s="78">
        <f t="shared" si="642"/>
        <v>0</v>
      </c>
      <c r="DA1051" s="78">
        <f>IF(COUNTIFS($A$2:$A$601,A1051,$B$2:$B$601,B1051,$F$2:F$601,F1051)&gt;1,1,0)</f>
        <v>0</v>
      </c>
      <c r="DB1051" s="78">
        <f t="shared" si="643"/>
        <v>0</v>
      </c>
      <c r="DC1051" s="78">
        <f t="shared" si="644"/>
        <v>0</v>
      </c>
      <c r="DD1051" s="78">
        <f t="shared" si="645"/>
        <v>0</v>
      </c>
      <c r="DE1051" s="78" t="str">
        <f t="shared" si="646"/>
        <v>1</v>
      </c>
      <c r="DF1051" s="78" t="str">
        <f t="shared" si="647"/>
        <v>1</v>
      </c>
      <c r="DG1051" s="78" t="str">
        <f t="shared" si="648"/>
        <v>1</v>
      </c>
      <c r="DH1051" s="78" t="str">
        <f t="shared" si="649"/>
        <v>1</v>
      </c>
      <c r="DI1051" s="79" t="str">
        <f>IFERROR(IF(J1051="","",VLOOKUP(J1051,Lists!$D$3:$E$13,2,FALSE)),1)</f>
        <v/>
      </c>
      <c r="DJ1051" s="79" t="str">
        <f>IFERROR(IF(K1051="","",VLOOKUP(K1051,Lists!$F$3:$G$14,2,FALSE)),1)</f>
        <v/>
      </c>
      <c r="DK1051" s="79" t="str">
        <f>IFERROR(IF(M1051="","",VLOOKUP(M1051,Lists!$AA$3:$AB$18,2,FALSE)),1)</f>
        <v/>
      </c>
      <c r="DL1051" s="79" t="str">
        <f>IFERROR(IF(N1051="","",VLOOKUP(N1051,Lists!$AC$3:$AD$13,2,FALSE)),1)</f>
        <v/>
      </c>
    </row>
    <row r="1052" spans="1:116" ht="15" customHeight="1" x14ac:dyDescent="0.2">
      <c r="A1052" s="20"/>
      <c r="B1052" s="19"/>
      <c r="C1052" s="19"/>
      <c r="D1052" s="19"/>
      <c r="E1052" s="136"/>
      <c r="F1052" s="70"/>
      <c r="G1052" s="19"/>
      <c r="H1052" s="65"/>
      <c r="I1052" s="20"/>
      <c r="J1052" s="66"/>
      <c r="K1052" s="18"/>
      <c r="L1052" s="18"/>
      <c r="M1052" s="20"/>
      <c r="N1052" s="20"/>
      <c r="O1052" s="18"/>
      <c r="P1052" s="134"/>
      <c r="Q1052" s="70"/>
      <c r="R1052" s="134"/>
      <c r="S1052" s="70"/>
      <c r="T1052" s="134"/>
      <c r="U1052" s="70"/>
      <c r="V1052" s="134"/>
      <c r="W1052" s="20"/>
      <c r="X1052" s="135"/>
      <c r="Y1052" s="20"/>
      <c r="Z1052" s="135"/>
      <c r="AA1052" s="19"/>
      <c r="AB1052" s="19"/>
      <c r="AC1052" s="19"/>
      <c r="AD1052" s="19"/>
      <c r="AE1052" s="71" t="str">
        <f t="shared" si="614"/>
        <v/>
      </c>
      <c r="AF1052" s="71" t="str">
        <f t="shared" si="615"/>
        <v/>
      </c>
      <c r="AG1052" s="71" t="str">
        <f t="shared" si="616"/>
        <v/>
      </c>
      <c r="AH1052" s="71" t="str">
        <f t="shared" si="617"/>
        <v/>
      </c>
      <c r="AI1052" s="71" t="str">
        <f t="shared" si="618"/>
        <v/>
      </c>
      <c r="AJ1052" s="71" t="str">
        <f t="shared" si="619"/>
        <v/>
      </c>
      <c r="AK1052" s="71" t="str">
        <f t="shared" si="620"/>
        <v/>
      </c>
      <c r="AL1052" s="71" t="str">
        <f t="shared" si="621"/>
        <v/>
      </c>
      <c r="AM1052" s="71" t="str">
        <f t="shared" si="622"/>
        <v/>
      </c>
      <c r="AN1052" s="72" t="str">
        <f t="shared" si="623"/>
        <v/>
      </c>
      <c r="AO1052" s="73" t="str">
        <f t="shared" si="624"/>
        <v/>
      </c>
      <c r="AP1052" s="72" t="str">
        <f t="shared" si="625"/>
        <v/>
      </c>
      <c r="AQ1052" s="72" t="str">
        <f t="shared" si="626"/>
        <v/>
      </c>
      <c r="AR1052" s="72" t="str">
        <f t="shared" si="627"/>
        <v/>
      </c>
      <c r="AS1052" s="72" t="str">
        <f t="shared" si="628"/>
        <v/>
      </c>
      <c r="AT1052" s="72" t="str">
        <f t="shared" si="629"/>
        <v/>
      </c>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78" t="str">
        <f t="shared" si="630"/>
        <v/>
      </c>
      <c r="CO1052" s="78" t="str">
        <f t="shared" si="631"/>
        <v/>
      </c>
      <c r="CP1052" s="78" t="str">
        <f t="shared" si="632"/>
        <v/>
      </c>
      <c r="CQ1052" s="78" t="str">
        <f t="shared" si="633"/>
        <v/>
      </c>
      <c r="CR1052" s="78" t="str">
        <f t="shared" si="634"/>
        <v/>
      </c>
      <c r="CS1052" s="78" t="str">
        <f t="shared" si="635"/>
        <v/>
      </c>
      <c r="CT1052" s="78">
        <f t="shared" si="636"/>
        <v>0</v>
      </c>
      <c r="CU1052" s="78">
        <f t="shared" si="637"/>
        <v>0</v>
      </c>
      <c r="CV1052" s="78">
        <f t="shared" si="638"/>
        <v>0</v>
      </c>
      <c r="CW1052" s="78">
        <f t="shared" si="639"/>
        <v>0</v>
      </c>
      <c r="CX1052" s="78">
        <f t="shared" si="640"/>
        <v>0</v>
      </c>
      <c r="CY1052" s="78">
        <f t="shared" si="641"/>
        <v>0</v>
      </c>
      <c r="CZ1052" s="78">
        <f t="shared" si="642"/>
        <v>0</v>
      </c>
      <c r="DA1052" s="78">
        <f>IF(COUNTIFS($A$2:$A$601,A1052,$B$2:$B$601,B1052,$F$2:F$601,F1052)&gt;1,1,0)</f>
        <v>0</v>
      </c>
      <c r="DB1052" s="78">
        <f t="shared" si="643"/>
        <v>0</v>
      </c>
      <c r="DC1052" s="78">
        <f t="shared" si="644"/>
        <v>0</v>
      </c>
      <c r="DD1052" s="78">
        <f t="shared" si="645"/>
        <v>0</v>
      </c>
      <c r="DE1052" s="78" t="str">
        <f t="shared" si="646"/>
        <v>1</v>
      </c>
      <c r="DF1052" s="78" t="str">
        <f t="shared" si="647"/>
        <v>1</v>
      </c>
      <c r="DG1052" s="78" t="str">
        <f t="shared" si="648"/>
        <v>1</v>
      </c>
      <c r="DH1052" s="78" t="str">
        <f t="shared" si="649"/>
        <v>1</v>
      </c>
      <c r="DI1052" s="79" t="str">
        <f>IFERROR(IF(J1052="","",VLOOKUP(J1052,Lists!$D$3:$E$13,2,FALSE)),1)</f>
        <v/>
      </c>
      <c r="DJ1052" s="79" t="str">
        <f>IFERROR(IF(K1052="","",VLOOKUP(K1052,Lists!$F$3:$G$14,2,FALSE)),1)</f>
        <v/>
      </c>
      <c r="DK1052" s="79" t="str">
        <f>IFERROR(IF(M1052="","",VLOOKUP(M1052,Lists!$AA$3:$AB$18,2,FALSE)),1)</f>
        <v/>
      </c>
      <c r="DL1052" s="79" t="str">
        <f>IFERROR(IF(N1052="","",VLOOKUP(N1052,Lists!$AC$3:$AD$13,2,FALSE)),1)</f>
        <v/>
      </c>
    </row>
    <row r="1053" spans="1:116" ht="15" customHeight="1" x14ac:dyDescent="0.2">
      <c r="A1053" s="20"/>
      <c r="B1053" s="19"/>
      <c r="C1053" s="19"/>
      <c r="D1053" s="19"/>
      <c r="E1053" s="136"/>
      <c r="F1053" s="70"/>
      <c r="G1053" s="19"/>
      <c r="H1053" s="65"/>
      <c r="I1053" s="20"/>
      <c r="J1053" s="66"/>
      <c r="K1053" s="18"/>
      <c r="L1053" s="18"/>
      <c r="M1053" s="20"/>
      <c r="N1053" s="20"/>
      <c r="O1053" s="18"/>
      <c r="P1053" s="134"/>
      <c r="Q1053" s="70"/>
      <c r="R1053" s="134"/>
      <c r="S1053" s="70"/>
      <c r="T1053" s="134"/>
      <c r="U1053" s="70"/>
      <c r="V1053" s="134"/>
      <c r="W1053" s="20"/>
      <c r="X1053" s="135"/>
      <c r="Y1053" s="20"/>
      <c r="Z1053" s="135"/>
      <c r="AA1053" s="19"/>
      <c r="AB1053" s="19"/>
      <c r="AC1053" s="19"/>
      <c r="AD1053" s="19"/>
      <c r="AE1053" s="71" t="str">
        <f t="shared" si="614"/>
        <v/>
      </c>
      <c r="AF1053" s="71" t="str">
        <f t="shared" si="615"/>
        <v/>
      </c>
      <c r="AG1053" s="71" t="str">
        <f t="shared" si="616"/>
        <v/>
      </c>
      <c r="AH1053" s="71" t="str">
        <f t="shared" si="617"/>
        <v/>
      </c>
      <c r="AI1053" s="71" t="str">
        <f t="shared" si="618"/>
        <v/>
      </c>
      <c r="AJ1053" s="71" t="str">
        <f t="shared" si="619"/>
        <v/>
      </c>
      <c r="AK1053" s="71" t="str">
        <f t="shared" si="620"/>
        <v/>
      </c>
      <c r="AL1053" s="71" t="str">
        <f t="shared" si="621"/>
        <v/>
      </c>
      <c r="AM1053" s="71" t="str">
        <f t="shared" si="622"/>
        <v/>
      </c>
      <c r="AN1053" s="72" t="str">
        <f t="shared" si="623"/>
        <v/>
      </c>
      <c r="AO1053" s="73" t="str">
        <f t="shared" si="624"/>
        <v/>
      </c>
      <c r="AP1053" s="72" t="str">
        <f t="shared" si="625"/>
        <v/>
      </c>
      <c r="AQ1053" s="72" t="str">
        <f t="shared" si="626"/>
        <v/>
      </c>
      <c r="AR1053" s="72" t="str">
        <f t="shared" si="627"/>
        <v/>
      </c>
      <c r="AS1053" s="72" t="str">
        <f t="shared" si="628"/>
        <v/>
      </c>
      <c r="AT1053" s="72" t="str">
        <f t="shared" si="629"/>
        <v/>
      </c>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78" t="str">
        <f t="shared" si="630"/>
        <v/>
      </c>
      <c r="CO1053" s="78" t="str">
        <f t="shared" si="631"/>
        <v/>
      </c>
      <c r="CP1053" s="78" t="str">
        <f t="shared" si="632"/>
        <v/>
      </c>
      <c r="CQ1053" s="78" t="str">
        <f t="shared" si="633"/>
        <v/>
      </c>
      <c r="CR1053" s="78" t="str">
        <f t="shared" si="634"/>
        <v/>
      </c>
      <c r="CS1053" s="78" t="str">
        <f t="shared" si="635"/>
        <v/>
      </c>
      <c r="CT1053" s="78">
        <f t="shared" si="636"/>
        <v>0</v>
      </c>
      <c r="CU1053" s="78">
        <f t="shared" si="637"/>
        <v>0</v>
      </c>
      <c r="CV1053" s="78">
        <f t="shared" si="638"/>
        <v>0</v>
      </c>
      <c r="CW1053" s="78">
        <f t="shared" si="639"/>
        <v>0</v>
      </c>
      <c r="CX1053" s="78">
        <f t="shared" si="640"/>
        <v>0</v>
      </c>
      <c r="CY1053" s="78">
        <f t="shared" si="641"/>
        <v>0</v>
      </c>
      <c r="CZ1053" s="78">
        <f t="shared" si="642"/>
        <v>0</v>
      </c>
      <c r="DA1053" s="78">
        <f>IF(COUNTIFS($A$2:$A$601,A1053,$B$2:$B$601,B1053,$F$2:F$601,F1053)&gt;1,1,0)</f>
        <v>0</v>
      </c>
      <c r="DB1053" s="78">
        <f t="shared" si="643"/>
        <v>0</v>
      </c>
      <c r="DC1053" s="78">
        <f t="shared" si="644"/>
        <v>0</v>
      </c>
      <c r="DD1053" s="78">
        <f t="shared" si="645"/>
        <v>0</v>
      </c>
      <c r="DE1053" s="78" t="str">
        <f t="shared" si="646"/>
        <v>1</v>
      </c>
      <c r="DF1053" s="78" t="str">
        <f t="shared" si="647"/>
        <v>1</v>
      </c>
      <c r="DG1053" s="78" t="str">
        <f t="shared" si="648"/>
        <v>1</v>
      </c>
      <c r="DH1053" s="78" t="str">
        <f t="shared" si="649"/>
        <v>1</v>
      </c>
      <c r="DI1053" s="79" t="str">
        <f>IFERROR(IF(J1053="","",VLOOKUP(J1053,Lists!$D$3:$E$13,2,FALSE)),1)</f>
        <v/>
      </c>
      <c r="DJ1053" s="79" t="str">
        <f>IFERROR(IF(K1053="","",VLOOKUP(K1053,Lists!$F$3:$G$14,2,FALSE)),1)</f>
        <v/>
      </c>
      <c r="DK1053" s="79" t="str">
        <f>IFERROR(IF(M1053="","",VLOOKUP(M1053,Lists!$AA$3:$AB$18,2,FALSE)),1)</f>
        <v/>
      </c>
      <c r="DL1053" s="79" t="str">
        <f>IFERROR(IF(N1053="","",VLOOKUP(N1053,Lists!$AC$3:$AD$13,2,FALSE)),1)</f>
        <v/>
      </c>
    </row>
    <row r="1054" spans="1:116" ht="15" customHeight="1" x14ac:dyDescent="0.2">
      <c r="A1054" s="20"/>
      <c r="B1054" s="19"/>
      <c r="C1054" s="19"/>
      <c r="D1054" s="19"/>
      <c r="E1054" s="136"/>
      <c r="F1054" s="70"/>
      <c r="G1054" s="19"/>
      <c r="H1054" s="65"/>
      <c r="I1054" s="20"/>
      <c r="J1054" s="66"/>
      <c r="K1054" s="18"/>
      <c r="L1054" s="18"/>
      <c r="M1054" s="20"/>
      <c r="N1054" s="20"/>
      <c r="O1054" s="18"/>
      <c r="P1054" s="134"/>
      <c r="Q1054" s="70"/>
      <c r="R1054" s="134"/>
      <c r="S1054" s="70"/>
      <c r="T1054" s="134"/>
      <c r="U1054" s="70"/>
      <c r="V1054" s="134"/>
      <c r="W1054" s="20"/>
      <c r="X1054" s="135"/>
      <c r="Y1054" s="20"/>
      <c r="Z1054" s="135"/>
      <c r="AA1054" s="19"/>
      <c r="AB1054" s="19"/>
      <c r="AC1054" s="19"/>
      <c r="AD1054" s="19"/>
      <c r="AE1054" s="71" t="str">
        <f t="shared" si="614"/>
        <v/>
      </c>
      <c r="AF1054" s="71" t="str">
        <f t="shared" si="615"/>
        <v/>
      </c>
      <c r="AG1054" s="71" t="str">
        <f t="shared" si="616"/>
        <v/>
      </c>
      <c r="AH1054" s="71" t="str">
        <f t="shared" si="617"/>
        <v/>
      </c>
      <c r="AI1054" s="71" t="str">
        <f t="shared" si="618"/>
        <v/>
      </c>
      <c r="AJ1054" s="71" t="str">
        <f t="shared" si="619"/>
        <v/>
      </c>
      <c r="AK1054" s="71" t="str">
        <f t="shared" si="620"/>
        <v/>
      </c>
      <c r="AL1054" s="71" t="str">
        <f t="shared" si="621"/>
        <v/>
      </c>
      <c r="AM1054" s="71" t="str">
        <f t="shared" si="622"/>
        <v/>
      </c>
      <c r="AN1054" s="72" t="str">
        <f t="shared" si="623"/>
        <v/>
      </c>
      <c r="AO1054" s="73" t="str">
        <f t="shared" si="624"/>
        <v/>
      </c>
      <c r="AP1054" s="72" t="str">
        <f t="shared" si="625"/>
        <v/>
      </c>
      <c r="AQ1054" s="72" t="str">
        <f t="shared" si="626"/>
        <v/>
      </c>
      <c r="AR1054" s="72" t="str">
        <f t="shared" si="627"/>
        <v/>
      </c>
      <c r="AS1054" s="72" t="str">
        <f t="shared" si="628"/>
        <v/>
      </c>
      <c r="AT1054" s="72" t="str">
        <f t="shared" si="629"/>
        <v/>
      </c>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78" t="str">
        <f t="shared" si="630"/>
        <v/>
      </c>
      <c r="CO1054" s="78" t="str">
        <f t="shared" si="631"/>
        <v/>
      </c>
      <c r="CP1054" s="78" t="str">
        <f t="shared" si="632"/>
        <v/>
      </c>
      <c r="CQ1054" s="78" t="str">
        <f t="shared" si="633"/>
        <v/>
      </c>
      <c r="CR1054" s="78" t="str">
        <f t="shared" si="634"/>
        <v/>
      </c>
      <c r="CS1054" s="78" t="str">
        <f t="shared" si="635"/>
        <v/>
      </c>
      <c r="CT1054" s="78">
        <f t="shared" si="636"/>
        <v>0</v>
      </c>
      <c r="CU1054" s="78">
        <f t="shared" si="637"/>
        <v>0</v>
      </c>
      <c r="CV1054" s="78">
        <f t="shared" si="638"/>
        <v>0</v>
      </c>
      <c r="CW1054" s="78">
        <f t="shared" si="639"/>
        <v>0</v>
      </c>
      <c r="CX1054" s="78">
        <f t="shared" si="640"/>
        <v>0</v>
      </c>
      <c r="CY1054" s="78">
        <f t="shared" si="641"/>
        <v>0</v>
      </c>
      <c r="CZ1054" s="78">
        <f t="shared" si="642"/>
        <v>0</v>
      </c>
      <c r="DA1054" s="78">
        <f>IF(COUNTIFS($A$2:$A$601,A1054,$B$2:$B$601,B1054,$F$2:F$601,F1054)&gt;1,1,0)</f>
        <v>0</v>
      </c>
      <c r="DB1054" s="78">
        <f t="shared" si="643"/>
        <v>0</v>
      </c>
      <c r="DC1054" s="78">
        <f t="shared" si="644"/>
        <v>0</v>
      </c>
      <c r="DD1054" s="78">
        <f t="shared" si="645"/>
        <v>0</v>
      </c>
      <c r="DE1054" s="78" t="str">
        <f t="shared" si="646"/>
        <v>1</v>
      </c>
      <c r="DF1054" s="78" t="str">
        <f t="shared" si="647"/>
        <v>1</v>
      </c>
      <c r="DG1054" s="78" t="str">
        <f t="shared" si="648"/>
        <v>1</v>
      </c>
      <c r="DH1054" s="78" t="str">
        <f t="shared" si="649"/>
        <v>1</v>
      </c>
      <c r="DI1054" s="79" t="str">
        <f>IFERROR(IF(J1054="","",VLOOKUP(J1054,Lists!$D$3:$E$13,2,FALSE)),1)</f>
        <v/>
      </c>
      <c r="DJ1054" s="79" t="str">
        <f>IFERROR(IF(K1054="","",VLOOKUP(K1054,Lists!$F$3:$G$14,2,FALSE)),1)</f>
        <v/>
      </c>
      <c r="DK1054" s="79" t="str">
        <f>IFERROR(IF(M1054="","",VLOOKUP(M1054,Lists!$AA$3:$AB$18,2,FALSE)),1)</f>
        <v/>
      </c>
      <c r="DL1054" s="79" t="str">
        <f>IFERROR(IF(N1054="","",VLOOKUP(N1054,Lists!$AC$3:$AD$13,2,FALSE)),1)</f>
        <v/>
      </c>
    </row>
    <row r="1055" spans="1:116" ht="15" customHeight="1" x14ac:dyDescent="0.2">
      <c r="A1055" s="20"/>
      <c r="B1055" s="19"/>
      <c r="C1055" s="19"/>
      <c r="D1055" s="19"/>
      <c r="E1055" s="136"/>
      <c r="F1055" s="70"/>
      <c r="G1055" s="19"/>
      <c r="H1055" s="65"/>
      <c r="I1055" s="20"/>
      <c r="J1055" s="66"/>
      <c r="K1055" s="18"/>
      <c r="L1055" s="18"/>
      <c r="M1055" s="20"/>
      <c r="N1055" s="20"/>
      <c r="O1055" s="18"/>
      <c r="P1055" s="134"/>
      <c r="Q1055" s="70"/>
      <c r="R1055" s="134"/>
      <c r="S1055" s="70"/>
      <c r="T1055" s="134"/>
      <c r="U1055" s="70"/>
      <c r="V1055" s="134"/>
      <c r="W1055" s="20"/>
      <c r="X1055" s="135"/>
      <c r="Y1055" s="20"/>
      <c r="Z1055" s="135"/>
      <c r="AA1055" s="19"/>
      <c r="AB1055" s="19"/>
      <c r="AC1055" s="19"/>
      <c r="AD1055" s="19"/>
      <c r="AE1055" s="71" t="str">
        <f t="shared" si="614"/>
        <v/>
      </c>
      <c r="AF1055" s="71" t="str">
        <f t="shared" si="615"/>
        <v/>
      </c>
      <c r="AG1055" s="71" t="str">
        <f t="shared" si="616"/>
        <v/>
      </c>
      <c r="AH1055" s="71" t="str">
        <f t="shared" si="617"/>
        <v/>
      </c>
      <c r="AI1055" s="71" t="str">
        <f t="shared" si="618"/>
        <v/>
      </c>
      <c r="AJ1055" s="71" t="str">
        <f t="shared" si="619"/>
        <v/>
      </c>
      <c r="AK1055" s="71" t="str">
        <f t="shared" si="620"/>
        <v/>
      </c>
      <c r="AL1055" s="71" t="str">
        <f t="shared" si="621"/>
        <v/>
      </c>
      <c r="AM1055" s="71" t="str">
        <f t="shared" si="622"/>
        <v/>
      </c>
      <c r="AN1055" s="72" t="str">
        <f t="shared" si="623"/>
        <v/>
      </c>
      <c r="AO1055" s="73" t="str">
        <f t="shared" si="624"/>
        <v/>
      </c>
      <c r="AP1055" s="72" t="str">
        <f t="shared" si="625"/>
        <v/>
      </c>
      <c r="AQ1055" s="72" t="str">
        <f t="shared" si="626"/>
        <v/>
      </c>
      <c r="AR1055" s="72" t="str">
        <f t="shared" si="627"/>
        <v/>
      </c>
      <c r="AS1055" s="72" t="str">
        <f t="shared" si="628"/>
        <v/>
      </c>
      <c r="AT1055" s="72" t="str">
        <f t="shared" si="629"/>
        <v/>
      </c>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78" t="str">
        <f t="shared" si="630"/>
        <v/>
      </c>
      <c r="CO1055" s="78" t="str">
        <f t="shared" si="631"/>
        <v/>
      </c>
      <c r="CP1055" s="78" t="str">
        <f t="shared" si="632"/>
        <v/>
      </c>
      <c r="CQ1055" s="78" t="str">
        <f t="shared" si="633"/>
        <v/>
      </c>
      <c r="CR1055" s="78" t="str">
        <f t="shared" si="634"/>
        <v/>
      </c>
      <c r="CS1055" s="78" t="str">
        <f t="shared" si="635"/>
        <v/>
      </c>
      <c r="CT1055" s="78">
        <f t="shared" si="636"/>
        <v>0</v>
      </c>
      <c r="CU1055" s="78">
        <f t="shared" si="637"/>
        <v>0</v>
      </c>
      <c r="CV1055" s="78">
        <f t="shared" si="638"/>
        <v>0</v>
      </c>
      <c r="CW1055" s="78">
        <f t="shared" si="639"/>
        <v>0</v>
      </c>
      <c r="CX1055" s="78">
        <f t="shared" si="640"/>
        <v>0</v>
      </c>
      <c r="CY1055" s="78">
        <f t="shared" si="641"/>
        <v>0</v>
      </c>
      <c r="CZ1055" s="78">
        <f t="shared" si="642"/>
        <v>0</v>
      </c>
      <c r="DA1055" s="78">
        <f>IF(COUNTIFS($A$2:$A$601,A1055,$B$2:$B$601,B1055,$F$2:F$601,F1055)&gt;1,1,0)</f>
        <v>0</v>
      </c>
      <c r="DB1055" s="78">
        <f t="shared" si="643"/>
        <v>0</v>
      </c>
      <c r="DC1055" s="78">
        <f t="shared" si="644"/>
        <v>0</v>
      </c>
      <c r="DD1055" s="78">
        <f t="shared" si="645"/>
        <v>0</v>
      </c>
      <c r="DE1055" s="78" t="str">
        <f t="shared" si="646"/>
        <v>1</v>
      </c>
      <c r="DF1055" s="78" t="str">
        <f t="shared" si="647"/>
        <v>1</v>
      </c>
      <c r="DG1055" s="78" t="str">
        <f t="shared" si="648"/>
        <v>1</v>
      </c>
      <c r="DH1055" s="78" t="str">
        <f t="shared" si="649"/>
        <v>1</v>
      </c>
      <c r="DI1055" s="79" t="str">
        <f>IFERROR(IF(J1055="","",VLOOKUP(J1055,Lists!$D$3:$E$13,2,FALSE)),1)</f>
        <v/>
      </c>
      <c r="DJ1055" s="79" t="str">
        <f>IFERROR(IF(K1055="","",VLOOKUP(K1055,Lists!$F$3:$G$14,2,FALSE)),1)</f>
        <v/>
      </c>
      <c r="DK1055" s="79" t="str">
        <f>IFERROR(IF(M1055="","",VLOOKUP(M1055,Lists!$AA$3:$AB$18,2,FALSE)),1)</f>
        <v/>
      </c>
      <c r="DL1055" s="79" t="str">
        <f>IFERROR(IF(N1055="","",VLOOKUP(N1055,Lists!$AC$3:$AD$13,2,FALSE)),1)</f>
        <v/>
      </c>
    </row>
    <row r="1056" spans="1:116" ht="15" customHeight="1" x14ac:dyDescent="0.2">
      <c r="A1056" s="20"/>
      <c r="B1056" s="19"/>
      <c r="C1056" s="19"/>
      <c r="D1056" s="19"/>
      <c r="E1056" s="136"/>
      <c r="F1056" s="70"/>
      <c r="G1056" s="19"/>
      <c r="H1056" s="65"/>
      <c r="I1056" s="20"/>
      <c r="J1056" s="66"/>
      <c r="K1056" s="18"/>
      <c r="L1056" s="18"/>
      <c r="M1056" s="20"/>
      <c r="N1056" s="20"/>
      <c r="O1056" s="18"/>
      <c r="P1056" s="134"/>
      <c r="Q1056" s="70"/>
      <c r="R1056" s="134"/>
      <c r="S1056" s="70"/>
      <c r="T1056" s="134"/>
      <c r="U1056" s="70"/>
      <c r="V1056" s="134"/>
      <c r="W1056" s="20"/>
      <c r="X1056" s="135"/>
      <c r="Y1056" s="20"/>
      <c r="Z1056" s="135"/>
      <c r="AA1056" s="19"/>
      <c r="AB1056" s="19"/>
      <c r="AC1056" s="19"/>
      <c r="AD1056" s="19"/>
      <c r="AE1056" s="71" t="str">
        <f t="shared" si="614"/>
        <v/>
      </c>
      <c r="AF1056" s="71" t="str">
        <f t="shared" si="615"/>
        <v/>
      </c>
      <c r="AG1056" s="71" t="str">
        <f t="shared" si="616"/>
        <v/>
      </c>
      <c r="AH1056" s="71" t="str">
        <f t="shared" si="617"/>
        <v/>
      </c>
      <c r="AI1056" s="71" t="str">
        <f t="shared" si="618"/>
        <v/>
      </c>
      <c r="AJ1056" s="71" t="str">
        <f t="shared" si="619"/>
        <v/>
      </c>
      <c r="AK1056" s="71" t="str">
        <f t="shared" si="620"/>
        <v/>
      </c>
      <c r="AL1056" s="71" t="str">
        <f t="shared" si="621"/>
        <v/>
      </c>
      <c r="AM1056" s="71" t="str">
        <f t="shared" si="622"/>
        <v/>
      </c>
      <c r="AN1056" s="72" t="str">
        <f t="shared" si="623"/>
        <v/>
      </c>
      <c r="AO1056" s="73" t="str">
        <f t="shared" si="624"/>
        <v/>
      </c>
      <c r="AP1056" s="72" t="str">
        <f t="shared" si="625"/>
        <v/>
      </c>
      <c r="AQ1056" s="72" t="str">
        <f t="shared" si="626"/>
        <v/>
      </c>
      <c r="AR1056" s="72" t="str">
        <f t="shared" si="627"/>
        <v/>
      </c>
      <c r="AS1056" s="72" t="str">
        <f t="shared" si="628"/>
        <v/>
      </c>
      <c r="AT1056" s="72" t="str">
        <f t="shared" si="629"/>
        <v/>
      </c>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c r="CM1056" s="3"/>
      <c r="CN1056" s="78" t="str">
        <f t="shared" si="630"/>
        <v/>
      </c>
      <c r="CO1056" s="78" t="str">
        <f t="shared" si="631"/>
        <v/>
      </c>
      <c r="CP1056" s="78" t="str">
        <f t="shared" si="632"/>
        <v/>
      </c>
      <c r="CQ1056" s="78" t="str">
        <f t="shared" si="633"/>
        <v/>
      </c>
      <c r="CR1056" s="78" t="str">
        <f t="shared" si="634"/>
        <v/>
      </c>
      <c r="CS1056" s="78" t="str">
        <f t="shared" si="635"/>
        <v/>
      </c>
      <c r="CT1056" s="78">
        <f t="shared" si="636"/>
        <v>0</v>
      </c>
      <c r="CU1056" s="78">
        <f t="shared" si="637"/>
        <v>0</v>
      </c>
      <c r="CV1056" s="78">
        <f t="shared" si="638"/>
        <v>0</v>
      </c>
      <c r="CW1056" s="78">
        <f t="shared" si="639"/>
        <v>0</v>
      </c>
      <c r="CX1056" s="78">
        <f t="shared" si="640"/>
        <v>0</v>
      </c>
      <c r="CY1056" s="78">
        <f t="shared" si="641"/>
        <v>0</v>
      </c>
      <c r="CZ1056" s="78">
        <f t="shared" si="642"/>
        <v>0</v>
      </c>
      <c r="DA1056" s="78">
        <f>IF(COUNTIFS($A$2:$A$601,A1056,$B$2:$B$601,B1056,$F$2:F$601,F1056)&gt;1,1,0)</f>
        <v>0</v>
      </c>
      <c r="DB1056" s="78">
        <f t="shared" si="643"/>
        <v>0</v>
      </c>
      <c r="DC1056" s="78">
        <f t="shared" si="644"/>
        <v>0</v>
      </c>
      <c r="DD1056" s="78">
        <f t="shared" si="645"/>
        <v>0</v>
      </c>
      <c r="DE1056" s="78" t="str">
        <f t="shared" si="646"/>
        <v>1</v>
      </c>
      <c r="DF1056" s="78" t="str">
        <f t="shared" si="647"/>
        <v>1</v>
      </c>
      <c r="DG1056" s="78" t="str">
        <f t="shared" si="648"/>
        <v>1</v>
      </c>
      <c r="DH1056" s="78" t="str">
        <f t="shared" si="649"/>
        <v>1</v>
      </c>
      <c r="DI1056" s="79" t="str">
        <f>IFERROR(IF(J1056="","",VLOOKUP(J1056,Lists!$D$3:$E$13,2,FALSE)),1)</f>
        <v/>
      </c>
      <c r="DJ1056" s="79" t="str">
        <f>IFERROR(IF(K1056="","",VLOOKUP(K1056,Lists!$F$3:$G$14,2,FALSE)),1)</f>
        <v/>
      </c>
      <c r="DK1056" s="79" t="str">
        <f>IFERROR(IF(M1056="","",VLOOKUP(M1056,Lists!$AA$3:$AB$18,2,FALSE)),1)</f>
        <v/>
      </c>
      <c r="DL1056" s="79" t="str">
        <f>IFERROR(IF(N1056="","",VLOOKUP(N1056,Lists!$AC$3:$AD$13,2,FALSE)),1)</f>
        <v/>
      </c>
    </row>
    <row r="1057" spans="1:116" ht="15" customHeight="1" x14ac:dyDescent="0.2">
      <c r="A1057" s="20"/>
      <c r="B1057" s="19"/>
      <c r="C1057" s="19"/>
      <c r="D1057" s="19"/>
      <c r="E1057" s="136"/>
      <c r="F1057" s="70"/>
      <c r="G1057" s="19"/>
      <c r="H1057" s="65"/>
      <c r="I1057" s="20"/>
      <c r="J1057" s="66"/>
      <c r="K1057" s="18"/>
      <c r="L1057" s="18"/>
      <c r="M1057" s="20"/>
      <c r="N1057" s="20"/>
      <c r="O1057" s="18"/>
      <c r="P1057" s="134"/>
      <c r="Q1057" s="70"/>
      <c r="R1057" s="134"/>
      <c r="S1057" s="70"/>
      <c r="T1057" s="134"/>
      <c r="U1057" s="70"/>
      <c r="V1057" s="134"/>
      <c r="W1057" s="20"/>
      <c r="X1057" s="135"/>
      <c r="Y1057" s="20"/>
      <c r="Z1057" s="135"/>
      <c r="AA1057" s="19"/>
      <c r="AB1057" s="19"/>
      <c r="AC1057" s="19"/>
      <c r="AD1057" s="19"/>
      <c r="AE1057" s="71" t="str">
        <f t="shared" si="614"/>
        <v/>
      </c>
      <c r="AF1057" s="71" t="str">
        <f t="shared" si="615"/>
        <v/>
      </c>
      <c r="AG1057" s="71" t="str">
        <f t="shared" si="616"/>
        <v/>
      </c>
      <c r="AH1057" s="71" t="str">
        <f t="shared" si="617"/>
        <v/>
      </c>
      <c r="AI1057" s="71" t="str">
        <f t="shared" si="618"/>
        <v/>
      </c>
      <c r="AJ1057" s="71" t="str">
        <f t="shared" si="619"/>
        <v/>
      </c>
      <c r="AK1057" s="71" t="str">
        <f t="shared" si="620"/>
        <v/>
      </c>
      <c r="AL1057" s="71" t="str">
        <f t="shared" si="621"/>
        <v/>
      </c>
      <c r="AM1057" s="71" t="str">
        <f t="shared" si="622"/>
        <v/>
      </c>
      <c r="AN1057" s="72" t="str">
        <f t="shared" si="623"/>
        <v/>
      </c>
      <c r="AO1057" s="73" t="str">
        <f t="shared" si="624"/>
        <v/>
      </c>
      <c r="AP1057" s="72" t="str">
        <f t="shared" si="625"/>
        <v/>
      </c>
      <c r="AQ1057" s="72" t="str">
        <f t="shared" si="626"/>
        <v/>
      </c>
      <c r="AR1057" s="72" t="str">
        <f t="shared" si="627"/>
        <v/>
      </c>
      <c r="AS1057" s="72" t="str">
        <f t="shared" si="628"/>
        <v/>
      </c>
      <c r="AT1057" s="72" t="str">
        <f t="shared" si="629"/>
        <v/>
      </c>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78" t="str">
        <f t="shared" si="630"/>
        <v/>
      </c>
      <c r="CO1057" s="78" t="str">
        <f t="shared" si="631"/>
        <v/>
      </c>
      <c r="CP1057" s="78" t="str">
        <f t="shared" si="632"/>
        <v/>
      </c>
      <c r="CQ1057" s="78" t="str">
        <f t="shared" si="633"/>
        <v/>
      </c>
      <c r="CR1057" s="78" t="str">
        <f t="shared" si="634"/>
        <v/>
      </c>
      <c r="CS1057" s="78" t="str">
        <f t="shared" si="635"/>
        <v/>
      </c>
      <c r="CT1057" s="78">
        <f t="shared" si="636"/>
        <v>0</v>
      </c>
      <c r="CU1057" s="78">
        <f t="shared" si="637"/>
        <v>0</v>
      </c>
      <c r="CV1057" s="78">
        <f t="shared" si="638"/>
        <v>0</v>
      </c>
      <c r="CW1057" s="78">
        <f t="shared" si="639"/>
        <v>0</v>
      </c>
      <c r="CX1057" s="78">
        <f t="shared" si="640"/>
        <v>0</v>
      </c>
      <c r="CY1057" s="78">
        <f t="shared" si="641"/>
        <v>0</v>
      </c>
      <c r="CZ1057" s="78">
        <f t="shared" si="642"/>
        <v>0</v>
      </c>
      <c r="DA1057" s="78">
        <f>IF(COUNTIFS($A$2:$A$601,A1057,$B$2:$B$601,B1057,$F$2:F$601,F1057)&gt;1,1,0)</f>
        <v>0</v>
      </c>
      <c r="DB1057" s="78">
        <f t="shared" si="643"/>
        <v>0</v>
      </c>
      <c r="DC1057" s="78">
        <f t="shared" si="644"/>
        <v>0</v>
      </c>
      <c r="DD1057" s="78">
        <f t="shared" si="645"/>
        <v>0</v>
      </c>
      <c r="DE1057" s="78" t="str">
        <f t="shared" si="646"/>
        <v>1</v>
      </c>
      <c r="DF1057" s="78" t="str">
        <f t="shared" si="647"/>
        <v>1</v>
      </c>
      <c r="DG1057" s="78" t="str">
        <f t="shared" si="648"/>
        <v>1</v>
      </c>
      <c r="DH1057" s="78" t="str">
        <f t="shared" si="649"/>
        <v>1</v>
      </c>
      <c r="DI1057" s="79" t="str">
        <f>IFERROR(IF(J1057="","",VLOOKUP(J1057,Lists!$D$3:$E$13,2,FALSE)),1)</f>
        <v/>
      </c>
      <c r="DJ1057" s="79" t="str">
        <f>IFERROR(IF(K1057="","",VLOOKUP(K1057,Lists!$F$3:$G$14,2,FALSE)),1)</f>
        <v/>
      </c>
      <c r="DK1057" s="79" t="str">
        <f>IFERROR(IF(M1057="","",VLOOKUP(M1057,Lists!$AA$3:$AB$18,2,FALSE)),1)</f>
        <v/>
      </c>
      <c r="DL1057" s="79" t="str">
        <f>IFERROR(IF(N1057="","",VLOOKUP(N1057,Lists!$AC$3:$AD$13,2,FALSE)),1)</f>
        <v/>
      </c>
    </row>
    <row r="1058" spans="1:116" ht="15" customHeight="1" x14ac:dyDescent="0.2">
      <c r="A1058" s="20"/>
      <c r="B1058" s="19"/>
      <c r="C1058" s="19"/>
      <c r="D1058" s="19"/>
      <c r="E1058" s="136"/>
      <c r="F1058" s="70"/>
      <c r="G1058" s="19"/>
      <c r="H1058" s="65"/>
      <c r="I1058" s="20"/>
      <c r="J1058" s="66"/>
      <c r="K1058" s="18"/>
      <c r="L1058" s="18"/>
      <c r="M1058" s="20"/>
      <c r="N1058" s="20"/>
      <c r="O1058" s="18"/>
      <c r="P1058" s="134"/>
      <c r="Q1058" s="70"/>
      <c r="R1058" s="134"/>
      <c r="S1058" s="70"/>
      <c r="T1058" s="134"/>
      <c r="U1058" s="70"/>
      <c r="V1058" s="134"/>
      <c r="W1058" s="20"/>
      <c r="X1058" s="135"/>
      <c r="Y1058" s="20"/>
      <c r="Z1058" s="135"/>
      <c r="AA1058" s="19"/>
      <c r="AB1058" s="19"/>
      <c r="AC1058" s="19"/>
      <c r="AD1058" s="19"/>
      <c r="AE1058" s="71" t="str">
        <f t="shared" si="614"/>
        <v/>
      </c>
      <c r="AF1058" s="71" t="str">
        <f t="shared" si="615"/>
        <v/>
      </c>
      <c r="AG1058" s="71" t="str">
        <f t="shared" si="616"/>
        <v/>
      </c>
      <c r="AH1058" s="71" t="str">
        <f t="shared" si="617"/>
        <v/>
      </c>
      <c r="AI1058" s="71" t="str">
        <f t="shared" si="618"/>
        <v/>
      </c>
      <c r="AJ1058" s="71" t="str">
        <f t="shared" si="619"/>
        <v/>
      </c>
      <c r="AK1058" s="71" t="str">
        <f t="shared" si="620"/>
        <v/>
      </c>
      <c r="AL1058" s="71" t="str">
        <f t="shared" si="621"/>
        <v/>
      </c>
      <c r="AM1058" s="71" t="str">
        <f t="shared" si="622"/>
        <v/>
      </c>
      <c r="AN1058" s="72" t="str">
        <f t="shared" si="623"/>
        <v/>
      </c>
      <c r="AO1058" s="73" t="str">
        <f t="shared" si="624"/>
        <v/>
      </c>
      <c r="AP1058" s="72" t="str">
        <f t="shared" si="625"/>
        <v/>
      </c>
      <c r="AQ1058" s="72" t="str">
        <f t="shared" si="626"/>
        <v/>
      </c>
      <c r="AR1058" s="72" t="str">
        <f t="shared" si="627"/>
        <v/>
      </c>
      <c r="AS1058" s="72" t="str">
        <f t="shared" si="628"/>
        <v/>
      </c>
      <c r="AT1058" s="72" t="str">
        <f t="shared" si="629"/>
        <v/>
      </c>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c r="CJ1058" s="3"/>
      <c r="CK1058" s="3"/>
      <c r="CL1058" s="3"/>
      <c r="CM1058" s="3"/>
      <c r="CN1058" s="78" t="str">
        <f t="shared" si="630"/>
        <v/>
      </c>
      <c r="CO1058" s="78" t="str">
        <f t="shared" si="631"/>
        <v/>
      </c>
      <c r="CP1058" s="78" t="str">
        <f t="shared" si="632"/>
        <v/>
      </c>
      <c r="CQ1058" s="78" t="str">
        <f t="shared" si="633"/>
        <v/>
      </c>
      <c r="CR1058" s="78" t="str">
        <f t="shared" si="634"/>
        <v/>
      </c>
      <c r="CS1058" s="78" t="str">
        <f t="shared" si="635"/>
        <v/>
      </c>
      <c r="CT1058" s="78">
        <f t="shared" si="636"/>
        <v>0</v>
      </c>
      <c r="CU1058" s="78">
        <f t="shared" si="637"/>
        <v>0</v>
      </c>
      <c r="CV1058" s="78">
        <f t="shared" si="638"/>
        <v>0</v>
      </c>
      <c r="CW1058" s="78">
        <f t="shared" si="639"/>
        <v>0</v>
      </c>
      <c r="CX1058" s="78">
        <f t="shared" si="640"/>
        <v>0</v>
      </c>
      <c r="CY1058" s="78">
        <f t="shared" si="641"/>
        <v>0</v>
      </c>
      <c r="CZ1058" s="78">
        <f t="shared" si="642"/>
        <v>0</v>
      </c>
      <c r="DA1058" s="78">
        <f>IF(COUNTIFS($A$2:$A$601,A1058,$B$2:$B$601,B1058,$F$2:F$601,F1058)&gt;1,1,0)</f>
        <v>0</v>
      </c>
      <c r="DB1058" s="78">
        <f t="shared" si="643"/>
        <v>0</v>
      </c>
      <c r="DC1058" s="78">
        <f t="shared" si="644"/>
        <v>0</v>
      </c>
      <c r="DD1058" s="78">
        <f t="shared" si="645"/>
        <v>0</v>
      </c>
      <c r="DE1058" s="78" t="str">
        <f t="shared" si="646"/>
        <v>1</v>
      </c>
      <c r="DF1058" s="78" t="str">
        <f t="shared" si="647"/>
        <v>1</v>
      </c>
      <c r="DG1058" s="78" t="str">
        <f t="shared" si="648"/>
        <v>1</v>
      </c>
      <c r="DH1058" s="78" t="str">
        <f t="shared" si="649"/>
        <v>1</v>
      </c>
      <c r="DI1058" s="79" t="str">
        <f>IFERROR(IF(J1058="","",VLOOKUP(J1058,Lists!$D$3:$E$13,2,FALSE)),1)</f>
        <v/>
      </c>
      <c r="DJ1058" s="79" t="str">
        <f>IFERROR(IF(K1058="","",VLOOKUP(K1058,Lists!$F$3:$G$14,2,FALSE)),1)</f>
        <v/>
      </c>
      <c r="DK1058" s="79" t="str">
        <f>IFERROR(IF(M1058="","",VLOOKUP(M1058,Lists!$AA$3:$AB$18,2,FALSE)),1)</f>
        <v/>
      </c>
      <c r="DL1058" s="79" t="str">
        <f>IFERROR(IF(N1058="","",VLOOKUP(N1058,Lists!$AC$3:$AD$13,2,FALSE)),1)</f>
        <v/>
      </c>
    </row>
    <row r="1059" spans="1:116" ht="15" customHeight="1" x14ac:dyDescent="0.2">
      <c r="A1059" s="20"/>
      <c r="B1059" s="19"/>
      <c r="C1059" s="19"/>
      <c r="D1059" s="19"/>
      <c r="E1059" s="136"/>
      <c r="F1059" s="70"/>
      <c r="G1059" s="19"/>
      <c r="H1059" s="65"/>
      <c r="I1059" s="20"/>
      <c r="J1059" s="66"/>
      <c r="K1059" s="18"/>
      <c r="L1059" s="18"/>
      <c r="M1059" s="20"/>
      <c r="N1059" s="20"/>
      <c r="O1059" s="18"/>
      <c r="P1059" s="134"/>
      <c r="Q1059" s="70"/>
      <c r="R1059" s="134"/>
      <c r="S1059" s="70"/>
      <c r="T1059" s="134"/>
      <c r="U1059" s="70"/>
      <c r="V1059" s="134"/>
      <c r="W1059" s="20"/>
      <c r="X1059" s="135"/>
      <c r="Y1059" s="20"/>
      <c r="Z1059" s="135"/>
      <c r="AA1059" s="19"/>
      <c r="AB1059" s="19"/>
      <c r="AC1059" s="19"/>
      <c r="AD1059" s="19"/>
      <c r="AE1059" s="71" t="str">
        <f t="shared" si="614"/>
        <v/>
      </c>
      <c r="AF1059" s="71" t="str">
        <f t="shared" si="615"/>
        <v/>
      </c>
      <c r="AG1059" s="71" t="str">
        <f t="shared" si="616"/>
        <v/>
      </c>
      <c r="AH1059" s="71" t="str">
        <f t="shared" si="617"/>
        <v/>
      </c>
      <c r="AI1059" s="71" t="str">
        <f t="shared" si="618"/>
        <v/>
      </c>
      <c r="AJ1059" s="71" t="str">
        <f t="shared" si="619"/>
        <v/>
      </c>
      <c r="AK1059" s="71" t="str">
        <f t="shared" si="620"/>
        <v/>
      </c>
      <c r="AL1059" s="71" t="str">
        <f t="shared" si="621"/>
        <v/>
      </c>
      <c r="AM1059" s="71" t="str">
        <f t="shared" si="622"/>
        <v/>
      </c>
      <c r="AN1059" s="72" t="str">
        <f t="shared" si="623"/>
        <v/>
      </c>
      <c r="AO1059" s="73" t="str">
        <f t="shared" si="624"/>
        <v/>
      </c>
      <c r="AP1059" s="72" t="str">
        <f t="shared" si="625"/>
        <v/>
      </c>
      <c r="AQ1059" s="72" t="str">
        <f t="shared" si="626"/>
        <v/>
      </c>
      <c r="AR1059" s="72" t="str">
        <f t="shared" si="627"/>
        <v/>
      </c>
      <c r="AS1059" s="72" t="str">
        <f t="shared" si="628"/>
        <v/>
      </c>
      <c r="AT1059" s="72" t="str">
        <f t="shared" si="629"/>
        <v/>
      </c>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78" t="str">
        <f t="shared" si="630"/>
        <v/>
      </c>
      <c r="CO1059" s="78" t="str">
        <f t="shared" si="631"/>
        <v/>
      </c>
      <c r="CP1059" s="78" t="str">
        <f t="shared" si="632"/>
        <v/>
      </c>
      <c r="CQ1059" s="78" t="str">
        <f t="shared" si="633"/>
        <v/>
      </c>
      <c r="CR1059" s="78" t="str">
        <f t="shared" si="634"/>
        <v/>
      </c>
      <c r="CS1059" s="78" t="str">
        <f t="shared" si="635"/>
        <v/>
      </c>
      <c r="CT1059" s="78">
        <f t="shared" si="636"/>
        <v>0</v>
      </c>
      <c r="CU1059" s="78">
        <f t="shared" si="637"/>
        <v>0</v>
      </c>
      <c r="CV1059" s="78">
        <f t="shared" si="638"/>
        <v>0</v>
      </c>
      <c r="CW1059" s="78">
        <f t="shared" si="639"/>
        <v>0</v>
      </c>
      <c r="CX1059" s="78">
        <f t="shared" si="640"/>
        <v>0</v>
      </c>
      <c r="CY1059" s="78">
        <f t="shared" si="641"/>
        <v>0</v>
      </c>
      <c r="CZ1059" s="78">
        <f t="shared" si="642"/>
        <v>0</v>
      </c>
      <c r="DA1059" s="78">
        <f>IF(COUNTIFS($A$2:$A$601,A1059,$B$2:$B$601,B1059,$F$2:F$601,F1059)&gt;1,1,0)</f>
        <v>0</v>
      </c>
      <c r="DB1059" s="78">
        <f t="shared" si="643"/>
        <v>0</v>
      </c>
      <c r="DC1059" s="78">
        <f t="shared" si="644"/>
        <v>0</v>
      </c>
      <c r="DD1059" s="78">
        <f t="shared" si="645"/>
        <v>0</v>
      </c>
      <c r="DE1059" s="78" t="str">
        <f t="shared" si="646"/>
        <v>1</v>
      </c>
      <c r="DF1059" s="78" t="str">
        <f t="shared" si="647"/>
        <v>1</v>
      </c>
      <c r="DG1059" s="78" t="str">
        <f t="shared" si="648"/>
        <v>1</v>
      </c>
      <c r="DH1059" s="78" t="str">
        <f t="shared" si="649"/>
        <v>1</v>
      </c>
      <c r="DI1059" s="79" t="str">
        <f>IFERROR(IF(J1059="","",VLOOKUP(J1059,Lists!$D$3:$E$13,2,FALSE)),1)</f>
        <v/>
      </c>
      <c r="DJ1059" s="79" t="str">
        <f>IFERROR(IF(K1059="","",VLOOKUP(K1059,Lists!$F$3:$G$14,2,FALSE)),1)</f>
        <v/>
      </c>
      <c r="DK1059" s="79" t="str">
        <f>IFERROR(IF(M1059="","",VLOOKUP(M1059,Lists!$AA$3:$AB$18,2,FALSE)),1)</f>
        <v/>
      </c>
      <c r="DL1059" s="79" t="str">
        <f>IFERROR(IF(N1059="","",VLOOKUP(N1059,Lists!$AC$3:$AD$13,2,FALSE)),1)</f>
        <v/>
      </c>
    </row>
    <row r="1060" spans="1:116" ht="15" customHeight="1" x14ac:dyDescent="0.2">
      <c r="A1060" s="20"/>
      <c r="B1060" s="19"/>
      <c r="C1060" s="19"/>
      <c r="D1060" s="19"/>
      <c r="E1060" s="136"/>
      <c r="F1060" s="70"/>
      <c r="G1060" s="19"/>
      <c r="H1060" s="65"/>
      <c r="I1060" s="20"/>
      <c r="J1060" s="66"/>
      <c r="K1060" s="18"/>
      <c r="L1060" s="18"/>
      <c r="M1060" s="20"/>
      <c r="N1060" s="20"/>
      <c r="O1060" s="18"/>
      <c r="P1060" s="134"/>
      <c r="Q1060" s="70"/>
      <c r="R1060" s="134"/>
      <c r="S1060" s="70"/>
      <c r="T1060" s="134"/>
      <c r="U1060" s="70"/>
      <c r="V1060" s="134"/>
      <c r="W1060" s="20"/>
      <c r="X1060" s="135"/>
      <c r="Y1060" s="20"/>
      <c r="Z1060" s="135"/>
      <c r="AA1060" s="19"/>
      <c r="AB1060" s="19"/>
      <c r="AC1060" s="19"/>
      <c r="AD1060" s="19"/>
      <c r="AE1060" s="71" t="str">
        <f t="shared" si="614"/>
        <v/>
      </c>
      <c r="AF1060" s="71" t="str">
        <f t="shared" si="615"/>
        <v/>
      </c>
      <c r="AG1060" s="71" t="str">
        <f t="shared" si="616"/>
        <v/>
      </c>
      <c r="AH1060" s="71" t="str">
        <f t="shared" si="617"/>
        <v/>
      </c>
      <c r="AI1060" s="71" t="str">
        <f t="shared" si="618"/>
        <v/>
      </c>
      <c r="AJ1060" s="71" t="str">
        <f t="shared" si="619"/>
        <v/>
      </c>
      <c r="AK1060" s="71" t="str">
        <f t="shared" si="620"/>
        <v/>
      </c>
      <c r="AL1060" s="71" t="str">
        <f t="shared" si="621"/>
        <v/>
      </c>
      <c r="AM1060" s="71" t="str">
        <f t="shared" si="622"/>
        <v/>
      </c>
      <c r="AN1060" s="72" t="str">
        <f t="shared" si="623"/>
        <v/>
      </c>
      <c r="AO1060" s="73" t="str">
        <f t="shared" si="624"/>
        <v/>
      </c>
      <c r="AP1060" s="72" t="str">
        <f t="shared" si="625"/>
        <v/>
      </c>
      <c r="AQ1060" s="72" t="str">
        <f t="shared" si="626"/>
        <v/>
      </c>
      <c r="AR1060" s="72" t="str">
        <f t="shared" si="627"/>
        <v/>
      </c>
      <c r="AS1060" s="72" t="str">
        <f t="shared" si="628"/>
        <v/>
      </c>
      <c r="AT1060" s="72" t="str">
        <f t="shared" si="629"/>
        <v/>
      </c>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78" t="str">
        <f t="shared" si="630"/>
        <v/>
      </c>
      <c r="CO1060" s="78" t="str">
        <f t="shared" si="631"/>
        <v/>
      </c>
      <c r="CP1060" s="78" t="str">
        <f t="shared" si="632"/>
        <v/>
      </c>
      <c r="CQ1060" s="78" t="str">
        <f t="shared" si="633"/>
        <v/>
      </c>
      <c r="CR1060" s="78" t="str">
        <f t="shared" si="634"/>
        <v/>
      </c>
      <c r="CS1060" s="78" t="str">
        <f t="shared" si="635"/>
        <v/>
      </c>
      <c r="CT1060" s="78">
        <f t="shared" si="636"/>
        <v>0</v>
      </c>
      <c r="CU1060" s="78">
        <f t="shared" si="637"/>
        <v>0</v>
      </c>
      <c r="CV1060" s="78">
        <f t="shared" si="638"/>
        <v>0</v>
      </c>
      <c r="CW1060" s="78">
        <f t="shared" si="639"/>
        <v>0</v>
      </c>
      <c r="CX1060" s="78">
        <f t="shared" si="640"/>
        <v>0</v>
      </c>
      <c r="CY1060" s="78">
        <f t="shared" si="641"/>
        <v>0</v>
      </c>
      <c r="CZ1060" s="78">
        <f t="shared" si="642"/>
        <v>0</v>
      </c>
      <c r="DA1060" s="78">
        <f>IF(COUNTIFS($A$2:$A$601,A1060,$B$2:$B$601,B1060,$F$2:F$601,F1060)&gt;1,1,0)</f>
        <v>0</v>
      </c>
      <c r="DB1060" s="78">
        <f t="shared" si="643"/>
        <v>0</v>
      </c>
      <c r="DC1060" s="78">
        <f t="shared" si="644"/>
        <v>0</v>
      </c>
      <c r="DD1060" s="78">
        <f t="shared" si="645"/>
        <v>0</v>
      </c>
      <c r="DE1060" s="78" t="str">
        <f t="shared" si="646"/>
        <v>1</v>
      </c>
      <c r="DF1060" s="78" t="str">
        <f t="shared" si="647"/>
        <v>1</v>
      </c>
      <c r="DG1060" s="78" t="str">
        <f t="shared" si="648"/>
        <v>1</v>
      </c>
      <c r="DH1060" s="78" t="str">
        <f t="shared" si="649"/>
        <v>1</v>
      </c>
      <c r="DI1060" s="79" t="str">
        <f>IFERROR(IF(J1060="","",VLOOKUP(J1060,Lists!$D$3:$E$13,2,FALSE)),1)</f>
        <v/>
      </c>
      <c r="DJ1060" s="79" t="str">
        <f>IFERROR(IF(K1060="","",VLOOKUP(K1060,Lists!$F$3:$G$14,2,FALSE)),1)</f>
        <v/>
      </c>
      <c r="DK1060" s="79" t="str">
        <f>IFERROR(IF(M1060="","",VLOOKUP(M1060,Lists!$AA$3:$AB$18,2,FALSE)),1)</f>
        <v/>
      </c>
      <c r="DL1060" s="79" t="str">
        <f>IFERROR(IF(N1060="","",VLOOKUP(N1060,Lists!$AC$3:$AD$13,2,FALSE)),1)</f>
        <v/>
      </c>
    </row>
    <row r="1061" spans="1:116" ht="15" customHeight="1" x14ac:dyDescent="0.2">
      <c r="A1061" s="20"/>
      <c r="B1061" s="19"/>
      <c r="C1061" s="19"/>
      <c r="D1061" s="19"/>
      <c r="E1061" s="136"/>
      <c r="F1061" s="70"/>
      <c r="G1061" s="19"/>
      <c r="H1061" s="65"/>
      <c r="I1061" s="20"/>
      <c r="J1061" s="66"/>
      <c r="K1061" s="18"/>
      <c r="L1061" s="18"/>
      <c r="M1061" s="20"/>
      <c r="N1061" s="20"/>
      <c r="O1061" s="18"/>
      <c r="P1061" s="134"/>
      <c r="Q1061" s="70"/>
      <c r="R1061" s="134"/>
      <c r="S1061" s="70"/>
      <c r="T1061" s="134"/>
      <c r="U1061" s="70"/>
      <c r="V1061" s="134"/>
      <c r="W1061" s="20"/>
      <c r="X1061" s="135"/>
      <c r="Y1061" s="20"/>
      <c r="Z1061" s="135"/>
      <c r="AA1061" s="19"/>
      <c r="AB1061" s="19"/>
      <c r="AC1061" s="19"/>
      <c r="AD1061" s="19"/>
      <c r="AE1061" s="71" t="str">
        <f t="shared" si="614"/>
        <v/>
      </c>
      <c r="AF1061" s="71" t="str">
        <f t="shared" si="615"/>
        <v/>
      </c>
      <c r="AG1061" s="71" t="str">
        <f t="shared" si="616"/>
        <v/>
      </c>
      <c r="AH1061" s="71" t="str">
        <f t="shared" si="617"/>
        <v/>
      </c>
      <c r="AI1061" s="71" t="str">
        <f t="shared" si="618"/>
        <v/>
      </c>
      <c r="AJ1061" s="71" t="str">
        <f t="shared" si="619"/>
        <v/>
      </c>
      <c r="AK1061" s="71" t="str">
        <f t="shared" si="620"/>
        <v/>
      </c>
      <c r="AL1061" s="71" t="str">
        <f t="shared" si="621"/>
        <v/>
      </c>
      <c r="AM1061" s="71" t="str">
        <f t="shared" si="622"/>
        <v/>
      </c>
      <c r="AN1061" s="72" t="str">
        <f t="shared" si="623"/>
        <v/>
      </c>
      <c r="AO1061" s="73" t="str">
        <f t="shared" si="624"/>
        <v/>
      </c>
      <c r="AP1061" s="72" t="str">
        <f t="shared" si="625"/>
        <v/>
      </c>
      <c r="AQ1061" s="72" t="str">
        <f t="shared" si="626"/>
        <v/>
      </c>
      <c r="AR1061" s="72" t="str">
        <f t="shared" si="627"/>
        <v/>
      </c>
      <c r="AS1061" s="72" t="str">
        <f t="shared" si="628"/>
        <v/>
      </c>
      <c r="AT1061" s="72" t="str">
        <f t="shared" si="629"/>
        <v/>
      </c>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78" t="str">
        <f t="shared" si="630"/>
        <v/>
      </c>
      <c r="CO1061" s="78" t="str">
        <f t="shared" si="631"/>
        <v/>
      </c>
      <c r="CP1061" s="78" t="str">
        <f t="shared" si="632"/>
        <v/>
      </c>
      <c r="CQ1061" s="78" t="str">
        <f t="shared" si="633"/>
        <v/>
      </c>
      <c r="CR1061" s="78" t="str">
        <f t="shared" si="634"/>
        <v/>
      </c>
      <c r="CS1061" s="78" t="str">
        <f t="shared" si="635"/>
        <v/>
      </c>
      <c r="CT1061" s="78">
        <f t="shared" si="636"/>
        <v>0</v>
      </c>
      <c r="CU1061" s="78">
        <f t="shared" si="637"/>
        <v>0</v>
      </c>
      <c r="CV1061" s="78">
        <f t="shared" si="638"/>
        <v>0</v>
      </c>
      <c r="CW1061" s="78">
        <f t="shared" si="639"/>
        <v>0</v>
      </c>
      <c r="CX1061" s="78">
        <f t="shared" si="640"/>
        <v>0</v>
      </c>
      <c r="CY1061" s="78">
        <f t="shared" si="641"/>
        <v>0</v>
      </c>
      <c r="CZ1061" s="78">
        <f t="shared" si="642"/>
        <v>0</v>
      </c>
      <c r="DA1061" s="78">
        <f>IF(COUNTIFS($A$2:$A$601,A1061,$B$2:$B$601,B1061,$F$2:F$601,F1061)&gt;1,1,0)</f>
        <v>0</v>
      </c>
      <c r="DB1061" s="78">
        <f t="shared" si="643"/>
        <v>0</v>
      </c>
      <c r="DC1061" s="78">
        <f t="shared" si="644"/>
        <v>0</v>
      </c>
      <c r="DD1061" s="78">
        <f t="shared" si="645"/>
        <v>0</v>
      </c>
      <c r="DE1061" s="78" t="str">
        <f t="shared" si="646"/>
        <v>1</v>
      </c>
      <c r="DF1061" s="78" t="str">
        <f t="shared" si="647"/>
        <v>1</v>
      </c>
      <c r="DG1061" s="78" t="str">
        <f t="shared" si="648"/>
        <v>1</v>
      </c>
      <c r="DH1061" s="78" t="str">
        <f t="shared" si="649"/>
        <v>1</v>
      </c>
      <c r="DI1061" s="79" t="str">
        <f>IFERROR(IF(J1061="","",VLOOKUP(J1061,Lists!$D$3:$E$13,2,FALSE)),1)</f>
        <v/>
      </c>
      <c r="DJ1061" s="79" t="str">
        <f>IFERROR(IF(K1061="","",VLOOKUP(K1061,Lists!$F$3:$G$14,2,FALSE)),1)</f>
        <v/>
      </c>
      <c r="DK1061" s="79" t="str">
        <f>IFERROR(IF(M1061="","",VLOOKUP(M1061,Lists!$AA$3:$AB$18,2,FALSE)),1)</f>
        <v/>
      </c>
      <c r="DL1061" s="79" t="str">
        <f>IFERROR(IF(N1061="","",VLOOKUP(N1061,Lists!$AC$3:$AD$13,2,FALSE)),1)</f>
        <v/>
      </c>
    </row>
    <row r="1062" spans="1:116" ht="15" customHeight="1" x14ac:dyDescent="0.2">
      <c r="A1062" s="20"/>
      <c r="B1062" s="19"/>
      <c r="C1062" s="19"/>
      <c r="D1062" s="19"/>
      <c r="E1062" s="136"/>
      <c r="F1062" s="70"/>
      <c r="G1062" s="19"/>
      <c r="H1062" s="65"/>
      <c r="I1062" s="20"/>
      <c r="J1062" s="66"/>
      <c r="K1062" s="18"/>
      <c r="L1062" s="18"/>
      <c r="M1062" s="20"/>
      <c r="N1062" s="20"/>
      <c r="O1062" s="18"/>
      <c r="P1062" s="134"/>
      <c r="Q1062" s="70"/>
      <c r="R1062" s="134"/>
      <c r="S1062" s="70"/>
      <c r="T1062" s="134"/>
      <c r="U1062" s="70"/>
      <c r="V1062" s="134"/>
      <c r="W1062" s="20"/>
      <c r="X1062" s="135"/>
      <c r="Y1062" s="20"/>
      <c r="Z1062" s="135"/>
      <c r="AA1062" s="19"/>
      <c r="AB1062" s="19"/>
      <c r="AC1062" s="19"/>
      <c r="AD1062" s="19"/>
      <c r="AE1062" s="71" t="str">
        <f t="shared" si="614"/>
        <v/>
      </c>
      <c r="AF1062" s="71" t="str">
        <f t="shared" si="615"/>
        <v/>
      </c>
      <c r="AG1062" s="71" t="str">
        <f t="shared" si="616"/>
        <v/>
      </c>
      <c r="AH1062" s="71" t="str">
        <f t="shared" si="617"/>
        <v/>
      </c>
      <c r="AI1062" s="71" t="str">
        <f t="shared" si="618"/>
        <v/>
      </c>
      <c r="AJ1062" s="71" t="str">
        <f t="shared" si="619"/>
        <v/>
      </c>
      <c r="AK1062" s="71" t="str">
        <f t="shared" si="620"/>
        <v/>
      </c>
      <c r="AL1062" s="71" t="str">
        <f t="shared" si="621"/>
        <v/>
      </c>
      <c r="AM1062" s="71" t="str">
        <f t="shared" si="622"/>
        <v/>
      </c>
      <c r="AN1062" s="72" t="str">
        <f t="shared" si="623"/>
        <v/>
      </c>
      <c r="AO1062" s="73" t="str">
        <f t="shared" si="624"/>
        <v/>
      </c>
      <c r="AP1062" s="72" t="str">
        <f t="shared" si="625"/>
        <v/>
      </c>
      <c r="AQ1062" s="72" t="str">
        <f t="shared" si="626"/>
        <v/>
      </c>
      <c r="AR1062" s="72" t="str">
        <f t="shared" si="627"/>
        <v/>
      </c>
      <c r="AS1062" s="72" t="str">
        <f t="shared" si="628"/>
        <v/>
      </c>
      <c r="AT1062" s="72" t="str">
        <f t="shared" si="629"/>
        <v/>
      </c>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78" t="str">
        <f t="shared" si="630"/>
        <v/>
      </c>
      <c r="CO1062" s="78" t="str">
        <f t="shared" si="631"/>
        <v/>
      </c>
      <c r="CP1062" s="78" t="str">
        <f t="shared" si="632"/>
        <v/>
      </c>
      <c r="CQ1062" s="78" t="str">
        <f t="shared" si="633"/>
        <v/>
      </c>
      <c r="CR1062" s="78" t="str">
        <f t="shared" si="634"/>
        <v/>
      </c>
      <c r="CS1062" s="78" t="str">
        <f t="shared" si="635"/>
        <v/>
      </c>
      <c r="CT1062" s="78">
        <f t="shared" si="636"/>
        <v>0</v>
      </c>
      <c r="CU1062" s="78">
        <f t="shared" si="637"/>
        <v>0</v>
      </c>
      <c r="CV1062" s="78">
        <f t="shared" si="638"/>
        <v>0</v>
      </c>
      <c r="CW1062" s="78">
        <f t="shared" si="639"/>
        <v>0</v>
      </c>
      <c r="CX1062" s="78">
        <f t="shared" si="640"/>
        <v>0</v>
      </c>
      <c r="CY1062" s="78">
        <f t="shared" si="641"/>
        <v>0</v>
      </c>
      <c r="CZ1062" s="78">
        <f t="shared" si="642"/>
        <v>0</v>
      </c>
      <c r="DA1062" s="78">
        <f>IF(COUNTIFS($A$2:$A$601,A1062,$B$2:$B$601,B1062,$F$2:F$601,F1062)&gt;1,1,0)</f>
        <v>0</v>
      </c>
      <c r="DB1062" s="78">
        <f t="shared" si="643"/>
        <v>0</v>
      </c>
      <c r="DC1062" s="78">
        <f t="shared" si="644"/>
        <v>0</v>
      </c>
      <c r="DD1062" s="78">
        <f t="shared" si="645"/>
        <v>0</v>
      </c>
      <c r="DE1062" s="78" t="str">
        <f t="shared" si="646"/>
        <v>1</v>
      </c>
      <c r="DF1062" s="78" t="str">
        <f t="shared" si="647"/>
        <v>1</v>
      </c>
      <c r="DG1062" s="78" t="str">
        <f t="shared" si="648"/>
        <v>1</v>
      </c>
      <c r="DH1062" s="78" t="str">
        <f t="shared" si="649"/>
        <v>1</v>
      </c>
      <c r="DI1062" s="79" t="str">
        <f>IFERROR(IF(J1062="","",VLOOKUP(J1062,Lists!$D$3:$E$13,2,FALSE)),1)</f>
        <v/>
      </c>
      <c r="DJ1062" s="79" t="str">
        <f>IFERROR(IF(K1062="","",VLOOKUP(K1062,Lists!$F$3:$G$14,2,FALSE)),1)</f>
        <v/>
      </c>
      <c r="DK1062" s="79" t="str">
        <f>IFERROR(IF(M1062="","",VLOOKUP(M1062,Lists!$AA$3:$AB$18,2,FALSE)),1)</f>
        <v/>
      </c>
      <c r="DL1062" s="79" t="str">
        <f>IFERROR(IF(N1062="","",VLOOKUP(N1062,Lists!$AC$3:$AD$13,2,FALSE)),1)</f>
        <v/>
      </c>
    </row>
    <row r="1063" spans="1:116" ht="15" customHeight="1" x14ac:dyDescent="0.2">
      <c r="A1063" s="20"/>
      <c r="B1063" s="19"/>
      <c r="C1063" s="19"/>
      <c r="D1063" s="19"/>
      <c r="E1063" s="136"/>
      <c r="F1063" s="70"/>
      <c r="G1063" s="19"/>
      <c r="H1063" s="65"/>
      <c r="I1063" s="20"/>
      <c r="J1063" s="66"/>
      <c r="K1063" s="18"/>
      <c r="L1063" s="18"/>
      <c r="M1063" s="20"/>
      <c r="N1063" s="20"/>
      <c r="O1063" s="18"/>
      <c r="P1063" s="134"/>
      <c r="Q1063" s="70"/>
      <c r="R1063" s="134"/>
      <c r="S1063" s="70"/>
      <c r="T1063" s="134"/>
      <c r="U1063" s="70"/>
      <c r="V1063" s="134"/>
      <c r="W1063" s="20"/>
      <c r="X1063" s="135"/>
      <c r="Y1063" s="20"/>
      <c r="Z1063" s="135"/>
      <c r="AA1063" s="19"/>
      <c r="AB1063" s="19"/>
      <c r="AC1063" s="19"/>
      <c r="AD1063" s="19"/>
      <c r="AE1063" s="71" t="str">
        <f t="shared" si="614"/>
        <v/>
      </c>
      <c r="AF1063" s="71" t="str">
        <f t="shared" si="615"/>
        <v/>
      </c>
      <c r="AG1063" s="71" t="str">
        <f t="shared" si="616"/>
        <v/>
      </c>
      <c r="AH1063" s="71" t="str">
        <f t="shared" si="617"/>
        <v/>
      </c>
      <c r="AI1063" s="71" t="str">
        <f t="shared" si="618"/>
        <v/>
      </c>
      <c r="AJ1063" s="71" t="str">
        <f t="shared" si="619"/>
        <v/>
      </c>
      <c r="AK1063" s="71" t="str">
        <f t="shared" si="620"/>
        <v/>
      </c>
      <c r="AL1063" s="71" t="str">
        <f t="shared" si="621"/>
        <v/>
      </c>
      <c r="AM1063" s="71" t="str">
        <f t="shared" si="622"/>
        <v/>
      </c>
      <c r="AN1063" s="72" t="str">
        <f t="shared" si="623"/>
        <v/>
      </c>
      <c r="AO1063" s="73" t="str">
        <f t="shared" si="624"/>
        <v/>
      </c>
      <c r="AP1063" s="72" t="str">
        <f t="shared" si="625"/>
        <v/>
      </c>
      <c r="AQ1063" s="72" t="str">
        <f t="shared" si="626"/>
        <v/>
      </c>
      <c r="AR1063" s="72" t="str">
        <f t="shared" si="627"/>
        <v/>
      </c>
      <c r="AS1063" s="72" t="str">
        <f t="shared" si="628"/>
        <v/>
      </c>
      <c r="AT1063" s="72" t="str">
        <f t="shared" si="629"/>
        <v/>
      </c>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78" t="str">
        <f t="shared" si="630"/>
        <v/>
      </c>
      <c r="CO1063" s="78" t="str">
        <f t="shared" si="631"/>
        <v/>
      </c>
      <c r="CP1063" s="78" t="str">
        <f t="shared" si="632"/>
        <v/>
      </c>
      <c r="CQ1063" s="78" t="str">
        <f t="shared" si="633"/>
        <v/>
      </c>
      <c r="CR1063" s="78" t="str">
        <f t="shared" si="634"/>
        <v/>
      </c>
      <c r="CS1063" s="78" t="str">
        <f t="shared" si="635"/>
        <v/>
      </c>
      <c r="CT1063" s="78">
        <f t="shared" si="636"/>
        <v>0</v>
      </c>
      <c r="CU1063" s="78">
        <f t="shared" si="637"/>
        <v>0</v>
      </c>
      <c r="CV1063" s="78">
        <f t="shared" si="638"/>
        <v>0</v>
      </c>
      <c r="CW1063" s="78">
        <f t="shared" si="639"/>
        <v>0</v>
      </c>
      <c r="CX1063" s="78">
        <f t="shared" si="640"/>
        <v>0</v>
      </c>
      <c r="CY1063" s="78">
        <f t="shared" si="641"/>
        <v>0</v>
      </c>
      <c r="CZ1063" s="78">
        <f t="shared" si="642"/>
        <v>0</v>
      </c>
      <c r="DA1063" s="78">
        <f>IF(COUNTIFS($A$2:$A$601,A1063,$B$2:$B$601,B1063,$F$2:F$601,F1063)&gt;1,1,0)</f>
        <v>0</v>
      </c>
      <c r="DB1063" s="78">
        <f t="shared" si="643"/>
        <v>0</v>
      </c>
      <c r="DC1063" s="78">
        <f t="shared" si="644"/>
        <v>0</v>
      </c>
      <c r="DD1063" s="78">
        <f t="shared" si="645"/>
        <v>0</v>
      </c>
      <c r="DE1063" s="78" t="str">
        <f t="shared" si="646"/>
        <v>1</v>
      </c>
      <c r="DF1063" s="78" t="str">
        <f t="shared" si="647"/>
        <v>1</v>
      </c>
      <c r="DG1063" s="78" t="str">
        <f t="shared" si="648"/>
        <v>1</v>
      </c>
      <c r="DH1063" s="78" t="str">
        <f t="shared" si="649"/>
        <v>1</v>
      </c>
      <c r="DI1063" s="79" t="str">
        <f>IFERROR(IF(J1063="","",VLOOKUP(J1063,Lists!$D$3:$E$13,2,FALSE)),1)</f>
        <v/>
      </c>
      <c r="DJ1063" s="79" t="str">
        <f>IFERROR(IF(K1063="","",VLOOKUP(K1063,Lists!$F$3:$G$14,2,FALSE)),1)</f>
        <v/>
      </c>
      <c r="DK1063" s="79" t="str">
        <f>IFERROR(IF(M1063="","",VLOOKUP(M1063,Lists!$AA$3:$AB$18,2,FALSE)),1)</f>
        <v/>
      </c>
      <c r="DL1063" s="79" t="str">
        <f>IFERROR(IF(N1063="","",VLOOKUP(N1063,Lists!$AC$3:$AD$13,2,FALSE)),1)</f>
        <v/>
      </c>
    </row>
    <row r="1064" spans="1:116" ht="15" customHeight="1" x14ac:dyDescent="0.2">
      <c r="A1064" s="20"/>
      <c r="B1064" s="19"/>
      <c r="C1064" s="19"/>
      <c r="D1064" s="19"/>
      <c r="E1064" s="136"/>
      <c r="F1064" s="70"/>
      <c r="G1064" s="19"/>
      <c r="H1064" s="65"/>
      <c r="I1064" s="20"/>
      <c r="J1064" s="66"/>
      <c r="K1064" s="18"/>
      <c r="L1064" s="18"/>
      <c r="M1064" s="20"/>
      <c r="N1064" s="20"/>
      <c r="O1064" s="18"/>
      <c r="P1064" s="134"/>
      <c r="Q1064" s="70"/>
      <c r="R1064" s="134"/>
      <c r="S1064" s="70"/>
      <c r="T1064" s="134"/>
      <c r="U1064" s="70"/>
      <c r="V1064" s="134"/>
      <c r="W1064" s="20"/>
      <c r="X1064" s="135"/>
      <c r="Y1064" s="20"/>
      <c r="Z1064" s="135"/>
      <c r="AA1064" s="19"/>
      <c r="AB1064" s="19"/>
      <c r="AC1064" s="19"/>
      <c r="AD1064" s="19"/>
      <c r="AE1064" s="71" t="str">
        <f t="shared" si="614"/>
        <v/>
      </c>
      <c r="AF1064" s="71" t="str">
        <f t="shared" si="615"/>
        <v/>
      </c>
      <c r="AG1064" s="71" t="str">
        <f t="shared" si="616"/>
        <v/>
      </c>
      <c r="AH1064" s="71" t="str">
        <f t="shared" si="617"/>
        <v/>
      </c>
      <c r="AI1064" s="71" t="str">
        <f t="shared" si="618"/>
        <v/>
      </c>
      <c r="AJ1064" s="71" t="str">
        <f t="shared" si="619"/>
        <v/>
      </c>
      <c r="AK1064" s="71" t="str">
        <f t="shared" si="620"/>
        <v/>
      </c>
      <c r="AL1064" s="71" t="str">
        <f t="shared" si="621"/>
        <v/>
      </c>
      <c r="AM1064" s="71" t="str">
        <f t="shared" si="622"/>
        <v/>
      </c>
      <c r="AN1064" s="72" t="str">
        <f t="shared" si="623"/>
        <v/>
      </c>
      <c r="AO1064" s="73" t="str">
        <f t="shared" si="624"/>
        <v/>
      </c>
      <c r="AP1064" s="72" t="str">
        <f t="shared" si="625"/>
        <v/>
      </c>
      <c r="AQ1064" s="72" t="str">
        <f t="shared" si="626"/>
        <v/>
      </c>
      <c r="AR1064" s="72" t="str">
        <f t="shared" si="627"/>
        <v/>
      </c>
      <c r="AS1064" s="72" t="str">
        <f t="shared" si="628"/>
        <v/>
      </c>
      <c r="AT1064" s="72" t="str">
        <f t="shared" si="629"/>
        <v/>
      </c>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78" t="str">
        <f t="shared" si="630"/>
        <v/>
      </c>
      <c r="CO1064" s="78" t="str">
        <f t="shared" si="631"/>
        <v/>
      </c>
      <c r="CP1064" s="78" t="str">
        <f t="shared" si="632"/>
        <v/>
      </c>
      <c r="CQ1064" s="78" t="str">
        <f t="shared" si="633"/>
        <v/>
      </c>
      <c r="CR1064" s="78" t="str">
        <f t="shared" si="634"/>
        <v/>
      </c>
      <c r="CS1064" s="78" t="str">
        <f t="shared" si="635"/>
        <v/>
      </c>
      <c r="CT1064" s="78">
        <f t="shared" si="636"/>
        <v>0</v>
      </c>
      <c r="CU1064" s="78">
        <f t="shared" si="637"/>
        <v>0</v>
      </c>
      <c r="CV1064" s="78">
        <f t="shared" si="638"/>
        <v>0</v>
      </c>
      <c r="CW1064" s="78">
        <f t="shared" si="639"/>
        <v>0</v>
      </c>
      <c r="CX1064" s="78">
        <f t="shared" si="640"/>
        <v>0</v>
      </c>
      <c r="CY1064" s="78">
        <f t="shared" si="641"/>
        <v>0</v>
      </c>
      <c r="CZ1064" s="78">
        <f t="shared" si="642"/>
        <v>0</v>
      </c>
      <c r="DA1064" s="78">
        <f>IF(COUNTIFS($A$2:$A$601,A1064,$B$2:$B$601,B1064,$F$2:F$601,F1064)&gt;1,1,0)</f>
        <v>0</v>
      </c>
      <c r="DB1064" s="78">
        <f t="shared" si="643"/>
        <v>0</v>
      </c>
      <c r="DC1064" s="78">
        <f t="shared" si="644"/>
        <v>0</v>
      </c>
      <c r="DD1064" s="78">
        <f t="shared" si="645"/>
        <v>0</v>
      </c>
      <c r="DE1064" s="78" t="str">
        <f t="shared" si="646"/>
        <v>1</v>
      </c>
      <c r="DF1064" s="78" t="str">
        <f t="shared" si="647"/>
        <v>1</v>
      </c>
      <c r="DG1064" s="78" t="str">
        <f t="shared" si="648"/>
        <v>1</v>
      </c>
      <c r="DH1064" s="78" t="str">
        <f t="shared" si="649"/>
        <v>1</v>
      </c>
      <c r="DI1064" s="79" t="str">
        <f>IFERROR(IF(J1064="","",VLOOKUP(J1064,Lists!$D$3:$E$13,2,FALSE)),1)</f>
        <v/>
      </c>
      <c r="DJ1064" s="79" t="str">
        <f>IFERROR(IF(K1064="","",VLOOKUP(K1064,Lists!$F$3:$G$14,2,FALSE)),1)</f>
        <v/>
      </c>
      <c r="DK1064" s="79" t="str">
        <f>IFERROR(IF(M1064="","",VLOOKUP(M1064,Lists!$AA$3:$AB$18,2,FALSE)),1)</f>
        <v/>
      </c>
      <c r="DL1064" s="79" t="str">
        <f>IFERROR(IF(N1064="","",VLOOKUP(N1064,Lists!$AC$3:$AD$13,2,FALSE)),1)</f>
        <v/>
      </c>
    </row>
    <row r="1065" spans="1:116" ht="15" customHeight="1" x14ac:dyDescent="0.2">
      <c r="A1065" s="20"/>
      <c r="B1065" s="19"/>
      <c r="C1065" s="19"/>
      <c r="D1065" s="19"/>
      <c r="E1065" s="136"/>
      <c r="F1065" s="70"/>
      <c r="G1065" s="19"/>
      <c r="H1065" s="65"/>
      <c r="I1065" s="20"/>
      <c r="J1065" s="66"/>
      <c r="K1065" s="18"/>
      <c r="L1065" s="18"/>
      <c r="M1065" s="20"/>
      <c r="N1065" s="20"/>
      <c r="O1065" s="18"/>
      <c r="P1065" s="134"/>
      <c r="Q1065" s="70"/>
      <c r="R1065" s="134"/>
      <c r="S1065" s="70"/>
      <c r="T1065" s="134"/>
      <c r="U1065" s="70"/>
      <c r="V1065" s="134"/>
      <c r="W1065" s="20"/>
      <c r="X1065" s="135"/>
      <c r="Y1065" s="20"/>
      <c r="Z1065" s="135"/>
      <c r="AA1065" s="19"/>
      <c r="AB1065" s="19"/>
      <c r="AC1065" s="19"/>
      <c r="AD1065" s="19"/>
      <c r="AE1065" s="71" t="str">
        <f t="shared" si="614"/>
        <v/>
      </c>
      <c r="AF1065" s="71" t="str">
        <f t="shared" si="615"/>
        <v/>
      </c>
      <c r="AG1065" s="71" t="str">
        <f t="shared" si="616"/>
        <v/>
      </c>
      <c r="AH1065" s="71" t="str">
        <f t="shared" si="617"/>
        <v/>
      </c>
      <c r="AI1065" s="71" t="str">
        <f t="shared" si="618"/>
        <v/>
      </c>
      <c r="AJ1065" s="71" t="str">
        <f t="shared" si="619"/>
        <v/>
      </c>
      <c r="AK1065" s="71" t="str">
        <f t="shared" si="620"/>
        <v/>
      </c>
      <c r="AL1065" s="71" t="str">
        <f t="shared" si="621"/>
        <v/>
      </c>
      <c r="AM1065" s="71" t="str">
        <f t="shared" si="622"/>
        <v/>
      </c>
      <c r="AN1065" s="72" t="str">
        <f t="shared" si="623"/>
        <v/>
      </c>
      <c r="AO1065" s="73" t="str">
        <f t="shared" si="624"/>
        <v/>
      </c>
      <c r="AP1065" s="72" t="str">
        <f t="shared" si="625"/>
        <v/>
      </c>
      <c r="AQ1065" s="72" t="str">
        <f t="shared" si="626"/>
        <v/>
      </c>
      <c r="AR1065" s="72" t="str">
        <f t="shared" si="627"/>
        <v/>
      </c>
      <c r="AS1065" s="72" t="str">
        <f t="shared" si="628"/>
        <v/>
      </c>
      <c r="AT1065" s="72" t="str">
        <f t="shared" si="629"/>
        <v/>
      </c>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78" t="str">
        <f t="shared" si="630"/>
        <v/>
      </c>
      <c r="CO1065" s="78" t="str">
        <f t="shared" si="631"/>
        <v/>
      </c>
      <c r="CP1065" s="78" t="str">
        <f t="shared" si="632"/>
        <v/>
      </c>
      <c r="CQ1065" s="78" t="str">
        <f t="shared" si="633"/>
        <v/>
      </c>
      <c r="CR1065" s="78" t="str">
        <f t="shared" si="634"/>
        <v/>
      </c>
      <c r="CS1065" s="78" t="str">
        <f t="shared" si="635"/>
        <v/>
      </c>
      <c r="CT1065" s="78">
        <f t="shared" si="636"/>
        <v>0</v>
      </c>
      <c r="CU1065" s="78">
        <f t="shared" si="637"/>
        <v>0</v>
      </c>
      <c r="CV1065" s="78">
        <f t="shared" si="638"/>
        <v>0</v>
      </c>
      <c r="CW1065" s="78">
        <f t="shared" si="639"/>
        <v>0</v>
      </c>
      <c r="CX1065" s="78">
        <f t="shared" si="640"/>
        <v>0</v>
      </c>
      <c r="CY1065" s="78">
        <f t="shared" si="641"/>
        <v>0</v>
      </c>
      <c r="CZ1065" s="78">
        <f t="shared" si="642"/>
        <v>0</v>
      </c>
      <c r="DA1065" s="78">
        <f>IF(COUNTIFS($A$2:$A$601,A1065,$B$2:$B$601,B1065,$F$2:F$601,F1065)&gt;1,1,0)</f>
        <v>0</v>
      </c>
      <c r="DB1065" s="78">
        <f t="shared" si="643"/>
        <v>0</v>
      </c>
      <c r="DC1065" s="78">
        <f t="shared" si="644"/>
        <v>0</v>
      </c>
      <c r="DD1065" s="78">
        <f t="shared" si="645"/>
        <v>0</v>
      </c>
      <c r="DE1065" s="78" t="str">
        <f t="shared" si="646"/>
        <v>1</v>
      </c>
      <c r="DF1065" s="78" t="str">
        <f t="shared" si="647"/>
        <v>1</v>
      </c>
      <c r="DG1065" s="78" t="str">
        <f t="shared" si="648"/>
        <v>1</v>
      </c>
      <c r="DH1065" s="78" t="str">
        <f t="shared" si="649"/>
        <v>1</v>
      </c>
      <c r="DI1065" s="79" t="str">
        <f>IFERROR(IF(J1065="","",VLOOKUP(J1065,Lists!$D$3:$E$13,2,FALSE)),1)</f>
        <v/>
      </c>
      <c r="DJ1065" s="79" t="str">
        <f>IFERROR(IF(K1065="","",VLOOKUP(K1065,Lists!$F$3:$G$14,2,FALSE)),1)</f>
        <v/>
      </c>
      <c r="DK1065" s="79" t="str">
        <f>IFERROR(IF(M1065="","",VLOOKUP(M1065,Lists!$AA$3:$AB$18,2,FALSE)),1)</f>
        <v/>
      </c>
      <c r="DL1065" s="79" t="str">
        <f>IFERROR(IF(N1065="","",VLOOKUP(N1065,Lists!$AC$3:$AD$13,2,FALSE)),1)</f>
        <v/>
      </c>
    </row>
    <row r="1066" spans="1:116" ht="15" customHeight="1" x14ac:dyDescent="0.2">
      <c r="A1066" s="20"/>
      <c r="B1066" s="19"/>
      <c r="C1066" s="19"/>
      <c r="D1066" s="19"/>
      <c r="E1066" s="136"/>
      <c r="F1066" s="70"/>
      <c r="G1066" s="19"/>
      <c r="H1066" s="65"/>
      <c r="I1066" s="20"/>
      <c r="J1066" s="66"/>
      <c r="K1066" s="18"/>
      <c r="L1066" s="18"/>
      <c r="M1066" s="20"/>
      <c r="N1066" s="20"/>
      <c r="O1066" s="18"/>
      <c r="P1066" s="134"/>
      <c r="Q1066" s="70"/>
      <c r="R1066" s="134"/>
      <c r="S1066" s="70"/>
      <c r="T1066" s="134"/>
      <c r="U1066" s="70"/>
      <c r="V1066" s="134"/>
      <c r="W1066" s="20"/>
      <c r="X1066" s="135"/>
      <c r="Y1066" s="20"/>
      <c r="Z1066" s="135"/>
      <c r="AA1066" s="19"/>
      <c r="AB1066" s="19"/>
      <c r="AC1066" s="19"/>
      <c r="AD1066" s="19"/>
      <c r="AE1066" s="71" t="str">
        <f t="shared" si="614"/>
        <v/>
      </c>
      <c r="AF1066" s="71" t="str">
        <f t="shared" si="615"/>
        <v/>
      </c>
      <c r="AG1066" s="71" t="str">
        <f t="shared" si="616"/>
        <v/>
      </c>
      <c r="AH1066" s="71" t="str">
        <f t="shared" si="617"/>
        <v/>
      </c>
      <c r="AI1066" s="71" t="str">
        <f t="shared" si="618"/>
        <v/>
      </c>
      <c r="AJ1066" s="71" t="str">
        <f t="shared" si="619"/>
        <v/>
      </c>
      <c r="AK1066" s="71" t="str">
        <f t="shared" si="620"/>
        <v/>
      </c>
      <c r="AL1066" s="71" t="str">
        <f t="shared" si="621"/>
        <v/>
      </c>
      <c r="AM1066" s="71" t="str">
        <f t="shared" si="622"/>
        <v/>
      </c>
      <c r="AN1066" s="72" t="str">
        <f t="shared" si="623"/>
        <v/>
      </c>
      <c r="AO1066" s="73" t="str">
        <f t="shared" si="624"/>
        <v/>
      </c>
      <c r="AP1066" s="72" t="str">
        <f t="shared" si="625"/>
        <v/>
      </c>
      <c r="AQ1066" s="72" t="str">
        <f t="shared" si="626"/>
        <v/>
      </c>
      <c r="AR1066" s="72" t="str">
        <f t="shared" si="627"/>
        <v/>
      </c>
      <c r="AS1066" s="72" t="str">
        <f t="shared" si="628"/>
        <v/>
      </c>
      <c r="AT1066" s="72" t="str">
        <f t="shared" si="629"/>
        <v/>
      </c>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78" t="str">
        <f t="shared" si="630"/>
        <v/>
      </c>
      <c r="CO1066" s="78" t="str">
        <f t="shared" si="631"/>
        <v/>
      </c>
      <c r="CP1066" s="78" t="str">
        <f t="shared" si="632"/>
        <v/>
      </c>
      <c r="CQ1066" s="78" t="str">
        <f t="shared" si="633"/>
        <v/>
      </c>
      <c r="CR1066" s="78" t="str">
        <f t="shared" si="634"/>
        <v/>
      </c>
      <c r="CS1066" s="78" t="str">
        <f t="shared" si="635"/>
        <v/>
      </c>
      <c r="CT1066" s="78">
        <f t="shared" si="636"/>
        <v>0</v>
      </c>
      <c r="CU1066" s="78">
        <f t="shared" si="637"/>
        <v>0</v>
      </c>
      <c r="CV1066" s="78">
        <f t="shared" si="638"/>
        <v>0</v>
      </c>
      <c r="CW1066" s="78">
        <f t="shared" si="639"/>
        <v>0</v>
      </c>
      <c r="CX1066" s="78">
        <f t="shared" si="640"/>
        <v>0</v>
      </c>
      <c r="CY1066" s="78">
        <f t="shared" si="641"/>
        <v>0</v>
      </c>
      <c r="CZ1066" s="78">
        <f t="shared" si="642"/>
        <v>0</v>
      </c>
      <c r="DA1066" s="78">
        <f>IF(COUNTIFS($A$2:$A$601,A1066,$B$2:$B$601,B1066,$F$2:F$601,F1066)&gt;1,1,0)</f>
        <v>0</v>
      </c>
      <c r="DB1066" s="78">
        <f t="shared" si="643"/>
        <v>0</v>
      </c>
      <c r="DC1066" s="78">
        <f t="shared" si="644"/>
        <v>0</v>
      </c>
      <c r="DD1066" s="78">
        <f t="shared" si="645"/>
        <v>0</v>
      </c>
      <c r="DE1066" s="78" t="str">
        <f t="shared" si="646"/>
        <v>1</v>
      </c>
      <c r="DF1066" s="78" t="str">
        <f t="shared" si="647"/>
        <v>1</v>
      </c>
      <c r="DG1066" s="78" t="str">
        <f t="shared" si="648"/>
        <v>1</v>
      </c>
      <c r="DH1066" s="78" t="str">
        <f t="shared" si="649"/>
        <v>1</v>
      </c>
      <c r="DI1066" s="79" t="str">
        <f>IFERROR(IF(J1066="","",VLOOKUP(J1066,Lists!$D$3:$E$13,2,FALSE)),1)</f>
        <v/>
      </c>
      <c r="DJ1066" s="79" t="str">
        <f>IFERROR(IF(K1066="","",VLOOKUP(K1066,Lists!$F$3:$G$14,2,FALSE)),1)</f>
        <v/>
      </c>
      <c r="DK1066" s="79" t="str">
        <f>IFERROR(IF(M1066="","",VLOOKUP(M1066,Lists!$AA$3:$AB$18,2,FALSE)),1)</f>
        <v/>
      </c>
      <c r="DL1066" s="79" t="str">
        <f>IFERROR(IF(N1066="","",VLOOKUP(N1066,Lists!$AC$3:$AD$13,2,FALSE)),1)</f>
        <v/>
      </c>
    </row>
    <row r="1067" spans="1:116" ht="15" customHeight="1" x14ac:dyDescent="0.2">
      <c r="A1067" s="20"/>
      <c r="B1067" s="19"/>
      <c r="C1067" s="19"/>
      <c r="D1067" s="19"/>
      <c r="E1067" s="136"/>
      <c r="F1067" s="70"/>
      <c r="G1067" s="19"/>
      <c r="H1067" s="65"/>
      <c r="I1067" s="20"/>
      <c r="J1067" s="66"/>
      <c r="K1067" s="18"/>
      <c r="L1067" s="18"/>
      <c r="M1067" s="20"/>
      <c r="N1067" s="20"/>
      <c r="O1067" s="18"/>
      <c r="P1067" s="134"/>
      <c r="Q1067" s="70"/>
      <c r="R1067" s="134"/>
      <c r="S1067" s="70"/>
      <c r="T1067" s="134"/>
      <c r="U1067" s="70"/>
      <c r="V1067" s="134"/>
      <c r="W1067" s="20"/>
      <c r="X1067" s="135"/>
      <c r="Y1067" s="20"/>
      <c r="Z1067" s="135"/>
      <c r="AA1067" s="19"/>
      <c r="AB1067" s="19"/>
      <c r="AC1067" s="19"/>
      <c r="AD1067" s="19"/>
      <c r="AE1067" s="71" t="str">
        <f t="shared" si="614"/>
        <v/>
      </c>
      <c r="AF1067" s="71" t="str">
        <f t="shared" si="615"/>
        <v/>
      </c>
      <c r="AG1067" s="71" t="str">
        <f t="shared" si="616"/>
        <v/>
      </c>
      <c r="AH1067" s="71" t="str">
        <f t="shared" si="617"/>
        <v/>
      </c>
      <c r="AI1067" s="71" t="str">
        <f t="shared" si="618"/>
        <v/>
      </c>
      <c r="AJ1067" s="71" t="str">
        <f t="shared" si="619"/>
        <v/>
      </c>
      <c r="AK1067" s="71" t="str">
        <f t="shared" si="620"/>
        <v/>
      </c>
      <c r="AL1067" s="71" t="str">
        <f t="shared" si="621"/>
        <v/>
      </c>
      <c r="AM1067" s="71" t="str">
        <f t="shared" si="622"/>
        <v/>
      </c>
      <c r="AN1067" s="72" t="str">
        <f t="shared" si="623"/>
        <v/>
      </c>
      <c r="AO1067" s="73" t="str">
        <f t="shared" si="624"/>
        <v/>
      </c>
      <c r="AP1067" s="72" t="str">
        <f t="shared" si="625"/>
        <v/>
      </c>
      <c r="AQ1067" s="72" t="str">
        <f t="shared" si="626"/>
        <v/>
      </c>
      <c r="AR1067" s="72" t="str">
        <f t="shared" si="627"/>
        <v/>
      </c>
      <c r="AS1067" s="72" t="str">
        <f t="shared" si="628"/>
        <v/>
      </c>
      <c r="AT1067" s="72" t="str">
        <f t="shared" si="629"/>
        <v/>
      </c>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78" t="str">
        <f t="shared" si="630"/>
        <v/>
      </c>
      <c r="CO1067" s="78" t="str">
        <f t="shared" si="631"/>
        <v/>
      </c>
      <c r="CP1067" s="78" t="str">
        <f t="shared" si="632"/>
        <v/>
      </c>
      <c r="CQ1067" s="78" t="str">
        <f t="shared" si="633"/>
        <v/>
      </c>
      <c r="CR1067" s="78" t="str">
        <f t="shared" si="634"/>
        <v/>
      </c>
      <c r="CS1067" s="78" t="str">
        <f t="shared" si="635"/>
        <v/>
      </c>
      <c r="CT1067" s="78">
        <f t="shared" si="636"/>
        <v>0</v>
      </c>
      <c r="CU1067" s="78">
        <f t="shared" si="637"/>
        <v>0</v>
      </c>
      <c r="CV1067" s="78">
        <f t="shared" si="638"/>
        <v>0</v>
      </c>
      <c r="CW1067" s="78">
        <f t="shared" si="639"/>
        <v>0</v>
      </c>
      <c r="CX1067" s="78">
        <f t="shared" si="640"/>
        <v>0</v>
      </c>
      <c r="CY1067" s="78">
        <f t="shared" si="641"/>
        <v>0</v>
      </c>
      <c r="CZ1067" s="78">
        <f t="shared" si="642"/>
        <v>0</v>
      </c>
      <c r="DA1067" s="78">
        <f>IF(COUNTIFS($A$2:$A$601,A1067,$B$2:$B$601,B1067,$F$2:F$601,F1067)&gt;1,1,0)</f>
        <v>0</v>
      </c>
      <c r="DB1067" s="78">
        <f t="shared" si="643"/>
        <v>0</v>
      </c>
      <c r="DC1067" s="78">
        <f t="shared" si="644"/>
        <v>0</v>
      </c>
      <c r="DD1067" s="78">
        <f t="shared" si="645"/>
        <v>0</v>
      </c>
      <c r="DE1067" s="78" t="str">
        <f t="shared" si="646"/>
        <v>1</v>
      </c>
      <c r="DF1067" s="78" t="str">
        <f t="shared" si="647"/>
        <v>1</v>
      </c>
      <c r="DG1067" s="78" t="str">
        <f t="shared" si="648"/>
        <v>1</v>
      </c>
      <c r="DH1067" s="78" t="str">
        <f t="shared" si="649"/>
        <v>1</v>
      </c>
      <c r="DI1067" s="79" t="str">
        <f>IFERROR(IF(J1067="","",VLOOKUP(J1067,Lists!$D$3:$E$13,2,FALSE)),1)</f>
        <v/>
      </c>
      <c r="DJ1067" s="79" t="str">
        <f>IFERROR(IF(K1067="","",VLOOKUP(K1067,Lists!$F$3:$G$14,2,FALSE)),1)</f>
        <v/>
      </c>
      <c r="DK1067" s="79" t="str">
        <f>IFERROR(IF(M1067="","",VLOOKUP(M1067,Lists!$AA$3:$AB$18,2,FALSE)),1)</f>
        <v/>
      </c>
      <c r="DL1067" s="79" t="str">
        <f>IFERROR(IF(N1067="","",VLOOKUP(N1067,Lists!$AC$3:$AD$13,2,FALSE)),1)</f>
        <v/>
      </c>
    </row>
    <row r="1068" spans="1:116" ht="15" customHeight="1" x14ac:dyDescent="0.2">
      <c r="A1068" s="20"/>
      <c r="B1068" s="19"/>
      <c r="C1068" s="19"/>
      <c r="D1068" s="19"/>
      <c r="E1068" s="136"/>
      <c r="F1068" s="70"/>
      <c r="G1068" s="19"/>
      <c r="H1068" s="65"/>
      <c r="I1068" s="20"/>
      <c r="J1068" s="66"/>
      <c r="K1068" s="18"/>
      <c r="L1068" s="18"/>
      <c r="M1068" s="20"/>
      <c r="N1068" s="20"/>
      <c r="O1068" s="18"/>
      <c r="P1068" s="134"/>
      <c r="Q1068" s="70"/>
      <c r="R1068" s="134"/>
      <c r="S1068" s="70"/>
      <c r="T1068" s="134"/>
      <c r="U1068" s="70"/>
      <c r="V1068" s="134"/>
      <c r="W1068" s="20"/>
      <c r="X1068" s="135"/>
      <c r="Y1068" s="20"/>
      <c r="Z1068" s="135"/>
      <c r="AA1068" s="19"/>
      <c r="AB1068" s="19"/>
      <c r="AC1068" s="19"/>
      <c r="AD1068" s="19"/>
      <c r="AE1068" s="71" t="str">
        <f t="shared" si="614"/>
        <v/>
      </c>
      <c r="AF1068" s="71" t="str">
        <f t="shared" si="615"/>
        <v/>
      </c>
      <c r="AG1068" s="71" t="str">
        <f t="shared" si="616"/>
        <v/>
      </c>
      <c r="AH1068" s="71" t="str">
        <f t="shared" si="617"/>
        <v/>
      </c>
      <c r="AI1068" s="71" t="str">
        <f t="shared" si="618"/>
        <v/>
      </c>
      <c r="AJ1068" s="71" t="str">
        <f t="shared" si="619"/>
        <v/>
      </c>
      <c r="AK1068" s="71" t="str">
        <f t="shared" si="620"/>
        <v/>
      </c>
      <c r="AL1068" s="71" t="str">
        <f t="shared" si="621"/>
        <v/>
      </c>
      <c r="AM1068" s="71" t="str">
        <f t="shared" si="622"/>
        <v/>
      </c>
      <c r="AN1068" s="72" t="str">
        <f t="shared" si="623"/>
        <v/>
      </c>
      <c r="AO1068" s="73" t="str">
        <f t="shared" si="624"/>
        <v/>
      </c>
      <c r="AP1068" s="72" t="str">
        <f t="shared" si="625"/>
        <v/>
      </c>
      <c r="AQ1068" s="72" t="str">
        <f t="shared" si="626"/>
        <v/>
      </c>
      <c r="AR1068" s="72" t="str">
        <f t="shared" si="627"/>
        <v/>
      </c>
      <c r="AS1068" s="72" t="str">
        <f t="shared" si="628"/>
        <v/>
      </c>
      <c r="AT1068" s="72" t="str">
        <f t="shared" si="629"/>
        <v/>
      </c>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78" t="str">
        <f t="shared" si="630"/>
        <v/>
      </c>
      <c r="CO1068" s="78" t="str">
        <f t="shared" si="631"/>
        <v/>
      </c>
      <c r="CP1068" s="78" t="str">
        <f t="shared" si="632"/>
        <v/>
      </c>
      <c r="CQ1068" s="78" t="str">
        <f t="shared" si="633"/>
        <v/>
      </c>
      <c r="CR1068" s="78" t="str">
        <f t="shared" si="634"/>
        <v/>
      </c>
      <c r="CS1068" s="78" t="str">
        <f t="shared" si="635"/>
        <v/>
      </c>
      <c r="CT1068" s="78">
        <f t="shared" si="636"/>
        <v>0</v>
      </c>
      <c r="CU1068" s="78">
        <f t="shared" si="637"/>
        <v>0</v>
      </c>
      <c r="CV1068" s="78">
        <f t="shared" si="638"/>
        <v>0</v>
      </c>
      <c r="CW1068" s="78">
        <f t="shared" si="639"/>
        <v>0</v>
      </c>
      <c r="CX1068" s="78">
        <f t="shared" si="640"/>
        <v>0</v>
      </c>
      <c r="CY1068" s="78">
        <f t="shared" si="641"/>
        <v>0</v>
      </c>
      <c r="CZ1068" s="78">
        <f t="shared" si="642"/>
        <v>0</v>
      </c>
      <c r="DA1068" s="78">
        <f>IF(COUNTIFS($A$2:$A$601,A1068,$B$2:$B$601,B1068,$F$2:F$601,F1068)&gt;1,1,0)</f>
        <v>0</v>
      </c>
      <c r="DB1068" s="78">
        <f t="shared" si="643"/>
        <v>0</v>
      </c>
      <c r="DC1068" s="78">
        <f t="shared" si="644"/>
        <v>0</v>
      </c>
      <c r="DD1068" s="78">
        <f t="shared" si="645"/>
        <v>0</v>
      </c>
      <c r="DE1068" s="78" t="str">
        <f t="shared" si="646"/>
        <v>1</v>
      </c>
      <c r="DF1068" s="78" t="str">
        <f t="shared" si="647"/>
        <v>1</v>
      </c>
      <c r="DG1068" s="78" t="str">
        <f t="shared" si="648"/>
        <v>1</v>
      </c>
      <c r="DH1068" s="78" t="str">
        <f t="shared" si="649"/>
        <v>1</v>
      </c>
      <c r="DI1068" s="79" t="str">
        <f>IFERROR(IF(J1068="","",VLOOKUP(J1068,Lists!$D$3:$E$13,2,FALSE)),1)</f>
        <v/>
      </c>
      <c r="DJ1068" s="79" t="str">
        <f>IFERROR(IF(K1068="","",VLOOKUP(K1068,Lists!$F$3:$G$14,2,FALSE)),1)</f>
        <v/>
      </c>
      <c r="DK1068" s="79" t="str">
        <f>IFERROR(IF(M1068="","",VLOOKUP(M1068,Lists!$AA$3:$AB$18,2,FALSE)),1)</f>
        <v/>
      </c>
      <c r="DL1068" s="79" t="str">
        <f>IFERROR(IF(N1068="","",VLOOKUP(N1068,Lists!$AC$3:$AD$13,2,FALSE)),1)</f>
        <v/>
      </c>
    </row>
    <row r="1069" spans="1:116" ht="15" customHeight="1" x14ac:dyDescent="0.2">
      <c r="A1069" s="20"/>
      <c r="B1069" s="19"/>
      <c r="C1069" s="19"/>
      <c r="D1069" s="19"/>
      <c r="E1069" s="136"/>
      <c r="F1069" s="70"/>
      <c r="G1069" s="19"/>
      <c r="H1069" s="65"/>
      <c r="I1069" s="20"/>
      <c r="J1069" s="66"/>
      <c r="K1069" s="18"/>
      <c r="L1069" s="18"/>
      <c r="M1069" s="20"/>
      <c r="N1069" s="20"/>
      <c r="O1069" s="18"/>
      <c r="P1069" s="134"/>
      <c r="Q1069" s="70"/>
      <c r="R1069" s="134"/>
      <c r="S1069" s="70"/>
      <c r="T1069" s="134"/>
      <c r="U1069" s="70"/>
      <c r="V1069" s="134"/>
      <c r="W1069" s="20"/>
      <c r="X1069" s="135"/>
      <c r="Y1069" s="20"/>
      <c r="Z1069" s="135"/>
      <c r="AA1069" s="19"/>
      <c r="AB1069" s="19"/>
      <c r="AC1069" s="19"/>
      <c r="AD1069" s="19"/>
      <c r="AE1069" s="71" t="str">
        <f t="shared" si="614"/>
        <v/>
      </c>
      <c r="AF1069" s="71" t="str">
        <f t="shared" si="615"/>
        <v/>
      </c>
      <c r="AG1069" s="71" t="str">
        <f t="shared" si="616"/>
        <v/>
      </c>
      <c r="AH1069" s="71" t="str">
        <f t="shared" si="617"/>
        <v/>
      </c>
      <c r="AI1069" s="71" t="str">
        <f t="shared" si="618"/>
        <v/>
      </c>
      <c r="AJ1069" s="71" t="str">
        <f t="shared" si="619"/>
        <v/>
      </c>
      <c r="AK1069" s="71" t="str">
        <f t="shared" si="620"/>
        <v/>
      </c>
      <c r="AL1069" s="71" t="str">
        <f t="shared" si="621"/>
        <v/>
      </c>
      <c r="AM1069" s="71" t="str">
        <f t="shared" si="622"/>
        <v/>
      </c>
      <c r="AN1069" s="72" t="str">
        <f t="shared" si="623"/>
        <v/>
      </c>
      <c r="AO1069" s="73" t="str">
        <f t="shared" si="624"/>
        <v/>
      </c>
      <c r="AP1069" s="72" t="str">
        <f t="shared" si="625"/>
        <v/>
      </c>
      <c r="AQ1069" s="72" t="str">
        <f t="shared" si="626"/>
        <v/>
      </c>
      <c r="AR1069" s="72" t="str">
        <f t="shared" si="627"/>
        <v/>
      </c>
      <c r="AS1069" s="72" t="str">
        <f t="shared" si="628"/>
        <v/>
      </c>
      <c r="AT1069" s="72" t="str">
        <f t="shared" si="629"/>
        <v/>
      </c>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c r="CJ1069" s="3"/>
      <c r="CK1069" s="3"/>
      <c r="CL1069" s="3"/>
      <c r="CM1069" s="3"/>
      <c r="CN1069" s="78" t="str">
        <f t="shared" si="630"/>
        <v/>
      </c>
      <c r="CO1069" s="78" t="str">
        <f t="shared" si="631"/>
        <v/>
      </c>
      <c r="CP1069" s="78" t="str">
        <f t="shared" si="632"/>
        <v/>
      </c>
      <c r="CQ1069" s="78" t="str">
        <f t="shared" si="633"/>
        <v/>
      </c>
      <c r="CR1069" s="78" t="str">
        <f t="shared" si="634"/>
        <v/>
      </c>
      <c r="CS1069" s="78" t="str">
        <f t="shared" si="635"/>
        <v/>
      </c>
      <c r="CT1069" s="78">
        <f t="shared" si="636"/>
        <v>0</v>
      </c>
      <c r="CU1069" s="78">
        <f t="shared" si="637"/>
        <v>0</v>
      </c>
      <c r="CV1069" s="78">
        <f t="shared" si="638"/>
        <v>0</v>
      </c>
      <c r="CW1069" s="78">
        <f t="shared" si="639"/>
        <v>0</v>
      </c>
      <c r="CX1069" s="78">
        <f t="shared" si="640"/>
        <v>0</v>
      </c>
      <c r="CY1069" s="78">
        <f t="shared" si="641"/>
        <v>0</v>
      </c>
      <c r="CZ1069" s="78">
        <f t="shared" si="642"/>
        <v>0</v>
      </c>
      <c r="DA1069" s="78">
        <f>IF(COUNTIFS($A$2:$A$601,A1069,$B$2:$B$601,B1069,$F$2:F$601,F1069)&gt;1,1,0)</f>
        <v>0</v>
      </c>
      <c r="DB1069" s="78">
        <f t="shared" si="643"/>
        <v>0</v>
      </c>
      <c r="DC1069" s="78">
        <f t="shared" si="644"/>
        <v>0</v>
      </c>
      <c r="DD1069" s="78">
        <f t="shared" si="645"/>
        <v>0</v>
      </c>
      <c r="DE1069" s="78" t="str">
        <f t="shared" si="646"/>
        <v>1</v>
      </c>
      <c r="DF1069" s="78" t="str">
        <f t="shared" si="647"/>
        <v>1</v>
      </c>
      <c r="DG1069" s="78" t="str">
        <f t="shared" si="648"/>
        <v>1</v>
      </c>
      <c r="DH1069" s="78" t="str">
        <f t="shared" si="649"/>
        <v>1</v>
      </c>
      <c r="DI1069" s="79" t="str">
        <f>IFERROR(IF(J1069="","",VLOOKUP(J1069,Lists!$D$3:$E$13,2,FALSE)),1)</f>
        <v/>
      </c>
      <c r="DJ1069" s="79" t="str">
        <f>IFERROR(IF(K1069="","",VLOOKUP(K1069,Lists!$F$3:$G$14,2,FALSE)),1)</f>
        <v/>
      </c>
      <c r="DK1069" s="79" t="str">
        <f>IFERROR(IF(M1069="","",VLOOKUP(M1069,Lists!$AA$3:$AB$18,2,FALSE)),1)</f>
        <v/>
      </c>
      <c r="DL1069" s="79" t="str">
        <f>IFERROR(IF(N1069="","",VLOOKUP(N1069,Lists!$AC$3:$AD$13,2,FALSE)),1)</f>
        <v/>
      </c>
    </row>
    <row r="1070" spans="1:116" ht="15" customHeight="1" x14ac:dyDescent="0.2">
      <c r="A1070" s="20"/>
      <c r="B1070" s="19"/>
      <c r="C1070" s="19"/>
      <c r="D1070" s="19"/>
      <c r="E1070" s="136"/>
      <c r="F1070" s="70"/>
      <c r="G1070" s="19"/>
      <c r="H1070" s="65"/>
      <c r="I1070" s="20"/>
      <c r="J1070" s="66"/>
      <c r="K1070" s="18"/>
      <c r="L1070" s="18"/>
      <c r="M1070" s="20"/>
      <c r="N1070" s="20"/>
      <c r="O1070" s="18"/>
      <c r="P1070" s="134"/>
      <c r="Q1070" s="70"/>
      <c r="R1070" s="134"/>
      <c r="S1070" s="70"/>
      <c r="T1070" s="134"/>
      <c r="U1070" s="70"/>
      <c r="V1070" s="134"/>
      <c r="W1070" s="20"/>
      <c r="X1070" s="135"/>
      <c r="Y1070" s="20"/>
      <c r="Z1070" s="135"/>
      <c r="AA1070" s="19"/>
      <c r="AB1070" s="19"/>
      <c r="AC1070" s="19"/>
      <c r="AD1070" s="19"/>
      <c r="AE1070" s="71" t="str">
        <f t="shared" si="614"/>
        <v/>
      </c>
      <c r="AF1070" s="71" t="str">
        <f t="shared" si="615"/>
        <v/>
      </c>
      <c r="AG1070" s="71" t="str">
        <f t="shared" si="616"/>
        <v/>
      </c>
      <c r="AH1070" s="71" t="str">
        <f t="shared" si="617"/>
        <v/>
      </c>
      <c r="AI1070" s="71" t="str">
        <f t="shared" si="618"/>
        <v/>
      </c>
      <c r="AJ1070" s="71" t="str">
        <f t="shared" si="619"/>
        <v/>
      </c>
      <c r="AK1070" s="71" t="str">
        <f t="shared" si="620"/>
        <v/>
      </c>
      <c r="AL1070" s="71" t="str">
        <f t="shared" si="621"/>
        <v/>
      </c>
      <c r="AM1070" s="71" t="str">
        <f t="shared" si="622"/>
        <v/>
      </c>
      <c r="AN1070" s="72" t="str">
        <f t="shared" si="623"/>
        <v/>
      </c>
      <c r="AO1070" s="73" t="str">
        <f t="shared" si="624"/>
        <v/>
      </c>
      <c r="AP1070" s="72" t="str">
        <f t="shared" si="625"/>
        <v/>
      </c>
      <c r="AQ1070" s="72" t="str">
        <f t="shared" si="626"/>
        <v/>
      </c>
      <c r="AR1070" s="72" t="str">
        <f t="shared" si="627"/>
        <v/>
      </c>
      <c r="AS1070" s="72" t="str">
        <f t="shared" si="628"/>
        <v/>
      </c>
      <c r="AT1070" s="72" t="str">
        <f t="shared" si="629"/>
        <v/>
      </c>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c r="CJ1070" s="3"/>
      <c r="CK1070" s="3"/>
      <c r="CL1070" s="3"/>
      <c r="CM1070" s="3"/>
      <c r="CN1070" s="78" t="str">
        <f t="shared" si="630"/>
        <v/>
      </c>
      <c r="CO1070" s="78" t="str">
        <f t="shared" si="631"/>
        <v/>
      </c>
      <c r="CP1070" s="78" t="str">
        <f t="shared" si="632"/>
        <v/>
      </c>
      <c r="CQ1070" s="78" t="str">
        <f t="shared" si="633"/>
        <v/>
      </c>
      <c r="CR1070" s="78" t="str">
        <f t="shared" si="634"/>
        <v/>
      </c>
      <c r="CS1070" s="78" t="str">
        <f t="shared" si="635"/>
        <v/>
      </c>
      <c r="CT1070" s="78">
        <f t="shared" si="636"/>
        <v>0</v>
      </c>
      <c r="CU1070" s="78">
        <f t="shared" si="637"/>
        <v>0</v>
      </c>
      <c r="CV1070" s="78">
        <f t="shared" si="638"/>
        <v>0</v>
      </c>
      <c r="CW1070" s="78">
        <f t="shared" si="639"/>
        <v>0</v>
      </c>
      <c r="CX1070" s="78">
        <f t="shared" si="640"/>
        <v>0</v>
      </c>
      <c r="CY1070" s="78">
        <f t="shared" si="641"/>
        <v>0</v>
      </c>
      <c r="CZ1070" s="78">
        <f t="shared" si="642"/>
        <v>0</v>
      </c>
      <c r="DA1070" s="78">
        <f>IF(COUNTIFS($A$2:$A$601,A1070,$B$2:$B$601,B1070,$F$2:F$601,F1070)&gt;1,1,0)</f>
        <v>0</v>
      </c>
      <c r="DB1070" s="78">
        <f t="shared" si="643"/>
        <v>0</v>
      </c>
      <c r="DC1070" s="78">
        <f t="shared" si="644"/>
        <v>0</v>
      </c>
      <c r="DD1070" s="78">
        <f t="shared" si="645"/>
        <v>0</v>
      </c>
      <c r="DE1070" s="78" t="str">
        <f t="shared" si="646"/>
        <v>1</v>
      </c>
      <c r="DF1070" s="78" t="str">
        <f t="shared" si="647"/>
        <v>1</v>
      </c>
      <c r="DG1070" s="78" t="str">
        <f t="shared" si="648"/>
        <v>1</v>
      </c>
      <c r="DH1070" s="78" t="str">
        <f t="shared" si="649"/>
        <v>1</v>
      </c>
      <c r="DI1070" s="79" t="str">
        <f>IFERROR(IF(J1070="","",VLOOKUP(J1070,Lists!$D$3:$E$13,2,FALSE)),1)</f>
        <v/>
      </c>
      <c r="DJ1070" s="79" t="str">
        <f>IFERROR(IF(K1070="","",VLOOKUP(K1070,Lists!$F$3:$G$14,2,FALSE)),1)</f>
        <v/>
      </c>
      <c r="DK1070" s="79" t="str">
        <f>IFERROR(IF(M1070="","",VLOOKUP(M1070,Lists!$AA$3:$AB$18,2,FALSE)),1)</f>
        <v/>
      </c>
      <c r="DL1070" s="79" t="str">
        <f>IFERROR(IF(N1070="","",VLOOKUP(N1070,Lists!$AC$3:$AD$13,2,FALSE)),1)</f>
        <v/>
      </c>
    </row>
    <row r="1071" spans="1:116" ht="15" customHeight="1" x14ac:dyDescent="0.2">
      <c r="A1071" s="20"/>
      <c r="B1071" s="19"/>
      <c r="C1071" s="19"/>
      <c r="D1071" s="19"/>
      <c r="E1071" s="136"/>
      <c r="F1071" s="70"/>
      <c r="G1071" s="19"/>
      <c r="H1071" s="65"/>
      <c r="I1071" s="20"/>
      <c r="J1071" s="66"/>
      <c r="K1071" s="18"/>
      <c r="L1071" s="18"/>
      <c r="M1071" s="20"/>
      <c r="N1071" s="20"/>
      <c r="O1071" s="18"/>
      <c r="P1071" s="134"/>
      <c r="Q1071" s="70"/>
      <c r="R1071" s="134"/>
      <c r="S1071" s="70"/>
      <c r="T1071" s="134"/>
      <c r="U1071" s="70"/>
      <c r="V1071" s="134"/>
      <c r="W1071" s="20"/>
      <c r="X1071" s="135"/>
      <c r="Y1071" s="20"/>
      <c r="Z1071" s="135"/>
      <c r="AA1071" s="19"/>
      <c r="AB1071" s="19"/>
      <c r="AC1071" s="19"/>
      <c r="AD1071" s="19"/>
      <c r="AE1071" s="71" t="str">
        <f t="shared" si="614"/>
        <v/>
      </c>
      <c r="AF1071" s="71" t="str">
        <f t="shared" si="615"/>
        <v/>
      </c>
      <c r="AG1071" s="71" t="str">
        <f t="shared" si="616"/>
        <v/>
      </c>
      <c r="AH1071" s="71" t="str">
        <f t="shared" si="617"/>
        <v/>
      </c>
      <c r="AI1071" s="71" t="str">
        <f t="shared" si="618"/>
        <v/>
      </c>
      <c r="AJ1071" s="71" t="str">
        <f t="shared" si="619"/>
        <v/>
      </c>
      <c r="AK1071" s="71" t="str">
        <f t="shared" si="620"/>
        <v/>
      </c>
      <c r="AL1071" s="71" t="str">
        <f t="shared" si="621"/>
        <v/>
      </c>
      <c r="AM1071" s="71" t="str">
        <f t="shared" si="622"/>
        <v/>
      </c>
      <c r="AN1071" s="72" t="str">
        <f t="shared" si="623"/>
        <v/>
      </c>
      <c r="AO1071" s="73" t="str">
        <f t="shared" si="624"/>
        <v/>
      </c>
      <c r="AP1071" s="72" t="str">
        <f t="shared" si="625"/>
        <v/>
      </c>
      <c r="AQ1071" s="72" t="str">
        <f t="shared" si="626"/>
        <v/>
      </c>
      <c r="AR1071" s="72" t="str">
        <f t="shared" si="627"/>
        <v/>
      </c>
      <c r="AS1071" s="72" t="str">
        <f t="shared" si="628"/>
        <v/>
      </c>
      <c r="AT1071" s="72" t="str">
        <f t="shared" si="629"/>
        <v/>
      </c>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78" t="str">
        <f t="shared" si="630"/>
        <v/>
      </c>
      <c r="CO1071" s="78" t="str">
        <f t="shared" si="631"/>
        <v/>
      </c>
      <c r="CP1071" s="78" t="str">
        <f t="shared" si="632"/>
        <v/>
      </c>
      <c r="CQ1071" s="78" t="str">
        <f t="shared" si="633"/>
        <v/>
      </c>
      <c r="CR1071" s="78" t="str">
        <f t="shared" si="634"/>
        <v/>
      </c>
      <c r="CS1071" s="78" t="str">
        <f t="shared" si="635"/>
        <v/>
      </c>
      <c r="CT1071" s="78">
        <f t="shared" si="636"/>
        <v>0</v>
      </c>
      <c r="CU1071" s="78">
        <f t="shared" si="637"/>
        <v>0</v>
      </c>
      <c r="CV1071" s="78">
        <f t="shared" si="638"/>
        <v>0</v>
      </c>
      <c r="CW1071" s="78">
        <f t="shared" si="639"/>
        <v>0</v>
      </c>
      <c r="CX1071" s="78">
        <f t="shared" si="640"/>
        <v>0</v>
      </c>
      <c r="CY1071" s="78">
        <f t="shared" si="641"/>
        <v>0</v>
      </c>
      <c r="CZ1071" s="78">
        <f t="shared" si="642"/>
        <v>0</v>
      </c>
      <c r="DA1071" s="78">
        <f>IF(COUNTIFS($A$2:$A$601,A1071,$B$2:$B$601,B1071,$F$2:F$601,F1071)&gt;1,1,0)</f>
        <v>0</v>
      </c>
      <c r="DB1071" s="78">
        <f t="shared" si="643"/>
        <v>0</v>
      </c>
      <c r="DC1071" s="78">
        <f t="shared" si="644"/>
        <v>0</v>
      </c>
      <c r="DD1071" s="78">
        <f t="shared" si="645"/>
        <v>0</v>
      </c>
      <c r="DE1071" s="78" t="str">
        <f t="shared" si="646"/>
        <v>1</v>
      </c>
      <c r="DF1071" s="78" t="str">
        <f t="shared" si="647"/>
        <v>1</v>
      </c>
      <c r="DG1071" s="78" t="str">
        <f t="shared" si="648"/>
        <v>1</v>
      </c>
      <c r="DH1071" s="78" t="str">
        <f t="shared" si="649"/>
        <v>1</v>
      </c>
      <c r="DI1071" s="79" t="str">
        <f>IFERROR(IF(J1071="","",VLOOKUP(J1071,Lists!$D$3:$E$13,2,FALSE)),1)</f>
        <v/>
      </c>
      <c r="DJ1071" s="79" t="str">
        <f>IFERROR(IF(K1071="","",VLOOKUP(K1071,Lists!$F$3:$G$14,2,FALSE)),1)</f>
        <v/>
      </c>
      <c r="DK1071" s="79" t="str">
        <f>IFERROR(IF(M1071="","",VLOOKUP(M1071,Lists!$AA$3:$AB$18,2,FALSE)),1)</f>
        <v/>
      </c>
      <c r="DL1071" s="79" t="str">
        <f>IFERROR(IF(N1071="","",VLOOKUP(N1071,Lists!$AC$3:$AD$13,2,FALSE)),1)</f>
        <v/>
      </c>
    </row>
    <row r="1072" spans="1:116" ht="15" customHeight="1" x14ac:dyDescent="0.2">
      <c r="A1072" s="20"/>
      <c r="B1072" s="19"/>
      <c r="C1072" s="19"/>
      <c r="D1072" s="19"/>
      <c r="E1072" s="136"/>
      <c r="F1072" s="70"/>
      <c r="G1072" s="19"/>
      <c r="H1072" s="65"/>
      <c r="I1072" s="20"/>
      <c r="J1072" s="66"/>
      <c r="K1072" s="18"/>
      <c r="L1072" s="18"/>
      <c r="M1072" s="20"/>
      <c r="N1072" s="20"/>
      <c r="O1072" s="18"/>
      <c r="P1072" s="134"/>
      <c r="Q1072" s="70"/>
      <c r="R1072" s="134"/>
      <c r="S1072" s="70"/>
      <c r="T1072" s="134"/>
      <c r="U1072" s="70"/>
      <c r="V1072" s="134"/>
      <c r="W1072" s="20"/>
      <c r="X1072" s="135"/>
      <c r="Y1072" s="20"/>
      <c r="Z1072" s="135"/>
      <c r="AA1072" s="19"/>
      <c r="AB1072" s="19"/>
      <c r="AC1072" s="19"/>
      <c r="AD1072" s="19"/>
      <c r="AE1072" s="71" t="str">
        <f t="shared" si="614"/>
        <v/>
      </c>
      <c r="AF1072" s="71" t="str">
        <f t="shared" si="615"/>
        <v/>
      </c>
      <c r="AG1072" s="71" t="str">
        <f t="shared" si="616"/>
        <v/>
      </c>
      <c r="AH1072" s="71" t="str">
        <f t="shared" si="617"/>
        <v/>
      </c>
      <c r="AI1072" s="71" t="str">
        <f t="shared" si="618"/>
        <v/>
      </c>
      <c r="AJ1072" s="71" t="str">
        <f t="shared" si="619"/>
        <v/>
      </c>
      <c r="AK1072" s="71" t="str">
        <f t="shared" si="620"/>
        <v/>
      </c>
      <c r="AL1072" s="71" t="str">
        <f t="shared" si="621"/>
        <v/>
      </c>
      <c r="AM1072" s="71" t="str">
        <f t="shared" si="622"/>
        <v/>
      </c>
      <c r="AN1072" s="72" t="str">
        <f t="shared" si="623"/>
        <v/>
      </c>
      <c r="AO1072" s="73" t="str">
        <f t="shared" si="624"/>
        <v/>
      </c>
      <c r="AP1072" s="72" t="str">
        <f t="shared" si="625"/>
        <v/>
      </c>
      <c r="AQ1072" s="72" t="str">
        <f t="shared" si="626"/>
        <v/>
      </c>
      <c r="AR1072" s="72" t="str">
        <f t="shared" si="627"/>
        <v/>
      </c>
      <c r="AS1072" s="72" t="str">
        <f t="shared" si="628"/>
        <v/>
      </c>
      <c r="AT1072" s="72" t="str">
        <f t="shared" si="629"/>
        <v/>
      </c>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78" t="str">
        <f t="shared" si="630"/>
        <v/>
      </c>
      <c r="CO1072" s="78" t="str">
        <f t="shared" si="631"/>
        <v/>
      </c>
      <c r="CP1072" s="78" t="str">
        <f t="shared" si="632"/>
        <v/>
      </c>
      <c r="CQ1072" s="78" t="str">
        <f t="shared" si="633"/>
        <v/>
      </c>
      <c r="CR1072" s="78" t="str">
        <f t="shared" si="634"/>
        <v/>
      </c>
      <c r="CS1072" s="78" t="str">
        <f t="shared" si="635"/>
        <v/>
      </c>
      <c r="CT1072" s="78">
        <f t="shared" si="636"/>
        <v>0</v>
      </c>
      <c r="CU1072" s="78">
        <f t="shared" si="637"/>
        <v>0</v>
      </c>
      <c r="CV1072" s="78">
        <f t="shared" si="638"/>
        <v>0</v>
      </c>
      <c r="CW1072" s="78">
        <f t="shared" si="639"/>
        <v>0</v>
      </c>
      <c r="CX1072" s="78">
        <f t="shared" si="640"/>
        <v>0</v>
      </c>
      <c r="CY1072" s="78">
        <f t="shared" si="641"/>
        <v>0</v>
      </c>
      <c r="CZ1072" s="78">
        <f t="shared" si="642"/>
        <v>0</v>
      </c>
      <c r="DA1072" s="78">
        <f>IF(COUNTIFS($A$2:$A$601,A1072,$B$2:$B$601,B1072,$F$2:F$601,F1072)&gt;1,1,0)</f>
        <v>0</v>
      </c>
      <c r="DB1072" s="78">
        <f t="shared" si="643"/>
        <v>0</v>
      </c>
      <c r="DC1072" s="78">
        <f t="shared" si="644"/>
        <v>0</v>
      </c>
      <c r="DD1072" s="78">
        <f t="shared" si="645"/>
        <v>0</v>
      </c>
      <c r="DE1072" s="78" t="str">
        <f t="shared" si="646"/>
        <v>1</v>
      </c>
      <c r="DF1072" s="78" t="str">
        <f t="shared" si="647"/>
        <v>1</v>
      </c>
      <c r="DG1072" s="78" t="str">
        <f t="shared" si="648"/>
        <v>1</v>
      </c>
      <c r="DH1072" s="78" t="str">
        <f t="shared" si="649"/>
        <v>1</v>
      </c>
      <c r="DI1072" s="79" t="str">
        <f>IFERROR(IF(J1072="","",VLOOKUP(J1072,Lists!$D$3:$E$13,2,FALSE)),1)</f>
        <v/>
      </c>
      <c r="DJ1072" s="79" t="str">
        <f>IFERROR(IF(K1072="","",VLOOKUP(K1072,Lists!$F$3:$G$14,2,FALSE)),1)</f>
        <v/>
      </c>
      <c r="DK1072" s="79" t="str">
        <f>IFERROR(IF(M1072="","",VLOOKUP(M1072,Lists!$AA$3:$AB$18,2,FALSE)),1)</f>
        <v/>
      </c>
      <c r="DL1072" s="79" t="str">
        <f>IFERROR(IF(N1072="","",VLOOKUP(N1072,Lists!$AC$3:$AD$13,2,FALSE)),1)</f>
        <v/>
      </c>
    </row>
    <row r="1073" spans="1:116" ht="15" customHeight="1" x14ac:dyDescent="0.2">
      <c r="A1073" s="20"/>
      <c r="B1073" s="19"/>
      <c r="C1073" s="19"/>
      <c r="D1073" s="19"/>
      <c r="E1073" s="136"/>
      <c r="F1073" s="70"/>
      <c r="G1073" s="19"/>
      <c r="H1073" s="65"/>
      <c r="I1073" s="20"/>
      <c r="J1073" s="66"/>
      <c r="K1073" s="18"/>
      <c r="L1073" s="18"/>
      <c r="M1073" s="20"/>
      <c r="N1073" s="20"/>
      <c r="O1073" s="18"/>
      <c r="P1073" s="134"/>
      <c r="Q1073" s="70"/>
      <c r="R1073" s="134"/>
      <c r="S1073" s="70"/>
      <c r="T1073" s="134"/>
      <c r="U1073" s="70"/>
      <c r="V1073" s="134"/>
      <c r="W1073" s="20"/>
      <c r="X1073" s="135"/>
      <c r="Y1073" s="20"/>
      <c r="Z1073" s="135"/>
      <c r="AA1073" s="19"/>
      <c r="AB1073" s="19"/>
      <c r="AC1073" s="19"/>
      <c r="AD1073" s="19"/>
      <c r="AE1073" s="71" t="str">
        <f t="shared" si="614"/>
        <v/>
      </c>
      <c r="AF1073" s="71" t="str">
        <f t="shared" si="615"/>
        <v/>
      </c>
      <c r="AG1073" s="71" t="str">
        <f t="shared" si="616"/>
        <v/>
      </c>
      <c r="AH1073" s="71" t="str">
        <f t="shared" si="617"/>
        <v/>
      </c>
      <c r="AI1073" s="71" t="str">
        <f t="shared" si="618"/>
        <v/>
      </c>
      <c r="AJ1073" s="71" t="str">
        <f t="shared" si="619"/>
        <v/>
      </c>
      <c r="AK1073" s="71" t="str">
        <f t="shared" si="620"/>
        <v/>
      </c>
      <c r="AL1073" s="71" t="str">
        <f t="shared" si="621"/>
        <v/>
      </c>
      <c r="AM1073" s="71" t="str">
        <f t="shared" si="622"/>
        <v/>
      </c>
      <c r="AN1073" s="72" t="str">
        <f t="shared" si="623"/>
        <v/>
      </c>
      <c r="AO1073" s="73" t="str">
        <f t="shared" si="624"/>
        <v/>
      </c>
      <c r="AP1073" s="72" t="str">
        <f t="shared" si="625"/>
        <v/>
      </c>
      <c r="AQ1073" s="72" t="str">
        <f t="shared" si="626"/>
        <v/>
      </c>
      <c r="AR1073" s="72" t="str">
        <f t="shared" si="627"/>
        <v/>
      </c>
      <c r="AS1073" s="72" t="str">
        <f t="shared" si="628"/>
        <v/>
      </c>
      <c r="AT1073" s="72" t="str">
        <f t="shared" si="629"/>
        <v/>
      </c>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c r="CJ1073" s="3"/>
      <c r="CK1073" s="3"/>
      <c r="CL1073" s="3"/>
      <c r="CM1073" s="3"/>
      <c r="CN1073" s="78" t="str">
        <f t="shared" si="630"/>
        <v/>
      </c>
      <c r="CO1073" s="78" t="str">
        <f t="shared" si="631"/>
        <v/>
      </c>
      <c r="CP1073" s="78" t="str">
        <f t="shared" si="632"/>
        <v/>
      </c>
      <c r="CQ1073" s="78" t="str">
        <f t="shared" si="633"/>
        <v/>
      </c>
      <c r="CR1073" s="78" t="str">
        <f t="shared" si="634"/>
        <v/>
      </c>
      <c r="CS1073" s="78" t="str">
        <f t="shared" si="635"/>
        <v/>
      </c>
      <c r="CT1073" s="78">
        <f t="shared" si="636"/>
        <v>0</v>
      </c>
      <c r="CU1073" s="78">
        <f t="shared" si="637"/>
        <v>0</v>
      </c>
      <c r="CV1073" s="78">
        <f t="shared" si="638"/>
        <v>0</v>
      </c>
      <c r="CW1073" s="78">
        <f t="shared" si="639"/>
        <v>0</v>
      </c>
      <c r="CX1073" s="78">
        <f t="shared" si="640"/>
        <v>0</v>
      </c>
      <c r="CY1073" s="78">
        <f t="shared" si="641"/>
        <v>0</v>
      </c>
      <c r="CZ1073" s="78">
        <f t="shared" si="642"/>
        <v>0</v>
      </c>
      <c r="DA1073" s="78">
        <f>IF(COUNTIFS($A$2:$A$601,A1073,$B$2:$B$601,B1073,$F$2:F$601,F1073)&gt;1,1,0)</f>
        <v>0</v>
      </c>
      <c r="DB1073" s="78">
        <f t="shared" si="643"/>
        <v>0</v>
      </c>
      <c r="DC1073" s="78">
        <f t="shared" si="644"/>
        <v>0</v>
      </c>
      <c r="DD1073" s="78">
        <f t="shared" si="645"/>
        <v>0</v>
      </c>
      <c r="DE1073" s="78" t="str">
        <f t="shared" si="646"/>
        <v>1</v>
      </c>
      <c r="DF1073" s="78" t="str">
        <f t="shared" si="647"/>
        <v>1</v>
      </c>
      <c r="DG1073" s="78" t="str">
        <f t="shared" si="648"/>
        <v>1</v>
      </c>
      <c r="DH1073" s="78" t="str">
        <f t="shared" si="649"/>
        <v>1</v>
      </c>
      <c r="DI1073" s="79" t="str">
        <f>IFERROR(IF(J1073="","",VLOOKUP(J1073,Lists!$D$3:$E$13,2,FALSE)),1)</f>
        <v/>
      </c>
      <c r="DJ1073" s="79" t="str">
        <f>IFERROR(IF(K1073="","",VLOOKUP(K1073,Lists!$F$3:$G$14,2,FALSE)),1)</f>
        <v/>
      </c>
      <c r="DK1073" s="79" t="str">
        <f>IFERROR(IF(M1073="","",VLOOKUP(M1073,Lists!$AA$3:$AB$18,2,FALSE)),1)</f>
        <v/>
      </c>
      <c r="DL1073" s="79" t="str">
        <f>IFERROR(IF(N1073="","",VLOOKUP(N1073,Lists!$AC$3:$AD$13,2,FALSE)),1)</f>
        <v/>
      </c>
    </row>
    <row r="1074" spans="1:116" ht="15" customHeight="1" x14ac:dyDescent="0.2">
      <c r="A1074" s="20"/>
      <c r="B1074" s="19"/>
      <c r="C1074" s="19"/>
      <c r="D1074" s="19"/>
      <c r="E1074" s="136"/>
      <c r="F1074" s="70"/>
      <c r="G1074" s="19"/>
      <c r="H1074" s="65"/>
      <c r="I1074" s="20"/>
      <c r="J1074" s="66"/>
      <c r="K1074" s="18"/>
      <c r="L1074" s="18"/>
      <c r="M1074" s="20"/>
      <c r="N1074" s="20"/>
      <c r="O1074" s="18"/>
      <c r="P1074" s="134"/>
      <c r="Q1074" s="70"/>
      <c r="R1074" s="134"/>
      <c r="S1074" s="70"/>
      <c r="T1074" s="134"/>
      <c r="U1074" s="70"/>
      <c r="V1074" s="134"/>
      <c r="W1074" s="20"/>
      <c r="X1074" s="135"/>
      <c r="Y1074" s="20"/>
      <c r="Z1074" s="135"/>
      <c r="AA1074" s="19"/>
      <c r="AB1074" s="19"/>
      <c r="AC1074" s="19"/>
      <c r="AD1074" s="19"/>
      <c r="AE1074" s="71" t="str">
        <f t="shared" si="614"/>
        <v/>
      </c>
      <c r="AF1074" s="71" t="str">
        <f t="shared" si="615"/>
        <v/>
      </c>
      <c r="AG1074" s="71" t="str">
        <f t="shared" si="616"/>
        <v/>
      </c>
      <c r="AH1074" s="71" t="str">
        <f t="shared" si="617"/>
        <v/>
      </c>
      <c r="AI1074" s="71" t="str">
        <f t="shared" si="618"/>
        <v/>
      </c>
      <c r="AJ1074" s="71" t="str">
        <f t="shared" si="619"/>
        <v/>
      </c>
      <c r="AK1074" s="71" t="str">
        <f t="shared" si="620"/>
        <v/>
      </c>
      <c r="AL1074" s="71" t="str">
        <f t="shared" si="621"/>
        <v/>
      </c>
      <c r="AM1074" s="71" t="str">
        <f t="shared" si="622"/>
        <v/>
      </c>
      <c r="AN1074" s="72" t="str">
        <f t="shared" si="623"/>
        <v/>
      </c>
      <c r="AO1074" s="73" t="str">
        <f t="shared" si="624"/>
        <v/>
      </c>
      <c r="AP1074" s="72" t="str">
        <f t="shared" si="625"/>
        <v/>
      </c>
      <c r="AQ1074" s="72" t="str">
        <f t="shared" si="626"/>
        <v/>
      </c>
      <c r="AR1074" s="72" t="str">
        <f t="shared" si="627"/>
        <v/>
      </c>
      <c r="AS1074" s="72" t="str">
        <f t="shared" si="628"/>
        <v/>
      </c>
      <c r="AT1074" s="72" t="str">
        <f t="shared" si="629"/>
        <v/>
      </c>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c r="CJ1074" s="3"/>
      <c r="CK1074" s="3"/>
      <c r="CL1074" s="3"/>
      <c r="CM1074" s="3"/>
      <c r="CN1074" s="78" t="str">
        <f t="shared" si="630"/>
        <v/>
      </c>
      <c r="CO1074" s="78" t="str">
        <f t="shared" si="631"/>
        <v/>
      </c>
      <c r="CP1074" s="78" t="str">
        <f t="shared" si="632"/>
        <v/>
      </c>
      <c r="CQ1074" s="78" t="str">
        <f t="shared" si="633"/>
        <v/>
      </c>
      <c r="CR1074" s="78" t="str">
        <f t="shared" si="634"/>
        <v/>
      </c>
      <c r="CS1074" s="78" t="str">
        <f t="shared" si="635"/>
        <v/>
      </c>
      <c r="CT1074" s="78">
        <f t="shared" si="636"/>
        <v>0</v>
      </c>
      <c r="CU1074" s="78">
        <f t="shared" si="637"/>
        <v>0</v>
      </c>
      <c r="CV1074" s="78">
        <f t="shared" si="638"/>
        <v>0</v>
      </c>
      <c r="CW1074" s="78">
        <f t="shared" si="639"/>
        <v>0</v>
      </c>
      <c r="CX1074" s="78">
        <f t="shared" si="640"/>
        <v>0</v>
      </c>
      <c r="CY1074" s="78">
        <f t="shared" si="641"/>
        <v>0</v>
      </c>
      <c r="CZ1074" s="78">
        <f t="shared" si="642"/>
        <v>0</v>
      </c>
      <c r="DA1074" s="78">
        <f>IF(COUNTIFS($A$2:$A$601,A1074,$B$2:$B$601,B1074,$F$2:F$601,F1074)&gt;1,1,0)</f>
        <v>0</v>
      </c>
      <c r="DB1074" s="78">
        <f t="shared" si="643"/>
        <v>0</v>
      </c>
      <c r="DC1074" s="78">
        <f t="shared" si="644"/>
        <v>0</v>
      </c>
      <c r="DD1074" s="78">
        <f t="shared" si="645"/>
        <v>0</v>
      </c>
      <c r="DE1074" s="78" t="str">
        <f t="shared" si="646"/>
        <v>1</v>
      </c>
      <c r="DF1074" s="78" t="str">
        <f t="shared" si="647"/>
        <v>1</v>
      </c>
      <c r="DG1074" s="78" t="str">
        <f t="shared" si="648"/>
        <v>1</v>
      </c>
      <c r="DH1074" s="78" t="str">
        <f t="shared" si="649"/>
        <v>1</v>
      </c>
      <c r="DI1074" s="79" t="str">
        <f>IFERROR(IF(J1074="","",VLOOKUP(J1074,Lists!$D$3:$E$13,2,FALSE)),1)</f>
        <v/>
      </c>
      <c r="DJ1074" s="79" t="str">
        <f>IFERROR(IF(K1074="","",VLOOKUP(K1074,Lists!$F$3:$G$14,2,FALSE)),1)</f>
        <v/>
      </c>
      <c r="DK1074" s="79" t="str">
        <f>IFERROR(IF(M1074="","",VLOOKUP(M1074,Lists!$AA$3:$AB$18,2,FALSE)),1)</f>
        <v/>
      </c>
      <c r="DL1074" s="79" t="str">
        <f>IFERROR(IF(N1074="","",VLOOKUP(N1074,Lists!$AC$3:$AD$13,2,FALSE)),1)</f>
        <v/>
      </c>
    </row>
    <row r="1075" spans="1:116" ht="15" customHeight="1" x14ac:dyDescent="0.2">
      <c r="A1075" s="20"/>
      <c r="B1075" s="19"/>
      <c r="C1075" s="19"/>
      <c r="D1075" s="19"/>
      <c r="E1075" s="136"/>
      <c r="F1075" s="70"/>
      <c r="G1075" s="19"/>
      <c r="H1075" s="65"/>
      <c r="I1075" s="20"/>
      <c r="J1075" s="66"/>
      <c r="K1075" s="18"/>
      <c r="L1075" s="18"/>
      <c r="M1075" s="20"/>
      <c r="N1075" s="20"/>
      <c r="O1075" s="18"/>
      <c r="P1075" s="134"/>
      <c r="Q1075" s="70"/>
      <c r="R1075" s="134"/>
      <c r="S1075" s="70"/>
      <c r="T1075" s="134"/>
      <c r="U1075" s="70"/>
      <c r="V1075" s="134"/>
      <c r="W1075" s="20"/>
      <c r="X1075" s="135"/>
      <c r="Y1075" s="20"/>
      <c r="Z1075" s="135"/>
      <c r="AA1075" s="19"/>
      <c r="AB1075" s="19"/>
      <c r="AC1075" s="19"/>
      <c r="AD1075" s="19"/>
      <c r="AE1075" s="71" t="str">
        <f t="shared" si="614"/>
        <v/>
      </c>
      <c r="AF1075" s="71" t="str">
        <f t="shared" si="615"/>
        <v/>
      </c>
      <c r="AG1075" s="71" t="str">
        <f t="shared" si="616"/>
        <v/>
      </c>
      <c r="AH1075" s="71" t="str">
        <f t="shared" si="617"/>
        <v/>
      </c>
      <c r="AI1075" s="71" t="str">
        <f t="shared" si="618"/>
        <v/>
      </c>
      <c r="AJ1075" s="71" t="str">
        <f t="shared" si="619"/>
        <v/>
      </c>
      <c r="AK1075" s="71" t="str">
        <f t="shared" si="620"/>
        <v/>
      </c>
      <c r="AL1075" s="71" t="str">
        <f t="shared" si="621"/>
        <v/>
      </c>
      <c r="AM1075" s="71" t="str">
        <f t="shared" si="622"/>
        <v/>
      </c>
      <c r="AN1075" s="72" t="str">
        <f t="shared" si="623"/>
        <v/>
      </c>
      <c r="AO1075" s="73" t="str">
        <f t="shared" si="624"/>
        <v/>
      </c>
      <c r="AP1075" s="72" t="str">
        <f t="shared" si="625"/>
        <v/>
      </c>
      <c r="AQ1075" s="72" t="str">
        <f t="shared" si="626"/>
        <v/>
      </c>
      <c r="AR1075" s="72" t="str">
        <f t="shared" si="627"/>
        <v/>
      </c>
      <c r="AS1075" s="72" t="str">
        <f t="shared" si="628"/>
        <v/>
      </c>
      <c r="AT1075" s="72" t="str">
        <f t="shared" si="629"/>
        <v/>
      </c>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c r="CM1075" s="3"/>
      <c r="CN1075" s="78" t="str">
        <f t="shared" si="630"/>
        <v/>
      </c>
      <c r="CO1075" s="78" t="str">
        <f t="shared" si="631"/>
        <v/>
      </c>
      <c r="CP1075" s="78" t="str">
        <f t="shared" si="632"/>
        <v/>
      </c>
      <c r="CQ1075" s="78" t="str">
        <f t="shared" si="633"/>
        <v/>
      </c>
      <c r="CR1075" s="78" t="str">
        <f t="shared" si="634"/>
        <v/>
      </c>
      <c r="CS1075" s="78" t="str">
        <f t="shared" si="635"/>
        <v/>
      </c>
      <c r="CT1075" s="78">
        <f t="shared" si="636"/>
        <v>0</v>
      </c>
      <c r="CU1075" s="78">
        <f t="shared" si="637"/>
        <v>0</v>
      </c>
      <c r="CV1075" s="78">
        <f t="shared" si="638"/>
        <v>0</v>
      </c>
      <c r="CW1075" s="78">
        <f t="shared" si="639"/>
        <v>0</v>
      </c>
      <c r="CX1075" s="78">
        <f t="shared" si="640"/>
        <v>0</v>
      </c>
      <c r="CY1075" s="78">
        <f t="shared" si="641"/>
        <v>0</v>
      </c>
      <c r="CZ1075" s="78">
        <f t="shared" si="642"/>
        <v>0</v>
      </c>
      <c r="DA1075" s="78">
        <f>IF(COUNTIFS($A$2:$A$601,A1075,$B$2:$B$601,B1075,$F$2:F$601,F1075)&gt;1,1,0)</f>
        <v>0</v>
      </c>
      <c r="DB1075" s="78">
        <f t="shared" si="643"/>
        <v>0</v>
      </c>
      <c r="DC1075" s="78">
        <f t="shared" si="644"/>
        <v>0</v>
      </c>
      <c r="DD1075" s="78">
        <f t="shared" si="645"/>
        <v>0</v>
      </c>
      <c r="DE1075" s="78" t="str">
        <f t="shared" si="646"/>
        <v>1</v>
      </c>
      <c r="DF1075" s="78" t="str">
        <f t="shared" si="647"/>
        <v>1</v>
      </c>
      <c r="DG1075" s="78" t="str">
        <f t="shared" si="648"/>
        <v>1</v>
      </c>
      <c r="DH1075" s="78" t="str">
        <f t="shared" si="649"/>
        <v>1</v>
      </c>
      <c r="DI1075" s="79" t="str">
        <f>IFERROR(IF(J1075="","",VLOOKUP(J1075,Lists!$D$3:$E$13,2,FALSE)),1)</f>
        <v/>
      </c>
      <c r="DJ1075" s="79" t="str">
        <f>IFERROR(IF(K1075="","",VLOOKUP(K1075,Lists!$F$3:$G$14,2,FALSE)),1)</f>
        <v/>
      </c>
      <c r="DK1075" s="79" t="str">
        <f>IFERROR(IF(M1075="","",VLOOKUP(M1075,Lists!$AA$3:$AB$18,2,FALSE)),1)</f>
        <v/>
      </c>
      <c r="DL1075" s="79" t="str">
        <f>IFERROR(IF(N1075="","",VLOOKUP(N1075,Lists!$AC$3:$AD$13,2,FALSE)),1)</f>
        <v/>
      </c>
    </row>
    <row r="1076" spans="1:116" ht="15" customHeight="1" x14ac:dyDescent="0.2">
      <c r="A1076" s="20"/>
      <c r="B1076" s="19"/>
      <c r="C1076" s="19"/>
      <c r="D1076" s="19"/>
      <c r="E1076" s="136"/>
      <c r="F1076" s="70"/>
      <c r="G1076" s="19"/>
      <c r="H1076" s="65"/>
      <c r="I1076" s="20"/>
      <c r="J1076" s="66"/>
      <c r="K1076" s="18"/>
      <c r="L1076" s="18"/>
      <c r="M1076" s="20"/>
      <c r="N1076" s="20"/>
      <c r="O1076" s="18"/>
      <c r="P1076" s="134"/>
      <c r="Q1076" s="70"/>
      <c r="R1076" s="134"/>
      <c r="S1076" s="70"/>
      <c r="T1076" s="134"/>
      <c r="U1076" s="70"/>
      <c r="V1076" s="134"/>
      <c r="W1076" s="20"/>
      <c r="X1076" s="135"/>
      <c r="Y1076" s="20"/>
      <c r="Z1076" s="135"/>
      <c r="AA1076" s="19"/>
      <c r="AB1076" s="19"/>
      <c r="AC1076" s="19"/>
      <c r="AD1076" s="19"/>
      <c r="AE1076" s="71" t="str">
        <f t="shared" si="614"/>
        <v/>
      </c>
      <c r="AF1076" s="71" t="str">
        <f t="shared" si="615"/>
        <v/>
      </c>
      <c r="AG1076" s="71" t="str">
        <f t="shared" si="616"/>
        <v/>
      </c>
      <c r="AH1076" s="71" t="str">
        <f t="shared" si="617"/>
        <v/>
      </c>
      <c r="AI1076" s="71" t="str">
        <f t="shared" si="618"/>
        <v/>
      </c>
      <c r="AJ1076" s="71" t="str">
        <f t="shared" si="619"/>
        <v/>
      </c>
      <c r="AK1076" s="71" t="str">
        <f t="shared" si="620"/>
        <v/>
      </c>
      <c r="AL1076" s="71" t="str">
        <f t="shared" si="621"/>
        <v/>
      </c>
      <c r="AM1076" s="71" t="str">
        <f t="shared" si="622"/>
        <v/>
      </c>
      <c r="AN1076" s="72" t="str">
        <f t="shared" si="623"/>
        <v/>
      </c>
      <c r="AO1076" s="73" t="str">
        <f t="shared" si="624"/>
        <v/>
      </c>
      <c r="AP1076" s="72" t="str">
        <f t="shared" si="625"/>
        <v/>
      </c>
      <c r="AQ1076" s="72" t="str">
        <f t="shared" si="626"/>
        <v/>
      </c>
      <c r="AR1076" s="72" t="str">
        <f t="shared" si="627"/>
        <v/>
      </c>
      <c r="AS1076" s="72" t="str">
        <f t="shared" si="628"/>
        <v/>
      </c>
      <c r="AT1076" s="72" t="str">
        <f t="shared" si="629"/>
        <v/>
      </c>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c r="CJ1076" s="3"/>
      <c r="CK1076" s="3"/>
      <c r="CL1076" s="3"/>
      <c r="CM1076" s="3"/>
      <c r="CN1076" s="78" t="str">
        <f t="shared" si="630"/>
        <v/>
      </c>
      <c r="CO1076" s="78" t="str">
        <f t="shared" si="631"/>
        <v/>
      </c>
      <c r="CP1076" s="78" t="str">
        <f t="shared" si="632"/>
        <v/>
      </c>
      <c r="CQ1076" s="78" t="str">
        <f t="shared" si="633"/>
        <v/>
      </c>
      <c r="CR1076" s="78" t="str">
        <f t="shared" si="634"/>
        <v/>
      </c>
      <c r="CS1076" s="78" t="str">
        <f t="shared" si="635"/>
        <v/>
      </c>
      <c r="CT1076" s="78">
        <f t="shared" si="636"/>
        <v>0</v>
      </c>
      <c r="CU1076" s="78">
        <f t="shared" si="637"/>
        <v>0</v>
      </c>
      <c r="CV1076" s="78">
        <f t="shared" si="638"/>
        <v>0</v>
      </c>
      <c r="CW1076" s="78">
        <f t="shared" si="639"/>
        <v>0</v>
      </c>
      <c r="CX1076" s="78">
        <f t="shared" si="640"/>
        <v>0</v>
      </c>
      <c r="CY1076" s="78">
        <f t="shared" si="641"/>
        <v>0</v>
      </c>
      <c r="CZ1076" s="78">
        <f t="shared" si="642"/>
        <v>0</v>
      </c>
      <c r="DA1076" s="78">
        <f>IF(COUNTIFS($A$2:$A$601,A1076,$B$2:$B$601,B1076,$F$2:F$601,F1076)&gt;1,1,0)</f>
        <v>0</v>
      </c>
      <c r="DB1076" s="78">
        <f t="shared" si="643"/>
        <v>0</v>
      </c>
      <c r="DC1076" s="78">
        <f t="shared" si="644"/>
        <v>0</v>
      </c>
      <c r="DD1076" s="78">
        <f t="shared" si="645"/>
        <v>0</v>
      </c>
      <c r="DE1076" s="78" t="str">
        <f t="shared" si="646"/>
        <v>1</v>
      </c>
      <c r="DF1076" s="78" t="str">
        <f t="shared" si="647"/>
        <v>1</v>
      </c>
      <c r="DG1076" s="78" t="str">
        <f t="shared" si="648"/>
        <v>1</v>
      </c>
      <c r="DH1076" s="78" t="str">
        <f t="shared" si="649"/>
        <v>1</v>
      </c>
      <c r="DI1076" s="79" t="str">
        <f>IFERROR(IF(J1076="","",VLOOKUP(J1076,Lists!$D$3:$E$13,2,FALSE)),1)</f>
        <v/>
      </c>
      <c r="DJ1076" s="79" t="str">
        <f>IFERROR(IF(K1076="","",VLOOKUP(K1076,Lists!$F$3:$G$14,2,FALSE)),1)</f>
        <v/>
      </c>
      <c r="DK1076" s="79" t="str">
        <f>IFERROR(IF(M1076="","",VLOOKUP(M1076,Lists!$AA$3:$AB$18,2,FALSE)),1)</f>
        <v/>
      </c>
      <c r="DL1076" s="79" t="str">
        <f>IFERROR(IF(N1076="","",VLOOKUP(N1076,Lists!$AC$3:$AD$13,2,FALSE)),1)</f>
        <v/>
      </c>
    </row>
    <row r="1077" spans="1:116" ht="15" customHeight="1" x14ac:dyDescent="0.2">
      <c r="A1077" s="20"/>
      <c r="B1077" s="19"/>
      <c r="C1077" s="19"/>
      <c r="D1077" s="19"/>
      <c r="E1077" s="136"/>
      <c r="F1077" s="70"/>
      <c r="G1077" s="19"/>
      <c r="H1077" s="65"/>
      <c r="I1077" s="20"/>
      <c r="J1077" s="66"/>
      <c r="K1077" s="18"/>
      <c r="L1077" s="18"/>
      <c r="M1077" s="20"/>
      <c r="N1077" s="20"/>
      <c r="O1077" s="18"/>
      <c r="P1077" s="134"/>
      <c r="Q1077" s="70"/>
      <c r="R1077" s="134"/>
      <c r="S1077" s="70"/>
      <c r="T1077" s="134"/>
      <c r="U1077" s="70"/>
      <c r="V1077" s="134"/>
      <c r="W1077" s="20"/>
      <c r="X1077" s="135"/>
      <c r="Y1077" s="20"/>
      <c r="Z1077" s="135"/>
      <c r="AA1077" s="19"/>
      <c r="AB1077" s="19"/>
      <c r="AC1077" s="19"/>
      <c r="AD1077" s="19"/>
      <c r="AE1077" s="71" t="str">
        <f t="shared" si="614"/>
        <v/>
      </c>
      <c r="AF1077" s="71" t="str">
        <f t="shared" si="615"/>
        <v/>
      </c>
      <c r="AG1077" s="71" t="str">
        <f t="shared" si="616"/>
        <v/>
      </c>
      <c r="AH1077" s="71" t="str">
        <f t="shared" si="617"/>
        <v/>
      </c>
      <c r="AI1077" s="71" t="str">
        <f t="shared" si="618"/>
        <v/>
      </c>
      <c r="AJ1077" s="71" t="str">
        <f t="shared" si="619"/>
        <v/>
      </c>
      <c r="AK1077" s="71" t="str">
        <f t="shared" si="620"/>
        <v/>
      </c>
      <c r="AL1077" s="71" t="str">
        <f t="shared" si="621"/>
        <v/>
      </c>
      <c r="AM1077" s="71" t="str">
        <f t="shared" si="622"/>
        <v/>
      </c>
      <c r="AN1077" s="72" t="str">
        <f t="shared" si="623"/>
        <v/>
      </c>
      <c r="AO1077" s="73" t="str">
        <f t="shared" si="624"/>
        <v/>
      </c>
      <c r="AP1077" s="72" t="str">
        <f t="shared" si="625"/>
        <v/>
      </c>
      <c r="AQ1077" s="72" t="str">
        <f t="shared" si="626"/>
        <v/>
      </c>
      <c r="AR1077" s="72" t="str">
        <f t="shared" si="627"/>
        <v/>
      </c>
      <c r="AS1077" s="72" t="str">
        <f t="shared" si="628"/>
        <v/>
      </c>
      <c r="AT1077" s="72" t="str">
        <f t="shared" si="629"/>
        <v/>
      </c>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c r="CJ1077" s="3"/>
      <c r="CK1077" s="3"/>
      <c r="CL1077" s="3"/>
      <c r="CM1077" s="3"/>
      <c r="CN1077" s="78" t="str">
        <f t="shared" si="630"/>
        <v/>
      </c>
      <c r="CO1077" s="78" t="str">
        <f t="shared" si="631"/>
        <v/>
      </c>
      <c r="CP1077" s="78" t="str">
        <f t="shared" si="632"/>
        <v/>
      </c>
      <c r="CQ1077" s="78" t="str">
        <f t="shared" si="633"/>
        <v/>
      </c>
      <c r="CR1077" s="78" t="str">
        <f t="shared" si="634"/>
        <v/>
      </c>
      <c r="CS1077" s="78" t="str">
        <f t="shared" si="635"/>
        <v/>
      </c>
      <c r="CT1077" s="78">
        <f t="shared" si="636"/>
        <v>0</v>
      </c>
      <c r="CU1077" s="78">
        <f t="shared" si="637"/>
        <v>0</v>
      </c>
      <c r="CV1077" s="78">
        <f t="shared" si="638"/>
        <v>0</v>
      </c>
      <c r="CW1077" s="78">
        <f t="shared" si="639"/>
        <v>0</v>
      </c>
      <c r="CX1077" s="78">
        <f t="shared" si="640"/>
        <v>0</v>
      </c>
      <c r="CY1077" s="78">
        <f t="shared" si="641"/>
        <v>0</v>
      </c>
      <c r="CZ1077" s="78">
        <f t="shared" si="642"/>
        <v>0</v>
      </c>
      <c r="DA1077" s="78">
        <f>IF(COUNTIFS($A$2:$A$601,A1077,$B$2:$B$601,B1077,$F$2:F$601,F1077)&gt;1,1,0)</f>
        <v>0</v>
      </c>
      <c r="DB1077" s="78">
        <f t="shared" si="643"/>
        <v>0</v>
      </c>
      <c r="DC1077" s="78">
        <f t="shared" si="644"/>
        <v>0</v>
      </c>
      <c r="DD1077" s="78">
        <f t="shared" si="645"/>
        <v>0</v>
      </c>
      <c r="DE1077" s="78" t="str">
        <f t="shared" si="646"/>
        <v>1</v>
      </c>
      <c r="DF1077" s="78" t="str">
        <f t="shared" si="647"/>
        <v>1</v>
      </c>
      <c r="DG1077" s="78" t="str">
        <f t="shared" si="648"/>
        <v>1</v>
      </c>
      <c r="DH1077" s="78" t="str">
        <f t="shared" si="649"/>
        <v>1</v>
      </c>
      <c r="DI1077" s="79" t="str">
        <f>IFERROR(IF(J1077="","",VLOOKUP(J1077,Lists!$D$3:$E$13,2,FALSE)),1)</f>
        <v/>
      </c>
      <c r="DJ1077" s="79" t="str">
        <f>IFERROR(IF(K1077="","",VLOOKUP(K1077,Lists!$F$3:$G$14,2,FALSE)),1)</f>
        <v/>
      </c>
      <c r="DK1077" s="79" t="str">
        <f>IFERROR(IF(M1077="","",VLOOKUP(M1077,Lists!$AA$3:$AB$18,2,FALSE)),1)</f>
        <v/>
      </c>
      <c r="DL1077" s="79" t="str">
        <f>IFERROR(IF(N1077="","",VLOOKUP(N1077,Lists!$AC$3:$AD$13,2,FALSE)),1)</f>
        <v/>
      </c>
    </row>
    <row r="1078" spans="1:116" ht="15" customHeight="1" x14ac:dyDescent="0.2">
      <c r="A1078" s="20"/>
      <c r="B1078" s="19"/>
      <c r="C1078" s="19"/>
      <c r="D1078" s="19"/>
      <c r="E1078" s="136"/>
      <c r="F1078" s="70"/>
      <c r="G1078" s="19"/>
      <c r="H1078" s="65"/>
      <c r="I1078" s="20"/>
      <c r="J1078" s="66"/>
      <c r="K1078" s="18"/>
      <c r="L1078" s="18"/>
      <c r="M1078" s="20"/>
      <c r="N1078" s="20"/>
      <c r="O1078" s="18"/>
      <c r="P1078" s="134"/>
      <c r="Q1078" s="70"/>
      <c r="R1078" s="134"/>
      <c r="S1078" s="70"/>
      <c r="T1078" s="134"/>
      <c r="U1078" s="70"/>
      <c r="V1078" s="134"/>
      <c r="W1078" s="20"/>
      <c r="X1078" s="135"/>
      <c r="Y1078" s="20"/>
      <c r="Z1078" s="135"/>
      <c r="AA1078" s="19"/>
      <c r="AB1078" s="19"/>
      <c r="AC1078" s="19"/>
      <c r="AD1078" s="19"/>
      <c r="AE1078" s="71" t="str">
        <f t="shared" si="614"/>
        <v/>
      </c>
      <c r="AF1078" s="71" t="str">
        <f t="shared" si="615"/>
        <v/>
      </c>
      <c r="AG1078" s="71" t="str">
        <f t="shared" si="616"/>
        <v/>
      </c>
      <c r="AH1078" s="71" t="str">
        <f t="shared" si="617"/>
        <v/>
      </c>
      <c r="AI1078" s="71" t="str">
        <f t="shared" si="618"/>
        <v/>
      </c>
      <c r="AJ1078" s="71" t="str">
        <f t="shared" si="619"/>
        <v/>
      </c>
      <c r="AK1078" s="71" t="str">
        <f t="shared" si="620"/>
        <v/>
      </c>
      <c r="AL1078" s="71" t="str">
        <f t="shared" si="621"/>
        <v/>
      </c>
      <c r="AM1078" s="71" t="str">
        <f t="shared" si="622"/>
        <v/>
      </c>
      <c r="AN1078" s="72" t="str">
        <f t="shared" si="623"/>
        <v/>
      </c>
      <c r="AO1078" s="73" t="str">
        <f t="shared" si="624"/>
        <v/>
      </c>
      <c r="AP1078" s="72" t="str">
        <f t="shared" si="625"/>
        <v/>
      </c>
      <c r="AQ1078" s="72" t="str">
        <f t="shared" si="626"/>
        <v/>
      </c>
      <c r="AR1078" s="72" t="str">
        <f t="shared" si="627"/>
        <v/>
      </c>
      <c r="AS1078" s="72" t="str">
        <f t="shared" si="628"/>
        <v/>
      </c>
      <c r="AT1078" s="72" t="str">
        <f t="shared" si="629"/>
        <v/>
      </c>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c r="CJ1078" s="3"/>
      <c r="CK1078" s="3"/>
      <c r="CL1078" s="3"/>
      <c r="CM1078" s="3"/>
      <c r="CN1078" s="78" t="str">
        <f t="shared" si="630"/>
        <v/>
      </c>
      <c r="CO1078" s="78" t="str">
        <f t="shared" si="631"/>
        <v/>
      </c>
      <c r="CP1078" s="78" t="str">
        <f t="shared" si="632"/>
        <v/>
      </c>
      <c r="CQ1078" s="78" t="str">
        <f t="shared" si="633"/>
        <v/>
      </c>
      <c r="CR1078" s="78" t="str">
        <f t="shared" si="634"/>
        <v/>
      </c>
      <c r="CS1078" s="78" t="str">
        <f t="shared" si="635"/>
        <v/>
      </c>
      <c r="CT1078" s="78">
        <f t="shared" si="636"/>
        <v>0</v>
      </c>
      <c r="CU1078" s="78">
        <f t="shared" si="637"/>
        <v>0</v>
      </c>
      <c r="CV1078" s="78">
        <f t="shared" si="638"/>
        <v>0</v>
      </c>
      <c r="CW1078" s="78">
        <f t="shared" si="639"/>
        <v>0</v>
      </c>
      <c r="CX1078" s="78">
        <f t="shared" si="640"/>
        <v>0</v>
      </c>
      <c r="CY1078" s="78">
        <f t="shared" si="641"/>
        <v>0</v>
      </c>
      <c r="CZ1078" s="78">
        <f t="shared" si="642"/>
        <v>0</v>
      </c>
      <c r="DA1078" s="78">
        <f>IF(COUNTIFS($A$2:$A$601,A1078,$B$2:$B$601,B1078,$F$2:F$601,F1078)&gt;1,1,0)</f>
        <v>0</v>
      </c>
      <c r="DB1078" s="78">
        <f t="shared" si="643"/>
        <v>0</v>
      </c>
      <c r="DC1078" s="78">
        <f t="shared" si="644"/>
        <v>0</v>
      </c>
      <c r="DD1078" s="78">
        <f t="shared" si="645"/>
        <v>0</v>
      </c>
      <c r="DE1078" s="78" t="str">
        <f t="shared" si="646"/>
        <v>1</v>
      </c>
      <c r="DF1078" s="78" t="str">
        <f t="shared" si="647"/>
        <v>1</v>
      </c>
      <c r="DG1078" s="78" t="str">
        <f t="shared" si="648"/>
        <v>1</v>
      </c>
      <c r="DH1078" s="78" t="str">
        <f t="shared" si="649"/>
        <v>1</v>
      </c>
      <c r="DI1078" s="79" t="str">
        <f>IFERROR(IF(J1078="","",VLOOKUP(J1078,Lists!$D$3:$E$13,2,FALSE)),1)</f>
        <v/>
      </c>
      <c r="DJ1078" s="79" t="str">
        <f>IFERROR(IF(K1078="","",VLOOKUP(K1078,Lists!$F$3:$G$14,2,FALSE)),1)</f>
        <v/>
      </c>
      <c r="DK1078" s="79" t="str">
        <f>IFERROR(IF(M1078="","",VLOOKUP(M1078,Lists!$AA$3:$AB$18,2,FALSE)),1)</f>
        <v/>
      </c>
      <c r="DL1078" s="79" t="str">
        <f>IFERROR(IF(N1078="","",VLOOKUP(N1078,Lists!$AC$3:$AD$13,2,FALSE)),1)</f>
        <v/>
      </c>
    </row>
    <row r="1079" spans="1:116" ht="15" customHeight="1" x14ac:dyDescent="0.2">
      <c r="A1079" s="20"/>
      <c r="B1079" s="19"/>
      <c r="C1079" s="19"/>
      <c r="D1079" s="19"/>
      <c r="E1079" s="136"/>
      <c r="F1079" s="70"/>
      <c r="G1079" s="19"/>
      <c r="H1079" s="65"/>
      <c r="I1079" s="20"/>
      <c r="J1079" s="66"/>
      <c r="K1079" s="18"/>
      <c r="L1079" s="18"/>
      <c r="M1079" s="20"/>
      <c r="N1079" s="20"/>
      <c r="O1079" s="18"/>
      <c r="P1079" s="134"/>
      <c r="Q1079" s="70"/>
      <c r="R1079" s="134"/>
      <c r="S1079" s="70"/>
      <c r="T1079" s="134"/>
      <c r="U1079" s="70"/>
      <c r="V1079" s="134"/>
      <c r="W1079" s="20"/>
      <c r="X1079" s="135"/>
      <c r="Y1079" s="20"/>
      <c r="Z1079" s="135"/>
      <c r="AA1079" s="19"/>
      <c r="AB1079" s="19"/>
      <c r="AC1079" s="19"/>
      <c r="AD1079" s="19"/>
      <c r="AE1079" s="71" t="str">
        <f t="shared" si="614"/>
        <v/>
      </c>
      <c r="AF1079" s="71" t="str">
        <f t="shared" si="615"/>
        <v/>
      </c>
      <c r="AG1079" s="71" t="str">
        <f t="shared" si="616"/>
        <v/>
      </c>
      <c r="AH1079" s="71" t="str">
        <f t="shared" si="617"/>
        <v/>
      </c>
      <c r="AI1079" s="71" t="str">
        <f t="shared" si="618"/>
        <v/>
      </c>
      <c r="AJ1079" s="71" t="str">
        <f t="shared" si="619"/>
        <v/>
      </c>
      <c r="AK1079" s="71" t="str">
        <f t="shared" si="620"/>
        <v/>
      </c>
      <c r="AL1079" s="71" t="str">
        <f t="shared" si="621"/>
        <v/>
      </c>
      <c r="AM1079" s="71" t="str">
        <f t="shared" si="622"/>
        <v/>
      </c>
      <c r="AN1079" s="72" t="str">
        <f t="shared" si="623"/>
        <v/>
      </c>
      <c r="AO1079" s="73" t="str">
        <f t="shared" si="624"/>
        <v/>
      </c>
      <c r="AP1079" s="72" t="str">
        <f t="shared" si="625"/>
        <v/>
      </c>
      <c r="AQ1079" s="72" t="str">
        <f t="shared" si="626"/>
        <v/>
      </c>
      <c r="AR1079" s="72" t="str">
        <f t="shared" si="627"/>
        <v/>
      </c>
      <c r="AS1079" s="72" t="str">
        <f t="shared" si="628"/>
        <v/>
      </c>
      <c r="AT1079" s="72" t="str">
        <f t="shared" si="629"/>
        <v/>
      </c>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c r="CM1079" s="3"/>
      <c r="CN1079" s="78" t="str">
        <f t="shared" si="630"/>
        <v/>
      </c>
      <c r="CO1079" s="78" t="str">
        <f t="shared" si="631"/>
        <v/>
      </c>
      <c r="CP1079" s="78" t="str">
        <f t="shared" si="632"/>
        <v/>
      </c>
      <c r="CQ1079" s="78" t="str">
        <f t="shared" si="633"/>
        <v/>
      </c>
      <c r="CR1079" s="78" t="str">
        <f t="shared" si="634"/>
        <v/>
      </c>
      <c r="CS1079" s="78" t="str">
        <f t="shared" si="635"/>
        <v/>
      </c>
      <c r="CT1079" s="78">
        <f t="shared" si="636"/>
        <v>0</v>
      </c>
      <c r="CU1079" s="78">
        <f t="shared" si="637"/>
        <v>0</v>
      </c>
      <c r="CV1079" s="78">
        <f t="shared" si="638"/>
        <v>0</v>
      </c>
      <c r="CW1079" s="78">
        <f t="shared" si="639"/>
        <v>0</v>
      </c>
      <c r="CX1079" s="78">
        <f t="shared" si="640"/>
        <v>0</v>
      </c>
      <c r="CY1079" s="78">
        <f t="shared" si="641"/>
        <v>0</v>
      </c>
      <c r="CZ1079" s="78">
        <f t="shared" si="642"/>
        <v>0</v>
      </c>
      <c r="DA1079" s="78">
        <f>IF(COUNTIFS($A$2:$A$601,A1079,$B$2:$B$601,B1079,$F$2:F$601,F1079)&gt;1,1,0)</f>
        <v>0</v>
      </c>
      <c r="DB1079" s="78">
        <f t="shared" si="643"/>
        <v>0</v>
      </c>
      <c r="DC1079" s="78">
        <f t="shared" si="644"/>
        <v>0</v>
      </c>
      <c r="DD1079" s="78">
        <f t="shared" si="645"/>
        <v>0</v>
      </c>
      <c r="DE1079" s="78" t="str">
        <f t="shared" si="646"/>
        <v>1</v>
      </c>
      <c r="DF1079" s="78" t="str">
        <f t="shared" si="647"/>
        <v>1</v>
      </c>
      <c r="DG1079" s="78" t="str">
        <f t="shared" si="648"/>
        <v>1</v>
      </c>
      <c r="DH1079" s="78" t="str">
        <f t="shared" si="649"/>
        <v>1</v>
      </c>
      <c r="DI1079" s="79" t="str">
        <f>IFERROR(IF(J1079="","",VLOOKUP(J1079,Lists!$D$3:$E$13,2,FALSE)),1)</f>
        <v/>
      </c>
      <c r="DJ1079" s="79" t="str">
        <f>IFERROR(IF(K1079="","",VLOOKUP(K1079,Lists!$F$3:$G$14,2,FALSE)),1)</f>
        <v/>
      </c>
      <c r="DK1079" s="79" t="str">
        <f>IFERROR(IF(M1079="","",VLOOKUP(M1079,Lists!$AA$3:$AB$18,2,FALSE)),1)</f>
        <v/>
      </c>
      <c r="DL1079" s="79" t="str">
        <f>IFERROR(IF(N1079="","",VLOOKUP(N1079,Lists!$AC$3:$AD$13,2,FALSE)),1)</f>
        <v/>
      </c>
    </row>
    <row r="1080" spans="1:116" ht="15" customHeight="1" x14ac:dyDescent="0.2">
      <c r="A1080" s="20"/>
      <c r="B1080" s="19"/>
      <c r="C1080" s="19"/>
      <c r="D1080" s="19"/>
      <c r="E1080" s="136"/>
      <c r="F1080" s="70"/>
      <c r="G1080" s="19"/>
      <c r="H1080" s="65"/>
      <c r="I1080" s="20"/>
      <c r="J1080" s="66"/>
      <c r="K1080" s="18"/>
      <c r="L1080" s="18"/>
      <c r="M1080" s="20"/>
      <c r="N1080" s="20"/>
      <c r="O1080" s="18"/>
      <c r="P1080" s="134"/>
      <c r="Q1080" s="70"/>
      <c r="R1080" s="134"/>
      <c r="S1080" s="70"/>
      <c r="T1080" s="134"/>
      <c r="U1080" s="70"/>
      <c r="V1080" s="134"/>
      <c r="W1080" s="20"/>
      <c r="X1080" s="135"/>
      <c r="Y1080" s="20"/>
      <c r="Z1080" s="135"/>
      <c r="AA1080" s="19"/>
      <c r="AB1080" s="19"/>
      <c r="AC1080" s="19"/>
      <c r="AD1080" s="19"/>
      <c r="AE1080" s="71" t="str">
        <f t="shared" si="614"/>
        <v/>
      </c>
      <c r="AF1080" s="71" t="str">
        <f t="shared" si="615"/>
        <v/>
      </c>
      <c r="AG1080" s="71" t="str">
        <f t="shared" si="616"/>
        <v/>
      </c>
      <c r="AH1080" s="71" t="str">
        <f t="shared" si="617"/>
        <v/>
      </c>
      <c r="AI1080" s="71" t="str">
        <f t="shared" si="618"/>
        <v/>
      </c>
      <c r="AJ1080" s="71" t="str">
        <f t="shared" si="619"/>
        <v/>
      </c>
      <c r="AK1080" s="71" t="str">
        <f t="shared" si="620"/>
        <v/>
      </c>
      <c r="AL1080" s="71" t="str">
        <f t="shared" si="621"/>
        <v/>
      </c>
      <c r="AM1080" s="71" t="str">
        <f t="shared" si="622"/>
        <v/>
      </c>
      <c r="AN1080" s="72" t="str">
        <f t="shared" si="623"/>
        <v/>
      </c>
      <c r="AO1080" s="73" t="str">
        <f t="shared" si="624"/>
        <v/>
      </c>
      <c r="AP1080" s="72" t="str">
        <f t="shared" si="625"/>
        <v/>
      </c>
      <c r="AQ1080" s="72" t="str">
        <f t="shared" si="626"/>
        <v/>
      </c>
      <c r="AR1080" s="72" t="str">
        <f t="shared" si="627"/>
        <v/>
      </c>
      <c r="AS1080" s="72" t="str">
        <f t="shared" si="628"/>
        <v/>
      </c>
      <c r="AT1080" s="72" t="str">
        <f t="shared" si="629"/>
        <v/>
      </c>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c r="CJ1080" s="3"/>
      <c r="CK1080" s="3"/>
      <c r="CL1080" s="3"/>
      <c r="CM1080" s="3"/>
      <c r="CN1080" s="78" t="str">
        <f t="shared" si="630"/>
        <v/>
      </c>
      <c r="CO1080" s="78" t="str">
        <f t="shared" si="631"/>
        <v/>
      </c>
      <c r="CP1080" s="78" t="str">
        <f t="shared" si="632"/>
        <v/>
      </c>
      <c r="CQ1080" s="78" t="str">
        <f t="shared" si="633"/>
        <v/>
      </c>
      <c r="CR1080" s="78" t="str">
        <f t="shared" si="634"/>
        <v/>
      </c>
      <c r="CS1080" s="78" t="str">
        <f t="shared" si="635"/>
        <v/>
      </c>
      <c r="CT1080" s="78">
        <f t="shared" si="636"/>
        <v>0</v>
      </c>
      <c r="CU1080" s="78">
        <f t="shared" si="637"/>
        <v>0</v>
      </c>
      <c r="CV1080" s="78">
        <f t="shared" si="638"/>
        <v>0</v>
      </c>
      <c r="CW1080" s="78">
        <f t="shared" si="639"/>
        <v>0</v>
      </c>
      <c r="CX1080" s="78">
        <f t="shared" si="640"/>
        <v>0</v>
      </c>
      <c r="CY1080" s="78">
        <f t="shared" si="641"/>
        <v>0</v>
      </c>
      <c r="CZ1080" s="78">
        <f t="shared" si="642"/>
        <v>0</v>
      </c>
      <c r="DA1080" s="78">
        <f>IF(COUNTIFS($A$2:$A$601,A1080,$B$2:$B$601,B1080,$F$2:F$601,F1080)&gt;1,1,0)</f>
        <v>0</v>
      </c>
      <c r="DB1080" s="78">
        <f t="shared" si="643"/>
        <v>0</v>
      </c>
      <c r="DC1080" s="78">
        <f t="shared" si="644"/>
        <v>0</v>
      </c>
      <c r="DD1080" s="78">
        <f t="shared" si="645"/>
        <v>0</v>
      </c>
      <c r="DE1080" s="78" t="str">
        <f t="shared" si="646"/>
        <v>1</v>
      </c>
      <c r="DF1080" s="78" t="str">
        <f t="shared" si="647"/>
        <v>1</v>
      </c>
      <c r="DG1080" s="78" t="str">
        <f t="shared" si="648"/>
        <v>1</v>
      </c>
      <c r="DH1080" s="78" t="str">
        <f t="shared" si="649"/>
        <v>1</v>
      </c>
      <c r="DI1080" s="79" t="str">
        <f>IFERROR(IF(J1080="","",VLOOKUP(J1080,Lists!$D$3:$E$13,2,FALSE)),1)</f>
        <v/>
      </c>
      <c r="DJ1080" s="79" t="str">
        <f>IFERROR(IF(K1080="","",VLOOKUP(K1080,Lists!$F$3:$G$14,2,FALSE)),1)</f>
        <v/>
      </c>
      <c r="DK1080" s="79" t="str">
        <f>IFERROR(IF(M1080="","",VLOOKUP(M1080,Lists!$AA$3:$AB$18,2,FALSE)),1)</f>
        <v/>
      </c>
      <c r="DL1080" s="79" t="str">
        <f>IFERROR(IF(N1080="","",VLOOKUP(N1080,Lists!$AC$3:$AD$13,2,FALSE)),1)</f>
        <v/>
      </c>
    </row>
    <row r="1081" spans="1:116" ht="15" customHeight="1" x14ac:dyDescent="0.2">
      <c r="A1081" s="20"/>
      <c r="B1081" s="19"/>
      <c r="C1081" s="19"/>
      <c r="D1081" s="19"/>
      <c r="E1081" s="136"/>
      <c r="F1081" s="70"/>
      <c r="G1081" s="19"/>
      <c r="H1081" s="65"/>
      <c r="I1081" s="20"/>
      <c r="J1081" s="66"/>
      <c r="K1081" s="18"/>
      <c r="L1081" s="18"/>
      <c r="M1081" s="20"/>
      <c r="N1081" s="20"/>
      <c r="O1081" s="18"/>
      <c r="P1081" s="134"/>
      <c r="Q1081" s="70"/>
      <c r="R1081" s="134"/>
      <c r="S1081" s="70"/>
      <c r="T1081" s="134"/>
      <c r="U1081" s="70"/>
      <c r="V1081" s="134"/>
      <c r="W1081" s="20"/>
      <c r="X1081" s="135"/>
      <c r="Y1081" s="20"/>
      <c r="Z1081" s="135"/>
      <c r="AA1081" s="19"/>
      <c r="AB1081" s="19"/>
      <c r="AC1081" s="19"/>
      <c r="AD1081" s="19"/>
      <c r="AE1081" s="71" t="str">
        <f t="shared" si="614"/>
        <v/>
      </c>
      <c r="AF1081" s="71" t="str">
        <f t="shared" si="615"/>
        <v/>
      </c>
      <c r="AG1081" s="71" t="str">
        <f t="shared" si="616"/>
        <v/>
      </c>
      <c r="AH1081" s="71" t="str">
        <f t="shared" si="617"/>
        <v/>
      </c>
      <c r="AI1081" s="71" t="str">
        <f t="shared" si="618"/>
        <v/>
      </c>
      <c r="AJ1081" s="71" t="str">
        <f t="shared" si="619"/>
        <v/>
      </c>
      <c r="AK1081" s="71" t="str">
        <f t="shared" si="620"/>
        <v/>
      </c>
      <c r="AL1081" s="71" t="str">
        <f t="shared" si="621"/>
        <v/>
      </c>
      <c r="AM1081" s="71" t="str">
        <f t="shared" si="622"/>
        <v/>
      </c>
      <c r="AN1081" s="72" t="str">
        <f t="shared" si="623"/>
        <v/>
      </c>
      <c r="AO1081" s="73" t="str">
        <f t="shared" si="624"/>
        <v/>
      </c>
      <c r="AP1081" s="72" t="str">
        <f t="shared" si="625"/>
        <v/>
      </c>
      <c r="AQ1081" s="72" t="str">
        <f t="shared" si="626"/>
        <v/>
      </c>
      <c r="AR1081" s="72" t="str">
        <f t="shared" si="627"/>
        <v/>
      </c>
      <c r="AS1081" s="72" t="str">
        <f t="shared" si="628"/>
        <v/>
      </c>
      <c r="AT1081" s="72" t="str">
        <f t="shared" si="629"/>
        <v/>
      </c>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c r="CJ1081" s="3"/>
      <c r="CK1081" s="3"/>
      <c r="CL1081" s="3"/>
      <c r="CM1081" s="3"/>
      <c r="CN1081" s="78" t="str">
        <f t="shared" si="630"/>
        <v/>
      </c>
      <c r="CO1081" s="78" t="str">
        <f t="shared" si="631"/>
        <v/>
      </c>
      <c r="CP1081" s="78" t="str">
        <f t="shared" si="632"/>
        <v/>
      </c>
      <c r="CQ1081" s="78" t="str">
        <f t="shared" si="633"/>
        <v/>
      </c>
      <c r="CR1081" s="78" t="str">
        <f t="shared" si="634"/>
        <v/>
      </c>
      <c r="CS1081" s="78" t="str">
        <f t="shared" si="635"/>
        <v/>
      </c>
      <c r="CT1081" s="78">
        <f t="shared" si="636"/>
        <v>0</v>
      </c>
      <c r="CU1081" s="78">
        <f t="shared" si="637"/>
        <v>0</v>
      </c>
      <c r="CV1081" s="78">
        <f t="shared" si="638"/>
        <v>0</v>
      </c>
      <c r="CW1081" s="78">
        <f t="shared" si="639"/>
        <v>0</v>
      </c>
      <c r="CX1081" s="78">
        <f t="shared" si="640"/>
        <v>0</v>
      </c>
      <c r="CY1081" s="78">
        <f t="shared" si="641"/>
        <v>0</v>
      </c>
      <c r="CZ1081" s="78">
        <f t="shared" si="642"/>
        <v>0</v>
      </c>
      <c r="DA1081" s="78">
        <f>IF(COUNTIFS($A$2:$A$601,A1081,$B$2:$B$601,B1081,$F$2:F$601,F1081)&gt;1,1,0)</f>
        <v>0</v>
      </c>
      <c r="DB1081" s="78">
        <f t="shared" si="643"/>
        <v>0</v>
      </c>
      <c r="DC1081" s="78">
        <f t="shared" si="644"/>
        <v>0</v>
      </c>
      <c r="DD1081" s="78">
        <f t="shared" si="645"/>
        <v>0</v>
      </c>
      <c r="DE1081" s="78" t="str">
        <f t="shared" si="646"/>
        <v>1</v>
      </c>
      <c r="DF1081" s="78" t="str">
        <f t="shared" si="647"/>
        <v>1</v>
      </c>
      <c r="DG1081" s="78" t="str">
        <f t="shared" si="648"/>
        <v>1</v>
      </c>
      <c r="DH1081" s="78" t="str">
        <f t="shared" si="649"/>
        <v>1</v>
      </c>
      <c r="DI1081" s="79" t="str">
        <f>IFERROR(IF(J1081="","",VLOOKUP(J1081,Lists!$D$3:$E$13,2,FALSE)),1)</f>
        <v/>
      </c>
      <c r="DJ1081" s="79" t="str">
        <f>IFERROR(IF(K1081="","",VLOOKUP(K1081,Lists!$F$3:$G$14,2,FALSE)),1)</f>
        <v/>
      </c>
      <c r="DK1081" s="79" t="str">
        <f>IFERROR(IF(M1081="","",VLOOKUP(M1081,Lists!$AA$3:$AB$18,2,FALSE)),1)</f>
        <v/>
      </c>
      <c r="DL1081" s="79" t="str">
        <f>IFERROR(IF(N1081="","",VLOOKUP(N1081,Lists!$AC$3:$AD$13,2,FALSE)),1)</f>
        <v/>
      </c>
    </row>
    <row r="1082" spans="1:116" ht="15" customHeight="1" x14ac:dyDescent="0.2">
      <c r="A1082" s="20"/>
      <c r="B1082" s="19"/>
      <c r="C1082" s="19"/>
      <c r="D1082" s="19"/>
      <c r="E1082" s="136"/>
      <c r="F1082" s="70"/>
      <c r="G1082" s="19"/>
      <c r="H1082" s="65"/>
      <c r="I1082" s="20"/>
      <c r="J1082" s="66"/>
      <c r="K1082" s="18"/>
      <c r="L1082" s="18"/>
      <c r="M1082" s="20"/>
      <c r="N1082" s="20"/>
      <c r="O1082" s="18"/>
      <c r="P1082" s="134"/>
      <c r="Q1082" s="70"/>
      <c r="R1082" s="134"/>
      <c r="S1082" s="70"/>
      <c r="T1082" s="134"/>
      <c r="U1082" s="70"/>
      <c r="V1082" s="134"/>
      <c r="W1082" s="20"/>
      <c r="X1082" s="135"/>
      <c r="Y1082" s="20"/>
      <c r="Z1082" s="135"/>
      <c r="AA1082" s="19"/>
      <c r="AB1082" s="19"/>
      <c r="AC1082" s="19"/>
      <c r="AD1082" s="19"/>
      <c r="AE1082" s="71" t="str">
        <f t="shared" si="614"/>
        <v/>
      </c>
      <c r="AF1082" s="71" t="str">
        <f t="shared" si="615"/>
        <v/>
      </c>
      <c r="AG1082" s="71" t="str">
        <f t="shared" si="616"/>
        <v/>
      </c>
      <c r="AH1082" s="71" t="str">
        <f t="shared" si="617"/>
        <v/>
      </c>
      <c r="AI1082" s="71" t="str">
        <f t="shared" si="618"/>
        <v/>
      </c>
      <c r="AJ1082" s="71" t="str">
        <f t="shared" si="619"/>
        <v/>
      </c>
      <c r="AK1082" s="71" t="str">
        <f t="shared" si="620"/>
        <v/>
      </c>
      <c r="AL1082" s="71" t="str">
        <f t="shared" si="621"/>
        <v/>
      </c>
      <c r="AM1082" s="71" t="str">
        <f t="shared" si="622"/>
        <v/>
      </c>
      <c r="AN1082" s="72" t="str">
        <f t="shared" si="623"/>
        <v/>
      </c>
      <c r="AO1082" s="73" t="str">
        <f t="shared" si="624"/>
        <v/>
      </c>
      <c r="AP1082" s="72" t="str">
        <f t="shared" si="625"/>
        <v/>
      </c>
      <c r="AQ1082" s="72" t="str">
        <f t="shared" si="626"/>
        <v/>
      </c>
      <c r="AR1082" s="72" t="str">
        <f t="shared" si="627"/>
        <v/>
      </c>
      <c r="AS1082" s="72" t="str">
        <f t="shared" si="628"/>
        <v/>
      </c>
      <c r="AT1082" s="72" t="str">
        <f t="shared" si="629"/>
        <v/>
      </c>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c r="CJ1082" s="3"/>
      <c r="CK1082" s="3"/>
      <c r="CL1082" s="3"/>
      <c r="CM1082" s="3"/>
      <c r="CN1082" s="78" t="str">
        <f t="shared" si="630"/>
        <v/>
      </c>
      <c r="CO1082" s="78" t="str">
        <f t="shared" si="631"/>
        <v/>
      </c>
      <c r="CP1082" s="78" t="str">
        <f t="shared" si="632"/>
        <v/>
      </c>
      <c r="CQ1082" s="78" t="str">
        <f t="shared" si="633"/>
        <v/>
      </c>
      <c r="CR1082" s="78" t="str">
        <f t="shared" si="634"/>
        <v/>
      </c>
      <c r="CS1082" s="78" t="str">
        <f t="shared" si="635"/>
        <v/>
      </c>
      <c r="CT1082" s="78">
        <f t="shared" si="636"/>
        <v>0</v>
      </c>
      <c r="CU1082" s="78">
        <f t="shared" si="637"/>
        <v>0</v>
      </c>
      <c r="CV1082" s="78">
        <f t="shared" si="638"/>
        <v>0</v>
      </c>
      <c r="CW1082" s="78">
        <f t="shared" si="639"/>
        <v>0</v>
      </c>
      <c r="CX1082" s="78">
        <f t="shared" si="640"/>
        <v>0</v>
      </c>
      <c r="CY1082" s="78">
        <f t="shared" si="641"/>
        <v>0</v>
      </c>
      <c r="CZ1082" s="78">
        <f t="shared" si="642"/>
        <v>0</v>
      </c>
      <c r="DA1082" s="78">
        <f>IF(COUNTIFS($A$2:$A$601,A1082,$B$2:$B$601,B1082,$F$2:F$601,F1082)&gt;1,1,0)</f>
        <v>0</v>
      </c>
      <c r="DB1082" s="78">
        <f t="shared" si="643"/>
        <v>0</v>
      </c>
      <c r="DC1082" s="78">
        <f t="shared" si="644"/>
        <v>0</v>
      </c>
      <c r="DD1082" s="78">
        <f t="shared" si="645"/>
        <v>0</v>
      </c>
      <c r="DE1082" s="78" t="str">
        <f t="shared" si="646"/>
        <v>1</v>
      </c>
      <c r="DF1082" s="78" t="str">
        <f t="shared" si="647"/>
        <v>1</v>
      </c>
      <c r="DG1082" s="78" t="str">
        <f t="shared" si="648"/>
        <v>1</v>
      </c>
      <c r="DH1082" s="78" t="str">
        <f t="shared" si="649"/>
        <v>1</v>
      </c>
      <c r="DI1082" s="79" t="str">
        <f>IFERROR(IF(J1082="","",VLOOKUP(J1082,Lists!$D$3:$E$13,2,FALSE)),1)</f>
        <v/>
      </c>
      <c r="DJ1082" s="79" t="str">
        <f>IFERROR(IF(K1082="","",VLOOKUP(K1082,Lists!$F$3:$G$14,2,FALSE)),1)</f>
        <v/>
      </c>
      <c r="DK1082" s="79" t="str">
        <f>IFERROR(IF(M1082="","",VLOOKUP(M1082,Lists!$AA$3:$AB$18,2,FALSE)),1)</f>
        <v/>
      </c>
      <c r="DL1082" s="79" t="str">
        <f>IFERROR(IF(N1082="","",VLOOKUP(N1082,Lists!$AC$3:$AD$13,2,FALSE)),1)</f>
        <v/>
      </c>
    </row>
    <row r="1083" spans="1:116" ht="15" customHeight="1" x14ac:dyDescent="0.2">
      <c r="A1083" s="20"/>
      <c r="B1083" s="19"/>
      <c r="C1083" s="19"/>
      <c r="D1083" s="19"/>
      <c r="E1083" s="136"/>
      <c r="F1083" s="70"/>
      <c r="G1083" s="19"/>
      <c r="H1083" s="65"/>
      <c r="I1083" s="20"/>
      <c r="J1083" s="66"/>
      <c r="K1083" s="18"/>
      <c r="L1083" s="18"/>
      <c r="M1083" s="20"/>
      <c r="N1083" s="20"/>
      <c r="O1083" s="18"/>
      <c r="P1083" s="134"/>
      <c r="Q1083" s="70"/>
      <c r="R1083" s="134"/>
      <c r="S1083" s="70"/>
      <c r="T1083" s="134"/>
      <c r="U1083" s="70"/>
      <c r="V1083" s="134"/>
      <c r="W1083" s="20"/>
      <c r="X1083" s="135"/>
      <c r="Y1083" s="20"/>
      <c r="Z1083" s="135"/>
      <c r="AA1083" s="19"/>
      <c r="AB1083" s="19"/>
      <c r="AC1083" s="19"/>
      <c r="AD1083" s="19"/>
      <c r="AE1083" s="71" t="str">
        <f t="shared" si="614"/>
        <v/>
      </c>
      <c r="AF1083" s="71" t="str">
        <f t="shared" si="615"/>
        <v/>
      </c>
      <c r="AG1083" s="71" t="str">
        <f t="shared" si="616"/>
        <v/>
      </c>
      <c r="AH1083" s="71" t="str">
        <f t="shared" si="617"/>
        <v/>
      </c>
      <c r="AI1083" s="71" t="str">
        <f t="shared" si="618"/>
        <v/>
      </c>
      <c r="AJ1083" s="71" t="str">
        <f t="shared" si="619"/>
        <v/>
      </c>
      <c r="AK1083" s="71" t="str">
        <f t="shared" si="620"/>
        <v/>
      </c>
      <c r="AL1083" s="71" t="str">
        <f t="shared" si="621"/>
        <v/>
      </c>
      <c r="AM1083" s="71" t="str">
        <f t="shared" si="622"/>
        <v/>
      </c>
      <c r="AN1083" s="72" t="str">
        <f t="shared" si="623"/>
        <v/>
      </c>
      <c r="AO1083" s="73" t="str">
        <f t="shared" si="624"/>
        <v/>
      </c>
      <c r="AP1083" s="72" t="str">
        <f t="shared" si="625"/>
        <v/>
      </c>
      <c r="AQ1083" s="72" t="str">
        <f t="shared" si="626"/>
        <v/>
      </c>
      <c r="AR1083" s="72" t="str">
        <f t="shared" si="627"/>
        <v/>
      </c>
      <c r="AS1083" s="72" t="str">
        <f t="shared" si="628"/>
        <v/>
      </c>
      <c r="AT1083" s="72" t="str">
        <f t="shared" si="629"/>
        <v/>
      </c>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3"/>
      <c r="CI1083" s="3"/>
      <c r="CJ1083" s="3"/>
      <c r="CK1083" s="3"/>
      <c r="CL1083" s="3"/>
      <c r="CM1083" s="3"/>
      <c r="CN1083" s="78" t="str">
        <f t="shared" si="630"/>
        <v/>
      </c>
      <c r="CO1083" s="78" t="str">
        <f t="shared" si="631"/>
        <v/>
      </c>
      <c r="CP1083" s="78" t="str">
        <f t="shared" si="632"/>
        <v/>
      </c>
      <c r="CQ1083" s="78" t="str">
        <f t="shared" si="633"/>
        <v/>
      </c>
      <c r="CR1083" s="78" t="str">
        <f t="shared" si="634"/>
        <v/>
      </c>
      <c r="CS1083" s="78" t="str">
        <f t="shared" si="635"/>
        <v/>
      </c>
      <c r="CT1083" s="78">
        <f t="shared" si="636"/>
        <v>0</v>
      </c>
      <c r="CU1083" s="78">
        <f t="shared" si="637"/>
        <v>0</v>
      </c>
      <c r="CV1083" s="78">
        <f t="shared" si="638"/>
        <v>0</v>
      </c>
      <c r="CW1083" s="78">
        <f t="shared" si="639"/>
        <v>0</v>
      </c>
      <c r="CX1083" s="78">
        <f t="shared" si="640"/>
        <v>0</v>
      </c>
      <c r="CY1083" s="78">
        <f t="shared" si="641"/>
        <v>0</v>
      </c>
      <c r="CZ1083" s="78">
        <f t="shared" si="642"/>
        <v>0</v>
      </c>
      <c r="DA1083" s="78">
        <f>IF(COUNTIFS($A$2:$A$601,A1083,$B$2:$B$601,B1083,$F$2:F$601,F1083)&gt;1,1,0)</f>
        <v>0</v>
      </c>
      <c r="DB1083" s="78">
        <f t="shared" si="643"/>
        <v>0</v>
      </c>
      <c r="DC1083" s="78">
        <f t="shared" si="644"/>
        <v>0</v>
      </c>
      <c r="DD1083" s="78">
        <f t="shared" si="645"/>
        <v>0</v>
      </c>
      <c r="DE1083" s="78" t="str">
        <f t="shared" si="646"/>
        <v>1</v>
      </c>
      <c r="DF1083" s="78" t="str">
        <f t="shared" si="647"/>
        <v>1</v>
      </c>
      <c r="DG1083" s="78" t="str">
        <f t="shared" si="648"/>
        <v>1</v>
      </c>
      <c r="DH1083" s="78" t="str">
        <f t="shared" si="649"/>
        <v>1</v>
      </c>
      <c r="DI1083" s="79" t="str">
        <f>IFERROR(IF(J1083="","",VLOOKUP(J1083,Lists!$D$3:$E$13,2,FALSE)),1)</f>
        <v/>
      </c>
      <c r="DJ1083" s="79" t="str">
        <f>IFERROR(IF(K1083="","",VLOOKUP(K1083,Lists!$F$3:$G$14,2,FALSE)),1)</f>
        <v/>
      </c>
      <c r="DK1083" s="79" t="str">
        <f>IFERROR(IF(M1083="","",VLOOKUP(M1083,Lists!$AA$3:$AB$18,2,FALSE)),1)</f>
        <v/>
      </c>
      <c r="DL1083" s="79" t="str">
        <f>IFERROR(IF(N1083="","",VLOOKUP(N1083,Lists!$AC$3:$AD$13,2,FALSE)),1)</f>
        <v/>
      </c>
    </row>
    <row r="1084" spans="1:116" ht="15" customHeight="1" x14ac:dyDescent="0.2">
      <c r="A1084" s="20"/>
      <c r="B1084" s="19"/>
      <c r="C1084" s="19"/>
      <c r="D1084" s="19"/>
      <c r="E1084" s="136"/>
      <c r="F1084" s="70"/>
      <c r="G1084" s="19"/>
      <c r="H1084" s="65"/>
      <c r="I1084" s="20"/>
      <c r="J1084" s="66"/>
      <c r="K1084" s="18"/>
      <c r="L1084" s="18"/>
      <c r="M1084" s="20"/>
      <c r="N1084" s="20"/>
      <c r="O1084" s="18"/>
      <c r="P1084" s="134"/>
      <c r="Q1084" s="70"/>
      <c r="R1084" s="134"/>
      <c r="S1084" s="70"/>
      <c r="T1084" s="134"/>
      <c r="U1084" s="70"/>
      <c r="V1084" s="134"/>
      <c r="W1084" s="20"/>
      <c r="X1084" s="135"/>
      <c r="Y1084" s="20"/>
      <c r="Z1084" s="135"/>
      <c r="AA1084" s="19"/>
      <c r="AB1084" s="19"/>
      <c r="AC1084" s="19"/>
      <c r="AD1084" s="19"/>
      <c r="AE1084" s="71" t="str">
        <f t="shared" si="614"/>
        <v/>
      </c>
      <c r="AF1084" s="71" t="str">
        <f t="shared" si="615"/>
        <v/>
      </c>
      <c r="AG1084" s="71" t="str">
        <f t="shared" si="616"/>
        <v/>
      </c>
      <c r="AH1084" s="71" t="str">
        <f t="shared" si="617"/>
        <v/>
      </c>
      <c r="AI1084" s="71" t="str">
        <f t="shared" si="618"/>
        <v/>
      </c>
      <c r="AJ1084" s="71" t="str">
        <f t="shared" si="619"/>
        <v/>
      </c>
      <c r="AK1084" s="71" t="str">
        <f t="shared" si="620"/>
        <v/>
      </c>
      <c r="AL1084" s="71" t="str">
        <f t="shared" si="621"/>
        <v/>
      </c>
      <c r="AM1084" s="71" t="str">
        <f t="shared" si="622"/>
        <v/>
      </c>
      <c r="AN1084" s="72" t="str">
        <f t="shared" si="623"/>
        <v/>
      </c>
      <c r="AO1084" s="73" t="str">
        <f t="shared" si="624"/>
        <v/>
      </c>
      <c r="AP1084" s="72" t="str">
        <f t="shared" si="625"/>
        <v/>
      </c>
      <c r="AQ1084" s="72" t="str">
        <f t="shared" si="626"/>
        <v/>
      </c>
      <c r="AR1084" s="72" t="str">
        <f t="shared" si="627"/>
        <v/>
      </c>
      <c r="AS1084" s="72" t="str">
        <f t="shared" si="628"/>
        <v/>
      </c>
      <c r="AT1084" s="72" t="str">
        <f t="shared" si="629"/>
        <v/>
      </c>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c r="CJ1084" s="3"/>
      <c r="CK1084" s="3"/>
      <c r="CL1084" s="3"/>
      <c r="CM1084" s="3"/>
      <c r="CN1084" s="78" t="str">
        <f t="shared" si="630"/>
        <v/>
      </c>
      <c r="CO1084" s="78" t="str">
        <f t="shared" si="631"/>
        <v/>
      </c>
      <c r="CP1084" s="78" t="str">
        <f t="shared" si="632"/>
        <v/>
      </c>
      <c r="CQ1084" s="78" t="str">
        <f t="shared" si="633"/>
        <v/>
      </c>
      <c r="CR1084" s="78" t="str">
        <f t="shared" si="634"/>
        <v/>
      </c>
      <c r="CS1084" s="78" t="str">
        <f t="shared" si="635"/>
        <v/>
      </c>
      <c r="CT1084" s="78">
        <f t="shared" si="636"/>
        <v>0</v>
      </c>
      <c r="CU1084" s="78">
        <f t="shared" si="637"/>
        <v>0</v>
      </c>
      <c r="CV1084" s="78">
        <f t="shared" si="638"/>
        <v>0</v>
      </c>
      <c r="CW1084" s="78">
        <f t="shared" si="639"/>
        <v>0</v>
      </c>
      <c r="CX1084" s="78">
        <f t="shared" si="640"/>
        <v>0</v>
      </c>
      <c r="CY1084" s="78">
        <f t="shared" si="641"/>
        <v>0</v>
      </c>
      <c r="CZ1084" s="78">
        <f t="shared" si="642"/>
        <v>0</v>
      </c>
      <c r="DA1084" s="78">
        <f>IF(COUNTIFS($A$2:$A$601,A1084,$B$2:$B$601,B1084,$F$2:F$601,F1084)&gt;1,1,0)</f>
        <v>0</v>
      </c>
      <c r="DB1084" s="78">
        <f t="shared" si="643"/>
        <v>0</v>
      </c>
      <c r="DC1084" s="78">
        <f t="shared" si="644"/>
        <v>0</v>
      </c>
      <c r="DD1084" s="78">
        <f t="shared" si="645"/>
        <v>0</v>
      </c>
      <c r="DE1084" s="78" t="str">
        <f t="shared" si="646"/>
        <v>1</v>
      </c>
      <c r="DF1084" s="78" t="str">
        <f t="shared" si="647"/>
        <v>1</v>
      </c>
      <c r="DG1084" s="78" t="str">
        <f t="shared" si="648"/>
        <v>1</v>
      </c>
      <c r="DH1084" s="78" t="str">
        <f t="shared" si="649"/>
        <v>1</v>
      </c>
      <c r="DI1084" s="79" t="str">
        <f>IFERROR(IF(J1084="","",VLOOKUP(J1084,Lists!$D$3:$E$13,2,FALSE)),1)</f>
        <v/>
      </c>
      <c r="DJ1084" s="79" t="str">
        <f>IFERROR(IF(K1084="","",VLOOKUP(K1084,Lists!$F$3:$G$14,2,FALSE)),1)</f>
        <v/>
      </c>
      <c r="DK1084" s="79" t="str">
        <f>IFERROR(IF(M1084="","",VLOOKUP(M1084,Lists!$AA$3:$AB$18,2,FALSE)),1)</f>
        <v/>
      </c>
      <c r="DL1084" s="79" t="str">
        <f>IFERROR(IF(N1084="","",VLOOKUP(N1084,Lists!$AC$3:$AD$13,2,FALSE)),1)</f>
        <v/>
      </c>
    </row>
    <row r="1085" spans="1:116" ht="15" customHeight="1" x14ac:dyDescent="0.2">
      <c r="A1085" s="20"/>
      <c r="B1085" s="19"/>
      <c r="C1085" s="19"/>
      <c r="D1085" s="19"/>
      <c r="E1085" s="136"/>
      <c r="F1085" s="70"/>
      <c r="G1085" s="19"/>
      <c r="H1085" s="65"/>
      <c r="I1085" s="20"/>
      <c r="J1085" s="66"/>
      <c r="K1085" s="18"/>
      <c r="L1085" s="18"/>
      <c r="M1085" s="20"/>
      <c r="N1085" s="20"/>
      <c r="O1085" s="18"/>
      <c r="P1085" s="134"/>
      <c r="Q1085" s="70"/>
      <c r="R1085" s="134"/>
      <c r="S1085" s="70"/>
      <c r="T1085" s="134"/>
      <c r="U1085" s="70"/>
      <c r="V1085" s="134"/>
      <c r="W1085" s="20"/>
      <c r="X1085" s="135"/>
      <c r="Y1085" s="20"/>
      <c r="Z1085" s="135"/>
      <c r="AA1085" s="19"/>
      <c r="AB1085" s="19"/>
      <c r="AC1085" s="19"/>
      <c r="AD1085" s="19"/>
      <c r="AE1085" s="71" t="str">
        <f t="shared" si="614"/>
        <v/>
      </c>
      <c r="AF1085" s="71" t="str">
        <f t="shared" si="615"/>
        <v/>
      </c>
      <c r="AG1085" s="71" t="str">
        <f t="shared" si="616"/>
        <v/>
      </c>
      <c r="AH1085" s="71" t="str">
        <f t="shared" si="617"/>
        <v/>
      </c>
      <c r="AI1085" s="71" t="str">
        <f t="shared" si="618"/>
        <v/>
      </c>
      <c r="AJ1085" s="71" t="str">
        <f t="shared" si="619"/>
        <v/>
      </c>
      <c r="AK1085" s="71" t="str">
        <f t="shared" si="620"/>
        <v/>
      </c>
      <c r="AL1085" s="71" t="str">
        <f t="shared" si="621"/>
        <v/>
      </c>
      <c r="AM1085" s="71" t="str">
        <f t="shared" si="622"/>
        <v/>
      </c>
      <c r="AN1085" s="72" t="str">
        <f t="shared" si="623"/>
        <v/>
      </c>
      <c r="AO1085" s="73" t="str">
        <f t="shared" si="624"/>
        <v/>
      </c>
      <c r="AP1085" s="72" t="str">
        <f t="shared" si="625"/>
        <v/>
      </c>
      <c r="AQ1085" s="72" t="str">
        <f t="shared" si="626"/>
        <v/>
      </c>
      <c r="AR1085" s="72" t="str">
        <f t="shared" si="627"/>
        <v/>
      </c>
      <c r="AS1085" s="72" t="str">
        <f t="shared" si="628"/>
        <v/>
      </c>
      <c r="AT1085" s="72" t="str">
        <f t="shared" si="629"/>
        <v/>
      </c>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c r="CM1085" s="3"/>
      <c r="CN1085" s="78" t="str">
        <f t="shared" si="630"/>
        <v/>
      </c>
      <c r="CO1085" s="78" t="str">
        <f t="shared" si="631"/>
        <v/>
      </c>
      <c r="CP1085" s="78" t="str">
        <f t="shared" si="632"/>
        <v/>
      </c>
      <c r="CQ1085" s="78" t="str">
        <f t="shared" si="633"/>
        <v/>
      </c>
      <c r="CR1085" s="78" t="str">
        <f t="shared" si="634"/>
        <v/>
      </c>
      <c r="CS1085" s="78" t="str">
        <f t="shared" si="635"/>
        <v/>
      </c>
      <c r="CT1085" s="78">
        <f t="shared" si="636"/>
        <v>0</v>
      </c>
      <c r="CU1085" s="78">
        <f t="shared" si="637"/>
        <v>0</v>
      </c>
      <c r="CV1085" s="78">
        <f t="shared" si="638"/>
        <v>0</v>
      </c>
      <c r="CW1085" s="78">
        <f t="shared" si="639"/>
        <v>0</v>
      </c>
      <c r="CX1085" s="78">
        <f t="shared" si="640"/>
        <v>0</v>
      </c>
      <c r="CY1085" s="78">
        <f t="shared" si="641"/>
        <v>0</v>
      </c>
      <c r="CZ1085" s="78">
        <f t="shared" si="642"/>
        <v>0</v>
      </c>
      <c r="DA1085" s="78">
        <f>IF(COUNTIFS($A$2:$A$601,A1085,$B$2:$B$601,B1085,$F$2:F$601,F1085)&gt;1,1,0)</f>
        <v>0</v>
      </c>
      <c r="DB1085" s="78">
        <f t="shared" si="643"/>
        <v>0</v>
      </c>
      <c r="DC1085" s="78">
        <f t="shared" si="644"/>
        <v>0</v>
      </c>
      <c r="DD1085" s="78">
        <f t="shared" si="645"/>
        <v>0</v>
      </c>
      <c r="DE1085" s="78" t="str">
        <f t="shared" si="646"/>
        <v>1</v>
      </c>
      <c r="DF1085" s="78" t="str">
        <f t="shared" si="647"/>
        <v>1</v>
      </c>
      <c r="DG1085" s="78" t="str">
        <f t="shared" si="648"/>
        <v>1</v>
      </c>
      <c r="DH1085" s="78" t="str">
        <f t="shared" si="649"/>
        <v>1</v>
      </c>
      <c r="DI1085" s="79" t="str">
        <f>IFERROR(IF(J1085="","",VLOOKUP(J1085,Lists!$D$3:$E$13,2,FALSE)),1)</f>
        <v/>
      </c>
      <c r="DJ1085" s="79" t="str">
        <f>IFERROR(IF(K1085="","",VLOOKUP(K1085,Lists!$F$3:$G$14,2,FALSE)),1)</f>
        <v/>
      </c>
      <c r="DK1085" s="79" t="str">
        <f>IFERROR(IF(M1085="","",VLOOKUP(M1085,Lists!$AA$3:$AB$18,2,FALSE)),1)</f>
        <v/>
      </c>
      <c r="DL1085" s="79" t="str">
        <f>IFERROR(IF(N1085="","",VLOOKUP(N1085,Lists!$AC$3:$AD$13,2,FALSE)),1)</f>
        <v/>
      </c>
    </row>
    <row r="1086" spans="1:116" ht="15" customHeight="1" x14ac:dyDescent="0.2">
      <c r="A1086" s="20"/>
      <c r="B1086" s="19"/>
      <c r="C1086" s="19"/>
      <c r="D1086" s="19"/>
      <c r="E1086" s="136"/>
      <c r="F1086" s="70"/>
      <c r="G1086" s="19"/>
      <c r="H1086" s="65"/>
      <c r="I1086" s="20"/>
      <c r="J1086" s="66"/>
      <c r="K1086" s="18"/>
      <c r="L1086" s="18"/>
      <c r="M1086" s="20"/>
      <c r="N1086" s="20"/>
      <c r="O1086" s="18"/>
      <c r="P1086" s="134"/>
      <c r="Q1086" s="70"/>
      <c r="R1086" s="134"/>
      <c r="S1086" s="70"/>
      <c r="T1086" s="134"/>
      <c r="U1086" s="70"/>
      <c r="V1086" s="134"/>
      <c r="W1086" s="20"/>
      <c r="X1086" s="135"/>
      <c r="Y1086" s="20"/>
      <c r="Z1086" s="135"/>
      <c r="AA1086" s="19"/>
      <c r="AB1086" s="19"/>
      <c r="AC1086" s="19"/>
      <c r="AD1086" s="19"/>
      <c r="AE1086" s="71" t="str">
        <f t="shared" si="614"/>
        <v/>
      </c>
      <c r="AF1086" s="71" t="str">
        <f t="shared" si="615"/>
        <v/>
      </c>
      <c r="AG1086" s="71" t="str">
        <f t="shared" si="616"/>
        <v/>
      </c>
      <c r="AH1086" s="71" t="str">
        <f t="shared" si="617"/>
        <v/>
      </c>
      <c r="AI1086" s="71" t="str">
        <f t="shared" si="618"/>
        <v/>
      </c>
      <c r="AJ1086" s="71" t="str">
        <f t="shared" si="619"/>
        <v/>
      </c>
      <c r="AK1086" s="71" t="str">
        <f t="shared" si="620"/>
        <v/>
      </c>
      <c r="AL1086" s="71" t="str">
        <f t="shared" si="621"/>
        <v/>
      </c>
      <c r="AM1086" s="71" t="str">
        <f t="shared" si="622"/>
        <v/>
      </c>
      <c r="AN1086" s="72" t="str">
        <f t="shared" si="623"/>
        <v/>
      </c>
      <c r="AO1086" s="73" t="str">
        <f t="shared" si="624"/>
        <v/>
      </c>
      <c r="AP1086" s="72" t="str">
        <f t="shared" si="625"/>
        <v/>
      </c>
      <c r="AQ1086" s="72" t="str">
        <f t="shared" si="626"/>
        <v/>
      </c>
      <c r="AR1086" s="72" t="str">
        <f t="shared" si="627"/>
        <v/>
      </c>
      <c r="AS1086" s="72" t="str">
        <f t="shared" si="628"/>
        <v/>
      </c>
      <c r="AT1086" s="72" t="str">
        <f t="shared" si="629"/>
        <v/>
      </c>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c r="CJ1086" s="3"/>
      <c r="CK1086" s="3"/>
      <c r="CL1086" s="3"/>
      <c r="CM1086" s="3"/>
      <c r="CN1086" s="78" t="str">
        <f t="shared" si="630"/>
        <v/>
      </c>
      <c r="CO1086" s="78" t="str">
        <f t="shared" si="631"/>
        <v/>
      </c>
      <c r="CP1086" s="78" t="str">
        <f t="shared" si="632"/>
        <v/>
      </c>
      <c r="CQ1086" s="78" t="str">
        <f t="shared" si="633"/>
        <v/>
      </c>
      <c r="CR1086" s="78" t="str">
        <f t="shared" si="634"/>
        <v/>
      </c>
      <c r="CS1086" s="78" t="str">
        <f t="shared" si="635"/>
        <v/>
      </c>
      <c r="CT1086" s="78">
        <f t="shared" si="636"/>
        <v>0</v>
      </c>
      <c r="CU1086" s="78">
        <f t="shared" si="637"/>
        <v>0</v>
      </c>
      <c r="CV1086" s="78">
        <f t="shared" si="638"/>
        <v>0</v>
      </c>
      <c r="CW1086" s="78">
        <f t="shared" si="639"/>
        <v>0</v>
      </c>
      <c r="CX1086" s="78">
        <f t="shared" si="640"/>
        <v>0</v>
      </c>
      <c r="CY1086" s="78">
        <f t="shared" si="641"/>
        <v>0</v>
      </c>
      <c r="CZ1086" s="78">
        <f t="shared" si="642"/>
        <v>0</v>
      </c>
      <c r="DA1086" s="78">
        <f>IF(COUNTIFS($A$2:$A$601,A1086,$B$2:$B$601,B1086,$F$2:F$601,F1086)&gt;1,1,0)</f>
        <v>0</v>
      </c>
      <c r="DB1086" s="78">
        <f t="shared" si="643"/>
        <v>0</v>
      </c>
      <c r="DC1086" s="78">
        <f t="shared" si="644"/>
        <v>0</v>
      </c>
      <c r="DD1086" s="78">
        <f t="shared" si="645"/>
        <v>0</v>
      </c>
      <c r="DE1086" s="78" t="str">
        <f t="shared" si="646"/>
        <v>1</v>
      </c>
      <c r="DF1086" s="78" t="str">
        <f t="shared" si="647"/>
        <v>1</v>
      </c>
      <c r="DG1086" s="78" t="str">
        <f t="shared" si="648"/>
        <v>1</v>
      </c>
      <c r="DH1086" s="78" t="str">
        <f t="shared" si="649"/>
        <v>1</v>
      </c>
      <c r="DI1086" s="79" t="str">
        <f>IFERROR(IF(J1086="","",VLOOKUP(J1086,Lists!$D$3:$E$13,2,FALSE)),1)</f>
        <v/>
      </c>
      <c r="DJ1086" s="79" t="str">
        <f>IFERROR(IF(K1086="","",VLOOKUP(K1086,Lists!$F$3:$G$14,2,FALSE)),1)</f>
        <v/>
      </c>
      <c r="DK1086" s="79" t="str">
        <f>IFERROR(IF(M1086="","",VLOOKUP(M1086,Lists!$AA$3:$AB$18,2,FALSE)),1)</f>
        <v/>
      </c>
      <c r="DL1086" s="79" t="str">
        <f>IFERROR(IF(N1086="","",VLOOKUP(N1086,Lists!$AC$3:$AD$13,2,FALSE)),1)</f>
        <v/>
      </c>
    </row>
    <row r="1087" spans="1:116" ht="15" customHeight="1" x14ac:dyDescent="0.2">
      <c r="A1087" s="20"/>
      <c r="B1087" s="19"/>
      <c r="C1087" s="19"/>
      <c r="D1087" s="19"/>
      <c r="E1087" s="136"/>
      <c r="F1087" s="70"/>
      <c r="G1087" s="19"/>
      <c r="H1087" s="65"/>
      <c r="I1087" s="20"/>
      <c r="J1087" s="66"/>
      <c r="K1087" s="18"/>
      <c r="L1087" s="18"/>
      <c r="M1087" s="20"/>
      <c r="N1087" s="20"/>
      <c r="O1087" s="18"/>
      <c r="P1087" s="134"/>
      <c r="Q1087" s="70"/>
      <c r="R1087" s="134"/>
      <c r="S1087" s="70"/>
      <c r="T1087" s="134"/>
      <c r="U1087" s="70"/>
      <c r="V1087" s="134"/>
      <c r="W1087" s="20"/>
      <c r="X1087" s="135"/>
      <c r="Y1087" s="20"/>
      <c r="Z1087" s="135"/>
      <c r="AA1087" s="19"/>
      <c r="AB1087" s="19"/>
      <c r="AC1087" s="19"/>
      <c r="AD1087" s="19"/>
      <c r="AE1087" s="71" t="str">
        <f t="shared" si="614"/>
        <v/>
      </c>
      <c r="AF1087" s="71" t="str">
        <f t="shared" si="615"/>
        <v/>
      </c>
      <c r="AG1087" s="71" t="str">
        <f t="shared" si="616"/>
        <v/>
      </c>
      <c r="AH1087" s="71" t="str">
        <f t="shared" si="617"/>
        <v/>
      </c>
      <c r="AI1087" s="71" t="str">
        <f t="shared" si="618"/>
        <v/>
      </c>
      <c r="AJ1087" s="71" t="str">
        <f t="shared" si="619"/>
        <v/>
      </c>
      <c r="AK1087" s="71" t="str">
        <f t="shared" si="620"/>
        <v/>
      </c>
      <c r="AL1087" s="71" t="str">
        <f t="shared" si="621"/>
        <v/>
      </c>
      <c r="AM1087" s="71" t="str">
        <f t="shared" si="622"/>
        <v/>
      </c>
      <c r="AN1087" s="72" t="str">
        <f t="shared" si="623"/>
        <v/>
      </c>
      <c r="AO1087" s="73" t="str">
        <f t="shared" si="624"/>
        <v/>
      </c>
      <c r="AP1087" s="72" t="str">
        <f t="shared" si="625"/>
        <v/>
      </c>
      <c r="AQ1087" s="72" t="str">
        <f t="shared" si="626"/>
        <v/>
      </c>
      <c r="AR1087" s="72" t="str">
        <f t="shared" si="627"/>
        <v/>
      </c>
      <c r="AS1087" s="72" t="str">
        <f t="shared" si="628"/>
        <v/>
      </c>
      <c r="AT1087" s="72" t="str">
        <f t="shared" si="629"/>
        <v/>
      </c>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c r="CJ1087" s="3"/>
      <c r="CK1087" s="3"/>
      <c r="CL1087" s="3"/>
      <c r="CM1087" s="3"/>
      <c r="CN1087" s="78" t="str">
        <f t="shared" si="630"/>
        <v/>
      </c>
      <c r="CO1087" s="78" t="str">
        <f t="shared" si="631"/>
        <v/>
      </c>
      <c r="CP1087" s="78" t="str">
        <f t="shared" si="632"/>
        <v/>
      </c>
      <c r="CQ1087" s="78" t="str">
        <f t="shared" si="633"/>
        <v/>
      </c>
      <c r="CR1087" s="78" t="str">
        <f t="shared" si="634"/>
        <v/>
      </c>
      <c r="CS1087" s="78" t="str">
        <f t="shared" si="635"/>
        <v/>
      </c>
      <c r="CT1087" s="78">
        <f t="shared" si="636"/>
        <v>0</v>
      </c>
      <c r="CU1087" s="78">
        <f t="shared" si="637"/>
        <v>0</v>
      </c>
      <c r="CV1087" s="78">
        <f t="shared" si="638"/>
        <v>0</v>
      </c>
      <c r="CW1087" s="78">
        <f t="shared" si="639"/>
        <v>0</v>
      </c>
      <c r="CX1087" s="78">
        <f t="shared" si="640"/>
        <v>0</v>
      </c>
      <c r="CY1087" s="78">
        <f t="shared" si="641"/>
        <v>0</v>
      </c>
      <c r="CZ1087" s="78">
        <f t="shared" si="642"/>
        <v>0</v>
      </c>
      <c r="DA1087" s="78">
        <f>IF(COUNTIFS($A$2:$A$601,A1087,$B$2:$B$601,B1087,$F$2:F$601,F1087)&gt;1,1,0)</f>
        <v>0</v>
      </c>
      <c r="DB1087" s="78">
        <f t="shared" si="643"/>
        <v>0</v>
      </c>
      <c r="DC1087" s="78">
        <f t="shared" si="644"/>
        <v>0</v>
      </c>
      <c r="DD1087" s="78">
        <f t="shared" si="645"/>
        <v>0</v>
      </c>
      <c r="DE1087" s="78" t="str">
        <f t="shared" si="646"/>
        <v>1</v>
      </c>
      <c r="DF1087" s="78" t="str">
        <f t="shared" si="647"/>
        <v>1</v>
      </c>
      <c r="DG1087" s="78" t="str">
        <f t="shared" si="648"/>
        <v>1</v>
      </c>
      <c r="DH1087" s="78" t="str">
        <f t="shared" si="649"/>
        <v>1</v>
      </c>
      <c r="DI1087" s="79" t="str">
        <f>IFERROR(IF(J1087="","",VLOOKUP(J1087,Lists!$D$3:$E$13,2,FALSE)),1)</f>
        <v/>
      </c>
      <c r="DJ1087" s="79" t="str">
        <f>IFERROR(IF(K1087="","",VLOOKUP(K1087,Lists!$F$3:$G$14,2,FALSE)),1)</f>
        <v/>
      </c>
      <c r="DK1087" s="79" t="str">
        <f>IFERROR(IF(M1087="","",VLOOKUP(M1087,Lists!$AA$3:$AB$18,2,FALSE)),1)</f>
        <v/>
      </c>
      <c r="DL1087" s="79" t="str">
        <f>IFERROR(IF(N1087="","",VLOOKUP(N1087,Lists!$AC$3:$AD$13,2,FALSE)),1)</f>
        <v/>
      </c>
    </row>
    <row r="1088" spans="1:116" ht="15" customHeight="1" x14ac:dyDescent="0.2">
      <c r="A1088" s="20"/>
      <c r="B1088" s="19"/>
      <c r="C1088" s="19"/>
      <c r="D1088" s="19"/>
      <c r="E1088" s="136"/>
      <c r="F1088" s="70"/>
      <c r="G1088" s="19"/>
      <c r="H1088" s="65"/>
      <c r="I1088" s="20"/>
      <c r="J1088" s="66"/>
      <c r="K1088" s="18"/>
      <c r="L1088" s="18"/>
      <c r="M1088" s="20"/>
      <c r="N1088" s="20"/>
      <c r="O1088" s="18"/>
      <c r="P1088" s="134"/>
      <c r="Q1088" s="70"/>
      <c r="R1088" s="134"/>
      <c r="S1088" s="70"/>
      <c r="T1088" s="134"/>
      <c r="U1088" s="70"/>
      <c r="V1088" s="134"/>
      <c r="W1088" s="20"/>
      <c r="X1088" s="135"/>
      <c r="Y1088" s="20"/>
      <c r="Z1088" s="135"/>
      <c r="AA1088" s="19"/>
      <c r="AB1088" s="19"/>
      <c r="AC1088" s="19"/>
      <c r="AD1088" s="19"/>
      <c r="AE1088" s="71" t="str">
        <f t="shared" si="614"/>
        <v/>
      </c>
      <c r="AF1088" s="71" t="str">
        <f t="shared" si="615"/>
        <v/>
      </c>
      <c r="AG1088" s="71" t="str">
        <f t="shared" si="616"/>
        <v/>
      </c>
      <c r="AH1088" s="71" t="str">
        <f t="shared" si="617"/>
        <v/>
      </c>
      <c r="AI1088" s="71" t="str">
        <f t="shared" si="618"/>
        <v/>
      </c>
      <c r="AJ1088" s="71" t="str">
        <f t="shared" si="619"/>
        <v/>
      </c>
      <c r="AK1088" s="71" t="str">
        <f t="shared" si="620"/>
        <v/>
      </c>
      <c r="AL1088" s="71" t="str">
        <f t="shared" si="621"/>
        <v/>
      </c>
      <c r="AM1088" s="71" t="str">
        <f t="shared" si="622"/>
        <v/>
      </c>
      <c r="AN1088" s="72" t="str">
        <f t="shared" si="623"/>
        <v/>
      </c>
      <c r="AO1088" s="73" t="str">
        <f t="shared" si="624"/>
        <v/>
      </c>
      <c r="AP1088" s="72" t="str">
        <f t="shared" si="625"/>
        <v/>
      </c>
      <c r="AQ1088" s="72" t="str">
        <f t="shared" si="626"/>
        <v/>
      </c>
      <c r="AR1088" s="72" t="str">
        <f t="shared" si="627"/>
        <v/>
      </c>
      <c r="AS1088" s="72" t="str">
        <f t="shared" si="628"/>
        <v/>
      </c>
      <c r="AT1088" s="72" t="str">
        <f t="shared" si="629"/>
        <v/>
      </c>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c r="CJ1088" s="3"/>
      <c r="CK1088" s="3"/>
      <c r="CL1088" s="3"/>
      <c r="CM1088" s="3"/>
      <c r="CN1088" s="78" t="str">
        <f t="shared" si="630"/>
        <v/>
      </c>
      <c r="CO1088" s="78" t="str">
        <f t="shared" si="631"/>
        <v/>
      </c>
      <c r="CP1088" s="78" t="str">
        <f t="shared" si="632"/>
        <v/>
      </c>
      <c r="CQ1088" s="78" t="str">
        <f t="shared" si="633"/>
        <v/>
      </c>
      <c r="CR1088" s="78" t="str">
        <f t="shared" si="634"/>
        <v/>
      </c>
      <c r="CS1088" s="78" t="str">
        <f t="shared" si="635"/>
        <v/>
      </c>
      <c r="CT1088" s="78">
        <f t="shared" si="636"/>
        <v>0</v>
      </c>
      <c r="CU1088" s="78">
        <f t="shared" si="637"/>
        <v>0</v>
      </c>
      <c r="CV1088" s="78">
        <f t="shared" si="638"/>
        <v>0</v>
      </c>
      <c r="CW1088" s="78">
        <f t="shared" si="639"/>
        <v>0</v>
      </c>
      <c r="CX1088" s="78">
        <f t="shared" si="640"/>
        <v>0</v>
      </c>
      <c r="CY1088" s="78">
        <f t="shared" si="641"/>
        <v>0</v>
      </c>
      <c r="CZ1088" s="78">
        <f t="shared" si="642"/>
        <v>0</v>
      </c>
      <c r="DA1088" s="78">
        <f>IF(COUNTIFS($A$2:$A$601,A1088,$B$2:$B$601,B1088,$F$2:F$601,F1088)&gt;1,1,0)</f>
        <v>0</v>
      </c>
      <c r="DB1088" s="78">
        <f t="shared" si="643"/>
        <v>0</v>
      </c>
      <c r="DC1088" s="78">
        <f t="shared" si="644"/>
        <v>0</v>
      </c>
      <c r="DD1088" s="78">
        <f t="shared" si="645"/>
        <v>0</v>
      </c>
      <c r="DE1088" s="78" t="str">
        <f t="shared" si="646"/>
        <v>1</v>
      </c>
      <c r="DF1088" s="78" t="str">
        <f t="shared" si="647"/>
        <v>1</v>
      </c>
      <c r="DG1088" s="78" t="str">
        <f t="shared" si="648"/>
        <v>1</v>
      </c>
      <c r="DH1088" s="78" t="str">
        <f t="shared" si="649"/>
        <v>1</v>
      </c>
      <c r="DI1088" s="79" t="str">
        <f>IFERROR(IF(J1088="","",VLOOKUP(J1088,Lists!$D$3:$E$13,2,FALSE)),1)</f>
        <v/>
      </c>
      <c r="DJ1088" s="79" t="str">
        <f>IFERROR(IF(K1088="","",VLOOKUP(K1088,Lists!$F$3:$G$14,2,FALSE)),1)</f>
        <v/>
      </c>
      <c r="DK1088" s="79" t="str">
        <f>IFERROR(IF(M1088="","",VLOOKUP(M1088,Lists!$AA$3:$AB$18,2,FALSE)),1)</f>
        <v/>
      </c>
      <c r="DL1088" s="79" t="str">
        <f>IFERROR(IF(N1088="","",VLOOKUP(N1088,Lists!$AC$3:$AD$13,2,FALSE)),1)</f>
        <v/>
      </c>
    </row>
    <row r="1089" spans="1:116" ht="15" customHeight="1" x14ac:dyDescent="0.2">
      <c r="A1089" s="20"/>
      <c r="B1089" s="19"/>
      <c r="C1089" s="19"/>
      <c r="D1089" s="19"/>
      <c r="E1089" s="136"/>
      <c r="F1089" s="70"/>
      <c r="G1089" s="19"/>
      <c r="H1089" s="65"/>
      <c r="I1089" s="20"/>
      <c r="J1089" s="66"/>
      <c r="K1089" s="18"/>
      <c r="L1089" s="18"/>
      <c r="M1089" s="20"/>
      <c r="N1089" s="20"/>
      <c r="O1089" s="18"/>
      <c r="P1089" s="134"/>
      <c r="Q1089" s="70"/>
      <c r="R1089" s="134"/>
      <c r="S1089" s="70"/>
      <c r="T1089" s="134"/>
      <c r="U1089" s="70"/>
      <c r="V1089" s="134"/>
      <c r="W1089" s="20"/>
      <c r="X1089" s="135"/>
      <c r="Y1089" s="20"/>
      <c r="Z1089" s="135"/>
      <c r="AA1089" s="19"/>
      <c r="AB1089" s="19"/>
      <c r="AC1089" s="19"/>
      <c r="AD1089" s="19"/>
      <c r="AE1089" s="71" t="str">
        <f t="shared" si="614"/>
        <v/>
      </c>
      <c r="AF1089" s="71" t="str">
        <f t="shared" si="615"/>
        <v/>
      </c>
      <c r="AG1089" s="71" t="str">
        <f t="shared" si="616"/>
        <v/>
      </c>
      <c r="AH1089" s="71" t="str">
        <f t="shared" si="617"/>
        <v/>
      </c>
      <c r="AI1089" s="71" t="str">
        <f t="shared" si="618"/>
        <v/>
      </c>
      <c r="AJ1089" s="71" t="str">
        <f t="shared" si="619"/>
        <v/>
      </c>
      <c r="AK1089" s="71" t="str">
        <f t="shared" si="620"/>
        <v/>
      </c>
      <c r="AL1089" s="71" t="str">
        <f t="shared" si="621"/>
        <v/>
      </c>
      <c r="AM1089" s="71" t="str">
        <f t="shared" si="622"/>
        <v/>
      </c>
      <c r="AN1089" s="72" t="str">
        <f t="shared" si="623"/>
        <v/>
      </c>
      <c r="AO1089" s="73" t="str">
        <f t="shared" si="624"/>
        <v/>
      </c>
      <c r="AP1089" s="72" t="str">
        <f t="shared" si="625"/>
        <v/>
      </c>
      <c r="AQ1089" s="72" t="str">
        <f t="shared" si="626"/>
        <v/>
      </c>
      <c r="AR1089" s="72" t="str">
        <f t="shared" si="627"/>
        <v/>
      </c>
      <c r="AS1089" s="72" t="str">
        <f t="shared" si="628"/>
        <v/>
      </c>
      <c r="AT1089" s="72" t="str">
        <f t="shared" si="629"/>
        <v/>
      </c>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c r="CM1089" s="3"/>
      <c r="CN1089" s="78" t="str">
        <f t="shared" si="630"/>
        <v/>
      </c>
      <c r="CO1089" s="78" t="str">
        <f t="shared" si="631"/>
        <v/>
      </c>
      <c r="CP1089" s="78" t="str">
        <f t="shared" si="632"/>
        <v/>
      </c>
      <c r="CQ1089" s="78" t="str">
        <f t="shared" si="633"/>
        <v/>
      </c>
      <c r="CR1089" s="78" t="str">
        <f t="shared" si="634"/>
        <v/>
      </c>
      <c r="CS1089" s="78" t="str">
        <f t="shared" si="635"/>
        <v/>
      </c>
      <c r="CT1089" s="78">
        <f t="shared" si="636"/>
        <v>0</v>
      </c>
      <c r="CU1089" s="78">
        <f t="shared" si="637"/>
        <v>0</v>
      </c>
      <c r="CV1089" s="78">
        <f t="shared" si="638"/>
        <v>0</v>
      </c>
      <c r="CW1089" s="78">
        <f t="shared" si="639"/>
        <v>0</v>
      </c>
      <c r="CX1089" s="78">
        <f t="shared" si="640"/>
        <v>0</v>
      </c>
      <c r="CY1089" s="78">
        <f t="shared" si="641"/>
        <v>0</v>
      </c>
      <c r="CZ1089" s="78">
        <f t="shared" si="642"/>
        <v>0</v>
      </c>
      <c r="DA1089" s="78">
        <f>IF(COUNTIFS($A$2:$A$601,A1089,$B$2:$B$601,B1089,$F$2:F$601,F1089)&gt;1,1,0)</f>
        <v>0</v>
      </c>
      <c r="DB1089" s="78">
        <f t="shared" si="643"/>
        <v>0</v>
      </c>
      <c r="DC1089" s="78">
        <f t="shared" si="644"/>
        <v>0</v>
      </c>
      <c r="DD1089" s="78">
        <f t="shared" si="645"/>
        <v>0</v>
      </c>
      <c r="DE1089" s="78" t="str">
        <f t="shared" si="646"/>
        <v>1</v>
      </c>
      <c r="DF1089" s="78" t="str">
        <f t="shared" si="647"/>
        <v>1</v>
      </c>
      <c r="DG1089" s="78" t="str">
        <f t="shared" si="648"/>
        <v>1</v>
      </c>
      <c r="DH1089" s="78" t="str">
        <f t="shared" si="649"/>
        <v>1</v>
      </c>
      <c r="DI1089" s="79" t="str">
        <f>IFERROR(IF(J1089="","",VLOOKUP(J1089,Lists!$D$3:$E$13,2,FALSE)),1)</f>
        <v/>
      </c>
      <c r="DJ1089" s="79" t="str">
        <f>IFERROR(IF(K1089="","",VLOOKUP(K1089,Lists!$F$3:$G$14,2,FALSE)),1)</f>
        <v/>
      </c>
      <c r="DK1089" s="79" t="str">
        <f>IFERROR(IF(M1089="","",VLOOKUP(M1089,Lists!$AA$3:$AB$18,2,FALSE)),1)</f>
        <v/>
      </c>
      <c r="DL1089" s="79" t="str">
        <f>IFERROR(IF(N1089="","",VLOOKUP(N1089,Lists!$AC$3:$AD$13,2,FALSE)),1)</f>
        <v/>
      </c>
    </row>
    <row r="1090" spans="1:116" ht="15" customHeight="1" x14ac:dyDescent="0.2">
      <c r="A1090" s="20"/>
      <c r="B1090" s="19"/>
      <c r="C1090" s="19"/>
      <c r="D1090" s="19"/>
      <c r="E1090" s="136"/>
      <c r="F1090" s="70"/>
      <c r="G1090" s="19"/>
      <c r="H1090" s="65"/>
      <c r="I1090" s="20"/>
      <c r="J1090" s="66"/>
      <c r="K1090" s="18"/>
      <c r="L1090" s="18"/>
      <c r="M1090" s="20"/>
      <c r="N1090" s="20"/>
      <c r="O1090" s="18"/>
      <c r="P1090" s="134"/>
      <c r="Q1090" s="70"/>
      <c r="R1090" s="134"/>
      <c r="S1090" s="70"/>
      <c r="T1090" s="134"/>
      <c r="U1090" s="70"/>
      <c r="V1090" s="134"/>
      <c r="W1090" s="20"/>
      <c r="X1090" s="135"/>
      <c r="Y1090" s="20"/>
      <c r="Z1090" s="135"/>
      <c r="AA1090" s="19"/>
      <c r="AB1090" s="19"/>
      <c r="AC1090" s="19"/>
      <c r="AD1090" s="19"/>
      <c r="AE1090" s="71" t="str">
        <f t="shared" si="614"/>
        <v/>
      </c>
      <c r="AF1090" s="71" t="str">
        <f t="shared" si="615"/>
        <v/>
      </c>
      <c r="AG1090" s="71" t="str">
        <f t="shared" si="616"/>
        <v/>
      </c>
      <c r="AH1090" s="71" t="str">
        <f t="shared" si="617"/>
        <v/>
      </c>
      <c r="AI1090" s="71" t="str">
        <f t="shared" si="618"/>
        <v/>
      </c>
      <c r="AJ1090" s="71" t="str">
        <f t="shared" si="619"/>
        <v/>
      </c>
      <c r="AK1090" s="71" t="str">
        <f t="shared" si="620"/>
        <v/>
      </c>
      <c r="AL1090" s="71" t="str">
        <f t="shared" si="621"/>
        <v/>
      </c>
      <c r="AM1090" s="71" t="str">
        <f t="shared" si="622"/>
        <v/>
      </c>
      <c r="AN1090" s="72" t="str">
        <f t="shared" si="623"/>
        <v/>
      </c>
      <c r="AO1090" s="73" t="str">
        <f t="shared" si="624"/>
        <v/>
      </c>
      <c r="AP1090" s="72" t="str">
        <f t="shared" si="625"/>
        <v/>
      </c>
      <c r="AQ1090" s="72" t="str">
        <f t="shared" si="626"/>
        <v/>
      </c>
      <c r="AR1090" s="72" t="str">
        <f t="shared" si="627"/>
        <v/>
      </c>
      <c r="AS1090" s="72" t="str">
        <f t="shared" si="628"/>
        <v/>
      </c>
      <c r="AT1090" s="72" t="str">
        <f t="shared" si="629"/>
        <v/>
      </c>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78" t="str">
        <f t="shared" si="630"/>
        <v/>
      </c>
      <c r="CO1090" s="78" t="str">
        <f t="shared" si="631"/>
        <v/>
      </c>
      <c r="CP1090" s="78" t="str">
        <f t="shared" si="632"/>
        <v/>
      </c>
      <c r="CQ1090" s="78" t="str">
        <f t="shared" si="633"/>
        <v/>
      </c>
      <c r="CR1090" s="78" t="str">
        <f t="shared" si="634"/>
        <v/>
      </c>
      <c r="CS1090" s="78" t="str">
        <f t="shared" si="635"/>
        <v/>
      </c>
      <c r="CT1090" s="78">
        <f t="shared" si="636"/>
        <v>0</v>
      </c>
      <c r="CU1090" s="78">
        <f t="shared" si="637"/>
        <v>0</v>
      </c>
      <c r="CV1090" s="78">
        <f t="shared" si="638"/>
        <v>0</v>
      </c>
      <c r="CW1090" s="78">
        <f t="shared" si="639"/>
        <v>0</v>
      </c>
      <c r="CX1090" s="78">
        <f t="shared" si="640"/>
        <v>0</v>
      </c>
      <c r="CY1090" s="78">
        <f t="shared" si="641"/>
        <v>0</v>
      </c>
      <c r="CZ1090" s="78">
        <f t="shared" si="642"/>
        <v>0</v>
      </c>
      <c r="DA1090" s="78">
        <f>IF(COUNTIFS($A$2:$A$601,A1090,$B$2:$B$601,B1090,$F$2:F$601,F1090)&gt;1,1,0)</f>
        <v>0</v>
      </c>
      <c r="DB1090" s="78">
        <f t="shared" si="643"/>
        <v>0</v>
      </c>
      <c r="DC1090" s="78">
        <f t="shared" si="644"/>
        <v>0</v>
      </c>
      <c r="DD1090" s="78">
        <f t="shared" si="645"/>
        <v>0</v>
      </c>
      <c r="DE1090" s="78" t="str">
        <f t="shared" si="646"/>
        <v>1</v>
      </c>
      <c r="DF1090" s="78" t="str">
        <f t="shared" si="647"/>
        <v>1</v>
      </c>
      <c r="DG1090" s="78" t="str">
        <f t="shared" si="648"/>
        <v>1</v>
      </c>
      <c r="DH1090" s="78" t="str">
        <f t="shared" si="649"/>
        <v>1</v>
      </c>
      <c r="DI1090" s="79" t="str">
        <f>IFERROR(IF(J1090="","",VLOOKUP(J1090,Lists!$D$3:$E$13,2,FALSE)),1)</f>
        <v/>
      </c>
      <c r="DJ1090" s="79" t="str">
        <f>IFERROR(IF(K1090="","",VLOOKUP(K1090,Lists!$F$3:$G$14,2,FALSE)),1)</f>
        <v/>
      </c>
      <c r="DK1090" s="79" t="str">
        <f>IFERROR(IF(M1090="","",VLOOKUP(M1090,Lists!$AA$3:$AB$18,2,FALSE)),1)</f>
        <v/>
      </c>
      <c r="DL1090" s="79" t="str">
        <f>IFERROR(IF(N1090="","",VLOOKUP(N1090,Lists!$AC$3:$AD$13,2,FALSE)),1)</f>
        <v/>
      </c>
    </row>
    <row r="1091" spans="1:116" ht="15" customHeight="1" x14ac:dyDescent="0.2">
      <c r="A1091" s="20"/>
      <c r="B1091" s="19"/>
      <c r="C1091" s="19"/>
      <c r="D1091" s="19"/>
      <c r="E1091" s="136"/>
      <c r="F1091" s="70"/>
      <c r="G1091" s="19"/>
      <c r="H1091" s="65"/>
      <c r="I1091" s="20"/>
      <c r="J1091" s="66"/>
      <c r="K1091" s="18"/>
      <c r="L1091" s="18"/>
      <c r="M1091" s="20"/>
      <c r="N1091" s="20"/>
      <c r="O1091" s="18"/>
      <c r="P1091" s="134"/>
      <c r="Q1091" s="70"/>
      <c r="R1091" s="134"/>
      <c r="S1091" s="70"/>
      <c r="T1091" s="134"/>
      <c r="U1091" s="70"/>
      <c r="V1091" s="134"/>
      <c r="W1091" s="20"/>
      <c r="X1091" s="135"/>
      <c r="Y1091" s="20"/>
      <c r="Z1091" s="135"/>
      <c r="AA1091" s="19"/>
      <c r="AB1091" s="19"/>
      <c r="AC1091" s="19"/>
      <c r="AD1091" s="19"/>
      <c r="AE1091" s="71" t="str">
        <f t="shared" ref="AE1091:AE1154" si="650">IF(P1091&lt;&gt;"",HOUR(P1091)*60+MINUTE(P1091),"")</f>
        <v/>
      </c>
      <c r="AF1091" s="71" t="str">
        <f t="shared" ref="AF1091:AF1154" si="651">IF(V1091&lt;&gt;"",HOUR(V1091)*60+MINUTE(V1091),"")</f>
        <v/>
      </c>
      <c r="AG1091" s="71" t="str">
        <f t="shared" ref="AG1091:AG1154" si="652">IF(OR(AE1091="",AF1091=""),"",IF(AE1091=AF1091,0,IF(AF1091&gt;AE1091,AF1091-AE1091,1440-AE1091+AF1091)))</f>
        <v/>
      </c>
      <c r="AH1091" s="71" t="str">
        <f t="shared" ref="AH1091:AH1154" si="653">IF(OR(AE1091="",AF1091="",AG1091=""),"",IF(AE1091&gt;=$BK$4,IF(AF1091&gt;$BK$4,IF(AF1091&lt;=$BK$5,IF(AE1091&gt;=$BK$4,AG1091,""),""),""),0))</f>
        <v/>
      </c>
      <c r="AI1091" s="71" t="str">
        <f t="shared" ref="AI1091:AI1154" si="654">IF(OR(AE1091="",AF1091="",$BK$4="",$BK$5=""),"",IF(AE1091&lt;$BK$4,IF(AF1091&gt;$BK$4,IF(AF1091&lt;$BK$5,AF1091-$BK$4,($BK$5-$BK$4)),""),""))</f>
        <v/>
      </c>
      <c r="AJ1091" s="71" t="str">
        <f t="shared" ref="AJ1091:AJ1154" si="655">IF(OR(AE1091="",AF1091="",$BK$4="",$BK$5=""),"",IF(AE1091&gt;$BK$4,IF(AE1091&lt;$BK$5,IF(OR(AF1091&gt;$BK$5,AF1091&lt;$BK$4),$BK$5-AE1091,""),""),""))</f>
        <v/>
      </c>
      <c r="AK1091" s="71" t="str">
        <f t="shared" ref="AK1091:AK1154" si="656">IF(OR(AE1091="",AF1091="",$BK$4="",$BK$5=""),"",IF(AND(AE1091&lt;$BK$4,AF1091&lt;$BK$4),((AF1091-AE1091)),""))</f>
        <v/>
      </c>
      <c r="AL1091" s="71" t="str">
        <f t="shared" ref="AL1091:AL1154" si="657">IF(AND(AH1091="",AI1091="",AJ1091="",AK1091=""),"",SUM(AH1091:AK1091))</f>
        <v/>
      </c>
      <c r="AM1091" s="71" t="str">
        <f t="shared" ref="AM1091:AM1154" si="658">IF(OR(AG1091="",AL1091=""),IF(AL1091="",AG1091,""),AG1091-AL1091)</f>
        <v/>
      </c>
      <c r="AN1091" s="72" t="str">
        <f t="shared" ref="AN1091:AN1154" si="659">IF(AL1091="","",IF(OR(C1091="",R1091=""),"",IF(((R1091+Q1091)-C1091)&lt;0,0,((R1091+Q1091)-C1091))))</f>
        <v/>
      </c>
      <c r="AO1091" s="73" t="str">
        <f t="shared" ref="AO1091:AO1154" si="660">IF(AL1091="","",IF(OR(E1091="",B1091="",G1091="yes"),"",B1091-E1091))</f>
        <v/>
      </c>
      <c r="AP1091" s="72" t="str">
        <f t="shared" ref="AP1091:AP1154" si="661">IF(AN1091="","",IF(AN1091&gt;$AY$6,"No","Yes"))</f>
        <v/>
      </c>
      <c r="AQ1091" s="72" t="str">
        <f t="shared" ref="AQ1091:AQ1154" si="662">IF(AL1091="","",IF(OR(X1091="",Z1091=""),"",Z1091+Y1091-X1091))</f>
        <v/>
      </c>
      <c r="AR1091" s="72" t="str">
        <f t="shared" ref="AR1091:AR1154" si="663">IF(AL1091="","",IF(OR(I1091="",I1091="No",,G1091="yes"),"",IF(AB1091=E1091,"Yes","No")))</f>
        <v/>
      </c>
      <c r="AS1091" s="72" t="str">
        <f t="shared" ref="AS1091:AS1154" si="664">IF(G1091="YES","",(IF(OR(A1091="",AB1091="",E1091=""),"",(IF(OR(I1091="",I1091="No",,G1091="Yes"),"",IF(OR(B1091&lt;&gt;AB1091,B1091&lt;&gt;E1091),IF(AB1091&lt;E1091,"Validate","Yes"),"No"))))))</f>
        <v/>
      </c>
      <c r="AT1091" s="72" t="str">
        <f t="shared" ref="AT1091:AT1154" si="665">IF(OR(AL1091="",AB1091="",I1091="No"),"",IF(OR(AD1091=AB1091,AD1091=AB1091+1),"Yes","No"))</f>
        <v/>
      </c>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78" t="str">
        <f t="shared" ref="CN1091:CN1154" si="666">IF(OR(P1091="",R1091=""),"",IF(P1091+Q1091=R1091,1,0))</f>
        <v/>
      </c>
      <c r="CO1091" s="78" t="str">
        <f t="shared" ref="CO1091:CO1154" si="667">IF(OR(R1091="",T1091=""),"",IF(R1091+S1091=T1091,1,0))</f>
        <v/>
      </c>
      <c r="CP1091" s="78" t="str">
        <f t="shared" ref="CP1091:CP1154" si="668">IF(OR(T1091="",V1091=""),"",IF(T1091+U1091=V1091,1,0))</f>
        <v/>
      </c>
      <c r="CQ1091" s="78" t="str">
        <f t="shared" ref="CQ1091:CQ1154" si="669">IF(OR(V1091="",X1091=""),"",IF(V1091+W1091=X1091,1,0))</f>
        <v/>
      </c>
      <c r="CR1091" s="78" t="str">
        <f t="shared" ref="CR1091:CR1154" si="670">IF(OR(X1091="",Z1091=""),"",IF(X1091+Y1091=Z1091,1,0))</f>
        <v/>
      </c>
      <c r="CS1091" s="78" t="str">
        <f t="shared" ref="CS1091:CS1154" si="671">IF(OR(P1091="",R1091="",T1091="",X1091="",Z1091="",V1091=""),"",IF(P1091=R1091,1,IF(P1091=T1091,1,IF(P1091=V1091,1,IF(P1091=X1091,1,IF(P1091=Z1091,1,IF(R1091=T1091,1,IF(R1091=V1091,1,IF(R1091=X1091,1,IF(R1091=Z1091,1,IF(T1091=V1091,1,IF(T1091=X1091,1,IF(T1091=Z1091,1,IF(V1091=X1091,1,IF(V1091=Z1091,1,IF(X1091=Z1091,1,0))))))))))))))))</f>
        <v/>
      </c>
      <c r="CT1091" s="78">
        <f t="shared" ref="CT1091:CT1154" si="672">IF(R1091+Q1091&lt;P1091,1,0)</f>
        <v>0</v>
      </c>
      <c r="CU1091" s="78">
        <f t="shared" ref="CU1091:CU1154" si="673">IF(T1091+S1091&lt;R1091,1,0)</f>
        <v>0</v>
      </c>
      <c r="CV1091" s="78">
        <f t="shared" ref="CV1091:CV1154" si="674">IF(V1091+U1091&lt;T1091,1,0)</f>
        <v>0</v>
      </c>
      <c r="CW1091" s="78">
        <f t="shared" ref="CW1091:CW1154" si="675">IF(X1091+W1091&lt;V1091,1,0)</f>
        <v>0</v>
      </c>
      <c r="CX1091" s="78">
        <f t="shared" ref="CX1091:CX1154" si="676">IF(Z1091+Y1091&lt;X1091,1,0)</f>
        <v>0</v>
      </c>
      <c r="CY1091" s="78">
        <f t="shared" ref="CY1091:CY1154" si="677">IF(P1091&gt;R1091,1,IF(P1091&gt;T1091,1,IF(P1091&gt;V1091,1,IF(P1091&gt;X1091,1,IF(P1091&gt;Z1091,1,IF(R1091&gt;T1091,1,IF(R1091&gt;V1091,1,IF(R1091&gt;X1091,1,IF(R1091&gt;Z1091,1,IF(T1091&gt;V1091,1,IF(T1091&gt;X1091,1,IF(T1091&gt;Z1091,1,IF(V1091&gt;X1091,1,IF(V1091&gt;Z1091,1,IF(X1091&gt;Z1091,1,0)))))))))))))))</f>
        <v>0</v>
      </c>
      <c r="CZ1091" s="78">
        <f t="shared" ref="CZ1091:CZ1154" si="678">IF(COUNTIFS($A$2:$A$1288,A1091,$B$2:$B$1288,B1091,$K$2:$K$1288,K1091,$N$2:$N$1288,N1091)&gt;1,1,0)</f>
        <v>0</v>
      </c>
      <c r="DA1091" s="78">
        <f>IF(COUNTIFS($A$2:$A$601,A1091,$B$2:$B$601,B1091,$F$2:F$601,F1091)&gt;1,1,0)</f>
        <v>0</v>
      </c>
      <c r="DB1091" s="78">
        <f t="shared" ref="DB1091:DB1154" si="679">IF(COUNTIFS($P$2:$P$601,P1091,$R$2:$R$601,R1091)&gt;1,1,0)</f>
        <v>0</v>
      </c>
      <c r="DC1091" s="78">
        <f t="shared" ref="DC1091:DC1154" si="680">IF(COUNTIFS($P$2:$P$1288,P1091,$T$2:$T$1288,T1091,$R$2:$R$1288,R1091,$V$2:$V$1288,V1091)&gt;1,1,0)</f>
        <v>0</v>
      </c>
      <c r="DD1091" s="78">
        <f t="shared" ref="DD1091:DD1154" si="681">IF(COUNTIFS($T$2:$T$601,T1091,$V$2:$V$601,V1091,$P$2:$P$601,P1091,$X$2:$X$601,X1091)&gt;1,1,0)</f>
        <v>0</v>
      </c>
      <c r="DE1091" s="78" t="str">
        <f t="shared" ref="DE1091:DE1154" si="682">IF(ISERROR(DATEVALUE(TEXT(B1091,"mm/dd/yyyy"))),"1",IF(B1091 &gt;=DATEVALUE(TEXT("06/01/2000","mm/dd/yyyy")),1,"0"))</f>
        <v>1</v>
      </c>
      <c r="DF1091" s="78" t="str">
        <f t="shared" ref="DF1091:DF1154" si="683">IF(ISERROR(DATEVALUE(TEXT(E1091,"mm/dd/yyyy"))),"1",IF(E1091 &gt;=DATEVALUE(TEXT("06/01/2000","mm/dd/yyyy")),1,"0"))</f>
        <v>1</v>
      </c>
      <c r="DG1091" s="78" t="str">
        <f t="shared" ref="DG1091:DG1154" si="684">IF(ISERROR(DATEVALUE(TEXT(AB1091,"mm/dd/yyyy"))),"1",IF(AB1091 &gt;=DATEVALUE(TEXT("06/01/2000","mm/dd/yyyy")),1,"0"))</f>
        <v>1</v>
      </c>
      <c r="DH1091" s="78" t="str">
        <f t="shared" ref="DH1091:DH1154" si="685">IF(ISERROR(DATEVALUE(TEXT(AD1091,"mm/dd/yyyy"))),"1",IF(AD1091 &gt;=DATEVALUE(TEXT("06/01/2000","mm/dd/yyyy")),1,"0"))</f>
        <v>1</v>
      </c>
      <c r="DI1091" s="79" t="str">
        <f>IFERROR(IF(J1091="","",VLOOKUP(J1091,Lists!$D$3:$E$13,2,FALSE)),1)</f>
        <v/>
      </c>
      <c r="DJ1091" s="79" t="str">
        <f>IFERROR(IF(K1091="","",VLOOKUP(K1091,Lists!$F$3:$G$14,2,FALSE)),1)</f>
        <v/>
      </c>
      <c r="DK1091" s="79" t="str">
        <f>IFERROR(IF(M1091="","",VLOOKUP(M1091,Lists!$AA$3:$AB$18,2,FALSE)),1)</f>
        <v/>
      </c>
      <c r="DL1091" s="79" t="str">
        <f>IFERROR(IF(N1091="","",VLOOKUP(N1091,Lists!$AC$3:$AD$13,2,FALSE)),1)</f>
        <v/>
      </c>
    </row>
    <row r="1092" spans="1:116" ht="15" customHeight="1" x14ac:dyDescent="0.2">
      <c r="A1092" s="20"/>
      <c r="B1092" s="19"/>
      <c r="C1092" s="19"/>
      <c r="D1092" s="19"/>
      <c r="E1092" s="136"/>
      <c r="F1092" s="70"/>
      <c r="G1092" s="19"/>
      <c r="H1092" s="65"/>
      <c r="I1092" s="20"/>
      <c r="J1092" s="66"/>
      <c r="K1092" s="18"/>
      <c r="L1092" s="18"/>
      <c r="M1092" s="20"/>
      <c r="N1092" s="20"/>
      <c r="O1092" s="18"/>
      <c r="P1092" s="134"/>
      <c r="Q1092" s="70"/>
      <c r="R1092" s="134"/>
      <c r="S1092" s="70"/>
      <c r="T1092" s="134"/>
      <c r="U1092" s="70"/>
      <c r="V1092" s="134"/>
      <c r="W1092" s="20"/>
      <c r="X1092" s="135"/>
      <c r="Y1092" s="20"/>
      <c r="Z1092" s="135"/>
      <c r="AA1092" s="19"/>
      <c r="AB1092" s="19"/>
      <c r="AC1092" s="19"/>
      <c r="AD1092" s="19"/>
      <c r="AE1092" s="71" t="str">
        <f t="shared" si="650"/>
        <v/>
      </c>
      <c r="AF1092" s="71" t="str">
        <f t="shared" si="651"/>
        <v/>
      </c>
      <c r="AG1092" s="71" t="str">
        <f t="shared" si="652"/>
        <v/>
      </c>
      <c r="AH1092" s="71" t="str">
        <f t="shared" si="653"/>
        <v/>
      </c>
      <c r="AI1092" s="71" t="str">
        <f t="shared" si="654"/>
        <v/>
      </c>
      <c r="AJ1092" s="71" t="str">
        <f t="shared" si="655"/>
        <v/>
      </c>
      <c r="AK1092" s="71" t="str">
        <f t="shared" si="656"/>
        <v/>
      </c>
      <c r="AL1092" s="71" t="str">
        <f t="shared" si="657"/>
        <v/>
      </c>
      <c r="AM1092" s="71" t="str">
        <f t="shared" si="658"/>
        <v/>
      </c>
      <c r="AN1092" s="72" t="str">
        <f t="shared" si="659"/>
        <v/>
      </c>
      <c r="AO1092" s="73" t="str">
        <f t="shared" si="660"/>
        <v/>
      </c>
      <c r="AP1092" s="72" t="str">
        <f t="shared" si="661"/>
        <v/>
      </c>
      <c r="AQ1092" s="72" t="str">
        <f t="shared" si="662"/>
        <v/>
      </c>
      <c r="AR1092" s="72" t="str">
        <f t="shared" si="663"/>
        <v/>
      </c>
      <c r="AS1092" s="72" t="str">
        <f t="shared" si="664"/>
        <v/>
      </c>
      <c r="AT1092" s="72" t="str">
        <f t="shared" si="665"/>
        <v/>
      </c>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78" t="str">
        <f t="shared" si="666"/>
        <v/>
      </c>
      <c r="CO1092" s="78" t="str">
        <f t="shared" si="667"/>
        <v/>
      </c>
      <c r="CP1092" s="78" t="str">
        <f t="shared" si="668"/>
        <v/>
      </c>
      <c r="CQ1092" s="78" t="str">
        <f t="shared" si="669"/>
        <v/>
      </c>
      <c r="CR1092" s="78" t="str">
        <f t="shared" si="670"/>
        <v/>
      </c>
      <c r="CS1092" s="78" t="str">
        <f t="shared" si="671"/>
        <v/>
      </c>
      <c r="CT1092" s="78">
        <f t="shared" si="672"/>
        <v>0</v>
      </c>
      <c r="CU1092" s="78">
        <f t="shared" si="673"/>
        <v>0</v>
      </c>
      <c r="CV1092" s="78">
        <f t="shared" si="674"/>
        <v>0</v>
      </c>
      <c r="CW1092" s="78">
        <f t="shared" si="675"/>
        <v>0</v>
      </c>
      <c r="CX1092" s="78">
        <f t="shared" si="676"/>
        <v>0</v>
      </c>
      <c r="CY1092" s="78">
        <f t="shared" si="677"/>
        <v>0</v>
      </c>
      <c r="CZ1092" s="78">
        <f t="shared" si="678"/>
        <v>0</v>
      </c>
      <c r="DA1092" s="78">
        <f>IF(COUNTIFS($A$2:$A$601,A1092,$B$2:$B$601,B1092,$F$2:F$601,F1092)&gt;1,1,0)</f>
        <v>0</v>
      </c>
      <c r="DB1092" s="78">
        <f t="shared" si="679"/>
        <v>0</v>
      </c>
      <c r="DC1092" s="78">
        <f t="shared" si="680"/>
        <v>0</v>
      </c>
      <c r="DD1092" s="78">
        <f t="shared" si="681"/>
        <v>0</v>
      </c>
      <c r="DE1092" s="78" t="str">
        <f t="shared" si="682"/>
        <v>1</v>
      </c>
      <c r="DF1092" s="78" t="str">
        <f t="shared" si="683"/>
        <v>1</v>
      </c>
      <c r="DG1092" s="78" t="str">
        <f t="shared" si="684"/>
        <v>1</v>
      </c>
      <c r="DH1092" s="78" t="str">
        <f t="shared" si="685"/>
        <v>1</v>
      </c>
      <c r="DI1092" s="79" t="str">
        <f>IFERROR(IF(J1092="","",VLOOKUP(J1092,Lists!$D$3:$E$13,2,FALSE)),1)</f>
        <v/>
      </c>
      <c r="DJ1092" s="79" t="str">
        <f>IFERROR(IF(K1092="","",VLOOKUP(K1092,Lists!$F$3:$G$14,2,FALSE)),1)</f>
        <v/>
      </c>
      <c r="DK1092" s="79" t="str">
        <f>IFERROR(IF(M1092="","",VLOOKUP(M1092,Lists!$AA$3:$AB$18,2,FALSE)),1)</f>
        <v/>
      </c>
      <c r="DL1092" s="79" t="str">
        <f>IFERROR(IF(N1092="","",VLOOKUP(N1092,Lists!$AC$3:$AD$13,2,FALSE)),1)</f>
        <v/>
      </c>
    </row>
    <row r="1093" spans="1:116" ht="15" customHeight="1" x14ac:dyDescent="0.2">
      <c r="A1093" s="20"/>
      <c r="B1093" s="19"/>
      <c r="C1093" s="19"/>
      <c r="D1093" s="19"/>
      <c r="E1093" s="136"/>
      <c r="F1093" s="70"/>
      <c r="G1093" s="19"/>
      <c r="H1093" s="65"/>
      <c r="I1093" s="20"/>
      <c r="J1093" s="66"/>
      <c r="K1093" s="18"/>
      <c r="L1093" s="18"/>
      <c r="M1093" s="20"/>
      <c r="N1093" s="20"/>
      <c r="O1093" s="18"/>
      <c r="P1093" s="134"/>
      <c r="Q1093" s="70"/>
      <c r="R1093" s="134"/>
      <c r="S1093" s="70"/>
      <c r="T1093" s="134"/>
      <c r="U1093" s="70"/>
      <c r="V1093" s="134"/>
      <c r="W1093" s="20"/>
      <c r="X1093" s="135"/>
      <c r="Y1093" s="20"/>
      <c r="Z1093" s="135"/>
      <c r="AA1093" s="19"/>
      <c r="AB1093" s="19"/>
      <c r="AC1093" s="19"/>
      <c r="AD1093" s="19"/>
      <c r="AE1093" s="71" t="str">
        <f t="shared" si="650"/>
        <v/>
      </c>
      <c r="AF1093" s="71" t="str">
        <f t="shared" si="651"/>
        <v/>
      </c>
      <c r="AG1093" s="71" t="str">
        <f t="shared" si="652"/>
        <v/>
      </c>
      <c r="AH1093" s="71" t="str">
        <f t="shared" si="653"/>
        <v/>
      </c>
      <c r="AI1093" s="71" t="str">
        <f t="shared" si="654"/>
        <v/>
      </c>
      <c r="AJ1093" s="71" t="str">
        <f t="shared" si="655"/>
        <v/>
      </c>
      <c r="AK1093" s="71" t="str">
        <f t="shared" si="656"/>
        <v/>
      </c>
      <c r="AL1093" s="71" t="str">
        <f t="shared" si="657"/>
        <v/>
      </c>
      <c r="AM1093" s="71" t="str">
        <f t="shared" si="658"/>
        <v/>
      </c>
      <c r="AN1093" s="72" t="str">
        <f t="shared" si="659"/>
        <v/>
      </c>
      <c r="AO1093" s="73" t="str">
        <f t="shared" si="660"/>
        <v/>
      </c>
      <c r="AP1093" s="72" t="str">
        <f t="shared" si="661"/>
        <v/>
      </c>
      <c r="AQ1093" s="72" t="str">
        <f t="shared" si="662"/>
        <v/>
      </c>
      <c r="AR1093" s="72" t="str">
        <f t="shared" si="663"/>
        <v/>
      </c>
      <c r="AS1093" s="72" t="str">
        <f t="shared" si="664"/>
        <v/>
      </c>
      <c r="AT1093" s="72" t="str">
        <f t="shared" si="665"/>
        <v/>
      </c>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78" t="str">
        <f t="shared" si="666"/>
        <v/>
      </c>
      <c r="CO1093" s="78" t="str">
        <f t="shared" si="667"/>
        <v/>
      </c>
      <c r="CP1093" s="78" t="str">
        <f t="shared" si="668"/>
        <v/>
      </c>
      <c r="CQ1093" s="78" t="str">
        <f t="shared" si="669"/>
        <v/>
      </c>
      <c r="CR1093" s="78" t="str">
        <f t="shared" si="670"/>
        <v/>
      </c>
      <c r="CS1093" s="78" t="str">
        <f t="shared" si="671"/>
        <v/>
      </c>
      <c r="CT1093" s="78">
        <f t="shared" si="672"/>
        <v>0</v>
      </c>
      <c r="CU1093" s="78">
        <f t="shared" si="673"/>
        <v>0</v>
      </c>
      <c r="CV1093" s="78">
        <f t="shared" si="674"/>
        <v>0</v>
      </c>
      <c r="CW1093" s="78">
        <f t="shared" si="675"/>
        <v>0</v>
      </c>
      <c r="CX1093" s="78">
        <f t="shared" si="676"/>
        <v>0</v>
      </c>
      <c r="CY1093" s="78">
        <f t="shared" si="677"/>
        <v>0</v>
      </c>
      <c r="CZ1093" s="78">
        <f t="shared" si="678"/>
        <v>0</v>
      </c>
      <c r="DA1093" s="78">
        <f>IF(COUNTIFS($A$2:$A$601,A1093,$B$2:$B$601,B1093,$F$2:F$601,F1093)&gt;1,1,0)</f>
        <v>0</v>
      </c>
      <c r="DB1093" s="78">
        <f t="shared" si="679"/>
        <v>0</v>
      </c>
      <c r="DC1093" s="78">
        <f t="shared" si="680"/>
        <v>0</v>
      </c>
      <c r="DD1093" s="78">
        <f t="shared" si="681"/>
        <v>0</v>
      </c>
      <c r="DE1093" s="78" t="str">
        <f t="shared" si="682"/>
        <v>1</v>
      </c>
      <c r="DF1093" s="78" t="str">
        <f t="shared" si="683"/>
        <v>1</v>
      </c>
      <c r="DG1093" s="78" t="str">
        <f t="shared" si="684"/>
        <v>1</v>
      </c>
      <c r="DH1093" s="78" t="str">
        <f t="shared" si="685"/>
        <v>1</v>
      </c>
      <c r="DI1093" s="79" t="str">
        <f>IFERROR(IF(J1093="","",VLOOKUP(J1093,Lists!$D$3:$E$13,2,FALSE)),1)</f>
        <v/>
      </c>
      <c r="DJ1093" s="79" t="str">
        <f>IFERROR(IF(K1093="","",VLOOKUP(K1093,Lists!$F$3:$G$14,2,FALSE)),1)</f>
        <v/>
      </c>
      <c r="DK1093" s="79" t="str">
        <f>IFERROR(IF(M1093="","",VLOOKUP(M1093,Lists!$AA$3:$AB$18,2,FALSE)),1)</f>
        <v/>
      </c>
      <c r="DL1093" s="79" t="str">
        <f>IFERROR(IF(N1093="","",VLOOKUP(N1093,Lists!$AC$3:$AD$13,2,FALSE)),1)</f>
        <v/>
      </c>
    </row>
    <row r="1094" spans="1:116" ht="15" customHeight="1" x14ac:dyDescent="0.2">
      <c r="A1094" s="20"/>
      <c r="B1094" s="19"/>
      <c r="C1094" s="19"/>
      <c r="D1094" s="19"/>
      <c r="E1094" s="136"/>
      <c r="F1094" s="70"/>
      <c r="G1094" s="19"/>
      <c r="H1094" s="65"/>
      <c r="I1094" s="20"/>
      <c r="J1094" s="66"/>
      <c r="K1094" s="18"/>
      <c r="L1094" s="18"/>
      <c r="M1094" s="20"/>
      <c r="N1094" s="20"/>
      <c r="O1094" s="18"/>
      <c r="P1094" s="134"/>
      <c r="Q1094" s="70"/>
      <c r="R1094" s="134"/>
      <c r="S1094" s="70"/>
      <c r="T1094" s="134"/>
      <c r="U1094" s="70"/>
      <c r="V1094" s="134"/>
      <c r="W1094" s="20"/>
      <c r="X1094" s="135"/>
      <c r="Y1094" s="20"/>
      <c r="Z1094" s="135"/>
      <c r="AA1094" s="19"/>
      <c r="AB1094" s="19"/>
      <c r="AC1094" s="19"/>
      <c r="AD1094" s="19"/>
      <c r="AE1094" s="71" t="str">
        <f t="shared" si="650"/>
        <v/>
      </c>
      <c r="AF1094" s="71" t="str">
        <f t="shared" si="651"/>
        <v/>
      </c>
      <c r="AG1094" s="71" t="str">
        <f t="shared" si="652"/>
        <v/>
      </c>
      <c r="AH1094" s="71" t="str">
        <f t="shared" si="653"/>
        <v/>
      </c>
      <c r="AI1094" s="71" t="str">
        <f t="shared" si="654"/>
        <v/>
      </c>
      <c r="AJ1094" s="71" t="str">
        <f t="shared" si="655"/>
        <v/>
      </c>
      <c r="AK1094" s="71" t="str">
        <f t="shared" si="656"/>
        <v/>
      </c>
      <c r="AL1094" s="71" t="str">
        <f t="shared" si="657"/>
        <v/>
      </c>
      <c r="AM1094" s="71" t="str">
        <f t="shared" si="658"/>
        <v/>
      </c>
      <c r="AN1094" s="72" t="str">
        <f t="shared" si="659"/>
        <v/>
      </c>
      <c r="AO1094" s="73" t="str">
        <f t="shared" si="660"/>
        <v/>
      </c>
      <c r="AP1094" s="72" t="str">
        <f t="shared" si="661"/>
        <v/>
      </c>
      <c r="AQ1094" s="72" t="str">
        <f t="shared" si="662"/>
        <v/>
      </c>
      <c r="AR1094" s="72" t="str">
        <f t="shared" si="663"/>
        <v/>
      </c>
      <c r="AS1094" s="72" t="str">
        <f t="shared" si="664"/>
        <v/>
      </c>
      <c r="AT1094" s="72" t="str">
        <f t="shared" si="665"/>
        <v/>
      </c>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78" t="str">
        <f t="shared" si="666"/>
        <v/>
      </c>
      <c r="CO1094" s="78" t="str">
        <f t="shared" si="667"/>
        <v/>
      </c>
      <c r="CP1094" s="78" t="str">
        <f t="shared" si="668"/>
        <v/>
      </c>
      <c r="CQ1094" s="78" t="str">
        <f t="shared" si="669"/>
        <v/>
      </c>
      <c r="CR1094" s="78" t="str">
        <f t="shared" si="670"/>
        <v/>
      </c>
      <c r="CS1094" s="78" t="str">
        <f t="shared" si="671"/>
        <v/>
      </c>
      <c r="CT1094" s="78">
        <f t="shared" si="672"/>
        <v>0</v>
      </c>
      <c r="CU1094" s="78">
        <f t="shared" si="673"/>
        <v>0</v>
      </c>
      <c r="CV1094" s="78">
        <f t="shared" si="674"/>
        <v>0</v>
      </c>
      <c r="CW1094" s="78">
        <f t="shared" si="675"/>
        <v>0</v>
      </c>
      <c r="CX1094" s="78">
        <f t="shared" si="676"/>
        <v>0</v>
      </c>
      <c r="CY1094" s="78">
        <f t="shared" si="677"/>
        <v>0</v>
      </c>
      <c r="CZ1094" s="78">
        <f t="shared" si="678"/>
        <v>0</v>
      </c>
      <c r="DA1094" s="78">
        <f>IF(COUNTIFS($A$2:$A$601,A1094,$B$2:$B$601,B1094,$F$2:F$601,F1094)&gt;1,1,0)</f>
        <v>0</v>
      </c>
      <c r="DB1094" s="78">
        <f t="shared" si="679"/>
        <v>0</v>
      </c>
      <c r="DC1094" s="78">
        <f t="shared" si="680"/>
        <v>0</v>
      </c>
      <c r="DD1094" s="78">
        <f t="shared" si="681"/>
        <v>0</v>
      </c>
      <c r="DE1094" s="78" t="str">
        <f t="shared" si="682"/>
        <v>1</v>
      </c>
      <c r="DF1094" s="78" t="str">
        <f t="shared" si="683"/>
        <v>1</v>
      </c>
      <c r="DG1094" s="78" t="str">
        <f t="shared" si="684"/>
        <v>1</v>
      </c>
      <c r="DH1094" s="78" t="str">
        <f t="shared" si="685"/>
        <v>1</v>
      </c>
      <c r="DI1094" s="79" t="str">
        <f>IFERROR(IF(J1094="","",VLOOKUP(J1094,Lists!$D$3:$E$13,2,FALSE)),1)</f>
        <v/>
      </c>
      <c r="DJ1094" s="79" t="str">
        <f>IFERROR(IF(K1094="","",VLOOKUP(K1094,Lists!$F$3:$G$14,2,FALSE)),1)</f>
        <v/>
      </c>
      <c r="DK1094" s="79" t="str">
        <f>IFERROR(IF(M1094="","",VLOOKUP(M1094,Lists!$AA$3:$AB$18,2,FALSE)),1)</f>
        <v/>
      </c>
      <c r="DL1094" s="79" t="str">
        <f>IFERROR(IF(N1094="","",VLOOKUP(N1094,Lists!$AC$3:$AD$13,2,FALSE)),1)</f>
        <v/>
      </c>
    </row>
    <row r="1095" spans="1:116" ht="15" customHeight="1" x14ac:dyDescent="0.2">
      <c r="A1095" s="20"/>
      <c r="B1095" s="19"/>
      <c r="C1095" s="19"/>
      <c r="D1095" s="19"/>
      <c r="E1095" s="136"/>
      <c r="F1095" s="70"/>
      <c r="G1095" s="19"/>
      <c r="H1095" s="65"/>
      <c r="I1095" s="20"/>
      <c r="J1095" s="66"/>
      <c r="K1095" s="18"/>
      <c r="L1095" s="18"/>
      <c r="M1095" s="20"/>
      <c r="N1095" s="20"/>
      <c r="O1095" s="18"/>
      <c r="P1095" s="134"/>
      <c r="Q1095" s="70"/>
      <c r="R1095" s="134"/>
      <c r="S1095" s="70"/>
      <c r="T1095" s="134"/>
      <c r="U1095" s="70"/>
      <c r="V1095" s="134"/>
      <c r="W1095" s="20"/>
      <c r="X1095" s="135"/>
      <c r="Y1095" s="20"/>
      <c r="Z1095" s="135"/>
      <c r="AA1095" s="19"/>
      <c r="AB1095" s="19"/>
      <c r="AC1095" s="19"/>
      <c r="AD1095" s="19"/>
      <c r="AE1095" s="71" t="str">
        <f t="shared" si="650"/>
        <v/>
      </c>
      <c r="AF1095" s="71" t="str">
        <f t="shared" si="651"/>
        <v/>
      </c>
      <c r="AG1095" s="71" t="str">
        <f t="shared" si="652"/>
        <v/>
      </c>
      <c r="AH1095" s="71" t="str">
        <f t="shared" si="653"/>
        <v/>
      </c>
      <c r="AI1095" s="71" t="str">
        <f t="shared" si="654"/>
        <v/>
      </c>
      <c r="AJ1095" s="71" t="str">
        <f t="shared" si="655"/>
        <v/>
      </c>
      <c r="AK1095" s="71" t="str">
        <f t="shared" si="656"/>
        <v/>
      </c>
      <c r="AL1095" s="71" t="str">
        <f t="shared" si="657"/>
        <v/>
      </c>
      <c r="AM1095" s="71" t="str">
        <f t="shared" si="658"/>
        <v/>
      </c>
      <c r="AN1095" s="72" t="str">
        <f t="shared" si="659"/>
        <v/>
      </c>
      <c r="AO1095" s="73" t="str">
        <f t="shared" si="660"/>
        <v/>
      </c>
      <c r="AP1095" s="72" t="str">
        <f t="shared" si="661"/>
        <v/>
      </c>
      <c r="AQ1095" s="72" t="str">
        <f t="shared" si="662"/>
        <v/>
      </c>
      <c r="AR1095" s="72" t="str">
        <f t="shared" si="663"/>
        <v/>
      </c>
      <c r="AS1095" s="72" t="str">
        <f t="shared" si="664"/>
        <v/>
      </c>
      <c r="AT1095" s="72" t="str">
        <f t="shared" si="665"/>
        <v/>
      </c>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c r="CM1095" s="3"/>
      <c r="CN1095" s="78" t="str">
        <f t="shared" si="666"/>
        <v/>
      </c>
      <c r="CO1095" s="78" t="str">
        <f t="shared" si="667"/>
        <v/>
      </c>
      <c r="CP1095" s="78" t="str">
        <f t="shared" si="668"/>
        <v/>
      </c>
      <c r="CQ1095" s="78" t="str">
        <f t="shared" si="669"/>
        <v/>
      </c>
      <c r="CR1095" s="78" t="str">
        <f t="shared" si="670"/>
        <v/>
      </c>
      <c r="CS1095" s="78" t="str">
        <f t="shared" si="671"/>
        <v/>
      </c>
      <c r="CT1095" s="78">
        <f t="shared" si="672"/>
        <v>0</v>
      </c>
      <c r="CU1095" s="78">
        <f t="shared" si="673"/>
        <v>0</v>
      </c>
      <c r="CV1095" s="78">
        <f t="shared" si="674"/>
        <v>0</v>
      </c>
      <c r="CW1095" s="78">
        <f t="shared" si="675"/>
        <v>0</v>
      </c>
      <c r="CX1095" s="78">
        <f t="shared" si="676"/>
        <v>0</v>
      </c>
      <c r="CY1095" s="78">
        <f t="shared" si="677"/>
        <v>0</v>
      </c>
      <c r="CZ1095" s="78">
        <f t="shared" si="678"/>
        <v>0</v>
      </c>
      <c r="DA1095" s="78">
        <f>IF(COUNTIFS($A$2:$A$601,A1095,$B$2:$B$601,B1095,$F$2:F$601,F1095)&gt;1,1,0)</f>
        <v>0</v>
      </c>
      <c r="DB1095" s="78">
        <f t="shared" si="679"/>
        <v>0</v>
      </c>
      <c r="DC1095" s="78">
        <f t="shared" si="680"/>
        <v>0</v>
      </c>
      <c r="DD1095" s="78">
        <f t="shared" si="681"/>
        <v>0</v>
      </c>
      <c r="DE1095" s="78" t="str">
        <f t="shared" si="682"/>
        <v>1</v>
      </c>
      <c r="DF1095" s="78" t="str">
        <f t="shared" si="683"/>
        <v>1</v>
      </c>
      <c r="DG1095" s="78" t="str">
        <f t="shared" si="684"/>
        <v>1</v>
      </c>
      <c r="DH1095" s="78" t="str">
        <f t="shared" si="685"/>
        <v>1</v>
      </c>
      <c r="DI1095" s="79" t="str">
        <f>IFERROR(IF(J1095="","",VLOOKUP(J1095,Lists!$D$3:$E$13,2,FALSE)),1)</f>
        <v/>
      </c>
      <c r="DJ1095" s="79" t="str">
        <f>IFERROR(IF(K1095="","",VLOOKUP(K1095,Lists!$F$3:$G$14,2,FALSE)),1)</f>
        <v/>
      </c>
      <c r="DK1095" s="79" t="str">
        <f>IFERROR(IF(M1095="","",VLOOKUP(M1095,Lists!$AA$3:$AB$18,2,FALSE)),1)</f>
        <v/>
      </c>
      <c r="DL1095" s="79" t="str">
        <f>IFERROR(IF(N1095="","",VLOOKUP(N1095,Lists!$AC$3:$AD$13,2,FALSE)),1)</f>
        <v/>
      </c>
    </row>
    <row r="1096" spans="1:116" ht="15" customHeight="1" x14ac:dyDescent="0.2">
      <c r="A1096" s="20"/>
      <c r="B1096" s="19"/>
      <c r="C1096" s="19"/>
      <c r="D1096" s="19"/>
      <c r="E1096" s="136"/>
      <c r="F1096" s="70"/>
      <c r="G1096" s="19"/>
      <c r="H1096" s="65"/>
      <c r="I1096" s="20"/>
      <c r="J1096" s="66"/>
      <c r="K1096" s="18"/>
      <c r="L1096" s="18"/>
      <c r="M1096" s="20"/>
      <c r="N1096" s="20"/>
      <c r="O1096" s="18"/>
      <c r="P1096" s="134"/>
      <c r="Q1096" s="70"/>
      <c r="R1096" s="134"/>
      <c r="S1096" s="70"/>
      <c r="T1096" s="134"/>
      <c r="U1096" s="70"/>
      <c r="V1096" s="134"/>
      <c r="W1096" s="20"/>
      <c r="X1096" s="135"/>
      <c r="Y1096" s="20"/>
      <c r="Z1096" s="135"/>
      <c r="AA1096" s="19"/>
      <c r="AB1096" s="19"/>
      <c r="AC1096" s="19"/>
      <c r="AD1096" s="19"/>
      <c r="AE1096" s="71" t="str">
        <f t="shared" si="650"/>
        <v/>
      </c>
      <c r="AF1096" s="71" t="str">
        <f t="shared" si="651"/>
        <v/>
      </c>
      <c r="AG1096" s="71" t="str">
        <f t="shared" si="652"/>
        <v/>
      </c>
      <c r="AH1096" s="71" t="str">
        <f t="shared" si="653"/>
        <v/>
      </c>
      <c r="AI1096" s="71" t="str">
        <f t="shared" si="654"/>
        <v/>
      </c>
      <c r="AJ1096" s="71" t="str">
        <f t="shared" si="655"/>
        <v/>
      </c>
      <c r="AK1096" s="71" t="str">
        <f t="shared" si="656"/>
        <v/>
      </c>
      <c r="AL1096" s="71" t="str">
        <f t="shared" si="657"/>
        <v/>
      </c>
      <c r="AM1096" s="71" t="str">
        <f t="shared" si="658"/>
        <v/>
      </c>
      <c r="AN1096" s="72" t="str">
        <f t="shared" si="659"/>
        <v/>
      </c>
      <c r="AO1096" s="73" t="str">
        <f t="shared" si="660"/>
        <v/>
      </c>
      <c r="AP1096" s="72" t="str">
        <f t="shared" si="661"/>
        <v/>
      </c>
      <c r="AQ1096" s="72" t="str">
        <f t="shared" si="662"/>
        <v/>
      </c>
      <c r="AR1096" s="72" t="str">
        <f t="shared" si="663"/>
        <v/>
      </c>
      <c r="AS1096" s="72" t="str">
        <f t="shared" si="664"/>
        <v/>
      </c>
      <c r="AT1096" s="72" t="str">
        <f t="shared" si="665"/>
        <v/>
      </c>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c r="CJ1096" s="3"/>
      <c r="CK1096" s="3"/>
      <c r="CL1096" s="3"/>
      <c r="CM1096" s="3"/>
      <c r="CN1096" s="78" t="str">
        <f t="shared" si="666"/>
        <v/>
      </c>
      <c r="CO1096" s="78" t="str">
        <f t="shared" si="667"/>
        <v/>
      </c>
      <c r="CP1096" s="78" t="str">
        <f t="shared" si="668"/>
        <v/>
      </c>
      <c r="CQ1096" s="78" t="str">
        <f t="shared" si="669"/>
        <v/>
      </c>
      <c r="CR1096" s="78" t="str">
        <f t="shared" si="670"/>
        <v/>
      </c>
      <c r="CS1096" s="78" t="str">
        <f t="shared" si="671"/>
        <v/>
      </c>
      <c r="CT1096" s="78">
        <f t="shared" si="672"/>
        <v>0</v>
      </c>
      <c r="CU1096" s="78">
        <f t="shared" si="673"/>
        <v>0</v>
      </c>
      <c r="CV1096" s="78">
        <f t="shared" si="674"/>
        <v>0</v>
      </c>
      <c r="CW1096" s="78">
        <f t="shared" si="675"/>
        <v>0</v>
      </c>
      <c r="CX1096" s="78">
        <f t="shared" si="676"/>
        <v>0</v>
      </c>
      <c r="CY1096" s="78">
        <f t="shared" si="677"/>
        <v>0</v>
      </c>
      <c r="CZ1096" s="78">
        <f t="shared" si="678"/>
        <v>0</v>
      </c>
      <c r="DA1096" s="78">
        <f>IF(COUNTIFS($A$2:$A$601,A1096,$B$2:$B$601,B1096,$F$2:F$601,F1096)&gt;1,1,0)</f>
        <v>0</v>
      </c>
      <c r="DB1096" s="78">
        <f t="shared" si="679"/>
        <v>0</v>
      </c>
      <c r="DC1096" s="78">
        <f t="shared" si="680"/>
        <v>0</v>
      </c>
      <c r="DD1096" s="78">
        <f t="shared" si="681"/>
        <v>0</v>
      </c>
      <c r="DE1096" s="78" t="str">
        <f t="shared" si="682"/>
        <v>1</v>
      </c>
      <c r="DF1096" s="78" t="str">
        <f t="shared" si="683"/>
        <v>1</v>
      </c>
      <c r="DG1096" s="78" t="str">
        <f t="shared" si="684"/>
        <v>1</v>
      </c>
      <c r="DH1096" s="78" t="str">
        <f t="shared" si="685"/>
        <v>1</v>
      </c>
      <c r="DI1096" s="79" t="str">
        <f>IFERROR(IF(J1096="","",VLOOKUP(J1096,Lists!$D$3:$E$13,2,FALSE)),1)</f>
        <v/>
      </c>
      <c r="DJ1096" s="79" t="str">
        <f>IFERROR(IF(K1096="","",VLOOKUP(K1096,Lists!$F$3:$G$14,2,FALSE)),1)</f>
        <v/>
      </c>
      <c r="DK1096" s="79" t="str">
        <f>IFERROR(IF(M1096="","",VLOOKUP(M1096,Lists!$AA$3:$AB$18,2,FALSE)),1)</f>
        <v/>
      </c>
      <c r="DL1096" s="79" t="str">
        <f>IFERROR(IF(N1096="","",VLOOKUP(N1096,Lists!$AC$3:$AD$13,2,FALSE)),1)</f>
        <v/>
      </c>
    </row>
    <row r="1097" spans="1:116" ht="15" customHeight="1" x14ac:dyDescent="0.2">
      <c r="A1097" s="20"/>
      <c r="B1097" s="19"/>
      <c r="C1097" s="19"/>
      <c r="D1097" s="19"/>
      <c r="E1097" s="136"/>
      <c r="F1097" s="70"/>
      <c r="G1097" s="19"/>
      <c r="H1097" s="65"/>
      <c r="I1097" s="20"/>
      <c r="J1097" s="66"/>
      <c r="K1097" s="18"/>
      <c r="L1097" s="18"/>
      <c r="M1097" s="20"/>
      <c r="N1097" s="20"/>
      <c r="O1097" s="18"/>
      <c r="P1097" s="134"/>
      <c r="Q1097" s="70"/>
      <c r="R1097" s="134"/>
      <c r="S1097" s="70"/>
      <c r="T1097" s="134"/>
      <c r="U1097" s="70"/>
      <c r="V1097" s="134"/>
      <c r="W1097" s="20"/>
      <c r="X1097" s="135"/>
      <c r="Y1097" s="20"/>
      <c r="Z1097" s="135"/>
      <c r="AA1097" s="19"/>
      <c r="AB1097" s="19"/>
      <c r="AC1097" s="19"/>
      <c r="AD1097" s="19"/>
      <c r="AE1097" s="71" t="str">
        <f t="shared" si="650"/>
        <v/>
      </c>
      <c r="AF1097" s="71" t="str">
        <f t="shared" si="651"/>
        <v/>
      </c>
      <c r="AG1097" s="71" t="str">
        <f t="shared" si="652"/>
        <v/>
      </c>
      <c r="AH1097" s="71" t="str">
        <f t="shared" si="653"/>
        <v/>
      </c>
      <c r="AI1097" s="71" t="str">
        <f t="shared" si="654"/>
        <v/>
      </c>
      <c r="AJ1097" s="71" t="str">
        <f t="shared" si="655"/>
        <v/>
      </c>
      <c r="AK1097" s="71" t="str">
        <f t="shared" si="656"/>
        <v/>
      </c>
      <c r="AL1097" s="71" t="str">
        <f t="shared" si="657"/>
        <v/>
      </c>
      <c r="AM1097" s="71" t="str">
        <f t="shared" si="658"/>
        <v/>
      </c>
      <c r="AN1097" s="72" t="str">
        <f t="shared" si="659"/>
        <v/>
      </c>
      <c r="AO1097" s="73" t="str">
        <f t="shared" si="660"/>
        <v/>
      </c>
      <c r="AP1097" s="72" t="str">
        <f t="shared" si="661"/>
        <v/>
      </c>
      <c r="AQ1097" s="72" t="str">
        <f t="shared" si="662"/>
        <v/>
      </c>
      <c r="AR1097" s="72" t="str">
        <f t="shared" si="663"/>
        <v/>
      </c>
      <c r="AS1097" s="72" t="str">
        <f t="shared" si="664"/>
        <v/>
      </c>
      <c r="AT1097" s="72" t="str">
        <f t="shared" si="665"/>
        <v/>
      </c>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3"/>
      <c r="CB1097" s="3"/>
      <c r="CC1097" s="3"/>
      <c r="CD1097" s="3"/>
      <c r="CE1097" s="3"/>
      <c r="CF1097" s="3"/>
      <c r="CG1097" s="3"/>
      <c r="CH1097" s="3"/>
      <c r="CI1097" s="3"/>
      <c r="CJ1097" s="3"/>
      <c r="CK1097" s="3"/>
      <c r="CL1097" s="3"/>
      <c r="CM1097" s="3"/>
      <c r="CN1097" s="78" t="str">
        <f t="shared" si="666"/>
        <v/>
      </c>
      <c r="CO1097" s="78" t="str">
        <f t="shared" si="667"/>
        <v/>
      </c>
      <c r="CP1097" s="78" t="str">
        <f t="shared" si="668"/>
        <v/>
      </c>
      <c r="CQ1097" s="78" t="str">
        <f t="shared" si="669"/>
        <v/>
      </c>
      <c r="CR1097" s="78" t="str">
        <f t="shared" si="670"/>
        <v/>
      </c>
      <c r="CS1097" s="78" t="str">
        <f t="shared" si="671"/>
        <v/>
      </c>
      <c r="CT1097" s="78">
        <f t="shared" si="672"/>
        <v>0</v>
      </c>
      <c r="CU1097" s="78">
        <f t="shared" si="673"/>
        <v>0</v>
      </c>
      <c r="CV1097" s="78">
        <f t="shared" si="674"/>
        <v>0</v>
      </c>
      <c r="CW1097" s="78">
        <f t="shared" si="675"/>
        <v>0</v>
      </c>
      <c r="CX1097" s="78">
        <f t="shared" si="676"/>
        <v>0</v>
      </c>
      <c r="CY1097" s="78">
        <f t="shared" si="677"/>
        <v>0</v>
      </c>
      <c r="CZ1097" s="78">
        <f t="shared" si="678"/>
        <v>0</v>
      </c>
      <c r="DA1097" s="78">
        <f>IF(COUNTIFS($A$2:$A$601,A1097,$B$2:$B$601,B1097,$F$2:F$601,F1097)&gt;1,1,0)</f>
        <v>0</v>
      </c>
      <c r="DB1097" s="78">
        <f t="shared" si="679"/>
        <v>0</v>
      </c>
      <c r="DC1097" s="78">
        <f t="shared" si="680"/>
        <v>0</v>
      </c>
      <c r="DD1097" s="78">
        <f t="shared" si="681"/>
        <v>0</v>
      </c>
      <c r="DE1097" s="78" t="str">
        <f t="shared" si="682"/>
        <v>1</v>
      </c>
      <c r="DF1097" s="78" t="str">
        <f t="shared" si="683"/>
        <v>1</v>
      </c>
      <c r="DG1097" s="78" t="str">
        <f t="shared" si="684"/>
        <v>1</v>
      </c>
      <c r="DH1097" s="78" t="str">
        <f t="shared" si="685"/>
        <v>1</v>
      </c>
      <c r="DI1097" s="79" t="str">
        <f>IFERROR(IF(J1097="","",VLOOKUP(J1097,Lists!$D$3:$E$13,2,FALSE)),1)</f>
        <v/>
      </c>
      <c r="DJ1097" s="79" t="str">
        <f>IFERROR(IF(K1097="","",VLOOKUP(K1097,Lists!$F$3:$G$14,2,FALSE)),1)</f>
        <v/>
      </c>
      <c r="DK1097" s="79" t="str">
        <f>IFERROR(IF(M1097="","",VLOOKUP(M1097,Lists!$AA$3:$AB$18,2,FALSE)),1)</f>
        <v/>
      </c>
      <c r="DL1097" s="79" t="str">
        <f>IFERROR(IF(N1097="","",VLOOKUP(N1097,Lists!$AC$3:$AD$13,2,FALSE)),1)</f>
        <v/>
      </c>
    </row>
    <row r="1098" spans="1:116" ht="15" customHeight="1" x14ac:dyDescent="0.2">
      <c r="A1098" s="20"/>
      <c r="B1098" s="19"/>
      <c r="C1098" s="19"/>
      <c r="D1098" s="19"/>
      <c r="E1098" s="136"/>
      <c r="F1098" s="70"/>
      <c r="G1098" s="19"/>
      <c r="H1098" s="65"/>
      <c r="I1098" s="20"/>
      <c r="J1098" s="66"/>
      <c r="K1098" s="18"/>
      <c r="L1098" s="18"/>
      <c r="M1098" s="20"/>
      <c r="N1098" s="20"/>
      <c r="O1098" s="18"/>
      <c r="P1098" s="134"/>
      <c r="Q1098" s="70"/>
      <c r="R1098" s="134"/>
      <c r="S1098" s="70"/>
      <c r="T1098" s="134"/>
      <c r="U1098" s="70"/>
      <c r="V1098" s="134"/>
      <c r="W1098" s="20"/>
      <c r="X1098" s="135"/>
      <c r="Y1098" s="20"/>
      <c r="Z1098" s="135"/>
      <c r="AA1098" s="19"/>
      <c r="AB1098" s="19"/>
      <c r="AC1098" s="19"/>
      <c r="AD1098" s="19"/>
      <c r="AE1098" s="71" t="str">
        <f t="shared" si="650"/>
        <v/>
      </c>
      <c r="AF1098" s="71" t="str">
        <f t="shared" si="651"/>
        <v/>
      </c>
      <c r="AG1098" s="71" t="str">
        <f t="shared" si="652"/>
        <v/>
      </c>
      <c r="AH1098" s="71" t="str">
        <f t="shared" si="653"/>
        <v/>
      </c>
      <c r="AI1098" s="71" t="str">
        <f t="shared" si="654"/>
        <v/>
      </c>
      <c r="AJ1098" s="71" t="str">
        <f t="shared" si="655"/>
        <v/>
      </c>
      <c r="AK1098" s="71" t="str">
        <f t="shared" si="656"/>
        <v/>
      </c>
      <c r="AL1098" s="71" t="str">
        <f t="shared" si="657"/>
        <v/>
      </c>
      <c r="AM1098" s="71" t="str">
        <f t="shared" si="658"/>
        <v/>
      </c>
      <c r="AN1098" s="72" t="str">
        <f t="shared" si="659"/>
        <v/>
      </c>
      <c r="AO1098" s="73" t="str">
        <f t="shared" si="660"/>
        <v/>
      </c>
      <c r="AP1098" s="72" t="str">
        <f t="shared" si="661"/>
        <v/>
      </c>
      <c r="AQ1098" s="72" t="str">
        <f t="shared" si="662"/>
        <v/>
      </c>
      <c r="AR1098" s="72" t="str">
        <f t="shared" si="663"/>
        <v/>
      </c>
      <c r="AS1098" s="72" t="str">
        <f t="shared" si="664"/>
        <v/>
      </c>
      <c r="AT1098" s="72" t="str">
        <f t="shared" si="665"/>
        <v/>
      </c>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c r="CJ1098" s="3"/>
      <c r="CK1098" s="3"/>
      <c r="CL1098" s="3"/>
      <c r="CM1098" s="3"/>
      <c r="CN1098" s="78" t="str">
        <f t="shared" si="666"/>
        <v/>
      </c>
      <c r="CO1098" s="78" t="str">
        <f t="shared" si="667"/>
        <v/>
      </c>
      <c r="CP1098" s="78" t="str">
        <f t="shared" si="668"/>
        <v/>
      </c>
      <c r="CQ1098" s="78" t="str">
        <f t="shared" si="669"/>
        <v/>
      </c>
      <c r="CR1098" s="78" t="str">
        <f t="shared" si="670"/>
        <v/>
      </c>
      <c r="CS1098" s="78" t="str">
        <f t="shared" si="671"/>
        <v/>
      </c>
      <c r="CT1098" s="78">
        <f t="shared" si="672"/>
        <v>0</v>
      </c>
      <c r="CU1098" s="78">
        <f t="shared" si="673"/>
        <v>0</v>
      </c>
      <c r="CV1098" s="78">
        <f t="shared" si="674"/>
        <v>0</v>
      </c>
      <c r="CW1098" s="78">
        <f t="shared" si="675"/>
        <v>0</v>
      </c>
      <c r="CX1098" s="78">
        <f t="shared" si="676"/>
        <v>0</v>
      </c>
      <c r="CY1098" s="78">
        <f t="shared" si="677"/>
        <v>0</v>
      </c>
      <c r="CZ1098" s="78">
        <f t="shared" si="678"/>
        <v>0</v>
      </c>
      <c r="DA1098" s="78">
        <f>IF(COUNTIFS($A$2:$A$601,A1098,$B$2:$B$601,B1098,$F$2:F$601,F1098)&gt;1,1,0)</f>
        <v>0</v>
      </c>
      <c r="DB1098" s="78">
        <f t="shared" si="679"/>
        <v>0</v>
      </c>
      <c r="DC1098" s="78">
        <f t="shared" si="680"/>
        <v>0</v>
      </c>
      <c r="DD1098" s="78">
        <f t="shared" si="681"/>
        <v>0</v>
      </c>
      <c r="DE1098" s="78" t="str">
        <f t="shared" si="682"/>
        <v>1</v>
      </c>
      <c r="DF1098" s="78" t="str">
        <f t="shared" si="683"/>
        <v>1</v>
      </c>
      <c r="DG1098" s="78" t="str">
        <f t="shared" si="684"/>
        <v>1</v>
      </c>
      <c r="DH1098" s="78" t="str">
        <f t="shared" si="685"/>
        <v>1</v>
      </c>
      <c r="DI1098" s="79" t="str">
        <f>IFERROR(IF(J1098="","",VLOOKUP(J1098,Lists!$D$3:$E$13,2,FALSE)),1)</f>
        <v/>
      </c>
      <c r="DJ1098" s="79" t="str">
        <f>IFERROR(IF(K1098="","",VLOOKUP(K1098,Lists!$F$3:$G$14,2,FALSE)),1)</f>
        <v/>
      </c>
      <c r="DK1098" s="79" t="str">
        <f>IFERROR(IF(M1098="","",VLOOKUP(M1098,Lists!$AA$3:$AB$18,2,FALSE)),1)</f>
        <v/>
      </c>
      <c r="DL1098" s="79" t="str">
        <f>IFERROR(IF(N1098="","",VLOOKUP(N1098,Lists!$AC$3:$AD$13,2,FALSE)),1)</f>
        <v/>
      </c>
    </row>
    <row r="1099" spans="1:116" ht="15" customHeight="1" x14ac:dyDescent="0.2">
      <c r="A1099" s="20"/>
      <c r="B1099" s="19"/>
      <c r="C1099" s="19"/>
      <c r="D1099" s="19"/>
      <c r="E1099" s="136"/>
      <c r="F1099" s="70"/>
      <c r="G1099" s="19"/>
      <c r="H1099" s="65"/>
      <c r="I1099" s="20"/>
      <c r="J1099" s="66"/>
      <c r="K1099" s="18"/>
      <c r="L1099" s="18"/>
      <c r="M1099" s="20"/>
      <c r="N1099" s="20"/>
      <c r="O1099" s="18"/>
      <c r="P1099" s="134"/>
      <c r="Q1099" s="70"/>
      <c r="R1099" s="134"/>
      <c r="S1099" s="70"/>
      <c r="T1099" s="134"/>
      <c r="U1099" s="70"/>
      <c r="V1099" s="134"/>
      <c r="W1099" s="20"/>
      <c r="X1099" s="135"/>
      <c r="Y1099" s="20"/>
      <c r="Z1099" s="135"/>
      <c r="AA1099" s="19"/>
      <c r="AB1099" s="19"/>
      <c r="AC1099" s="19"/>
      <c r="AD1099" s="19"/>
      <c r="AE1099" s="71" t="str">
        <f t="shared" si="650"/>
        <v/>
      </c>
      <c r="AF1099" s="71" t="str">
        <f t="shared" si="651"/>
        <v/>
      </c>
      <c r="AG1099" s="71" t="str">
        <f t="shared" si="652"/>
        <v/>
      </c>
      <c r="AH1099" s="71" t="str">
        <f t="shared" si="653"/>
        <v/>
      </c>
      <c r="AI1099" s="71" t="str">
        <f t="shared" si="654"/>
        <v/>
      </c>
      <c r="AJ1099" s="71" t="str">
        <f t="shared" si="655"/>
        <v/>
      </c>
      <c r="AK1099" s="71" t="str">
        <f t="shared" si="656"/>
        <v/>
      </c>
      <c r="AL1099" s="71" t="str">
        <f t="shared" si="657"/>
        <v/>
      </c>
      <c r="AM1099" s="71" t="str">
        <f t="shared" si="658"/>
        <v/>
      </c>
      <c r="AN1099" s="72" t="str">
        <f t="shared" si="659"/>
        <v/>
      </c>
      <c r="AO1099" s="73" t="str">
        <f t="shared" si="660"/>
        <v/>
      </c>
      <c r="AP1099" s="72" t="str">
        <f t="shared" si="661"/>
        <v/>
      </c>
      <c r="AQ1099" s="72" t="str">
        <f t="shared" si="662"/>
        <v/>
      </c>
      <c r="AR1099" s="72" t="str">
        <f t="shared" si="663"/>
        <v/>
      </c>
      <c r="AS1099" s="72" t="str">
        <f t="shared" si="664"/>
        <v/>
      </c>
      <c r="AT1099" s="72" t="str">
        <f t="shared" si="665"/>
        <v/>
      </c>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c r="CJ1099" s="3"/>
      <c r="CK1099" s="3"/>
      <c r="CL1099" s="3"/>
      <c r="CM1099" s="3"/>
      <c r="CN1099" s="78" t="str">
        <f t="shared" si="666"/>
        <v/>
      </c>
      <c r="CO1099" s="78" t="str">
        <f t="shared" si="667"/>
        <v/>
      </c>
      <c r="CP1099" s="78" t="str">
        <f t="shared" si="668"/>
        <v/>
      </c>
      <c r="CQ1099" s="78" t="str">
        <f t="shared" si="669"/>
        <v/>
      </c>
      <c r="CR1099" s="78" t="str">
        <f t="shared" si="670"/>
        <v/>
      </c>
      <c r="CS1099" s="78" t="str">
        <f t="shared" si="671"/>
        <v/>
      </c>
      <c r="CT1099" s="78">
        <f t="shared" si="672"/>
        <v>0</v>
      </c>
      <c r="CU1099" s="78">
        <f t="shared" si="673"/>
        <v>0</v>
      </c>
      <c r="CV1099" s="78">
        <f t="shared" si="674"/>
        <v>0</v>
      </c>
      <c r="CW1099" s="78">
        <f t="shared" si="675"/>
        <v>0</v>
      </c>
      <c r="CX1099" s="78">
        <f t="shared" si="676"/>
        <v>0</v>
      </c>
      <c r="CY1099" s="78">
        <f t="shared" si="677"/>
        <v>0</v>
      </c>
      <c r="CZ1099" s="78">
        <f t="shared" si="678"/>
        <v>0</v>
      </c>
      <c r="DA1099" s="78">
        <f>IF(COUNTIFS($A$2:$A$601,A1099,$B$2:$B$601,B1099,$F$2:F$601,F1099)&gt;1,1,0)</f>
        <v>0</v>
      </c>
      <c r="DB1099" s="78">
        <f t="shared" si="679"/>
        <v>0</v>
      </c>
      <c r="DC1099" s="78">
        <f t="shared" si="680"/>
        <v>0</v>
      </c>
      <c r="DD1099" s="78">
        <f t="shared" si="681"/>
        <v>0</v>
      </c>
      <c r="DE1099" s="78" t="str">
        <f t="shared" si="682"/>
        <v>1</v>
      </c>
      <c r="DF1099" s="78" t="str">
        <f t="shared" si="683"/>
        <v>1</v>
      </c>
      <c r="DG1099" s="78" t="str">
        <f t="shared" si="684"/>
        <v>1</v>
      </c>
      <c r="DH1099" s="78" t="str">
        <f t="shared" si="685"/>
        <v>1</v>
      </c>
      <c r="DI1099" s="79" t="str">
        <f>IFERROR(IF(J1099="","",VLOOKUP(J1099,Lists!$D$3:$E$13,2,FALSE)),1)</f>
        <v/>
      </c>
      <c r="DJ1099" s="79" t="str">
        <f>IFERROR(IF(K1099="","",VLOOKUP(K1099,Lists!$F$3:$G$14,2,FALSE)),1)</f>
        <v/>
      </c>
      <c r="DK1099" s="79" t="str">
        <f>IFERROR(IF(M1099="","",VLOOKUP(M1099,Lists!$AA$3:$AB$18,2,FALSE)),1)</f>
        <v/>
      </c>
      <c r="DL1099" s="79" t="str">
        <f>IFERROR(IF(N1099="","",VLOOKUP(N1099,Lists!$AC$3:$AD$13,2,FALSE)),1)</f>
        <v/>
      </c>
    </row>
    <row r="1100" spans="1:116" ht="15" customHeight="1" x14ac:dyDescent="0.2">
      <c r="A1100" s="20"/>
      <c r="B1100" s="19"/>
      <c r="C1100" s="19"/>
      <c r="D1100" s="19"/>
      <c r="E1100" s="136"/>
      <c r="F1100" s="70"/>
      <c r="G1100" s="19"/>
      <c r="H1100" s="65"/>
      <c r="I1100" s="20"/>
      <c r="J1100" s="66"/>
      <c r="K1100" s="18"/>
      <c r="L1100" s="18"/>
      <c r="M1100" s="20"/>
      <c r="N1100" s="20"/>
      <c r="O1100" s="18"/>
      <c r="P1100" s="134"/>
      <c r="Q1100" s="70"/>
      <c r="R1100" s="134"/>
      <c r="S1100" s="70"/>
      <c r="T1100" s="134"/>
      <c r="U1100" s="70"/>
      <c r="V1100" s="134"/>
      <c r="W1100" s="20"/>
      <c r="X1100" s="135"/>
      <c r="Y1100" s="20"/>
      <c r="Z1100" s="135"/>
      <c r="AA1100" s="19"/>
      <c r="AB1100" s="19"/>
      <c r="AC1100" s="19"/>
      <c r="AD1100" s="19"/>
      <c r="AE1100" s="71" t="str">
        <f t="shared" si="650"/>
        <v/>
      </c>
      <c r="AF1100" s="71" t="str">
        <f t="shared" si="651"/>
        <v/>
      </c>
      <c r="AG1100" s="71" t="str">
        <f t="shared" si="652"/>
        <v/>
      </c>
      <c r="AH1100" s="71" t="str">
        <f t="shared" si="653"/>
        <v/>
      </c>
      <c r="AI1100" s="71" t="str">
        <f t="shared" si="654"/>
        <v/>
      </c>
      <c r="AJ1100" s="71" t="str">
        <f t="shared" si="655"/>
        <v/>
      </c>
      <c r="AK1100" s="71" t="str">
        <f t="shared" si="656"/>
        <v/>
      </c>
      <c r="AL1100" s="71" t="str">
        <f t="shared" si="657"/>
        <v/>
      </c>
      <c r="AM1100" s="71" t="str">
        <f t="shared" si="658"/>
        <v/>
      </c>
      <c r="AN1100" s="72" t="str">
        <f t="shared" si="659"/>
        <v/>
      </c>
      <c r="AO1100" s="73" t="str">
        <f t="shared" si="660"/>
        <v/>
      </c>
      <c r="AP1100" s="72" t="str">
        <f t="shared" si="661"/>
        <v/>
      </c>
      <c r="AQ1100" s="72" t="str">
        <f t="shared" si="662"/>
        <v/>
      </c>
      <c r="AR1100" s="72" t="str">
        <f t="shared" si="663"/>
        <v/>
      </c>
      <c r="AS1100" s="72" t="str">
        <f t="shared" si="664"/>
        <v/>
      </c>
      <c r="AT1100" s="72" t="str">
        <f t="shared" si="665"/>
        <v/>
      </c>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c r="CM1100" s="3"/>
      <c r="CN1100" s="78" t="str">
        <f t="shared" si="666"/>
        <v/>
      </c>
      <c r="CO1100" s="78" t="str">
        <f t="shared" si="667"/>
        <v/>
      </c>
      <c r="CP1100" s="78" t="str">
        <f t="shared" si="668"/>
        <v/>
      </c>
      <c r="CQ1100" s="78" t="str">
        <f t="shared" si="669"/>
        <v/>
      </c>
      <c r="CR1100" s="78" t="str">
        <f t="shared" si="670"/>
        <v/>
      </c>
      <c r="CS1100" s="78" t="str">
        <f t="shared" si="671"/>
        <v/>
      </c>
      <c r="CT1100" s="78">
        <f t="shared" si="672"/>
        <v>0</v>
      </c>
      <c r="CU1100" s="78">
        <f t="shared" si="673"/>
        <v>0</v>
      </c>
      <c r="CV1100" s="78">
        <f t="shared" si="674"/>
        <v>0</v>
      </c>
      <c r="CW1100" s="78">
        <f t="shared" si="675"/>
        <v>0</v>
      </c>
      <c r="CX1100" s="78">
        <f t="shared" si="676"/>
        <v>0</v>
      </c>
      <c r="CY1100" s="78">
        <f t="shared" si="677"/>
        <v>0</v>
      </c>
      <c r="CZ1100" s="78">
        <f t="shared" si="678"/>
        <v>0</v>
      </c>
      <c r="DA1100" s="78">
        <f>IF(COUNTIFS($A$2:$A$601,A1100,$B$2:$B$601,B1100,$F$2:F$601,F1100)&gt;1,1,0)</f>
        <v>0</v>
      </c>
      <c r="DB1100" s="78">
        <f t="shared" si="679"/>
        <v>0</v>
      </c>
      <c r="DC1100" s="78">
        <f t="shared" si="680"/>
        <v>0</v>
      </c>
      <c r="DD1100" s="78">
        <f t="shared" si="681"/>
        <v>0</v>
      </c>
      <c r="DE1100" s="78" t="str">
        <f t="shared" si="682"/>
        <v>1</v>
      </c>
      <c r="DF1100" s="78" t="str">
        <f t="shared" si="683"/>
        <v>1</v>
      </c>
      <c r="DG1100" s="78" t="str">
        <f t="shared" si="684"/>
        <v>1</v>
      </c>
      <c r="DH1100" s="78" t="str">
        <f t="shared" si="685"/>
        <v>1</v>
      </c>
      <c r="DI1100" s="79" t="str">
        <f>IFERROR(IF(J1100="","",VLOOKUP(J1100,Lists!$D$3:$E$13,2,FALSE)),1)</f>
        <v/>
      </c>
      <c r="DJ1100" s="79" t="str">
        <f>IFERROR(IF(K1100="","",VLOOKUP(K1100,Lists!$F$3:$G$14,2,FALSE)),1)</f>
        <v/>
      </c>
      <c r="DK1100" s="79" t="str">
        <f>IFERROR(IF(M1100="","",VLOOKUP(M1100,Lists!$AA$3:$AB$18,2,FALSE)),1)</f>
        <v/>
      </c>
      <c r="DL1100" s="79" t="str">
        <f>IFERROR(IF(N1100="","",VLOOKUP(N1100,Lists!$AC$3:$AD$13,2,FALSE)),1)</f>
        <v/>
      </c>
    </row>
    <row r="1101" spans="1:116" ht="15" customHeight="1" x14ac:dyDescent="0.2">
      <c r="A1101" s="20"/>
      <c r="B1101" s="19"/>
      <c r="C1101" s="19"/>
      <c r="D1101" s="19"/>
      <c r="E1101" s="136"/>
      <c r="F1101" s="70"/>
      <c r="G1101" s="19"/>
      <c r="H1101" s="65"/>
      <c r="I1101" s="20"/>
      <c r="J1101" s="66"/>
      <c r="K1101" s="18"/>
      <c r="L1101" s="18"/>
      <c r="M1101" s="20"/>
      <c r="N1101" s="20"/>
      <c r="O1101" s="18"/>
      <c r="P1101" s="134"/>
      <c r="Q1101" s="70"/>
      <c r="R1101" s="134"/>
      <c r="S1101" s="70"/>
      <c r="T1101" s="134"/>
      <c r="U1101" s="70"/>
      <c r="V1101" s="134"/>
      <c r="W1101" s="20"/>
      <c r="X1101" s="135"/>
      <c r="Y1101" s="20"/>
      <c r="Z1101" s="135"/>
      <c r="AA1101" s="19"/>
      <c r="AB1101" s="19"/>
      <c r="AC1101" s="19"/>
      <c r="AD1101" s="19"/>
      <c r="AE1101" s="71" t="str">
        <f t="shared" si="650"/>
        <v/>
      </c>
      <c r="AF1101" s="71" t="str">
        <f t="shared" si="651"/>
        <v/>
      </c>
      <c r="AG1101" s="71" t="str">
        <f t="shared" si="652"/>
        <v/>
      </c>
      <c r="AH1101" s="71" t="str">
        <f t="shared" si="653"/>
        <v/>
      </c>
      <c r="AI1101" s="71" t="str">
        <f t="shared" si="654"/>
        <v/>
      </c>
      <c r="AJ1101" s="71" t="str">
        <f t="shared" si="655"/>
        <v/>
      </c>
      <c r="AK1101" s="71" t="str">
        <f t="shared" si="656"/>
        <v/>
      </c>
      <c r="AL1101" s="71" t="str">
        <f t="shared" si="657"/>
        <v/>
      </c>
      <c r="AM1101" s="71" t="str">
        <f t="shared" si="658"/>
        <v/>
      </c>
      <c r="AN1101" s="72" t="str">
        <f t="shared" si="659"/>
        <v/>
      </c>
      <c r="AO1101" s="73" t="str">
        <f t="shared" si="660"/>
        <v/>
      </c>
      <c r="AP1101" s="72" t="str">
        <f t="shared" si="661"/>
        <v/>
      </c>
      <c r="AQ1101" s="72" t="str">
        <f t="shared" si="662"/>
        <v/>
      </c>
      <c r="AR1101" s="72" t="str">
        <f t="shared" si="663"/>
        <v/>
      </c>
      <c r="AS1101" s="72" t="str">
        <f t="shared" si="664"/>
        <v/>
      </c>
      <c r="AT1101" s="72" t="str">
        <f t="shared" si="665"/>
        <v/>
      </c>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c r="CJ1101" s="3"/>
      <c r="CK1101" s="3"/>
      <c r="CL1101" s="3"/>
      <c r="CM1101" s="3"/>
      <c r="CN1101" s="78" t="str">
        <f t="shared" si="666"/>
        <v/>
      </c>
      <c r="CO1101" s="78" t="str">
        <f t="shared" si="667"/>
        <v/>
      </c>
      <c r="CP1101" s="78" t="str">
        <f t="shared" si="668"/>
        <v/>
      </c>
      <c r="CQ1101" s="78" t="str">
        <f t="shared" si="669"/>
        <v/>
      </c>
      <c r="CR1101" s="78" t="str">
        <f t="shared" si="670"/>
        <v/>
      </c>
      <c r="CS1101" s="78" t="str">
        <f t="shared" si="671"/>
        <v/>
      </c>
      <c r="CT1101" s="78">
        <f t="shared" si="672"/>
        <v>0</v>
      </c>
      <c r="CU1101" s="78">
        <f t="shared" si="673"/>
        <v>0</v>
      </c>
      <c r="CV1101" s="78">
        <f t="shared" si="674"/>
        <v>0</v>
      </c>
      <c r="CW1101" s="78">
        <f t="shared" si="675"/>
        <v>0</v>
      </c>
      <c r="CX1101" s="78">
        <f t="shared" si="676"/>
        <v>0</v>
      </c>
      <c r="CY1101" s="78">
        <f t="shared" si="677"/>
        <v>0</v>
      </c>
      <c r="CZ1101" s="78">
        <f t="shared" si="678"/>
        <v>0</v>
      </c>
      <c r="DA1101" s="78">
        <f>IF(COUNTIFS($A$2:$A$601,A1101,$B$2:$B$601,B1101,$F$2:F$601,F1101)&gt;1,1,0)</f>
        <v>0</v>
      </c>
      <c r="DB1101" s="78">
        <f t="shared" si="679"/>
        <v>0</v>
      </c>
      <c r="DC1101" s="78">
        <f t="shared" si="680"/>
        <v>0</v>
      </c>
      <c r="DD1101" s="78">
        <f t="shared" si="681"/>
        <v>0</v>
      </c>
      <c r="DE1101" s="78" t="str">
        <f t="shared" si="682"/>
        <v>1</v>
      </c>
      <c r="DF1101" s="78" t="str">
        <f t="shared" si="683"/>
        <v>1</v>
      </c>
      <c r="DG1101" s="78" t="str">
        <f t="shared" si="684"/>
        <v>1</v>
      </c>
      <c r="DH1101" s="78" t="str">
        <f t="shared" si="685"/>
        <v>1</v>
      </c>
      <c r="DI1101" s="79" t="str">
        <f>IFERROR(IF(J1101="","",VLOOKUP(J1101,Lists!$D$3:$E$13,2,FALSE)),1)</f>
        <v/>
      </c>
      <c r="DJ1101" s="79" t="str">
        <f>IFERROR(IF(K1101="","",VLOOKUP(K1101,Lists!$F$3:$G$14,2,FALSE)),1)</f>
        <v/>
      </c>
      <c r="DK1101" s="79" t="str">
        <f>IFERROR(IF(M1101="","",VLOOKUP(M1101,Lists!$AA$3:$AB$18,2,FALSE)),1)</f>
        <v/>
      </c>
      <c r="DL1101" s="79" t="str">
        <f>IFERROR(IF(N1101="","",VLOOKUP(N1101,Lists!$AC$3:$AD$13,2,FALSE)),1)</f>
        <v/>
      </c>
    </row>
    <row r="1102" spans="1:116" ht="15" customHeight="1" x14ac:dyDescent="0.2">
      <c r="A1102" s="20"/>
      <c r="B1102" s="19"/>
      <c r="C1102" s="19"/>
      <c r="D1102" s="19"/>
      <c r="E1102" s="136"/>
      <c r="F1102" s="70"/>
      <c r="G1102" s="19"/>
      <c r="H1102" s="65"/>
      <c r="I1102" s="20"/>
      <c r="J1102" s="66"/>
      <c r="K1102" s="18"/>
      <c r="L1102" s="18"/>
      <c r="M1102" s="20"/>
      <c r="N1102" s="20"/>
      <c r="O1102" s="18"/>
      <c r="P1102" s="134"/>
      <c r="Q1102" s="70"/>
      <c r="R1102" s="134"/>
      <c r="S1102" s="70"/>
      <c r="T1102" s="134"/>
      <c r="U1102" s="70"/>
      <c r="V1102" s="134"/>
      <c r="W1102" s="20"/>
      <c r="X1102" s="135"/>
      <c r="Y1102" s="20"/>
      <c r="Z1102" s="135"/>
      <c r="AA1102" s="19"/>
      <c r="AB1102" s="19"/>
      <c r="AC1102" s="19"/>
      <c r="AD1102" s="19"/>
      <c r="AE1102" s="71" t="str">
        <f t="shared" si="650"/>
        <v/>
      </c>
      <c r="AF1102" s="71" t="str">
        <f t="shared" si="651"/>
        <v/>
      </c>
      <c r="AG1102" s="71" t="str">
        <f t="shared" si="652"/>
        <v/>
      </c>
      <c r="AH1102" s="71" t="str">
        <f t="shared" si="653"/>
        <v/>
      </c>
      <c r="AI1102" s="71" t="str">
        <f t="shared" si="654"/>
        <v/>
      </c>
      <c r="AJ1102" s="71" t="str">
        <f t="shared" si="655"/>
        <v/>
      </c>
      <c r="AK1102" s="71" t="str">
        <f t="shared" si="656"/>
        <v/>
      </c>
      <c r="AL1102" s="71" t="str">
        <f t="shared" si="657"/>
        <v/>
      </c>
      <c r="AM1102" s="71" t="str">
        <f t="shared" si="658"/>
        <v/>
      </c>
      <c r="AN1102" s="72" t="str">
        <f t="shared" si="659"/>
        <v/>
      </c>
      <c r="AO1102" s="73" t="str">
        <f t="shared" si="660"/>
        <v/>
      </c>
      <c r="AP1102" s="72" t="str">
        <f t="shared" si="661"/>
        <v/>
      </c>
      <c r="AQ1102" s="72" t="str">
        <f t="shared" si="662"/>
        <v/>
      </c>
      <c r="AR1102" s="72" t="str">
        <f t="shared" si="663"/>
        <v/>
      </c>
      <c r="AS1102" s="72" t="str">
        <f t="shared" si="664"/>
        <v/>
      </c>
      <c r="AT1102" s="72" t="str">
        <f t="shared" si="665"/>
        <v/>
      </c>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3"/>
      <c r="CI1102" s="3"/>
      <c r="CJ1102" s="3"/>
      <c r="CK1102" s="3"/>
      <c r="CL1102" s="3"/>
      <c r="CM1102" s="3"/>
      <c r="CN1102" s="78" t="str">
        <f t="shared" si="666"/>
        <v/>
      </c>
      <c r="CO1102" s="78" t="str">
        <f t="shared" si="667"/>
        <v/>
      </c>
      <c r="CP1102" s="78" t="str">
        <f t="shared" si="668"/>
        <v/>
      </c>
      <c r="CQ1102" s="78" t="str">
        <f t="shared" si="669"/>
        <v/>
      </c>
      <c r="CR1102" s="78" t="str">
        <f t="shared" si="670"/>
        <v/>
      </c>
      <c r="CS1102" s="78" t="str">
        <f t="shared" si="671"/>
        <v/>
      </c>
      <c r="CT1102" s="78">
        <f t="shared" si="672"/>
        <v>0</v>
      </c>
      <c r="CU1102" s="78">
        <f t="shared" si="673"/>
        <v>0</v>
      </c>
      <c r="CV1102" s="78">
        <f t="shared" si="674"/>
        <v>0</v>
      </c>
      <c r="CW1102" s="78">
        <f t="shared" si="675"/>
        <v>0</v>
      </c>
      <c r="CX1102" s="78">
        <f t="shared" si="676"/>
        <v>0</v>
      </c>
      <c r="CY1102" s="78">
        <f t="shared" si="677"/>
        <v>0</v>
      </c>
      <c r="CZ1102" s="78">
        <f t="shared" si="678"/>
        <v>0</v>
      </c>
      <c r="DA1102" s="78">
        <f>IF(COUNTIFS($A$2:$A$601,A1102,$B$2:$B$601,B1102,$F$2:F$601,F1102)&gt;1,1,0)</f>
        <v>0</v>
      </c>
      <c r="DB1102" s="78">
        <f t="shared" si="679"/>
        <v>0</v>
      </c>
      <c r="DC1102" s="78">
        <f t="shared" si="680"/>
        <v>0</v>
      </c>
      <c r="DD1102" s="78">
        <f t="shared" si="681"/>
        <v>0</v>
      </c>
      <c r="DE1102" s="78" t="str">
        <f t="shared" si="682"/>
        <v>1</v>
      </c>
      <c r="DF1102" s="78" t="str">
        <f t="shared" si="683"/>
        <v>1</v>
      </c>
      <c r="DG1102" s="78" t="str">
        <f t="shared" si="684"/>
        <v>1</v>
      </c>
      <c r="DH1102" s="78" t="str">
        <f t="shared" si="685"/>
        <v>1</v>
      </c>
      <c r="DI1102" s="79" t="str">
        <f>IFERROR(IF(J1102="","",VLOOKUP(J1102,Lists!$D$3:$E$13,2,FALSE)),1)</f>
        <v/>
      </c>
      <c r="DJ1102" s="79" t="str">
        <f>IFERROR(IF(K1102="","",VLOOKUP(K1102,Lists!$F$3:$G$14,2,FALSE)),1)</f>
        <v/>
      </c>
      <c r="DK1102" s="79" t="str">
        <f>IFERROR(IF(M1102="","",VLOOKUP(M1102,Lists!$AA$3:$AB$18,2,FALSE)),1)</f>
        <v/>
      </c>
      <c r="DL1102" s="79" t="str">
        <f>IFERROR(IF(N1102="","",VLOOKUP(N1102,Lists!$AC$3:$AD$13,2,FALSE)),1)</f>
        <v/>
      </c>
    </row>
    <row r="1103" spans="1:116" ht="15" customHeight="1" x14ac:dyDescent="0.2">
      <c r="A1103" s="20"/>
      <c r="B1103" s="19"/>
      <c r="C1103" s="19"/>
      <c r="D1103" s="19"/>
      <c r="E1103" s="136"/>
      <c r="F1103" s="70"/>
      <c r="G1103" s="19"/>
      <c r="H1103" s="65"/>
      <c r="I1103" s="20"/>
      <c r="J1103" s="66"/>
      <c r="K1103" s="18"/>
      <c r="L1103" s="18"/>
      <c r="M1103" s="20"/>
      <c r="N1103" s="20"/>
      <c r="O1103" s="18"/>
      <c r="P1103" s="134"/>
      <c r="Q1103" s="70"/>
      <c r="R1103" s="134"/>
      <c r="S1103" s="70"/>
      <c r="T1103" s="134"/>
      <c r="U1103" s="70"/>
      <c r="V1103" s="134"/>
      <c r="W1103" s="20"/>
      <c r="X1103" s="135"/>
      <c r="Y1103" s="20"/>
      <c r="Z1103" s="135"/>
      <c r="AA1103" s="19"/>
      <c r="AB1103" s="19"/>
      <c r="AC1103" s="19"/>
      <c r="AD1103" s="19"/>
      <c r="AE1103" s="71" t="str">
        <f t="shared" si="650"/>
        <v/>
      </c>
      <c r="AF1103" s="71" t="str">
        <f t="shared" si="651"/>
        <v/>
      </c>
      <c r="AG1103" s="71" t="str">
        <f t="shared" si="652"/>
        <v/>
      </c>
      <c r="AH1103" s="71" t="str">
        <f t="shared" si="653"/>
        <v/>
      </c>
      <c r="AI1103" s="71" t="str">
        <f t="shared" si="654"/>
        <v/>
      </c>
      <c r="AJ1103" s="71" t="str">
        <f t="shared" si="655"/>
        <v/>
      </c>
      <c r="AK1103" s="71" t="str">
        <f t="shared" si="656"/>
        <v/>
      </c>
      <c r="AL1103" s="71" t="str">
        <f t="shared" si="657"/>
        <v/>
      </c>
      <c r="AM1103" s="71" t="str">
        <f t="shared" si="658"/>
        <v/>
      </c>
      <c r="AN1103" s="72" t="str">
        <f t="shared" si="659"/>
        <v/>
      </c>
      <c r="AO1103" s="73" t="str">
        <f t="shared" si="660"/>
        <v/>
      </c>
      <c r="AP1103" s="72" t="str">
        <f t="shared" si="661"/>
        <v/>
      </c>
      <c r="AQ1103" s="72" t="str">
        <f t="shared" si="662"/>
        <v/>
      </c>
      <c r="AR1103" s="72" t="str">
        <f t="shared" si="663"/>
        <v/>
      </c>
      <c r="AS1103" s="72" t="str">
        <f t="shared" si="664"/>
        <v/>
      </c>
      <c r="AT1103" s="72" t="str">
        <f t="shared" si="665"/>
        <v/>
      </c>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3"/>
      <c r="CI1103" s="3"/>
      <c r="CJ1103" s="3"/>
      <c r="CK1103" s="3"/>
      <c r="CL1103" s="3"/>
      <c r="CM1103" s="3"/>
      <c r="CN1103" s="78" t="str">
        <f t="shared" si="666"/>
        <v/>
      </c>
      <c r="CO1103" s="78" t="str">
        <f t="shared" si="667"/>
        <v/>
      </c>
      <c r="CP1103" s="78" t="str">
        <f t="shared" si="668"/>
        <v/>
      </c>
      <c r="CQ1103" s="78" t="str">
        <f t="shared" si="669"/>
        <v/>
      </c>
      <c r="CR1103" s="78" t="str">
        <f t="shared" si="670"/>
        <v/>
      </c>
      <c r="CS1103" s="78" t="str">
        <f t="shared" si="671"/>
        <v/>
      </c>
      <c r="CT1103" s="78">
        <f t="shared" si="672"/>
        <v>0</v>
      </c>
      <c r="CU1103" s="78">
        <f t="shared" si="673"/>
        <v>0</v>
      </c>
      <c r="CV1103" s="78">
        <f t="shared" si="674"/>
        <v>0</v>
      </c>
      <c r="CW1103" s="78">
        <f t="shared" si="675"/>
        <v>0</v>
      </c>
      <c r="CX1103" s="78">
        <f t="shared" si="676"/>
        <v>0</v>
      </c>
      <c r="CY1103" s="78">
        <f t="shared" si="677"/>
        <v>0</v>
      </c>
      <c r="CZ1103" s="78">
        <f t="shared" si="678"/>
        <v>0</v>
      </c>
      <c r="DA1103" s="78">
        <f>IF(COUNTIFS($A$2:$A$601,A1103,$B$2:$B$601,B1103,$F$2:F$601,F1103)&gt;1,1,0)</f>
        <v>0</v>
      </c>
      <c r="DB1103" s="78">
        <f t="shared" si="679"/>
        <v>0</v>
      </c>
      <c r="DC1103" s="78">
        <f t="shared" si="680"/>
        <v>0</v>
      </c>
      <c r="DD1103" s="78">
        <f t="shared" si="681"/>
        <v>0</v>
      </c>
      <c r="DE1103" s="78" t="str">
        <f t="shared" si="682"/>
        <v>1</v>
      </c>
      <c r="DF1103" s="78" t="str">
        <f t="shared" si="683"/>
        <v>1</v>
      </c>
      <c r="DG1103" s="78" t="str">
        <f t="shared" si="684"/>
        <v>1</v>
      </c>
      <c r="DH1103" s="78" t="str">
        <f t="shared" si="685"/>
        <v>1</v>
      </c>
      <c r="DI1103" s="79" t="str">
        <f>IFERROR(IF(J1103="","",VLOOKUP(J1103,Lists!$D$3:$E$13,2,FALSE)),1)</f>
        <v/>
      </c>
      <c r="DJ1103" s="79" t="str">
        <f>IFERROR(IF(K1103="","",VLOOKUP(K1103,Lists!$F$3:$G$14,2,FALSE)),1)</f>
        <v/>
      </c>
      <c r="DK1103" s="79" t="str">
        <f>IFERROR(IF(M1103="","",VLOOKUP(M1103,Lists!$AA$3:$AB$18,2,FALSE)),1)</f>
        <v/>
      </c>
      <c r="DL1103" s="79" t="str">
        <f>IFERROR(IF(N1103="","",VLOOKUP(N1103,Lists!$AC$3:$AD$13,2,FALSE)),1)</f>
        <v/>
      </c>
    </row>
    <row r="1104" spans="1:116" ht="15" customHeight="1" x14ac:dyDescent="0.2">
      <c r="A1104" s="20"/>
      <c r="B1104" s="19"/>
      <c r="C1104" s="19"/>
      <c r="D1104" s="19"/>
      <c r="E1104" s="136"/>
      <c r="F1104" s="70"/>
      <c r="G1104" s="19"/>
      <c r="H1104" s="65"/>
      <c r="I1104" s="20"/>
      <c r="J1104" s="66"/>
      <c r="K1104" s="18"/>
      <c r="L1104" s="18"/>
      <c r="M1104" s="20"/>
      <c r="N1104" s="20"/>
      <c r="O1104" s="18"/>
      <c r="P1104" s="134"/>
      <c r="Q1104" s="70"/>
      <c r="R1104" s="134"/>
      <c r="S1104" s="70"/>
      <c r="T1104" s="134"/>
      <c r="U1104" s="70"/>
      <c r="V1104" s="134"/>
      <c r="W1104" s="20"/>
      <c r="X1104" s="135"/>
      <c r="Y1104" s="20"/>
      <c r="Z1104" s="135"/>
      <c r="AA1104" s="19"/>
      <c r="AB1104" s="19"/>
      <c r="AC1104" s="19"/>
      <c r="AD1104" s="19"/>
      <c r="AE1104" s="71" t="str">
        <f t="shared" si="650"/>
        <v/>
      </c>
      <c r="AF1104" s="71" t="str">
        <f t="shared" si="651"/>
        <v/>
      </c>
      <c r="AG1104" s="71" t="str">
        <f t="shared" si="652"/>
        <v/>
      </c>
      <c r="AH1104" s="71" t="str">
        <f t="shared" si="653"/>
        <v/>
      </c>
      <c r="AI1104" s="71" t="str">
        <f t="shared" si="654"/>
        <v/>
      </c>
      <c r="AJ1104" s="71" t="str">
        <f t="shared" si="655"/>
        <v/>
      </c>
      <c r="AK1104" s="71" t="str">
        <f t="shared" si="656"/>
        <v/>
      </c>
      <c r="AL1104" s="71" t="str">
        <f t="shared" si="657"/>
        <v/>
      </c>
      <c r="AM1104" s="71" t="str">
        <f t="shared" si="658"/>
        <v/>
      </c>
      <c r="AN1104" s="72" t="str">
        <f t="shared" si="659"/>
        <v/>
      </c>
      <c r="AO1104" s="73" t="str">
        <f t="shared" si="660"/>
        <v/>
      </c>
      <c r="AP1104" s="72" t="str">
        <f t="shared" si="661"/>
        <v/>
      </c>
      <c r="AQ1104" s="72" t="str">
        <f t="shared" si="662"/>
        <v/>
      </c>
      <c r="AR1104" s="72" t="str">
        <f t="shared" si="663"/>
        <v/>
      </c>
      <c r="AS1104" s="72" t="str">
        <f t="shared" si="664"/>
        <v/>
      </c>
      <c r="AT1104" s="72" t="str">
        <f t="shared" si="665"/>
        <v/>
      </c>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c r="CL1104" s="3"/>
      <c r="CM1104" s="3"/>
      <c r="CN1104" s="78" t="str">
        <f t="shared" si="666"/>
        <v/>
      </c>
      <c r="CO1104" s="78" t="str">
        <f t="shared" si="667"/>
        <v/>
      </c>
      <c r="CP1104" s="78" t="str">
        <f t="shared" si="668"/>
        <v/>
      </c>
      <c r="CQ1104" s="78" t="str">
        <f t="shared" si="669"/>
        <v/>
      </c>
      <c r="CR1104" s="78" t="str">
        <f t="shared" si="670"/>
        <v/>
      </c>
      <c r="CS1104" s="78" t="str">
        <f t="shared" si="671"/>
        <v/>
      </c>
      <c r="CT1104" s="78">
        <f t="shared" si="672"/>
        <v>0</v>
      </c>
      <c r="CU1104" s="78">
        <f t="shared" si="673"/>
        <v>0</v>
      </c>
      <c r="CV1104" s="78">
        <f t="shared" si="674"/>
        <v>0</v>
      </c>
      <c r="CW1104" s="78">
        <f t="shared" si="675"/>
        <v>0</v>
      </c>
      <c r="CX1104" s="78">
        <f t="shared" si="676"/>
        <v>0</v>
      </c>
      <c r="CY1104" s="78">
        <f t="shared" si="677"/>
        <v>0</v>
      </c>
      <c r="CZ1104" s="78">
        <f t="shared" si="678"/>
        <v>0</v>
      </c>
      <c r="DA1104" s="78">
        <f>IF(COUNTIFS($A$2:$A$601,A1104,$B$2:$B$601,B1104,$F$2:F$601,F1104)&gt;1,1,0)</f>
        <v>0</v>
      </c>
      <c r="DB1104" s="78">
        <f t="shared" si="679"/>
        <v>0</v>
      </c>
      <c r="DC1104" s="78">
        <f t="shared" si="680"/>
        <v>0</v>
      </c>
      <c r="DD1104" s="78">
        <f t="shared" si="681"/>
        <v>0</v>
      </c>
      <c r="DE1104" s="78" t="str">
        <f t="shared" si="682"/>
        <v>1</v>
      </c>
      <c r="DF1104" s="78" t="str">
        <f t="shared" si="683"/>
        <v>1</v>
      </c>
      <c r="DG1104" s="78" t="str">
        <f t="shared" si="684"/>
        <v>1</v>
      </c>
      <c r="DH1104" s="78" t="str">
        <f t="shared" si="685"/>
        <v>1</v>
      </c>
      <c r="DI1104" s="79" t="str">
        <f>IFERROR(IF(J1104="","",VLOOKUP(J1104,Lists!$D$3:$E$13,2,FALSE)),1)</f>
        <v/>
      </c>
      <c r="DJ1104" s="79" t="str">
        <f>IFERROR(IF(K1104="","",VLOOKUP(K1104,Lists!$F$3:$G$14,2,FALSE)),1)</f>
        <v/>
      </c>
      <c r="DK1104" s="79" t="str">
        <f>IFERROR(IF(M1104="","",VLOOKUP(M1104,Lists!$AA$3:$AB$18,2,FALSE)),1)</f>
        <v/>
      </c>
      <c r="DL1104" s="79" t="str">
        <f>IFERROR(IF(N1104="","",VLOOKUP(N1104,Lists!$AC$3:$AD$13,2,FALSE)),1)</f>
        <v/>
      </c>
    </row>
    <row r="1105" spans="1:116" ht="15" customHeight="1" x14ac:dyDescent="0.2">
      <c r="A1105" s="20"/>
      <c r="B1105" s="19"/>
      <c r="C1105" s="19"/>
      <c r="D1105" s="19"/>
      <c r="E1105" s="136"/>
      <c r="F1105" s="70"/>
      <c r="G1105" s="19"/>
      <c r="H1105" s="65"/>
      <c r="I1105" s="20"/>
      <c r="J1105" s="66"/>
      <c r="K1105" s="18"/>
      <c r="L1105" s="18"/>
      <c r="M1105" s="20"/>
      <c r="N1105" s="20"/>
      <c r="O1105" s="18"/>
      <c r="P1105" s="134"/>
      <c r="Q1105" s="70"/>
      <c r="R1105" s="134"/>
      <c r="S1105" s="70"/>
      <c r="T1105" s="134"/>
      <c r="U1105" s="70"/>
      <c r="V1105" s="134"/>
      <c r="W1105" s="20"/>
      <c r="X1105" s="135"/>
      <c r="Y1105" s="20"/>
      <c r="Z1105" s="135"/>
      <c r="AA1105" s="19"/>
      <c r="AB1105" s="19"/>
      <c r="AC1105" s="19"/>
      <c r="AD1105" s="19"/>
      <c r="AE1105" s="71" t="str">
        <f t="shared" si="650"/>
        <v/>
      </c>
      <c r="AF1105" s="71" t="str">
        <f t="shared" si="651"/>
        <v/>
      </c>
      <c r="AG1105" s="71" t="str">
        <f t="shared" si="652"/>
        <v/>
      </c>
      <c r="AH1105" s="71" t="str">
        <f t="shared" si="653"/>
        <v/>
      </c>
      <c r="AI1105" s="71" t="str">
        <f t="shared" si="654"/>
        <v/>
      </c>
      <c r="AJ1105" s="71" t="str">
        <f t="shared" si="655"/>
        <v/>
      </c>
      <c r="AK1105" s="71" t="str">
        <f t="shared" si="656"/>
        <v/>
      </c>
      <c r="AL1105" s="71" t="str">
        <f t="shared" si="657"/>
        <v/>
      </c>
      <c r="AM1105" s="71" t="str">
        <f t="shared" si="658"/>
        <v/>
      </c>
      <c r="AN1105" s="72" t="str">
        <f t="shared" si="659"/>
        <v/>
      </c>
      <c r="AO1105" s="73" t="str">
        <f t="shared" si="660"/>
        <v/>
      </c>
      <c r="AP1105" s="72" t="str">
        <f t="shared" si="661"/>
        <v/>
      </c>
      <c r="AQ1105" s="72" t="str">
        <f t="shared" si="662"/>
        <v/>
      </c>
      <c r="AR1105" s="72" t="str">
        <f t="shared" si="663"/>
        <v/>
      </c>
      <c r="AS1105" s="72" t="str">
        <f t="shared" si="664"/>
        <v/>
      </c>
      <c r="AT1105" s="72" t="str">
        <f t="shared" si="665"/>
        <v/>
      </c>
      <c r="AU1105" s="3"/>
      <c r="AV1105" s="3"/>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3"/>
      <c r="CB1105" s="3"/>
      <c r="CC1105" s="3"/>
      <c r="CD1105" s="3"/>
      <c r="CE1105" s="3"/>
      <c r="CF1105" s="3"/>
      <c r="CG1105" s="3"/>
      <c r="CH1105" s="3"/>
      <c r="CI1105" s="3"/>
      <c r="CJ1105" s="3"/>
      <c r="CK1105" s="3"/>
      <c r="CL1105" s="3"/>
      <c r="CM1105" s="3"/>
      <c r="CN1105" s="78" t="str">
        <f t="shared" si="666"/>
        <v/>
      </c>
      <c r="CO1105" s="78" t="str">
        <f t="shared" si="667"/>
        <v/>
      </c>
      <c r="CP1105" s="78" t="str">
        <f t="shared" si="668"/>
        <v/>
      </c>
      <c r="CQ1105" s="78" t="str">
        <f t="shared" si="669"/>
        <v/>
      </c>
      <c r="CR1105" s="78" t="str">
        <f t="shared" si="670"/>
        <v/>
      </c>
      <c r="CS1105" s="78" t="str">
        <f t="shared" si="671"/>
        <v/>
      </c>
      <c r="CT1105" s="78">
        <f t="shared" si="672"/>
        <v>0</v>
      </c>
      <c r="CU1105" s="78">
        <f t="shared" si="673"/>
        <v>0</v>
      </c>
      <c r="CV1105" s="78">
        <f t="shared" si="674"/>
        <v>0</v>
      </c>
      <c r="CW1105" s="78">
        <f t="shared" si="675"/>
        <v>0</v>
      </c>
      <c r="CX1105" s="78">
        <f t="shared" si="676"/>
        <v>0</v>
      </c>
      <c r="CY1105" s="78">
        <f t="shared" si="677"/>
        <v>0</v>
      </c>
      <c r="CZ1105" s="78">
        <f t="shared" si="678"/>
        <v>0</v>
      </c>
      <c r="DA1105" s="78">
        <f>IF(COUNTIFS($A$2:$A$601,A1105,$B$2:$B$601,B1105,$F$2:F$601,F1105)&gt;1,1,0)</f>
        <v>0</v>
      </c>
      <c r="DB1105" s="78">
        <f t="shared" si="679"/>
        <v>0</v>
      </c>
      <c r="DC1105" s="78">
        <f t="shared" si="680"/>
        <v>0</v>
      </c>
      <c r="DD1105" s="78">
        <f t="shared" si="681"/>
        <v>0</v>
      </c>
      <c r="DE1105" s="78" t="str">
        <f t="shared" si="682"/>
        <v>1</v>
      </c>
      <c r="DF1105" s="78" t="str">
        <f t="shared" si="683"/>
        <v>1</v>
      </c>
      <c r="DG1105" s="78" t="str">
        <f t="shared" si="684"/>
        <v>1</v>
      </c>
      <c r="DH1105" s="78" t="str">
        <f t="shared" si="685"/>
        <v>1</v>
      </c>
      <c r="DI1105" s="79" t="str">
        <f>IFERROR(IF(J1105="","",VLOOKUP(J1105,Lists!$D$3:$E$13,2,FALSE)),1)</f>
        <v/>
      </c>
      <c r="DJ1105" s="79" t="str">
        <f>IFERROR(IF(K1105="","",VLOOKUP(K1105,Lists!$F$3:$G$14,2,FALSE)),1)</f>
        <v/>
      </c>
      <c r="DK1105" s="79" t="str">
        <f>IFERROR(IF(M1105="","",VLOOKUP(M1105,Lists!$AA$3:$AB$18,2,FALSE)),1)</f>
        <v/>
      </c>
      <c r="DL1105" s="79" t="str">
        <f>IFERROR(IF(N1105="","",VLOOKUP(N1105,Lists!$AC$3:$AD$13,2,FALSE)),1)</f>
        <v/>
      </c>
    </row>
    <row r="1106" spans="1:116" ht="15" customHeight="1" x14ac:dyDescent="0.2">
      <c r="A1106" s="20"/>
      <c r="B1106" s="19"/>
      <c r="C1106" s="19"/>
      <c r="D1106" s="19"/>
      <c r="E1106" s="136"/>
      <c r="F1106" s="70"/>
      <c r="G1106" s="19"/>
      <c r="H1106" s="65"/>
      <c r="I1106" s="20"/>
      <c r="J1106" s="66"/>
      <c r="K1106" s="18"/>
      <c r="L1106" s="18"/>
      <c r="M1106" s="20"/>
      <c r="N1106" s="20"/>
      <c r="O1106" s="18"/>
      <c r="P1106" s="134"/>
      <c r="Q1106" s="70"/>
      <c r="R1106" s="134"/>
      <c r="S1106" s="70"/>
      <c r="T1106" s="134"/>
      <c r="U1106" s="70"/>
      <c r="V1106" s="134"/>
      <c r="W1106" s="20"/>
      <c r="X1106" s="135"/>
      <c r="Y1106" s="20"/>
      <c r="Z1106" s="135"/>
      <c r="AA1106" s="19"/>
      <c r="AB1106" s="19"/>
      <c r="AC1106" s="19"/>
      <c r="AD1106" s="19"/>
      <c r="AE1106" s="71" t="str">
        <f t="shared" si="650"/>
        <v/>
      </c>
      <c r="AF1106" s="71" t="str">
        <f t="shared" si="651"/>
        <v/>
      </c>
      <c r="AG1106" s="71" t="str">
        <f t="shared" si="652"/>
        <v/>
      </c>
      <c r="AH1106" s="71" t="str">
        <f t="shared" si="653"/>
        <v/>
      </c>
      <c r="AI1106" s="71" t="str">
        <f t="shared" si="654"/>
        <v/>
      </c>
      <c r="AJ1106" s="71" t="str">
        <f t="shared" si="655"/>
        <v/>
      </c>
      <c r="AK1106" s="71" t="str">
        <f t="shared" si="656"/>
        <v/>
      </c>
      <c r="AL1106" s="71" t="str">
        <f t="shared" si="657"/>
        <v/>
      </c>
      <c r="AM1106" s="71" t="str">
        <f t="shared" si="658"/>
        <v/>
      </c>
      <c r="AN1106" s="72" t="str">
        <f t="shared" si="659"/>
        <v/>
      </c>
      <c r="AO1106" s="73" t="str">
        <f t="shared" si="660"/>
        <v/>
      </c>
      <c r="AP1106" s="72" t="str">
        <f t="shared" si="661"/>
        <v/>
      </c>
      <c r="AQ1106" s="72" t="str">
        <f t="shared" si="662"/>
        <v/>
      </c>
      <c r="AR1106" s="72" t="str">
        <f t="shared" si="663"/>
        <v/>
      </c>
      <c r="AS1106" s="72" t="str">
        <f t="shared" si="664"/>
        <v/>
      </c>
      <c r="AT1106" s="72" t="str">
        <f t="shared" si="665"/>
        <v/>
      </c>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c r="CM1106" s="3"/>
      <c r="CN1106" s="78" t="str">
        <f t="shared" si="666"/>
        <v/>
      </c>
      <c r="CO1106" s="78" t="str">
        <f t="shared" si="667"/>
        <v/>
      </c>
      <c r="CP1106" s="78" t="str">
        <f t="shared" si="668"/>
        <v/>
      </c>
      <c r="CQ1106" s="78" t="str">
        <f t="shared" si="669"/>
        <v/>
      </c>
      <c r="CR1106" s="78" t="str">
        <f t="shared" si="670"/>
        <v/>
      </c>
      <c r="CS1106" s="78" t="str">
        <f t="shared" si="671"/>
        <v/>
      </c>
      <c r="CT1106" s="78">
        <f t="shared" si="672"/>
        <v>0</v>
      </c>
      <c r="CU1106" s="78">
        <f t="shared" si="673"/>
        <v>0</v>
      </c>
      <c r="CV1106" s="78">
        <f t="shared" si="674"/>
        <v>0</v>
      </c>
      <c r="CW1106" s="78">
        <f t="shared" si="675"/>
        <v>0</v>
      </c>
      <c r="CX1106" s="78">
        <f t="shared" si="676"/>
        <v>0</v>
      </c>
      <c r="CY1106" s="78">
        <f t="shared" si="677"/>
        <v>0</v>
      </c>
      <c r="CZ1106" s="78">
        <f t="shared" si="678"/>
        <v>0</v>
      </c>
      <c r="DA1106" s="78">
        <f>IF(COUNTIFS($A$2:$A$601,A1106,$B$2:$B$601,B1106,$F$2:F$601,F1106)&gt;1,1,0)</f>
        <v>0</v>
      </c>
      <c r="DB1106" s="78">
        <f t="shared" si="679"/>
        <v>0</v>
      </c>
      <c r="DC1106" s="78">
        <f t="shared" si="680"/>
        <v>0</v>
      </c>
      <c r="DD1106" s="78">
        <f t="shared" si="681"/>
        <v>0</v>
      </c>
      <c r="DE1106" s="78" t="str">
        <f t="shared" si="682"/>
        <v>1</v>
      </c>
      <c r="DF1106" s="78" t="str">
        <f t="shared" si="683"/>
        <v>1</v>
      </c>
      <c r="DG1106" s="78" t="str">
        <f t="shared" si="684"/>
        <v>1</v>
      </c>
      <c r="DH1106" s="78" t="str">
        <f t="shared" si="685"/>
        <v>1</v>
      </c>
      <c r="DI1106" s="79" t="str">
        <f>IFERROR(IF(J1106="","",VLOOKUP(J1106,Lists!$D$3:$E$13,2,FALSE)),1)</f>
        <v/>
      </c>
      <c r="DJ1106" s="79" t="str">
        <f>IFERROR(IF(K1106="","",VLOOKUP(K1106,Lists!$F$3:$G$14,2,FALSE)),1)</f>
        <v/>
      </c>
      <c r="DK1106" s="79" t="str">
        <f>IFERROR(IF(M1106="","",VLOOKUP(M1106,Lists!$AA$3:$AB$18,2,FALSE)),1)</f>
        <v/>
      </c>
      <c r="DL1106" s="79" t="str">
        <f>IFERROR(IF(N1106="","",VLOOKUP(N1106,Lists!$AC$3:$AD$13,2,FALSE)),1)</f>
        <v/>
      </c>
    </row>
    <row r="1107" spans="1:116" ht="15" customHeight="1" x14ac:dyDescent="0.2">
      <c r="A1107" s="20"/>
      <c r="B1107" s="19"/>
      <c r="C1107" s="19"/>
      <c r="D1107" s="19"/>
      <c r="E1107" s="136"/>
      <c r="F1107" s="70"/>
      <c r="G1107" s="19"/>
      <c r="H1107" s="65"/>
      <c r="I1107" s="20"/>
      <c r="J1107" s="66"/>
      <c r="K1107" s="18"/>
      <c r="L1107" s="18"/>
      <c r="M1107" s="20"/>
      <c r="N1107" s="20"/>
      <c r="O1107" s="18"/>
      <c r="P1107" s="134"/>
      <c r="Q1107" s="70"/>
      <c r="R1107" s="134"/>
      <c r="S1107" s="70"/>
      <c r="T1107" s="134"/>
      <c r="U1107" s="70"/>
      <c r="V1107" s="134"/>
      <c r="W1107" s="20"/>
      <c r="X1107" s="135"/>
      <c r="Y1107" s="20"/>
      <c r="Z1107" s="135"/>
      <c r="AA1107" s="19"/>
      <c r="AB1107" s="19"/>
      <c r="AC1107" s="19"/>
      <c r="AD1107" s="19"/>
      <c r="AE1107" s="71" t="str">
        <f t="shared" si="650"/>
        <v/>
      </c>
      <c r="AF1107" s="71" t="str">
        <f t="shared" si="651"/>
        <v/>
      </c>
      <c r="AG1107" s="71" t="str">
        <f t="shared" si="652"/>
        <v/>
      </c>
      <c r="AH1107" s="71" t="str">
        <f t="shared" si="653"/>
        <v/>
      </c>
      <c r="AI1107" s="71" t="str">
        <f t="shared" si="654"/>
        <v/>
      </c>
      <c r="AJ1107" s="71" t="str">
        <f t="shared" si="655"/>
        <v/>
      </c>
      <c r="AK1107" s="71" t="str">
        <f t="shared" si="656"/>
        <v/>
      </c>
      <c r="AL1107" s="71" t="str">
        <f t="shared" si="657"/>
        <v/>
      </c>
      <c r="AM1107" s="71" t="str">
        <f t="shared" si="658"/>
        <v/>
      </c>
      <c r="AN1107" s="72" t="str">
        <f t="shared" si="659"/>
        <v/>
      </c>
      <c r="AO1107" s="73" t="str">
        <f t="shared" si="660"/>
        <v/>
      </c>
      <c r="AP1107" s="72" t="str">
        <f t="shared" si="661"/>
        <v/>
      </c>
      <c r="AQ1107" s="72" t="str">
        <f t="shared" si="662"/>
        <v/>
      </c>
      <c r="AR1107" s="72" t="str">
        <f t="shared" si="663"/>
        <v/>
      </c>
      <c r="AS1107" s="72" t="str">
        <f t="shared" si="664"/>
        <v/>
      </c>
      <c r="AT1107" s="72" t="str">
        <f t="shared" si="665"/>
        <v/>
      </c>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c r="CM1107" s="3"/>
      <c r="CN1107" s="78" t="str">
        <f t="shared" si="666"/>
        <v/>
      </c>
      <c r="CO1107" s="78" t="str">
        <f t="shared" si="667"/>
        <v/>
      </c>
      <c r="CP1107" s="78" t="str">
        <f t="shared" si="668"/>
        <v/>
      </c>
      <c r="CQ1107" s="78" t="str">
        <f t="shared" si="669"/>
        <v/>
      </c>
      <c r="CR1107" s="78" t="str">
        <f t="shared" si="670"/>
        <v/>
      </c>
      <c r="CS1107" s="78" t="str">
        <f t="shared" si="671"/>
        <v/>
      </c>
      <c r="CT1107" s="78">
        <f t="shared" si="672"/>
        <v>0</v>
      </c>
      <c r="CU1107" s="78">
        <f t="shared" si="673"/>
        <v>0</v>
      </c>
      <c r="CV1107" s="78">
        <f t="shared" si="674"/>
        <v>0</v>
      </c>
      <c r="CW1107" s="78">
        <f t="shared" si="675"/>
        <v>0</v>
      </c>
      <c r="CX1107" s="78">
        <f t="shared" si="676"/>
        <v>0</v>
      </c>
      <c r="CY1107" s="78">
        <f t="shared" si="677"/>
        <v>0</v>
      </c>
      <c r="CZ1107" s="78">
        <f t="shared" si="678"/>
        <v>0</v>
      </c>
      <c r="DA1107" s="78">
        <f>IF(COUNTIFS($A$2:$A$601,A1107,$B$2:$B$601,B1107,$F$2:F$601,F1107)&gt;1,1,0)</f>
        <v>0</v>
      </c>
      <c r="DB1107" s="78">
        <f t="shared" si="679"/>
        <v>0</v>
      </c>
      <c r="DC1107" s="78">
        <f t="shared" si="680"/>
        <v>0</v>
      </c>
      <c r="DD1107" s="78">
        <f t="shared" si="681"/>
        <v>0</v>
      </c>
      <c r="DE1107" s="78" t="str">
        <f t="shared" si="682"/>
        <v>1</v>
      </c>
      <c r="DF1107" s="78" t="str">
        <f t="shared" si="683"/>
        <v>1</v>
      </c>
      <c r="DG1107" s="78" t="str">
        <f t="shared" si="684"/>
        <v>1</v>
      </c>
      <c r="DH1107" s="78" t="str">
        <f t="shared" si="685"/>
        <v>1</v>
      </c>
      <c r="DI1107" s="79" t="str">
        <f>IFERROR(IF(J1107="","",VLOOKUP(J1107,Lists!$D$3:$E$13,2,FALSE)),1)</f>
        <v/>
      </c>
      <c r="DJ1107" s="79" t="str">
        <f>IFERROR(IF(K1107="","",VLOOKUP(K1107,Lists!$F$3:$G$14,2,FALSE)),1)</f>
        <v/>
      </c>
      <c r="DK1107" s="79" t="str">
        <f>IFERROR(IF(M1107="","",VLOOKUP(M1107,Lists!$AA$3:$AB$18,2,FALSE)),1)</f>
        <v/>
      </c>
      <c r="DL1107" s="79" t="str">
        <f>IFERROR(IF(N1107="","",VLOOKUP(N1107,Lists!$AC$3:$AD$13,2,FALSE)),1)</f>
        <v/>
      </c>
    </row>
    <row r="1108" spans="1:116" ht="15" customHeight="1" x14ac:dyDescent="0.2">
      <c r="A1108" s="20"/>
      <c r="B1108" s="19"/>
      <c r="C1108" s="19"/>
      <c r="D1108" s="19"/>
      <c r="E1108" s="136"/>
      <c r="F1108" s="70"/>
      <c r="G1108" s="19"/>
      <c r="H1108" s="65"/>
      <c r="I1108" s="20"/>
      <c r="J1108" s="66"/>
      <c r="K1108" s="18"/>
      <c r="L1108" s="18"/>
      <c r="M1108" s="20"/>
      <c r="N1108" s="20"/>
      <c r="O1108" s="18"/>
      <c r="P1108" s="134"/>
      <c r="Q1108" s="70"/>
      <c r="R1108" s="134"/>
      <c r="S1108" s="70"/>
      <c r="T1108" s="134"/>
      <c r="U1108" s="70"/>
      <c r="V1108" s="134"/>
      <c r="W1108" s="20"/>
      <c r="X1108" s="135"/>
      <c r="Y1108" s="20"/>
      <c r="Z1108" s="135"/>
      <c r="AA1108" s="19"/>
      <c r="AB1108" s="19"/>
      <c r="AC1108" s="19"/>
      <c r="AD1108" s="19"/>
      <c r="AE1108" s="71" t="str">
        <f t="shared" si="650"/>
        <v/>
      </c>
      <c r="AF1108" s="71" t="str">
        <f t="shared" si="651"/>
        <v/>
      </c>
      <c r="AG1108" s="71" t="str">
        <f t="shared" si="652"/>
        <v/>
      </c>
      <c r="AH1108" s="71" t="str">
        <f t="shared" si="653"/>
        <v/>
      </c>
      <c r="AI1108" s="71" t="str">
        <f t="shared" si="654"/>
        <v/>
      </c>
      <c r="AJ1108" s="71" t="str">
        <f t="shared" si="655"/>
        <v/>
      </c>
      <c r="AK1108" s="71" t="str">
        <f t="shared" si="656"/>
        <v/>
      </c>
      <c r="AL1108" s="71" t="str">
        <f t="shared" si="657"/>
        <v/>
      </c>
      <c r="AM1108" s="71" t="str">
        <f t="shared" si="658"/>
        <v/>
      </c>
      <c r="AN1108" s="72" t="str">
        <f t="shared" si="659"/>
        <v/>
      </c>
      <c r="AO1108" s="73" t="str">
        <f t="shared" si="660"/>
        <v/>
      </c>
      <c r="AP1108" s="72" t="str">
        <f t="shared" si="661"/>
        <v/>
      </c>
      <c r="AQ1108" s="72" t="str">
        <f t="shared" si="662"/>
        <v/>
      </c>
      <c r="AR1108" s="72" t="str">
        <f t="shared" si="663"/>
        <v/>
      </c>
      <c r="AS1108" s="72" t="str">
        <f t="shared" si="664"/>
        <v/>
      </c>
      <c r="AT1108" s="72" t="str">
        <f t="shared" si="665"/>
        <v/>
      </c>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3"/>
      <c r="CB1108" s="3"/>
      <c r="CC1108" s="3"/>
      <c r="CD1108" s="3"/>
      <c r="CE1108" s="3"/>
      <c r="CF1108" s="3"/>
      <c r="CG1108" s="3"/>
      <c r="CH1108" s="3"/>
      <c r="CI1108" s="3"/>
      <c r="CJ1108" s="3"/>
      <c r="CK1108" s="3"/>
      <c r="CL1108" s="3"/>
      <c r="CM1108" s="3"/>
      <c r="CN1108" s="78" t="str">
        <f t="shared" si="666"/>
        <v/>
      </c>
      <c r="CO1108" s="78" t="str">
        <f t="shared" si="667"/>
        <v/>
      </c>
      <c r="CP1108" s="78" t="str">
        <f t="shared" si="668"/>
        <v/>
      </c>
      <c r="CQ1108" s="78" t="str">
        <f t="shared" si="669"/>
        <v/>
      </c>
      <c r="CR1108" s="78" t="str">
        <f t="shared" si="670"/>
        <v/>
      </c>
      <c r="CS1108" s="78" t="str">
        <f t="shared" si="671"/>
        <v/>
      </c>
      <c r="CT1108" s="78">
        <f t="shared" si="672"/>
        <v>0</v>
      </c>
      <c r="CU1108" s="78">
        <f t="shared" si="673"/>
        <v>0</v>
      </c>
      <c r="CV1108" s="78">
        <f t="shared" si="674"/>
        <v>0</v>
      </c>
      <c r="CW1108" s="78">
        <f t="shared" si="675"/>
        <v>0</v>
      </c>
      <c r="CX1108" s="78">
        <f t="shared" si="676"/>
        <v>0</v>
      </c>
      <c r="CY1108" s="78">
        <f t="shared" si="677"/>
        <v>0</v>
      </c>
      <c r="CZ1108" s="78">
        <f t="shared" si="678"/>
        <v>0</v>
      </c>
      <c r="DA1108" s="78">
        <f>IF(COUNTIFS($A$2:$A$601,A1108,$B$2:$B$601,B1108,$F$2:F$601,F1108)&gt;1,1,0)</f>
        <v>0</v>
      </c>
      <c r="DB1108" s="78">
        <f t="shared" si="679"/>
        <v>0</v>
      </c>
      <c r="DC1108" s="78">
        <f t="shared" si="680"/>
        <v>0</v>
      </c>
      <c r="DD1108" s="78">
        <f t="shared" si="681"/>
        <v>0</v>
      </c>
      <c r="DE1108" s="78" t="str">
        <f t="shared" si="682"/>
        <v>1</v>
      </c>
      <c r="DF1108" s="78" t="str">
        <f t="shared" si="683"/>
        <v>1</v>
      </c>
      <c r="DG1108" s="78" t="str">
        <f t="shared" si="684"/>
        <v>1</v>
      </c>
      <c r="DH1108" s="78" t="str">
        <f t="shared" si="685"/>
        <v>1</v>
      </c>
      <c r="DI1108" s="79" t="str">
        <f>IFERROR(IF(J1108="","",VLOOKUP(J1108,Lists!$D$3:$E$13,2,FALSE)),1)</f>
        <v/>
      </c>
      <c r="DJ1108" s="79" t="str">
        <f>IFERROR(IF(K1108="","",VLOOKUP(K1108,Lists!$F$3:$G$14,2,FALSE)),1)</f>
        <v/>
      </c>
      <c r="DK1108" s="79" t="str">
        <f>IFERROR(IF(M1108="","",VLOOKUP(M1108,Lists!$AA$3:$AB$18,2,FALSE)),1)</f>
        <v/>
      </c>
      <c r="DL1108" s="79" t="str">
        <f>IFERROR(IF(N1108="","",VLOOKUP(N1108,Lists!$AC$3:$AD$13,2,FALSE)),1)</f>
        <v/>
      </c>
    </row>
    <row r="1109" spans="1:116" ht="15" customHeight="1" x14ac:dyDescent="0.2">
      <c r="A1109" s="20"/>
      <c r="B1109" s="19"/>
      <c r="C1109" s="19"/>
      <c r="D1109" s="19"/>
      <c r="E1109" s="136"/>
      <c r="F1109" s="70"/>
      <c r="G1109" s="19"/>
      <c r="H1109" s="65"/>
      <c r="I1109" s="20"/>
      <c r="J1109" s="66"/>
      <c r="K1109" s="18"/>
      <c r="L1109" s="18"/>
      <c r="M1109" s="20"/>
      <c r="N1109" s="20"/>
      <c r="O1109" s="18"/>
      <c r="P1109" s="134"/>
      <c r="Q1109" s="70"/>
      <c r="R1109" s="134"/>
      <c r="S1109" s="70"/>
      <c r="T1109" s="134"/>
      <c r="U1109" s="70"/>
      <c r="V1109" s="134"/>
      <c r="W1109" s="20"/>
      <c r="X1109" s="135"/>
      <c r="Y1109" s="20"/>
      <c r="Z1109" s="135"/>
      <c r="AA1109" s="19"/>
      <c r="AB1109" s="19"/>
      <c r="AC1109" s="19"/>
      <c r="AD1109" s="19"/>
      <c r="AE1109" s="71" t="str">
        <f t="shared" si="650"/>
        <v/>
      </c>
      <c r="AF1109" s="71" t="str">
        <f t="shared" si="651"/>
        <v/>
      </c>
      <c r="AG1109" s="71" t="str">
        <f t="shared" si="652"/>
        <v/>
      </c>
      <c r="AH1109" s="71" t="str">
        <f t="shared" si="653"/>
        <v/>
      </c>
      <c r="AI1109" s="71" t="str">
        <f t="shared" si="654"/>
        <v/>
      </c>
      <c r="AJ1109" s="71" t="str">
        <f t="shared" si="655"/>
        <v/>
      </c>
      <c r="AK1109" s="71" t="str">
        <f t="shared" si="656"/>
        <v/>
      </c>
      <c r="AL1109" s="71" t="str">
        <f t="shared" si="657"/>
        <v/>
      </c>
      <c r="AM1109" s="71" t="str">
        <f t="shared" si="658"/>
        <v/>
      </c>
      <c r="AN1109" s="72" t="str">
        <f t="shared" si="659"/>
        <v/>
      </c>
      <c r="AO1109" s="73" t="str">
        <f t="shared" si="660"/>
        <v/>
      </c>
      <c r="AP1109" s="72" t="str">
        <f t="shared" si="661"/>
        <v/>
      </c>
      <c r="AQ1109" s="72" t="str">
        <f t="shared" si="662"/>
        <v/>
      </c>
      <c r="AR1109" s="72" t="str">
        <f t="shared" si="663"/>
        <v/>
      </c>
      <c r="AS1109" s="72" t="str">
        <f t="shared" si="664"/>
        <v/>
      </c>
      <c r="AT1109" s="72" t="str">
        <f t="shared" si="665"/>
        <v/>
      </c>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c r="BX1109" s="3"/>
      <c r="BY1109" s="3"/>
      <c r="BZ1109" s="3"/>
      <c r="CA1109" s="3"/>
      <c r="CB1109" s="3"/>
      <c r="CC1109" s="3"/>
      <c r="CD1109" s="3"/>
      <c r="CE1109" s="3"/>
      <c r="CF1109" s="3"/>
      <c r="CG1109" s="3"/>
      <c r="CH1109" s="3"/>
      <c r="CI1109" s="3"/>
      <c r="CJ1109" s="3"/>
      <c r="CK1109" s="3"/>
      <c r="CL1109" s="3"/>
      <c r="CM1109" s="3"/>
      <c r="CN1109" s="78" t="str">
        <f t="shared" si="666"/>
        <v/>
      </c>
      <c r="CO1109" s="78" t="str">
        <f t="shared" si="667"/>
        <v/>
      </c>
      <c r="CP1109" s="78" t="str">
        <f t="shared" si="668"/>
        <v/>
      </c>
      <c r="CQ1109" s="78" t="str">
        <f t="shared" si="669"/>
        <v/>
      </c>
      <c r="CR1109" s="78" t="str">
        <f t="shared" si="670"/>
        <v/>
      </c>
      <c r="CS1109" s="78" t="str">
        <f t="shared" si="671"/>
        <v/>
      </c>
      <c r="CT1109" s="78">
        <f t="shared" si="672"/>
        <v>0</v>
      </c>
      <c r="CU1109" s="78">
        <f t="shared" si="673"/>
        <v>0</v>
      </c>
      <c r="CV1109" s="78">
        <f t="shared" si="674"/>
        <v>0</v>
      </c>
      <c r="CW1109" s="78">
        <f t="shared" si="675"/>
        <v>0</v>
      </c>
      <c r="CX1109" s="78">
        <f t="shared" si="676"/>
        <v>0</v>
      </c>
      <c r="CY1109" s="78">
        <f t="shared" si="677"/>
        <v>0</v>
      </c>
      <c r="CZ1109" s="78">
        <f t="shared" si="678"/>
        <v>0</v>
      </c>
      <c r="DA1109" s="78">
        <f>IF(COUNTIFS($A$2:$A$601,A1109,$B$2:$B$601,B1109,$F$2:F$601,F1109)&gt;1,1,0)</f>
        <v>0</v>
      </c>
      <c r="DB1109" s="78">
        <f t="shared" si="679"/>
        <v>0</v>
      </c>
      <c r="DC1109" s="78">
        <f t="shared" si="680"/>
        <v>0</v>
      </c>
      <c r="DD1109" s="78">
        <f t="shared" si="681"/>
        <v>0</v>
      </c>
      <c r="DE1109" s="78" t="str">
        <f t="shared" si="682"/>
        <v>1</v>
      </c>
      <c r="DF1109" s="78" t="str">
        <f t="shared" si="683"/>
        <v>1</v>
      </c>
      <c r="DG1109" s="78" t="str">
        <f t="shared" si="684"/>
        <v>1</v>
      </c>
      <c r="DH1109" s="78" t="str">
        <f t="shared" si="685"/>
        <v>1</v>
      </c>
      <c r="DI1109" s="79" t="str">
        <f>IFERROR(IF(J1109="","",VLOOKUP(J1109,Lists!$D$3:$E$13,2,FALSE)),1)</f>
        <v/>
      </c>
      <c r="DJ1109" s="79" t="str">
        <f>IFERROR(IF(K1109="","",VLOOKUP(K1109,Lists!$F$3:$G$14,2,FALSE)),1)</f>
        <v/>
      </c>
      <c r="DK1109" s="79" t="str">
        <f>IFERROR(IF(M1109="","",VLOOKUP(M1109,Lists!$AA$3:$AB$18,2,FALSE)),1)</f>
        <v/>
      </c>
      <c r="DL1109" s="79" t="str">
        <f>IFERROR(IF(N1109="","",VLOOKUP(N1109,Lists!$AC$3:$AD$13,2,FALSE)),1)</f>
        <v/>
      </c>
    </row>
    <row r="1110" spans="1:116" ht="15" customHeight="1" x14ac:dyDescent="0.2">
      <c r="A1110" s="20"/>
      <c r="B1110" s="19"/>
      <c r="C1110" s="19"/>
      <c r="D1110" s="19"/>
      <c r="E1110" s="136"/>
      <c r="F1110" s="70"/>
      <c r="G1110" s="19"/>
      <c r="H1110" s="65"/>
      <c r="I1110" s="20"/>
      <c r="J1110" s="66"/>
      <c r="K1110" s="18"/>
      <c r="L1110" s="18"/>
      <c r="M1110" s="20"/>
      <c r="N1110" s="20"/>
      <c r="O1110" s="18"/>
      <c r="P1110" s="134"/>
      <c r="Q1110" s="70"/>
      <c r="R1110" s="134"/>
      <c r="S1110" s="70"/>
      <c r="T1110" s="134"/>
      <c r="U1110" s="70"/>
      <c r="V1110" s="134"/>
      <c r="W1110" s="20"/>
      <c r="X1110" s="135"/>
      <c r="Y1110" s="20"/>
      <c r="Z1110" s="135"/>
      <c r="AA1110" s="19"/>
      <c r="AB1110" s="19"/>
      <c r="AC1110" s="19"/>
      <c r="AD1110" s="19"/>
      <c r="AE1110" s="71" t="str">
        <f t="shared" si="650"/>
        <v/>
      </c>
      <c r="AF1110" s="71" t="str">
        <f t="shared" si="651"/>
        <v/>
      </c>
      <c r="AG1110" s="71" t="str">
        <f t="shared" si="652"/>
        <v/>
      </c>
      <c r="AH1110" s="71" t="str">
        <f t="shared" si="653"/>
        <v/>
      </c>
      <c r="AI1110" s="71" t="str">
        <f t="shared" si="654"/>
        <v/>
      </c>
      <c r="AJ1110" s="71" t="str">
        <f t="shared" si="655"/>
        <v/>
      </c>
      <c r="AK1110" s="71" t="str">
        <f t="shared" si="656"/>
        <v/>
      </c>
      <c r="AL1110" s="71" t="str">
        <f t="shared" si="657"/>
        <v/>
      </c>
      <c r="AM1110" s="71" t="str">
        <f t="shared" si="658"/>
        <v/>
      </c>
      <c r="AN1110" s="72" t="str">
        <f t="shared" si="659"/>
        <v/>
      </c>
      <c r="AO1110" s="73" t="str">
        <f t="shared" si="660"/>
        <v/>
      </c>
      <c r="AP1110" s="72" t="str">
        <f t="shared" si="661"/>
        <v/>
      </c>
      <c r="AQ1110" s="72" t="str">
        <f t="shared" si="662"/>
        <v/>
      </c>
      <c r="AR1110" s="72" t="str">
        <f t="shared" si="663"/>
        <v/>
      </c>
      <c r="AS1110" s="72" t="str">
        <f t="shared" si="664"/>
        <v/>
      </c>
      <c r="AT1110" s="72" t="str">
        <f t="shared" si="665"/>
        <v/>
      </c>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3"/>
      <c r="CI1110" s="3"/>
      <c r="CJ1110" s="3"/>
      <c r="CK1110" s="3"/>
      <c r="CL1110" s="3"/>
      <c r="CM1110" s="3"/>
      <c r="CN1110" s="78" t="str">
        <f t="shared" si="666"/>
        <v/>
      </c>
      <c r="CO1110" s="78" t="str">
        <f t="shared" si="667"/>
        <v/>
      </c>
      <c r="CP1110" s="78" t="str">
        <f t="shared" si="668"/>
        <v/>
      </c>
      <c r="CQ1110" s="78" t="str">
        <f t="shared" si="669"/>
        <v/>
      </c>
      <c r="CR1110" s="78" t="str">
        <f t="shared" si="670"/>
        <v/>
      </c>
      <c r="CS1110" s="78" t="str">
        <f t="shared" si="671"/>
        <v/>
      </c>
      <c r="CT1110" s="78">
        <f t="shared" si="672"/>
        <v>0</v>
      </c>
      <c r="CU1110" s="78">
        <f t="shared" si="673"/>
        <v>0</v>
      </c>
      <c r="CV1110" s="78">
        <f t="shared" si="674"/>
        <v>0</v>
      </c>
      <c r="CW1110" s="78">
        <f t="shared" si="675"/>
        <v>0</v>
      </c>
      <c r="CX1110" s="78">
        <f t="shared" si="676"/>
        <v>0</v>
      </c>
      <c r="CY1110" s="78">
        <f t="shared" si="677"/>
        <v>0</v>
      </c>
      <c r="CZ1110" s="78">
        <f t="shared" si="678"/>
        <v>0</v>
      </c>
      <c r="DA1110" s="78">
        <f>IF(COUNTIFS($A$2:$A$601,A1110,$B$2:$B$601,B1110,$F$2:F$601,F1110)&gt;1,1,0)</f>
        <v>0</v>
      </c>
      <c r="DB1110" s="78">
        <f t="shared" si="679"/>
        <v>0</v>
      </c>
      <c r="DC1110" s="78">
        <f t="shared" si="680"/>
        <v>0</v>
      </c>
      <c r="DD1110" s="78">
        <f t="shared" si="681"/>
        <v>0</v>
      </c>
      <c r="DE1110" s="78" t="str">
        <f t="shared" si="682"/>
        <v>1</v>
      </c>
      <c r="DF1110" s="78" t="str">
        <f t="shared" si="683"/>
        <v>1</v>
      </c>
      <c r="DG1110" s="78" t="str">
        <f t="shared" si="684"/>
        <v>1</v>
      </c>
      <c r="DH1110" s="78" t="str">
        <f t="shared" si="685"/>
        <v>1</v>
      </c>
      <c r="DI1110" s="79" t="str">
        <f>IFERROR(IF(J1110="","",VLOOKUP(J1110,Lists!$D$3:$E$13,2,FALSE)),1)</f>
        <v/>
      </c>
      <c r="DJ1110" s="79" t="str">
        <f>IFERROR(IF(K1110="","",VLOOKUP(K1110,Lists!$F$3:$G$14,2,FALSE)),1)</f>
        <v/>
      </c>
      <c r="DK1110" s="79" t="str">
        <f>IFERROR(IF(M1110="","",VLOOKUP(M1110,Lists!$AA$3:$AB$18,2,FALSE)),1)</f>
        <v/>
      </c>
      <c r="DL1110" s="79" t="str">
        <f>IFERROR(IF(N1110="","",VLOOKUP(N1110,Lists!$AC$3:$AD$13,2,FALSE)),1)</f>
        <v/>
      </c>
    </row>
    <row r="1111" spans="1:116" ht="15" customHeight="1" x14ac:dyDescent="0.2">
      <c r="A1111" s="20"/>
      <c r="B1111" s="19"/>
      <c r="C1111" s="19"/>
      <c r="D1111" s="19"/>
      <c r="E1111" s="136"/>
      <c r="F1111" s="70"/>
      <c r="G1111" s="19"/>
      <c r="H1111" s="65"/>
      <c r="I1111" s="20"/>
      <c r="J1111" s="66"/>
      <c r="K1111" s="18"/>
      <c r="L1111" s="18"/>
      <c r="M1111" s="20"/>
      <c r="N1111" s="20"/>
      <c r="O1111" s="18"/>
      <c r="P1111" s="134"/>
      <c r="Q1111" s="70"/>
      <c r="R1111" s="134"/>
      <c r="S1111" s="70"/>
      <c r="T1111" s="134"/>
      <c r="U1111" s="70"/>
      <c r="V1111" s="134"/>
      <c r="W1111" s="20"/>
      <c r="X1111" s="135"/>
      <c r="Y1111" s="20"/>
      <c r="Z1111" s="135"/>
      <c r="AA1111" s="19"/>
      <c r="AB1111" s="19"/>
      <c r="AC1111" s="19"/>
      <c r="AD1111" s="19"/>
      <c r="AE1111" s="71" t="str">
        <f t="shared" si="650"/>
        <v/>
      </c>
      <c r="AF1111" s="71" t="str">
        <f t="shared" si="651"/>
        <v/>
      </c>
      <c r="AG1111" s="71" t="str">
        <f t="shared" si="652"/>
        <v/>
      </c>
      <c r="AH1111" s="71" t="str">
        <f t="shared" si="653"/>
        <v/>
      </c>
      <c r="AI1111" s="71" t="str">
        <f t="shared" si="654"/>
        <v/>
      </c>
      <c r="AJ1111" s="71" t="str">
        <f t="shared" si="655"/>
        <v/>
      </c>
      <c r="AK1111" s="71" t="str">
        <f t="shared" si="656"/>
        <v/>
      </c>
      <c r="AL1111" s="71" t="str">
        <f t="shared" si="657"/>
        <v/>
      </c>
      <c r="AM1111" s="71" t="str">
        <f t="shared" si="658"/>
        <v/>
      </c>
      <c r="AN1111" s="72" t="str">
        <f t="shared" si="659"/>
        <v/>
      </c>
      <c r="AO1111" s="73" t="str">
        <f t="shared" si="660"/>
        <v/>
      </c>
      <c r="AP1111" s="72" t="str">
        <f t="shared" si="661"/>
        <v/>
      </c>
      <c r="AQ1111" s="72" t="str">
        <f t="shared" si="662"/>
        <v/>
      </c>
      <c r="AR1111" s="72" t="str">
        <f t="shared" si="663"/>
        <v/>
      </c>
      <c r="AS1111" s="72" t="str">
        <f t="shared" si="664"/>
        <v/>
      </c>
      <c r="AT1111" s="72" t="str">
        <f t="shared" si="665"/>
        <v/>
      </c>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3"/>
      <c r="CI1111" s="3"/>
      <c r="CJ1111" s="3"/>
      <c r="CK1111" s="3"/>
      <c r="CL1111" s="3"/>
      <c r="CM1111" s="3"/>
      <c r="CN1111" s="78" t="str">
        <f t="shared" si="666"/>
        <v/>
      </c>
      <c r="CO1111" s="78" t="str">
        <f t="shared" si="667"/>
        <v/>
      </c>
      <c r="CP1111" s="78" t="str">
        <f t="shared" si="668"/>
        <v/>
      </c>
      <c r="CQ1111" s="78" t="str">
        <f t="shared" si="669"/>
        <v/>
      </c>
      <c r="CR1111" s="78" t="str">
        <f t="shared" si="670"/>
        <v/>
      </c>
      <c r="CS1111" s="78" t="str">
        <f t="shared" si="671"/>
        <v/>
      </c>
      <c r="CT1111" s="78">
        <f t="shared" si="672"/>
        <v>0</v>
      </c>
      <c r="CU1111" s="78">
        <f t="shared" si="673"/>
        <v>0</v>
      </c>
      <c r="CV1111" s="78">
        <f t="shared" si="674"/>
        <v>0</v>
      </c>
      <c r="CW1111" s="78">
        <f t="shared" si="675"/>
        <v>0</v>
      </c>
      <c r="CX1111" s="78">
        <f t="shared" si="676"/>
        <v>0</v>
      </c>
      <c r="CY1111" s="78">
        <f t="shared" si="677"/>
        <v>0</v>
      </c>
      <c r="CZ1111" s="78">
        <f t="shared" si="678"/>
        <v>0</v>
      </c>
      <c r="DA1111" s="78">
        <f>IF(COUNTIFS($A$2:$A$601,A1111,$B$2:$B$601,B1111,$F$2:F$601,F1111)&gt;1,1,0)</f>
        <v>0</v>
      </c>
      <c r="DB1111" s="78">
        <f t="shared" si="679"/>
        <v>0</v>
      </c>
      <c r="DC1111" s="78">
        <f t="shared" si="680"/>
        <v>0</v>
      </c>
      <c r="DD1111" s="78">
        <f t="shared" si="681"/>
        <v>0</v>
      </c>
      <c r="DE1111" s="78" t="str">
        <f t="shared" si="682"/>
        <v>1</v>
      </c>
      <c r="DF1111" s="78" t="str">
        <f t="shared" si="683"/>
        <v>1</v>
      </c>
      <c r="DG1111" s="78" t="str">
        <f t="shared" si="684"/>
        <v>1</v>
      </c>
      <c r="DH1111" s="78" t="str">
        <f t="shared" si="685"/>
        <v>1</v>
      </c>
      <c r="DI1111" s="79" t="str">
        <f>IFERROR(IF(J1111="","",VLOOKUP(J1111,Lists!$D$3:$E$13,2,FALSE)),1)</f>
        <v/>
      </c>
      <c r="DJ1111" s="79" t="str">
        <f>IFERROR(IF(K1111="","",VLOOKUP(K1111,Lists!$F$3:$G$14,2,FALSE)),1)</f>
        <v/>
      </c>
      <c r="DK1111" s="79" t="str">
        <f>IFERROR(IF(M1111="","",VLOOKUP(M1111,Lists!$AA$3:$AB$18,2,FALSE)),1)</f>
        <v/>
      </c>
      <c r="DL1111" s="79" t="str">
        <f>IFERROR(IF(N1111="","",VLOOKUP(N1111,Lists!$AC$3:$AD$13,2,FALSE)),1)</f>
        <v/>
      </c>
    </row>
    <row r="1112" spans="1:116" ht="15" customHeight="1" x14ac:dyDescent="0.2">
      <c r="A1112" s="20"/>
      <c r="B1112" s="19"/>
      <c r="C1112" s="19"/>
      <c r="D1112" s="19"/>
      <c r="E1112" s="136"/>
      <c r="F1112" s="70"/>
      <c r="G1112" s="19"/>
      <c r="H1112" s="65"/>
      <c r="I1112" s="20"/>
      <c r="J1112" s="66"/>
      <c r="K1112" s="18"/>
      <c r="L1112" s="18"/>
      <c r="M1112" s="20"/>
      <c r="N1112" s="20"/>
      <c r="O1112" s="18"/>
      <c r="P1112" s="134"/>
      <c r="Q1112" s="70"/>
      <c r="R1112" s="134"/>
      <c r="S1112" s="70"/>
      <c r="T1112" s="134"/>
      <c r="U1112" s="70"/>
      <c r="V1112" s="134"/>
      <c r="W1112" s="20"/>
      <c r="X1112" s="135"/>
      <c r="Y1112" s="20"/>
      <c r="Z1112" s="135"/>
      <c r="AA1112" s="19"/>
      <c r="AB1112" s="19"/>
      <c r="AC1112" s="19"/>
      <c r="AD1112" s="19"/>
      <c r="AE1112" s="71" t="str">
        <f t="shared" si="650"/>
        <v/>
      </c>
      <c r="AF1112" s="71" t="str">
        <f t="shared" si="651"/>
        <v/>
      </c>
      <c r="AG1112" s="71" t="str">
        <f t="shared" si="652"/>
        <v/>
      </c>
      <c r="AH1112" s="71" t="str">
        <f t="shared" si="653"/>
        <v/>
      </c>
      <c r="AI1112" s="71" t="str">
        <f t="shared" si="654"/>
        <v/>
      </c>
      <c r="AJ1112" s="71" t="str">
        <f t="shared" si="655"/>
        <v/>
      </c>
      <c r="AK1112" s="71" t="str">
        <f t="shared" si="656"/>
        <v/>
      </c>
      <c r="AL1112" s="71" t="str">
        <f t="shared" si="657"/>
        <v/>
      </c>
      <c r="AM1112" s="71" t="str">
        <f t="shared" si="658"/>
        <v/>
      </c>
      <c r="AN1112" s="72" t="str">
        <f t="shared" si="659"/>
        <v/>
      </c>
      <c r="AO1112" s="73" t="str">
        <f t="shared" si="660"/>
        <v/>
      </c>
      <c r="AP1112" s="72" t="str">
        <f t="shared" si="661"/>
        <v/>
      </c>
      <c r="AQ1112" s="72" t="str">
        <f t="shared" si="662"/>
        <v/>
      </c>
      <c r="AR1112" s="72" t="str">
        <f t="shared" si="663"/>
        <v/>
      </c>
      <c r="AS1112" s="72" t="str">
        <f t="shared" si="664"/>
        <v/>
      </c>
      <c r="AT1112" s="72" t="str">
        <f t="shared" si="665"/>
        <v/>
      </c>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3"/>
      <c r="CI1112" s="3"/>
      <c r="CJ1112" s="3"/>
      <c r="CK1112" s="3"/>
      <c r="CL1112" s="3"/>
      <c r="CM1112" s="3"/>
      <c r="CN1112" s="78" t="str">
        <f t="shared" si="666"/>
        <v/>
      </c>
      <c r="CO1112" s="78" t="str">
        <f t="shared" si="667"/>
        <v/>
      </c>
      <c r="CP1112" s="78" t="str">
        <f t="shared" si="668"/>
        <v/>
      </c>
      <c r="CQ1112" s="78" t="str">
        <f t="shared" si="669"/>
        <v/>
      </c>
      <c r="CR1112" s="78" t="str">
        <f t="shared" si="670"/>
        <v/>
      </c>
      <c r="CS1112" s="78" t="str">
        <f t="shared" si="671"/>
        <v/>
      </c>
      <c r="CT1112" s="78">
        <f t="shared" si="672"/>
        <v>0</v>
      </c>
      <c r="CU1112" s="78">
        <f t="shared" si="673"/>
        <v>0</v>
      </c>
      <c r="CV1112" s="78">
        <f t="shared" si="674"/>
        <v>0</v>
      </c>
      <c r="CW1112" s="78">
        <f t="shared" si="675"/>
        <v>0</v>
      </c>
      <c r="CX1112" s="78">
        <f t="shared" si="676"/>
        <v>0</v>
      </c>
      <c r="CY1112" s="78">
        <f t="shared" si="677"/>
        <v>0</v>
      </c>
      <c r="CZ1112" s="78">
        <f t="shared" si="678"/>
        <v>0</v>
      </c>
      <c r="DA1112" s="78">
        <f>IF(COUNTIFS($A$2:$A$601,A1112,$B$2:$B$601,B1112,$F$2:F$601,F1112)&gt;1,1,0)</f>
        <v>0</v>
      </c>
      <c r="DB1112" s="78">
        <f t="shared" si="679"/>
        <v>0</v>
      </c>
      <c r="DC1112" s="78">
        <f t="shared" si="680"/>
        <v>0</v>
      </c>
      <c r="DD1112" s="78">
        <f t="shared" si="681"/>
        <v>0</v>
      </c>
      <c r="DE1112" s="78" t="str">
        <f t="shared" si="682"/>
        <v>1</v>
      </c>
      <c r="DF1112" s="78" t="str">
        <f t="shared" si="683"/>
        <v>1</v>
      </c>
      <c r="DG1112" s="78" t="str">
        <f t="shared" si="684"/>
        <v>1</v>
      </c>
      <c r="DH1112" s="78" t="str">
        <f t="shared" si="685"/>
        <v>1</v>
      </c>
      <c r="DI1112" s="79" t="str">
        <f>IFERROR(IF(J1112="","",VLOOKUP(J1112,Lists!$D$3:$E$13,2,FALSE)),1)</f>
        <v/>
      </c>
      <c r="DJ1112" s="79" t="str">
        <f>IFERROR(IF(K1112="","",VLOOKUP(K1112,Lists!$F$3:$G$14,2,FALSE)),1)</f>
        <v/>
      </c>
      <c r="DK1112" s="79" t="str">
        <f>IFERROR(IF(M1112="","",VLOOKUP(M1112,Lists!$AA$3:$AB$18,2,FALSE)),1)</f>
        <v/>
      </c>
      <c r="DL1112" s="79" t="str">
        <f>IFERROR(IF(N1112="","",VLOOKUP(N1112,Lists!$AC$3:$AD$13,2,FALSE)),1)</f>
        <v/>
      </c>
    </row>
    <row r="1113" spans="1:116" ht="15" customHeight="1" x14ac:dyDescent="0.2">
      <c r="A1113" s="20"/>
      <c r="B1113" s="19"/>
      <c r="C1113" s="19"/>
      <c r="D1113" s="19"/>
      <c r="E1113" s="136"/>
      <c r="F1113" s="70"/>
      <c r="G1113" s="19"/>
      <c r="H1113" s="65"/>
      <c r="I1113" s="20"/>
      <c r="J1113" s="66"/>
      <c r="K1113" s="18"/>
      <c r="L1113" s="18"/>
      <c r="M1113" s="20"/>
      <c r="N1113" s="20"/>
      <c r="O1113" s="18"/>
      <c r="P1113" s="134"/>
      <c r="Q1113" s="70"/>
      <c r="R1113" s="134"/>
      <c r="S1113" s="70"/>
      <c r="T1113" s="134"/>
      <c r="U1113" s="70"/>
      <c r="V1113" s="134"/>
      <c r="W1113" s="20"/>
      <c r="X1113" s="135"/>
      <c r="Y1113" s="20"/>
      <c r="Z1113" s="135"/>
      <c r="AA1113" s="19"/>
      <c r="AB1113" s="19"/>
      <c r="AC1113" s="19"/>
      <c r="AD1113" s="19"/>
      <c r="AE1113" s="71" t="str">
        <f t="shared" si="650"/>
        <v/>
      </c>
      <c r="AF1113" s="71" t="str">
        <f t="shared" si="651"/>
        <v/>
      </c>
      <c r="AG1113" s="71" t="str">
        <f t="shared" si="652"/>
        <v/>
      </c>
      <c r="AH1113" s="71" t="str">
        <f t="shared" si="653"/>
        <v/>
      </c>
      <c r="AI1113" s="71" t="str">
        <f t="shared" si="654"/>
        <v/>
      </c>
      <c r="AJ1113" s="71" t="str">
        <f t="shared" si="655"/>
        <v/>
      </c>
      <c r="AK1113" s="71" t="str">
        <f t="shared" si="656"/>
        <v/>
      </c>
      <c r="AL1113" s="71" t="str">
        <f t="shared" si="657"/>
        <v/>
      </c>
      <c r="AM1113" s="71" t="str">
        <f t="shared" si="658"/>
        <v/>
      </c>
      <c r="AN1113" s="72" t="str">
        <f t="shared" si="659"/>
        <v/>
      </c>
      <c r="AO1113" s="73" t="str">
        <f t="shared" si="660"/>
        <v/>
      </c>
      <c r="AP1113" s="72" t="str">
        <f t="shared" si="661"/>
        <v/>
      </c>
      <c r="AQ1113" s="72" t="str">
        <f t="shared" si="662"/>
        <v/>
      </c>
      <c r="AR1113" s="72" t="str">
        <f t="shared" si="663"/>
        <v/>
      </c>
      <c r="AS1113" s="72" t="str">
        <f t="shared" si="664"/>
        <v/>
      </c>
      <c r="AT1113" s="72" t="str">
        <f t="shared" si="665"/>
        <v/>
      </c>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c r="CJ1113" s="3"/>
      <c r="CK1113" s="3"/>
      <c r="CL1113" s="3"/>
      <c r="CM1113" s="3"/>
      <c r="CN1113" s="78" t="str">
        <f t="shared" si="666"/>
        <v/>
      </c>
      <c r="CO1113" s="78" t="str">
        <f t="shared" si="667"/>
        <v/>
      </c>
      <c r="CP1113" s="78" t="str">
        <f t="shared" si="668"/>
        <v/>
      </c>
      <c r="CQ1113" s="78" t="str">
        <f t="shared" si="669"/>
        <v/>
      </c>
      <c r="CR1113" s="78" t="str">
        <f t="shared" si="670"/>
        <v/>
      </c>
      <c r="CS1113" s="78" t="str">
        <f t="shared" si="671"/>
        <v/>
      </c>
      <c r="CT1113" s="78">
        <f t="shared" si="672"/>
        <v>0</v>
      </c>
      <c r="CU1113" s="78">
        <f t="shared" si="673"/>
        <v>0</v>
      </c>
      <c r="CV1113" s="78">
        <f t="shared" si="674"/>
        <v>0</v>
      </c>
      <c r="CW1113" s="78">
        <f t="shared" si="675"/>
        <v>0</v>
      </c>
      <c r="CX1113" s="78">
        <f t="shared" si="676"/>
        <v>0</v>
      </c>
      <c r="CY1113" s="78">
        <f t="shared" si="677"/>
        <v>0</v>
      </c>
      <c r="CZ1113" s="78">
        <f t="shared" si="678"/>
        <v>0</v>
      </c>
      <c r="DA1113" s="78">
        <f>IF(COUNTIFS($A$2:$A$601,A1113,$B$2:$B$601,B1113,$F$2:F$601,F1113)&gt;1,1,0)</f>
        <v>0</v>
      </c>
      <c r="DB1113" s="78">
        <f t="shared" si="679"/>
        <v>0</v>
      </c>
      <c r="DC1113" s="78">
        <f t="shared" si="680"/>
        <v>0</v>
      </c>
      <c r="DD1113" s="78">
        <f t="shared" si="681"/>
        <v>0</v>
      </c>
      <c r="DE1113" s="78" t="str">
        <f t="shared" si="682"/>
        <v>1</v>
      </c>
      <c r="DF1113" s="78" t="str">
        <f t="shared" si="683"/>
        <v>1</v>
      </c>
      <c r="DG1113" s="78" t="str">
        <f t="shared" si="684"/>
        <v>1</v>
      </c>
      <c r="DH1113" s="78" t="str">
        <f t="shared" si="685"/>
        <v>1</v>
      </c>
      <c r="DI1113" s="79" t="str">
        <f>IFERROR(IF(J1113="","",VLOOKUP(J1113,Lists!$D$3:$E$13,2,FALSE)),1)</f>
        <v/>
      </c>
      <c r="DJ1113" s="79" t="str">
        <f>IFERROR(IF(K1113="","",VLOOKUP(K1113,Lists!$F$3:$G$14,2,FALSE)),1)</f>
        <v/>
      </c>
      <c r="DK1113" s="79" t="str">
        <f>IFERROR(IF(M1113="","",VLOOKUP(M1113,Lists!$AA$3:$AB$18,2,FALSE)),1)</f>
        <v/>
      </c>
      <c r="DL1113" s="79" t="str">
        <f>IFERROR(IF(N1113="","",VLOOKUP(N1113,Lists!$AC$3:$AD$13,2,FALSE)),1)</f>
        <v/>
      </c>
    </row>
    <row r="1114" spans="1:116" ht="15" customHeight="1" x14ac:dyDescent="0.2">
      <c r="A1114" s="20"/>
      <c r="B1114" s="19"/>
      <c r="C1114" s="19"/>
      <c r="D1114" s="19"/>
      <c r="E1114" s="136"/>
      <c r="F1114" s="70"/>
      <c r="G1114" s="19"/>
      <c r="H1114" s="65"/>
      <c r="I1114" s="20"/>
      <c r="J1114" s="66"/>
      <c r="K1114" s="18"/>
      <c r="L1114" s="18"/>
      <c r="M1114" s="20"/>
      <c r="N1114" s="20"/>
      <c r="O1114" s="18"/>
      <c r="P1114" s="134"/>
      <c r="Q1114" s="70"/>
      <c r="R1114" s="134"/>
      <c r="S1114" s="70"/>
      <c r="T1114" s="134"/>
      <c r="U1114" s="70"/>
      <c r="V1114" s="134"/>
      <c r="W1114" s="20"/>
      <c r="X1114" s="135"/>
      <c r="Y1114" s="20"/>
      <c r="Z1114" s="135"/>
      <c r="AA1114" s="19"/>
      <c r="AB1114" s="19"/>
      <c r="AC1114" s="19"/>
      <c r="AD1114" s="19"/>
      <c r="AE1114" s="71" t="str">
        <f t="shared" si="650"/>
        <v/>
      </c>
      <c r="AF1114" s="71" t="str">
        <f t="shared" si="651"/>
        <v/>
      </c>
      <c r="AG1114" s="71" t="str">
        <f t="shared" si="652"/>
        <v/>
      </c>
      <c r="AH1114" s="71" t="str">
        <f t="shared" si="653"/>
        <v/>
      </c>
      <c r="AI1114" s="71" t="str">
        <f t="shared" si="654"/>
        <v/>
      </c>
      <c r="AJ1114" s="71" t="str">
        <f t="shared" si="655"/>
        <v/>
      </c>
      <c r="AK1114" s="71" t="str">
        <f t="shared" si="656"/>
        <v/>
      </c>
      <c r="AL1114" s="71" t="str">
        <f t="shared" si="657"/>
        <v/>
      </c>
      <c r="AM1114" s="71" t="str">
        <f t="shared" si="658"/>
        <v/>
      </c>
      <c r="AN1114" s="72" t="str">
        <f t="shared" si="659"/>
        <v/>
      </c>
      <c r="AO1114" s="73" t="str">
        <f t="shared" si="660"/>
        <v/>
      </c>
      <c r="AP1114" s="72" t="str">
        <f t="shared" si="661"/>
        <v/>
      </c>
      <c r="AQ1114" s="72" t="str">
        <f t="shared" si="662"/>
        <v/>
      </c>
      <c r="AR1114" s="72" t="str">
        <f t="shared" si="663"/>
        <v/>
      </c>
      <c r="AS1114" s="72" t="str">
        <f t="shared" si="664"/>
        <v/>
      </c>
      <c r="AT1114" s="72" t="str">
        <f t="shared" si="665"/>
        <v/>
      </c>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c r="CL1114" s="3"/>
      <c r="CM1114" s="3"/>
      <c r="CN1114" s="78" t="str">
        <f t="shared" si="666"/>
        <v/>
      </c>
      <c r="CO1114" s="78" t="str">
        <f t="shared" si="667"/>
        <v/>
      </c>
      <c r="CP1114" s="78" t="str">
        <f t="shared" si="668"/>
        <v/>
      </c>
      <c r="CQ1114" s="78" t="str">
        <f t="shared" si="669"/>
        <v/>
      </c>
      <c r="CR1114" s="78" t="str">
        <f t="shared" si="670"/>
        <v/>
      </c>
      <c r="CS1114" s="78" t="str">
        <f t="shared" si="671"/>
        <v/>
      </c>
      <c r="CT1114" s="78">
        <f t="shared" si="672"/>
        <v>0</v>
      </c>
      <c r="CU1114" s="78">
        <f t="shared" si="673"/>
        <v>0</v>
      </c>
      <c r="CV1114" s="78">
        <f t="shared" si="674"/>
        <v>0</v>
      </c>
      <c r="CW1114" s="78">
        <f t="shared" si="675"/>
        <v>0</v>
      </c>
      <c r="CX1114" s="78">
        <f t="shared" si="676"/>
        <v>0</v>
      </c>
      <c r="CY1114" s="78">
        <f t="shared" si="677"/>
        <v>0</v>
      </c>
      <c r="CZ1114" s="78">
        <f t="shared" si="678"/>
        <v>0</v>
      </c>
      <c r="DA1114" s="78">
        <f>IF(COUNTIFS($A$2:$A$601,A1114,$B$2:$B$601,B1114,$F$2:F$601,F1114)&gt;1,1,0)</f>
        <v>0</v>
      </c>
      <c r="DB1114" s="78">
        <f t="shared" si="679"/>
        <v>0</v>
      </c>
      <c r="DC1114" s="78">
        <f t="shared" si="680"/>
        <v>0</v>
      </c>
      <c r="DD1114" s="78">
        <f t="shared" si="681"/>
        <v>0</v>
      </c>
      <c r="DE1114" s="78" t="str">
        <f t="shared" si="682"/>
        <v>1</v>
      </c>
      <c r="DF1114" s="78" t="str">
        <f t="shared" si="683"/>
        <v>1</v>
      </c>
      <c r="DG1114" s="78" t="str">
        <f t="shared" si="684"/>
        <v>1</v>
      </c>
      <c r="DH1114" s="78" t="str">
        <f t="shared" si="685"/>
        <v>1</v>
      </c>
      <c r="DI1114" s="79" t="str">
        <f>IFERROR(IF(J1114="","",VLOOKUP(J1114,Lists!$D$3:$E$13,2,FALSE)),1)</f>
        <v/>
      </c>
      <c r="DJ1114" s="79" t="str">
        <f>IFERROR(IF(K1114="","",VLOOKUP(K1114,Lists!$F$3:$G$14,2,FALSE)),1)</f>
        <v/>
      </c>
      <c r="DK1114" s="79" t="str">
        <f>IFERROR(IF(M1114="","",VLOOKUP(M1114,Lists!$AA$3:$AB$18,2,FALSE)),1)</f>
        <v/>
      </c>
      <c r="DL1114" s="79" t="str">
        <f>IFERROR(IF(N1114="","",VLOOKUP(N1114,Lists!$AC$3:$AD$13,2,FALSE)),1)</f>
        <v/>
      </c>
    </row>
    <row r="1115" spans="1:116" ht="15" customHeight="1" x14ac:dyDescent="0.2">
      <c r="A1115" s="20"/>
      <c r="B1115" s="19"/>
      <c r="C1115" s="19"/>
      <c r="D1115" s="19"/>
      <c r="E1115" s="136"/>
      <c r="F1115" s="70"/>
      <c r="G1115" s="19"/>
      <c r="H1115" s="65"/>
      <c r="I1115" s="20"/>
      <c r="J1115" s="66"/>
      <c r="K1115" s="18"/>
      <c r="L1115" s="18"/>
      <c r="M1115" s="20"/>
      <c r="N1115" s="20"/>
      <c r="O1115" s="18"/>
      <c r="P1115" s="134"/>
      <c r="Q1115" s="70"/>
      <c r="R1115" s="134"/>
      <c r="S1115" s="70"/>
      <c r="T1115" s="134"/>
      <c r="U1115" s="70"/>
      <c r="V1115" s="134"/>
      <c r="W1115" s="20"/>
      <c r="X1115" s="135"/>
      <c r="Y1115" s="20"/>
      <c r="Z1115" s="135"/>
      <c r="AA1115" s="19"/>
      <c r="AB1115" s="19"/>
      <c r="AC1115" s="19"/>
      <c r="AD1115" s="19"/>
      <c r="AE1115" s="71" t="str">
        <f t="shared" si="650"/>
        <v/>
      </c>
      <c r="AF1115" s="71" t="str">
        <f t="shared" si="651"/>
        <v/>
      </c>
      <c r="AG1115" s="71" t="str">
        <f t="shared" si="652"/>
        <v/>
      </c>
      <c r="AH1115" s="71" t="str">
        <f t="shared" si="653"/>
        <v/>
      </c>
      <c r="AI1115" s="71" t="str">
        <f t="shared" si="654"/>
        <v/>
      </c>
      <c r="AJ1115" s="71" t="str">
        <f t="shared" si="655"/>
        <v/>
      </c>
      <c r="AK1115" s="71" t="str">
        <f t="shared" si="656"/>
        <v/>
      </c>
      <c r="AL1115" s="71" t="str">
        <f t="shared" si="657"/>
        <v/>
      </c>
      <c r="AM1115" s="71" t="str">
        <f t="shared" si="658"/>
        <v/>
      </c>
      <c r="AN1115" s="72" t="str">
        <f t="shared" si="659"/>
        <v/>
      </c>
      <c r="AO1115" s="73" t="str">
        <f t="shared" si="660"/>
        <v/>
      </c>
      <c r="AP1115" s="72" t="str">
        <f t="shared" si="661"/>
        <v/>
      </c>
      <c r="AQ1115" s="72" t="str">
        <f t="shared" si="662"/>
        <v/>
      </c>
      <c r="AR1115" s="72" t="str">
        <f t="shared" si="663"/>
        <v/>
      </c>
      <c r="AS1115" s="72" t="str">
        <f t="shared" si="664"/>
        <v/>
      </c>
      <c r="AT1115" s="72" t="str">
        <f t="shared" si="665"/>
        <v/>
      </c>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3"/>
      <c r="CI1115" s="3"/>
      <c r="CJ1115" s="3"/>
      <c r="CK1115" s="3"/>
      <c r="CL1115" s="3"/>
      <c r="CM1115" s="3"/>
      <c r="CN1115" s="78" t="str">
        <f t="shared" si="666"/>
        <v/>
      </c>
      <c r="CO1115" s="78" t="str">
        <f t="shared" si="667"/>
        <v/>
      </c>
      <c r="CP1115" s="78" t="str">
        <f t="shared" si="668"/>
        <v/>
      </c>
      <c r="CQ1115" s="78" t="str">
        <f t="shared" si="669"/>
        <v/>
      </c>
      <c r="CR1115" s="78" t="str">
        <f t="shared" si="670"/>
        <v/>
      </c>
      <c r="CS1115" s="78" t="str">
        <f t="shared" si="671"/>
        <v/>
      </c>
      <c r="CT1115" s="78">
        <f t="shared" si="672"/>
        <v>0</v>
      </c>
      <c r="CU1115" s="78">
        <f t="shared" si="673"/>
        <v>0</v>
      </c>
      <c r="CV1115" s="78">
        <f t="shared" si="674"/>
        <v>0</v>
      </c>
      <c r="CW1115" s="78">
        <f t="shared" si="675"/>
        <v>0</v>
      </c>
      <c r="CX1115" s="78">
        <f t="shared" si="676"/>
        <v>0</v>
      </c>
      <c r="CY1115" s="78">
        <f t="shared" si="677"/>
        <v>0</v>
      </c>
      <c r="CZ1115" s="78">
        <f t="shared" si="678"/>
        <v>0</v>
      </c>
      <c r="DA1115" s="78">
        <f>IF(COUNTIFS($A$2:$A$601,A1115,$B$2:$B$601,B1115,$F$2:F$601,F1115)&gt;1,1,0)</f>
        <v>0</v>
      </c>
      <c r="DB1115" s="78">
        <f t="shared" si="679"/>
        <v>0</v>
      </c>
      <c r="DC1115" s="78">
        <f t="shared" si="680"/>
        <v>0</v>
      </c>
      <c r="DD1115" s="78">
        <f t="shared" si="681"/>
        <v>0</v>
      </c>
      <c r="DE1115" s="78" t="str">
        <f t="shared" si="682"/>
        <v>1</v>
      </c>
      <c r="DF1115" s="78" t="str">
        <f t="shared" si="683"/>
        <v>1</v>
      </c>
      <c r="DG1115" s="78" t="str">
        <f t="shared" si="684"/>
        <v>1</v>
      </c>
      <c r="DH1115" s="78" t="str">
        <f t="shared" si="685"/>
        <v>1</v>
      </c>
      <c r="DI1115" s="79" t="str">
        <f>IFERROR(IF(J1115="","",VLOOKUP(J1115,Lists!$D$3:$E$13,2,FALSE)),1)</f>
        <v/>
      </c>
      <c r="DJ1115" s="79" t="str">
        <f>IFERROR(IF(K1115="","",VLOOKUP(K1115,Lists!$F$3:$G$14,2,FALSE)),1)</f>
        <v/>
      </c>
      <c r="DK1115" s="79" t="str">
        <f>IFERROR(IF(M1115="","",VLOOKUP(M1115,Lists!$AA$3:$AB$18,2,FALSE)),1)</f>
        <v/>
      </c>
      <c r="DL1115" s="79" t="str">
        <f>IFERROR(IF(N1115="","",VLOOKUP(N1115,Lists!$AC$3:$AD$13,2,FALSE)),1)</f>
        <v/>
      </c>
    </row>
    <row r="1116" spans="1:116" ht="15" customHeight="1" x14ac:dyDescent="0.2">
      <c r="A1116" s="20"/>
      <c r="B1116" s="19"/>
      <c r="C1116" s="19"/>
      <c r="D1116" s="19"/>
      <c r="E1116" s="136"/>
      <c r="F1116" s="70"/>
      <c r="G1116" s="19"/>
      <c r="H1116" s="65"/>
      <c r="I1116" s="20"/>
      <c r="J1116" s="66"/>
      <c r="K1116" s="18"/>
      <c r="L1116" s="18"/>
      <c r="M1116" s="20"/>
      <c r="N1116" s="20"/>
      <c r="O1116" s="18"/>
      <c r="P1116" s="134"/>
      <c r="Q1116" s="70"/>
      <c r="R1116" s="134"/>
      <c r="S1116" s="70"/>
      <c r="T1116" s="134"/>
      <c r="U1116" s="70"/>
      <c r="V1116" s="134"/>
      <c r="W1116" s="20"/>
      <c r="X1116" s="135"/>
      <c r="Y1116" s="20"/>
      <c r="Z1116" s="135"/>
      <c r="AA1116" s="19"/>
      <c r="AB1116" s="19"/>
      <c r="AC1116" s="19"/>
      <c r="AD1116" s="19"/>
      <c r="AE1116" s="71" t="str">
        <f t="shared" si="650"/>
        <v/>
      </c>
      <c r="AF1116" s="71" t="str">
        <f t="shared" si="651"/>
        <v/>
      </c>
      <c r="AG1116" s="71" t="str">
        <f t="shared" si="652"/>
        <v/>
      </c>
      <c r="AH1116" s="71" t="str">
        <f t="shared" si="653"/>
        <v/>
      </c>
      <c r="AI1116" s="71" t="str">
        <f t="shared" si="654"/>
        <v/>
      </c>
      <c r="AJ1116" s="71" t="str">
        <f t="shared" si="655"/>
        <v/>
      </c>
      <c r="AK1116" s="71" t="str">
        <f t="shared" si="656"/>
        <v/>
      </c>
      <c r="AL1116" s="71" t="str">
        <f t="shared" si="657"/>
        <v/>
      </c>
      <c r="AM1116" s="71" t="str">
        <f t="shared" si="658"/>
        <v/>
      </c>
      <c r="AN1116" s="72" t="str">
        <f t="shared" si="659"/>
        <v/>
      </c>
      <c r="AO1116" s="73" t="str">
        <f t="shared" si="660"/>
        <v/>
      </c>
      <c r="AP1116" s="72" t="str">
        <f t="shared" si="661"/>
        <v/>
      </c>
      <c r="AQ1116" s="72" t="str">
        <f t="shared" si="662"/>
        <v/>
      </c>
      <c r="AR1116" s="72" t="str">
        <f t="shared" si="663"/>
        <v/>
      </c>
      <c r="AS1116" s="72" t="str">
        <f t="shared" si="664"/>
        <v/>
      </c>
      <c r="AT1116" s="72" t="str">
        <f t="shared" si="665"/>
        <v/>
      </c>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3"/>
      <c r="CB1116" s="3"/>
      <c r="CC1116" s="3"/>
      <c r="CD1116" s="3"/>
      <c r="CE1116" s="3"/>
      <c r="CF1116" s="3"/>
      <c r="CG1116" s="3"/>
      <c r="CH1116" s="3"/>
      <c r="CI1116" s="3"/>
      <c r="CJ1116" s="3"/>
      <c r="CK1116" s="3"/>
      <c r="CL1116" s="3"/>
      <c r="CM1116" s="3"/>
      <c r="CN1116" s="78" t="str">
        <f t="shared" si="666"/>
        <v/>
      </c>
      <c r="CO1116" s="78" t="str">
        <f t="shared" si="667"/>
        <v/>
      </c>
      <c r="CP1116" s="78" t="str">
        <f t="shared" si="668"/>
        <v/>
      </c>
      <c r="CQ1116" s="78" t="str">
        <f t="shared" si="669"/>
        <v/>
      </c>
      <c r="CR1116" s="78" t="str">
        <f t="shared" si="670"/>
        <v/>
      </c>
      <c r="CS1116" s="78" t="str">
        <f t="shared" si="671"/>
        <v/>
      </c>
      <c r="CT1116" s="78">
        <f t="shared" si="672"/>
        <v>0</v>
      </c>
      <c r="CU1116" s="78">
        <f t="shared" si="673"/>
        <v>0</v>
      </c>
      <c r="CV1116" s="78">
        <f t="shared" si="674"/>
        <v>0</v>
      </c>
      <c r="CW1116" s="78">
        <f t="shared" si="675"/>
        <v>0</v>
      </c>
      <c r="CX1116" s="78">
        <f t="shared" si="676"/>
        <v>0</v>
      </c>
      <c r="CY1116" s="78">
        <f t="shared" si="677"/>
        <v>0</v>
      </c>
      <c r="CZ1116" s="78">
        <f t="shared" si="678"/>
        <v>0</v>
      </c>
      <c r="DA1116" s="78">
        <f>IF(COUNTIFS($A$2:$A$601,A1116,$B$2:$B$601,B1116,$F$2:F$601,F1116)&gt;1,1,0)</f>
        <v>0</v>
      </c>
      <c r="DB1116" s="78">
        <f t="shared" si="679"/>
        <v>0</v>
      </c>
      <c r="DC1116" s="78">
        <f t="shared" si="680"/>
        <v>0</v>
      </c>
      <c r="DD1116" s="78">
        <f t="shared" si="681"/>
        <v>0</v>
      </c>
      <c r="DE1116" s="78" t="str">
        <f t="shared" si="682"/>
        <v>1</v>
      </c>
      <c r="DF1116" s="78" t="str">
        <f t="shared" si="683"/>
        <v>1</v>
      </c>
      <c r="DG1116" s="78" t="str">
        <f t="shared" si="684"/>
        <v>1</v>
      </c>
      <c r="DH1116" s="78" t="str">
        <f t="shared" si="685"/>
        <v>1</v>
      </c>
      <c r="DI1116" s="79" t="str">
        <f>IFERROR(IF(J1116="","",VLOOKUP(J1116,Lists!$D$3:$E$13,2,FALSE)),1)</f>
        <v/>
      </c>
      <c r="DJ1116" s="79" t="str">
        <f>IFERROR(IF(K1116="","",VLOOKUP(K1116,Lists!$F$3:$G$14,2,FALSE)),1)</f>
        <v/>
      </c>
      <c r="DK1116" s="79" t="str">
        <f>IFERROR(IF(M1116="","",VLOOKUP(M1116,Lists!$AA$3:$AB$18,2,FALSE)),1)</f>
        <v/>
      </c>
      <c r="DL1116" s="79" t="str">
        <f>IFERROR(IF(N1116="","",VLOOKUP(N1116,Lists!$AC$3:$AD$13,2,FALSE)),1)</f>
        <v/>
      </c>
    </row>
    <row r="1117" spans="1:116" ht="15" customHeight="1" x14ac:dyDescent="0.2">
      <c r="A1117" s="20"/>
      <c r="B1117" s="19"/>
      <c r="C1117" s="19"/>
      <c r="D1117" s="19"/>
      <c r="E1117" s="136"/>
      <c r="F1117" s="70"/>
      <c r="G1117" s="19"/>
      <c r="H1117" s="65"/>
      <c r="I1117" s="20"/>
      <c r="J1117" s="66"/>
      <c r="K1117" s="18"/>
      <c r="L1117" s="18"/>
      <c r="M1117" s="20"/>
      <c r="N1117" s="20"/>
      <c r="O1117" s="18"/>
      <c r="P1117" s="134"/>
      <c r="Q1117" s="70"/>
      <c r="R1117" s="134"/>
      <c r="S1117" s="70"/>
      <c r="T1117" s="134"/>
      <c r="U1117" s="70"/>
      <c r="V1117" s="134"/>
      <c r="W1117" s="20"/>
      <c r="X1117" s="135"/>
      <c r="Y1117" s="20"/>
      <c r="Z1117" s="135"/>
      <c r="AA1117" s="19"/>
      <c r="AB1117" s="19"/>
      <c r="AC1117" s="19"/>
      <c r="AD1117" s="19"/>
      <c r="AE1117" s="71" t="str">
        <f t="shared" si="650"/>
        <v/>
      </c>
      <c r="AF1117" s="71" t="str">
        <f t="shared" si="651"/>
        <v/>
      </c>
      <c r="AG1117" s="71" t="str">
        <f t="shared" si="652"/>
        <v/>
      </c>
      <c r="AH1117" s="71" t="str">
        <f t="shared" si="653"/>
        <v/>
      </c>
      <c r="AI1117" s="71" t="str">
        <f t="shared" si="654"/>
        <v/>
      </c>
      <c r="AJ1117" s="71" t="str">
        <f t="shared" si="655"/>
        <v/>
      </c>
      <c r="AK1117" s="71" t="str">
        <f t="shared" si="656"/>
        <v/>
      </c>
      <c r="AL1117" s="71" t="str">
        <f t="shared" si="657"/>
        <v/>
      </c>
      <c r="AM1117" s="71" t="str">
        <f t="shared" si="658"/>
        <v/>
      </c>
      <c r="AN1117" s="72" t="str">
        <f t="shared" si="659"/>
        <v/>
      </c>
      <c r="AO1117" s="73" t="str">
        <f t="shared" si="660"/>
        <v/>
      </c>
      <c r="AP1117" s="72" t="str">
        <f t="shared" si="661"/>
        <v/>
      </c>
      <c r="AQ1117" s="72" t="str">
        <f t="shared" si="662"/>
        <v/>
      </c>
      <c r="AR1117" s="72" t="str">
        <f t="shared" si="663"/>
        <v/>
      </c>
      <c r="AS1117" s="72" t="str">
        <f t="shared" si="664"/>
        <v/>
      </c>
      <c r="AT1117" s="72" t="str">
        <f t="shared" si="665"/>
        <v/>
      </c>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c r="CJ1117" s="3"/>
      <c r="CK1117" s="3"/>
      <c r="CL1117" s="3"/>
      <c r="CM1117" s="3"/>
      <c r="CN1117" s="78" t="str">
        <f t="shared" si="666"/>
        <v/>
      </c>
      <c r="CO1117" s="78" t="str">
        <f t="shared" si="667"/>
        <v/>
      </c>
      <c r="CP1117" s="78" t="str">
        <f t="shared" si="668"/>
        <v/>
      </c>
      <c r="CQ1117" s="78" t="str">
        <f t="shared" si="669"/>
        <v/>
      </c>
      <c r="CR1117" s="78" t="str">
        <f t="shared" si="670"/>
        <v/>
      </c>
      <c r="CS1117" s="78" t="str">
        <f t="shared" si="671"/>
        <v/>
      </c>
      <c r="CT1117" s="78">
        <f t="shared" si="672"/>
        <v>0</v>
      </c>
      <c r="CU1117" s="78">
        <f t="shared" si="673"/>
        <v>0</v>
      </c>
      <c r="CV1117" s="78">
        <f t="shared" si="674"/>
        <v>0</v>
      </c>
      <c r="CW1117" s="78">
        <f t="shared" si="675"/>
        <v>0</v>
      </c>
      <c r="CX1117" s="78">
        <f t="shared" si="676"/>
        <v>0</v>
      </c>
      <c r="CY1117" s="78">
        <f t="shared" si="677"/>
        <v>0</v>
      </c>
      <c r="CZ1117" s="78">
        <f t="shared" si="678"/>
        <v>0</v>
      </c>
      <c r="DA1117" s="78">
        <f>IF(COUNTIFS($A$2:$A$601,A1117,$B$2:$B$601,B1117,$F$2:F$601,F1117)&gt;1,1,0)</f>
        <v>0</v>
      </c>
      <c r="DB1117" s="78">
        <f t="shared" si="679"/>
        <v>0</v>
      </c>
      <c r="DC1117" s="78">
        <f t="shared" si="680"/>
        <v>0</v>
      </c>
      <c r="DD1117" s="78">
        <f t="shared" si="681"/>
        <v>0</v>
      </c>
      <c r="DE1117" s="78" t="str">
        <f t="shared" si="682"/>
        <v>1</v>
      </c>
      <c r="DF1117" s="78" t="str">
        <f t="shared" si="683"/>
        <v>1</v>
      </c>
      <c r="DG1117" s="78" t="str">
        <f t="shared" si="684"/>
        <v>1</v>
      </c>
      <c r="DH1117" s="78" t="str">
        <f t="shared" si="685"/>
        <v>1</v>
      </c>
      <c r="DI1117" s="79" t="str">
        <f>IFERROR(IF(J1117="","",VLOOKUP(J1117,Lists!$D$3:$E$13,2,FALSE)),1)</f>
        <v/>
      </c>
      <c r="DJ1117" s="79" t="str">
        <f>IFERROR(IF(K1117="","",VLOOKUP(K1117,Lists!$F$3:$G$14,2,FALSE)),1)</f>
        <v/>
      </c>
      <c r="DK1117" s="79" t="str">
        <f>IFERROR(IF(M1117="","",VLOOKUP(M1117,Lists!$AA$3:$AB$18,2,FALSE)),1)</f>
        <v/>
      </c>
      <c r="DL1117" s="79" t="str">
        <f>IFERROR(IF(N1117="","",VLOOKUP(N1117,Lists!$AC$3:$AD$13,2,FALSE)),1)</f>
        <v/>
      </c>
    </row>
    <row r="1118" spans="1:116" ht="15" customHeight="1" x14ac:dyDescent="0.2">
      <c r="A1118" s="20"/>
      <c r="B1118" s="19"/>
      <c r="C1118" s="19"/>
      <c r="D1118" s="19"/>
      <c r="E1118" s="136"/>
      <c r="F1118" s="70"/>
      <c r="G1118" s="19"/>
      <c r="H1118" s="65"/>
      <c r="I1118" s="20"/>
      <c r="J1118" s="66"/>
      <c r="K1118" s="18"/>
      <c r="L1118" s="18"/>
      <c r="M1118" s="20"/>
      <c r="N1118" s="20"/>
      <c r="O1118" s="18"/>
      <c r="P1118" s="134"/>
      <c r="Q1118" s="70"/>
      <c r="R1118" s="134"/>
      <c r="S1118" s="70"/>
      <c r="T1118" s="134"/>
      <c r="U1118" s="70"/>
      <c r="V1118" s="134"/>
      <c r="W1118" s="20"/>
      <c r="X1118" s="135"/>
      <c r="Y1118" s="20"/>
      <c r="Z1118" s="135"/>
      <c r="AA1118" s="19"/>
      <c r="AB1118" s="19"/>
      <c r="AC1118" s="19"/>
      <c r="AD1118" s="19"/>
      <c r="AE1118" s="71" t="str">
        <f t="shared" si="650"/>
        <v/>
      </c>
      <c r="AF1118" s="71" t="str">
        <f t="shared" si="651"/>
        <v/>
      </c>
      <c r="AG1118" s="71" t="str">
        <f t="shared" si="652"/>
        <v/>
      </c>
      <c r="AH1118" s="71" t="str">
        <f t="shared" si="653"/>
        <v/>
      </c>
      <c r="AI1118" s="71" t="str">
        <f t="shared" si="654"/>
        <v/>
      </c>
      <c r="AJ1118" s="71" t="str">
        <f t="shared" si="655"/>
        <v/>
      </c>
      <c r="AK1118" s="71" t="str">
        <f t="shared" si="656"/>
        <v/>
      </c>
      <c r="AL1118" s="71" t="str">
        <f t="shared" si="657"/>
        <v/>
      </c>
      <c r="AM1118" s="71" t="str">
        <f t="shared" si="658"/>
        <v/>
      </c>
      <c r="AN1118" s="72" t="str">
        <f t="shared" si="659"/>
        <v/>
      </c>
      <c r="AO1118" s="73" t="str">
        <f t="shared" si="660"/>
        <v/>
      </c>
      <c r="AP1118" s="72" t="str">
        <f t="shared" si="661"/>
        <v/>
      </c>
      <c r="AQ1118" s="72" t="str">
        <f t="shared" si="662"/>
        <v/>
      </c>
      <c r="AR1118" s="72" t="str">
        <f t="shared" si="663"/>
        <v/>
      </c>
      <c r="AS1118" s="72" t="str">
        <f t="shared" si="664"/>
        <v/>
      </c>
      <c r="AT1118" s="72" t="str">
        <f t="shared" si="665"/>
        <v/>
      </c>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c r="CM1118" s="3"/>
      <c r="CN1118" s="78" t="str">
        <f t="shared" si="666"/>
        <v/>
      </c>
      <c r="CO1118" s="78" t="str">
        <f t="shared" si="667"/>
        <v/>
      </c>
      <c r="CP1118" s="78" t="str">
        <f t="shared" si="668"/>
        <v/>
      </c>
      <c r="CQ1118" s="78" t="str">
        <f t="shared" si="669"/>
        <v/>
      </c>
      <c r="CR1118" s="78" t="str">
        <f t="shared" si="670"/>
        <v/>
      </c>
      <c r="CS1118" s="78" t="str">
        <f t="shared" si="671"/>
        <v/>
      </c>
      <c r="CT1118" s="78">
        <f t="shared" si="672"/>
        <v>0</v>
      </c>
      <c r="CU1118" s="78">
        <f t="shared" si="673"/>
        <v>0</v>
      </c>
      <c r="CV1118" s="78">
        <f t="shared" si="674"/>
        <v>0</v>
      </c>
      <c r="CW1118" s="78">
        <f t="shared" si="675"/>
        <v>0</v>
      </c>
      <c r="CX1118" s="78">
        <f t="shared" si="676"/>
        <v>0</v>
      </c>
      <c r="CY1118" s="78">
        <f t="shared" si="677"/>
        <v>0</v>
      </c>
      <c r="CZ1118" s="78">
        <f t="shared" si="678"/>
        <v>0</v>
      </c>
      <c r="DA1118" s="78">
        <f>IF(COUNTIFS($A$2:$A$601,A1118,$B$2:$B$601,B1118,$F$2:F$601,F1118)&gt;1,1,0)</f>
        <v>0</v>
      </c>
      <c r="DB1118" s="78">
        <f t="shared" si="679"/>
        <v>0</v>
      </c>
      <c r="DC1118" s="78">
        <f t="shared" si="680"/>
        <v>0</v>
      </c>
      <c r="DD1118" s="78">
        <f t="shared" si="681"/>
        <v>0</v>
      </c>
      <c r="DE1118" s="78" t="str">
        <f t="shared" si="682"/>
        <v>1</v>
      </c>
      <c r="DF1118" s="78" t="str">
        <f t="shared" si="683"/>
        <v>1</v>
      </c>
      <c r="DG1118" s="78" t="str">
        <f t="shared" si="684"/>
        <v>1</v>
      </c>
      <c r="DH1118" s="78" t="str">
        <f t="shared" si="685"/>
        <v>1</v>
      </c>
      <c r="DI1118" s="79" t="str">
        <f>IFERROR(IF(J1118="","",VLOOKUP(J1118,Lists!$D$3:$E$13,2,FALSE)),1)</f>
        <v/>
      </c>
      <c r="DJ1118" s="79" t="str">
        <f>IFERROR(IF(K1118="","",VLOOKUP(K1118,Lists!$F$3:$G$14,2,FALSE)),1)</f>
        <v/>
      </c>
      <c r="DK1118" s="79" t="str">
        <f>IFERROR(IF(M1118="","",VLOOKUP(M1118,Lists!$AA$3:$AB$18,2,FALSE)),1)</f>
        <v/>
      </c>
      <c r="DL1118" s="79" t="str">
        <f>IFERROR(IF(N1118="","",VLOOKUP(N1118,Lists!$AC$3:$AD$13,2,FALSE)),1)</f>
        <v/>
      </c>
    </row>
    <row r="1119" spans="1:116" ht="15" customHeight="1" x14ac:dyDescent="0.2">
      <c r="A1119" s="20"/>
      <c r="B1119" s="19"/>
      <c r="C1119" s="19"/>
      <c r="D1119" s="19"/>
      <c r="E1119" s="136"/>
      <c r="F1119" s="70"/>
      <c r="G1119" s="19"/>
      <c r="H1119" s="65"/>
      <c r="I1119" s="20"/>
      <c r="J1119" s="66"/>
      <c r="K1119" s="18"/>
      <c r="L1119" s="18"/>
      <c r="M1119" s="20"/>
      <c r="N1119" s="20"/>
      <c r="O1119" s="18"/>
      <c r="P1119" s="134"/>
      <c r="Q1119" s="70"/>
      <c r="R1119" s="134"/>
      <c r="S1119" s="70"/>
      <c r="T1119" s="134"/>
      <c r="U1119" s="70"/>
      <c r="V1119" s="134"/>
      <c r="W1119" s="20"/>
      <c r="X1119" s="135"/>
      <c r="Y1119" s="20"/>
      <c r="Z1119" s="135"/>
      <c r="AA1119" s="19"/>
      <c r="AB1119" s="19"/>
      <c r="AC1119" s="19"/>
      <c r="AD1119" s="19"/>
      <c r="AE1119" s="71" t="str">
        <f t="shared" si="650"/>
        <v/>
      </c>
      <c r="AF1119" s="71" t="str">
        <f t="shared" si="651"/>
        <v/>
      </c>
      <c r="AG1119" s="71" t="str">
        <f t="shared" si="652"/>
        <v/>
      </c>
      <c r="AH1119" s="71" t="str">
        <f t="shared" si="653"/>
        <v/>
      </c>
      <c r="AI1119" s="71" t="str">
        <f t="shared" si="654"/>
        <v/>
      </c>
      <c r="AJ1119" s="71" t="str">
        <f t="shared" si="655"/>
        <v/>
      </c>
      <c r="AK1119" s="71" t="str">
        <f t="shared" si="656"/>
        <v/>
      </c>
      <c r="AL1119" s="71" t="str">
        <f t="shared" si="657"/>
        <v/>
      </c>
      <c r="AM1119" s="71" t="str">
        <f t="shared" si="658"/>
        <v/>
      </c>
      <c r="AN1119" s="72" t="str">
        <f t="shared" si="659"/>
        <v/>
      </c>
      <c r="AO1119" s="73" t="str">
        <f t="shared" si="660"/>
        <v/>
      </c>
      <c r="AP1119" s="72" t="str">
        <f t="shared" si="661"/>
        <v/>
      </c>
      <c r="AQ1119" s="72" t="str">
        <f t="shared" si="662"/>
        <v/>
      </c>
      <c r="AR1119" s="72" t="str">
        <f t="shared" si="663"/>
        <v/>
      </c>
      <c r="AS1119" s="72" t="str">
        <f t="shared" si="664"/>
        <v/>
      </c>
      <c r="AT1119" s="72" t="str">
        <f t="shared" si="665"/>
        <v/>
      </c>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3"/>
      <c r="CI1119" s="3"/>
      <c r="CJ1119" s="3"/>
      <c r="CK1119" s="3"/>
      <c r="CL1119" s="3"/>
      <c r="CM1119" s="3"/>
      <c r="CN1119" s="78" t="str">
        <f t="shared" si="666"/>
        <v/>
      </c>
      <c r="CO1119" s="78" t="str">
        <f t="shared" si="667"/>
        <v/>
      </c>
      <c r="CP1119" s="78" t="str">
        <f t="shared" si="668"/>
        <v/>
      </c>
      <c r="CQ1119" s="78" t="str">
        <f t="shared" si="669"/>
        <v/>
      </c>
      <c r="CR1119" s="78" t="str">
        <f t="shared" si="670"/>
        <v/>
      </c>
      <c r="CS1119" s="78" t="str">
        <f t="shared" si="671"/>
        <v/>
      </c>
      <c r="CT1119" s="78">
        <f t="shared" si="672"/>
        <v>0</v>
      </c>
      <c r="CU1119" s="78">
        <f t="shared" si="673"/>
        <v>0</v>
      </c>
      <c r="CV1119" s="78">
        <f t="shared" si="674"/>
        <v>0</v>
      </c>
      <c r="CW1119" s="78">
        <f t="shared" si="675"/>
        <v>0</v>
      </c>
      <c r="CX1119" s="78">
        <f t="shared" si="676"/>
        <v>0</v>
      </c>
      <c r="CY1119" s="78">
        <f t="shared" si="677"/>
        <v>0</v>
      </c>
      <c r="CZ1119" s="78">
        <f t="shared" si="678"/>
        <v>0</v>
      </c>
      <c r="DA1119" s="78">
        <f>IF(COUNTIFS($A$2:$A$601,A1119,$B$2:$B$601,B1119,$F$2:F$601,F1119)&gt;1,1,0)</f>
        <v>0</v>
      </c>
      <c r="DB1119" s="78">
        <f t="shared" si="679"/>
        <v>0</v>
      </c>
      <c r="DC1119" s="78">
        <f t="shared" si="680"/>
        <v>0</v>
      </c>
      <c r="DD1119" s="78">
        <f t="shared" si="681"/>
        <v>0</v>
      </c>
      <c r="DE1119" s="78" t="str">
        <f t="shared" si="682"/>
        <v>1</v>
      </c>
      <c r="DF1119" s="78" t="str">
        <f t="shared" si="683"/>
        <v>1</v>
      </c>
      <c r="DG1119" s="78" t="str">
        <f t="shared" si="684"/>
        <v>1</v>
      </c>
      <c r="DH1119" s="78" t="str">
        <f t="shared" si="685"/>
        <v>1</v>
      </c>
      <c r="DI1119" s="79" t="str">
        <f>IFERROR(IF(J1119="","",VLOOKUP(J1119,Lists!$D$3:$E$13,2,FALSE)),1)</f>
        <v/>
      </c>
      <c r="DJ1119" s="79" t="str">
        <f>IFERROR(IF(K1119="","",VLOOKUP(K1119,Lists!$F$3:$G$14,2,FALSE)),1)</f>
        <v/>
      </c>
      <c r="DK1119" s="79" t="str">
        <f>IFERROR(IF(M1119="","",VLOOKUP(M1119,Lists!$AA$3:$AB$18,2,FALSE)),1)</f>
        <v/>
      </c>
      <c r="DL1119" s="79" t="str">
        <f>IFERROR(IF(N1119="","",VLOOKUP(N1119,Lists!$AC$3:$AD$13,2,FALSE)),1)</f>
        <v/>
      </c>
    </row>
    <row r="1120" spans="1:116" ht="15" customHeight="1" x14ac:dyDescent="0.2">
      <c r="A1120" s="20"/>
      <c r="B1120" s="19"/>
      <c r="C1120" s="19"/>
      <c r="D1120" s="19"/>
      <c r="E1120" s="136"/>
      <c r="F1120" s="70"/>
      <c r="G1120" s="19"/>
      <c r="H1120" s="65"/>
      <c r="I1120" s="20"/>
      <c r="J1120" s="66"/>
      <c r="K1120" s="18"/>
      <c r="L1120" s="18"/>
      <c r="M1120" s="20"/>
      <c r="N1120" s="20"/>
      <c r="O1120" s="18"/>
      <c r="P1120" s="134"/>
      <c r="Q1120" s="70"/>
      <c r="R1120" s="134"/>
      <c r="S1120" s="70"/>
      <c r="T1120" s="134"/>
      <c r="U1120" s="70"/>
      <c r="V1120" s="134"/>
      <c r="W1120" s="20"/>
      <c r="X1120" s="135"/>
      <c r="Y1120" s="20"/>
      <c r="Z1120" s="135"/>
      <c r="AA1120" s="19"/>
      <c r="AB1120" s="19"/>
      <c r="AC1120" s="19"/>
      <c r="AD1120" s="19"/>
      <c r="AE1120" s="71" t="str">
        <f t="shared" si="650"/>
        <v/>
      </c>
      <c r="AF1120" s="71" t="str">
        <f t="shared" si="651"/>
        <v/>
      </c>
      <c r="AG1120" s="71" t="str">
        <f t="shared" si="652"/>
        <v/>
      </c>
      <c r="AH1120" s="71" t="str">
        <f t="shared" si="653"/>
        <v/>
      </c>
      <c r="AI1120" s="71" t="str">
        <f t="shared" si="654"/>
        <v/>
      </c>
      <c r="AJ1120" s="71" t="str">
        <f t="shared" si="655"/>
        <v/>
      </c>
      <c r="AK1120" s="71" t="str">
        <f t="shared" si="656"/>
        <v/>
      </c>
      <c r="AL1120" s="71" t="str">
        <f t="shared" si="657"/>
        <v/>
      </c>
      <c r="AM1120" s="71" t="str">
        <f t="shared" si="658"/>
        <v/>
      </c>
      <c r="AN1120" s="72" t="str">
        <f t="shared" si="659"/>
        <v/>
      </c>
      <c r="AO1120" s="73" t="str">
        <f t="shared" si="660"/>
        <v/>
      </c>
      <c r="AP1120" s="72" t="str">
        <f t="shared" si="661"/>
        <v/>
      </c>
      <c r="AQ1120" s="72" t="str">
        <f t="shared" si="662"/>
        <v/>
      </c>
      <c r="AR1120" s="72" t="str">
        <f t="shared" si="663"/>
        <v/>
      </c>
      <c r="AS1120" s="72" t="str">
        <f t="shared" si="664"/>
        <v/>
      </c>
      <c r="AT1120" s="72" t="str">
        <f t="shared" si="665"/>
        <v/>
      </c>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3"/>
      <c r="CI1120" s="3"/>
      <c r="CJ1120" s="3"/>
      <c r="CK1120" s="3"/>
      <c r="CL1120" s="3"/>
      <c r="CM1120" s="3"/>
      <c r="CN1120" s="78" t="str">
        <f t="shared" si="666"/>
        <v/>
      </c>
      <c r="CO1120" s="78" t="str">
        <f t="shared" si="667"/>
        <v/>
      </c>
      <c r="CP1120" s="78" t="str">
        <f t="shared" si="668"/>
        <v/>
      </c>
      <c r="CQ1120" s="78" t="str">
        <f t="shared" si="669"/>
        <v/>
      </c>
      <c r="CR1120" s="78" t="str">
        <f t="shared" si="670"/>
        <v/>
      </c>
      <c r="CS1120" s="78" t="str">
        <f t="shared" si="671"/>
        <v/>
      </c>
      <c r="CT1120" s="78">
        <f t="shared" si="672"/>
        <v>0</v>
      </c>
      <c r="CU1120" s="78">
        <f t="shared" si="673"/>
        <v>0</v>
      </c>
      <c r="CV1120" s="78">
        <f t="shared" si="674"/>
        <v>0</v>
      </c>
      <c r="CW1120" s="78">
        <f t="shared" si="675"/>
        <v>0</v>
      </c>
      <c r="CX1120" s="78">
        <f t="shared" si="676"/>
        <v>0</v>
      </c>
      <c r="CY1120" s="78">
        <f t="shared" si="677"/>
        <v>0</v>
      </c>
      <c r="CZ1120" s="78">
        <f t="shared" si="678"/>
        <v>0</v>
      </c>
      <c r="DA1120" s="78">
        <f>IF(COUNTIFS($A$2:$A$601,A1120,$B$2:$B$601,B1120,$F$2:F$601,F1120)&gt;1,1,0)</f>
        <v>0</v>
      </c>
      <c r="DB1120" s="78">
        <f t="shared" si="679"/>
        <v>0</v>
      </c>
      <c r="DC1120" s="78">
        <f t="shared" si="680"/>
        <v>0</v>
      </c>
      <c r="DD1120" s="78">
        <f t="shared" si="681"/>
        <v>0</v>
      </c>
      <c r="DE1120" s="78" t="str">
        <f t="shared" si="682"/>
        <v>1</v>
      </c>
      <c r="DF1120" s="78" t="str">
        <f t="shared" si="683"/>
        <v>1</v>
      </c>
      <c r="DG1120" s="78" t="str">
        <f t="shared" si="684"/>
        <v>1</v>
      </c>
      <c r="DH1120" s="78" t="str">
        <f t="shared" si="685"/>
        <v>1</v>
      </c>
      <c r="DI1120" s="79" t="str">
        <f>IFERROR(IF(J1120="","",VLOOKUP(J1120,Lists!$D$3:$E$13,2,FALSE)),1)</f>
        <v/>
      </c>
      <c r="DJ1120" s="79" t="str">
        <f>IFERROR(IF(K1120="","",VLOOKUP(K1120,Lists!$F$3:$G$14,2,FALSE)),1)</f>
        <v/>
      </c>
      <c r="DK1120" s="79" t="str">
        <f>IFERROR(IF(M1120="","",VLOOKUP(M1120,Lists!$AA$3:$AB$18,2,FALSE)),1)</f>
        <v/>
      </c>
      <c r="DL1120" s="79" t="str">
        <f>IFERROR(IF(N1120="","",VLOOKUP(N1120,Lists!$AC$3:$AD$13,2,FALSE)),1)</f>
        <v/>
      </c>
    </row>
    <row r="1121" spans="1:116" ht="15" customHeight="1" x14ac:dyDescent="0.2">
      <c r="A1121" s="20"/>
      <c r="B1121" s="19"/>
      <c r="C1121" s="19"/>
      <c r="D1121" s="19"/>
      <c r="E1121" s="136"/>
      <c r="F1121" s="70"/>
      <c r="G1121" s="19"/>
      <c r="H1121" s="65"/>
      <c r="I1121" s="20"/>
      <c r="J1121" s="66"/>
      <c r="K1121" s="18"/>
      <c r="L1121" s="18"/>
      <c r="M1121" s="20"/>
      <c r="N1121" s="20"/>
      <c r="O1121" s="18"/>
      <c r="P1121" s="134"/>
      <c r="Q1121" s="70"/>
      <c r="R1121" s="134"/>
      <c r="S1121" s="70"/>
      <c r="T1121" s="134"/>
      <c r="U1121" s="70"/>
      <c r="V1121" s="134"/>
      <c r="W1121" s="20"/>
      <c r="X1121" s="135"/>
      <c r="Y1121" s="20"/>
      <c r="Z1121" s="135"/>
      <c r="AA1121" s="19"/>
      <c r="AB1121" s="19"/>
      <c r="AC1121" s="19"/>
      <c r="AD1121" s="19"/>
      <c r="AE1121" s="71" t="str">
        <f t="shared" si="650"/>
        <v/>
      </c>
      <c r="AF1121" s="71" t="str">
        <f t="shared" si="651"/>
        <v/>
      </c>
      <c r="AG1121" s="71" t="str">
        <f t="shared" si="652"/>
        <v/>
      </c>
      <c r="AH1121" s="71" t="str">
        <f t="shared" si="653"/>
        <v/>
      </c>
      <c r="AI1121" s="71" t="str">
        <f t="shared" si="654"/>
        <v/>
      </c>
      <c r="AJ1121" s="71" t="str">
        <f t="shared" si="655"/>
        <v/>
      </c>
      <c r="AK1121" s="71" t="str">
        <f t="shared" si="656"/>
        <v/>
      </c>
      <c r="AL1121" s="71" t="str">
        <f t="shared" si="657"/>
        <v/>
      </c>
      <c r="AM1121" s="71" t="str">
        <f t="shared" si="658"/>
        <v/>
      </c>
      <c r="AN1121" s="72" t="str">
        <f t="shared" si="659"/>
        <v/>
      </c>
      <c r="AO1121" s="73" t="str">
        <f t="shared" si="660"/>
        <v/>
      </c>
      <c r="AP1121" s="72" t="str">
        <f t="shared" si="661"/>
        <v/>
      </c>
      <c r="AQ1121" s="72" t="str">
        <f t="shared" si="662"/>
        <v/>
      </c>
      <c r="AR1121" s="72" t="str">
        <f t="shared" si="663"/>
        <v/>
      </c>
      <c r="AS1121" s="72" t="str">
        <f t="shared" si="664"/>
        <v/>
      </c>
      <c r="AT1121" s="72" t="str">
        <f t="shared" si="665"/>
        <v/>
      </c>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3"/>
      <c r="CB1121" s="3"/>
      <c r="CC1121" s="3"/>
      <c r="CD1121" s="3"/>
      <c r="CE1121" s="3"/>
      <c r="CF1121" s="3"/>
      <c r="CG1121" s="3"/>
      <c r="CH1121" s="3"/>
      <c r="CI1121" s="3"/>
      <c r="CJ1121" s="3"/>
      <c r="CK1121" s="3"/>
      <c r="CL1121" s="3"/>
      <c r="CM1121" s="3"/>
      <c r="CN1121" s="78" t="str">
        <f t="shared" si="666"/>
        <v/>
      </c>
      <c r="CO1121" s="78" t="str">
        <f t="shared" si="667"/>
        <v/>
      </c>
      <c r="CP1121" s="78" t="str">
        <f t="shared" si="668"/>
        <v/>
      </c>
      <c r="CQ1121" s="78" t="str">
        <f t="shared" si="669"/>
        <v/>
      </c>
      <c r="CR1121" s="78" t="str">
        <f t="shared" si="670"/>
        <v/>
      </c>
      <c r="CS1121" s="78" t="str">
        <f t="shared" si="671"/>
        <v/>
      </c>
      <c r="CT1121" s="78">
        <f t="shared" si="672"/>
        <v>0</v>
      </c>
      <c r="CU1121" s="78">
        <f t="shared" si="673"/>
        <v>0</v>
      </c>
      <c r="CV1121" s="78">
        <f t="shared" si="674"/>
        <v>0</v>
      </c>
      <c r="CW1121" s="78">
        <f t="shared" si="675"/>
        <v>0</v>
      </c>
      <c r="CX1121" s="78">
        <f t="shared" si="676"/>
        <v>0</v>
      </c>
      <c r="CY1121" s="78">
        <f t="shared" si="677"/>
        <v>0</v>
      </c>
      <c r="CZ1121" s="78">
        <f t="shared" si="678"/>
        <v>0</v>
      </c>
      <c r="DA1121" s="78">
        <f>IF(COUNTIFS($A$2:$A$601,A1121,$B$2:$B$601,B1121,$F$2:F$601,F1121)&gt;1,1,0)</f>
        <v>0</v>
      </c>
      <c r="DB1121" s="78">
        <f t="shared" si="679"/>
        <v>0</v>
      </c>
      <c r="DC1121" s="78">
        <f t="shared" si="680"/>
        <v>0</v>
      </c>
      <c r="DD1121" s="78">
        <f t="shared" si="681"/>
        <v>0</v>
      </c>
      <c r="DE1121" s="78" t="str">
        <f t="shared" si="682"/>
        <v>1</v>
      </c>
      <c r="DF1121" s="78" t="str">
        <f t="shared" si="683"/>
        <v>1</v>
      </c>
      <c r="DG1121" s="78" t="str">
        <f t="shared" si="684"/>
        <v>1</v>
      </c>
      <c r="DH1121" s="78" t="str">
        <f t="shared" si="685"/>
        <v>1</v>
      </c>
      <c r="DI1121" s="79" t="str">
        <f>IFERROR(IF(J1121="","",VLOOKUP(J1121,Lists!$D$3:$E$13,2,FALSE)),1)</f>
        <v/>
      </c>
      <c r="DJ1121" s="79" t="str">
        <f>IFERROR(IF(K1121="","",VLOOKUP(K1121,Lists!$F$3:$G$14,2,FALSE)),1)</f>
        <v/>
      </c>
      <c r="DK1121" s="79" t="str">
        <f>IFERROR(IF(M1121="","",VLOOKUP(M1121,Lists!$AA$3:$AB$18,2,FALSE)),1)</f>
        <v/>
      </c>
      <c r="DL1121" s="79" t="str">
        <f>IFERROR(IF(N1121="","",VLOOKUP(N1121,Lists!$AC$3:$AD$13,2,FALSE)),1)</f>
        <v/>
      </c>
    </row>
    <row r="1122" spans="1:116" ht="15" customHeight="1" x14ac:dyDescent="0.2">
      <c r="A1122" s="20"/>
      <c r="B1122" s="19"/>
      <c r="C1122" s="19"/>
      <c r="D1122" s="19"/>
      <c r="E1122" s="136"/>
      <c r="F1122" s="70"/>
      <c r="G1122" s="19"/>
      <c r="H1122" s="65"/>
      <c r="I1122" s="20"/>
      <c r="J1122" s="66"/>
      <c r="K1122" s="18"/>
      <c r="L1122" s="18"/>
      <c r="M1122" s="20"/>
      <c r="N1122" s="20"/>
      <c r="O1122" s="18"/>
      <c r="P1122" s="134"/>
      <c r="Q1122" s="70"/>
      <c r="R1122" s="134"/>
      <c r="S1122" s="70"/>
      <c r="T1122" s="134"/>
      <c r="U1122" s="70"/>
      <c r="V1122" s="134"/>
      <c r="W1122" s="20"/>
      <c r="X1122" s="135"/>
      <c r="Y1122" s="20"/>
      <c r="Z1122" s="135"/>
      <c r="AA1122" s="19"/>
      <c r="AB1122" s="19"/>
      <c r="AC1122" s="19"/>
      <c r="AD1122" s="19"/>
      <c r="AE1122" s="71" t="str">
        <f t="shared" si="650"/>
        <v/>
      </c>
      <c r="AF1122" s="71" t="str">
        <f t="shared" si="651"/>
        <v/>
      </c>
      <c r="AG1122" s="71" t="str">
        <f t="shared" si="652"/>
        <v/>
      </c>
      <c r="AH1122" s="71" t="str">
        <f t="shared" si="653"/>
        <v/>
      </c>
      <c r="AI1122" s="71" t="str">
        <f t="shared" si="654"/>
        <v/>
      </c>
      <c r="AJ1122" s="71" t="str">
        <f t="shared" si="655"/>
        <v/>
      </c>
      <c r="AK1122" s="71" t="str">
        <f t="shared" si="656"/>
        <v/>
      </c>
      <c r="AL1122" s="71" t="str">
        <f t="shared" si="657"/>
        <v/>
      </c>
      <c r="AM1122" s="71" t="str">
        <f t="shared" si="658"/>
        <v/>
      </c>
      <c r="AN1122" s="72" t="str">
        <f t="shared" si="659"/>
        <v/>
      </c>
      <c r="AO1122" s="73" t="str">
        <f t="shared" si="660"/>
        <v/>
      </c>
      <c r="AP1122" s="72" t="str">
        <f t="shared" si="661"/>
        <v/>
      </c>
      <c r="AQ1122" s="72" t="str">
        <f t="shared" si="662"/>
        <v/>
      </c>
      <c r="AR1122" s="72" t="str">
        <f t="shared" si="663"/>
        <v/>
      </c>
      <c r="AS1122" s="72" t="str">
        <f t="shared" si="664"/>
        <v/>
      </c>
      <c r="AT1122" s="72" t="str">
        <f t="shared" si="665"/>
        <v/>
      </c>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3"/>
      <c r="CI1122" s="3"/>
      <c r="CJ1122" s="3"/>
      <c r="CK1122" s="3"/>
      <c r="CL1122" s="3"/>
      <c r="CM1122" s="3"/>
      <c r="CN1122" s="78" t="str">
        <f t="shared" si="666"/>
        <v/>
      </c>
      <c r="CO1122" s="78" t="str">
        <f t="shared" si="667"/>
        <v/>
      </c>
      <c r="CP1122" s="78" t="str">
        <f t="shared" si="668"/>
        <v/>
      </c>
      <c r="CQ1122" s="78" t="str">
        <f t="shared" si="669"/>
        <v/>
      </c>
      <c r="CR1122" s="78" t="str">
        <f t="shared" si="670"/>
        <v/>
      </c>
      <c r="CS1122" s="78" t="str">
        <f t="shared" si="671"/>
        <v/>
      </c>
      <c r="CT1122" s="78">
        <f t="shared" si="672"/>
        <v>0</v>
      </c>
      <c r="CU1122" s="78">
        <f t="shared" si="673"/>
        <v>0</v>
      </c>
      <c r="CV1122" s="78">
        <f t="shared" si="674"/>
        <v>0</v>
      </c>
      <c r="CW1122" s="78">
        <f t="shared" si="675"/>
        <v>0</v>
      </c>
      <c r="CX1122" s="78">
        <f t="shared" si="676"/>
        <v>0</v>
      </c>
      <c r="CY1122" s="78">
        <f t="shared" si="677"/>
        <v>0</v>
      </c>
      <c r="CZ1122" s="78">
        <f t="shared" si="678"/>
        <v>0</v>
      </c>
      <c r="DA1122" s="78">
        <f>IF(COUNTIFS($A$2:$A$601,A1122,$B$2:$B$601,B1122,$F$2:F$601,F1122)&gt;1,1,0)</f>
        <v>0</v>
      </c>
      <c r="DB1122" s="78">
        <f t="shared" si="679"/>
        <v>0</v>
      </c>
      <c r="DC1122" s="78">
        <f t="shared" si="680"/>
        <v>0</v>
      </c>
      <c r="DD1122" s="78">
        <f t="shared" si="681"/>
        <v>0</v>
      </c>
      <c r="DE1122" s="78" t="str">
        <f t="shared" si="682"/>
        <v>1</v>
      </c>
      <c r="DF1122" s="78" t="str">
        <f t="shared" si="683"/>
        <v>1</v>
      </c>
      <c r="DG1122" s="78" t="str">
        <f t="shared" si="684"/>
        <v>1</v>
      </c>
      <c r="DH1122" s="78" t="str">
        <f t="shared" si="685"/>
        <v>1</v>
      </c>
      <c r="DI1122" s="79" t="str">
        <f>IFERROR(IF(J1122="","",VLOOKUP(J1122,Lists!$D$3:$E$13,2,FALSE)),1)</f>
        <v/>
      </c>
      <c r="DJ1122" s="79" t="str">
        <f>IFERROR(IF(K1122="","",VLOOKUP(K1122,Lists!$F$3:$G$14,2,FALSE)),1)</f>
        <v/>
      </c>
      <c r="DK1122" s="79" t="str">
        <f>IFERROR(IF(M1122="","",VLOOKUP(M1122,Lists!$AA$3:$AB$18,2,FALSE)),1)</f>
        <v/>
      </c>
      <c r="DL1122" s="79" t="str">
        <f>IFERROR(IF(N1122="","",VLOOKUP(N1122,Lists!$AC$3:$AD$13,2,FALSE)),1)</f>
        <v/>
      </c>
    </row>
    <row r="1123" spans="1:116" ht="15" customHeight="1" x14ac:dyDescent="0.2">
      <c r="A1123" s="20"/>
      <c r="B1123" s="19"/>
      <c r="C1123" s="19"/>
      <c r="D1123" s="19"/>
      <c r="E1123" s="136"/>
      <c r="F1123" s="70"/>
      <c r="G1123" s="19"/>
      <c r="H1123" s="65"/>
      <c r="I1123" s="20"/>
      <c r="J1123" s="66"/>
      <c r="K1123" s="18"/>
      <c r="L1123" s="18"/>
      <c r="M1123" s="20"/>
      <c r="N1123" s="20"/>
      <c r="O1123" s="18"/>
      <c r="P1123" s="134"/>
      <c r="Q1123" s="70"/>
      <c r="R1123" s="134"/>
      <c r="S1123" s="70"/>
      <c r="T1123" s="134"/>
      <c r="U1123" s="70"/>
      <c r="V1123" s="134"/>
      <c r="W1123" s="20"/>
      <c r="X1123" s="135"/>
      <c r="Y1123" s="20"/>
      <c r="Z1123" s="135"/>
      <c r="AA1123" s="19"/>
      <c r="AB1123" s="19"/>
      <c r="AC1123" s="19"/>
      <c r="AD1123" s="19"/>
      <c r="AE1123" s="71" t="str">
        <f t="shared" si="650"/>
        <v/>
      </c>
      <c r="AF1123" s="71" t="str">
        <f t="shared" si="651"/>
        <v/>
      </c>
      <c r="AG1123" s="71" t="str">
        <f t="shared" si="652"/>
        <v/>
      </c>
      <c r="AH1123" s="71" t="str">
        <f t="shared" si="653"/>
        <v/>
      </c>
      <c r="AI1123" s="71" t="str">
        <f t="shared" si="654"/>
        <v/>
      </c>
      <c r="AJ1123" s="71" t="str">
        <f t="shared" si="655"/>
        <v/>
      </c>
      <c r="AK1123" s="71" t="str">
        <f t="shared" si="656"/>
        <v/>
      </c>
      <c r="AL1123" s="71" t="str">
        <f t="shared" si="657"/>
        <v/>
      </c>
      <c r="AM1123" s="71" t="str">
        <f t="shared" si="658"/>
        <v/>
      </c>
      <c r="AN1123" s="72" t="str">
        <f t="shared" si="659"/>
        <v/>
      </c>
      <c r="AO1123" s="73" t="str">
        <f t="shared" si="660"/>
        <v/>
      </c>
      <c r="AP1123" s="72" t="str">
        <f t="shared" si="661"/>
        <v/>
      </c>
      <c r="AQ1123" s="72" t="str">
        <f t="shared" si="662"/>
        <v/>
      </c>
      <c r="AR1123" s="72" t="str">
        <f t="shared" si="663"/>
        <v/>
      </c>
      <c r="AS1123" s="72" t="str">
        <f t="shared" si="664"/>
        <v/>
      </c>
      <c r="AT1123" s="72" t="str">
        <f t="shared" si="665"/>
        <v/>
      </c>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3"/>
      <c r="CI1123" s="3"/>
      <c r="CJ1123" s="3"/>
      <c r="CK1123" s="3"/>
      <c r="CL1123" s="3"/>
      <c r="CM1123" s="3"/>
      <c r="CN1123" s="78" t="str">
        <f t="shared" si="666"/>
        <v/>
      </c>
      <c r="CO1123" s="78" t="str">
        <f t="shared" si="667"/>
        <v/>
      </c>
      <c r="CP1123" s="78" t="str">
        <f t="shared" si="668"/>
        <v/>
      </c>
      <c r="CQ1123" s="78" t="str">
        <f t="shared" si="669"/>
        <v/>
      </c>
      <c r="CR1123" s="78" t="str">
        <f t="shared" si="670"/>
        <v/>
      </c>
      <c r="CS1123" s="78" t="str">
        <f t="shared" si="671"/>
        <v/>
      </c>
      <c r="CT1123" s="78">
        <f t="shared" si="672"/>
        <v>0</v>
      </c>
      <c r="CU1123" s="78">
        <f t="shared" si="673"/>
        <v>0</v>
      </c>
      <c r="CV1123" s="78">
        <f t="shared" si="674"/>
        <v>0</v>
      </c>
      <c r="CW1123" s="78">
        <f t="shared" si="675"/>
        <v>0</v>
      </c>
      <c r="CX1123" s="78">
        <f t="shared" si="676"/>
        <v>0</v>
      </c>
      <c r="CY1123" s="78">
        <f t="shared" si="677"/>
        <v>0</v>
      </c>
      <c r="CZ1123" s="78">
        <f t="shared" si="678"/>
        <v>0</v>
      </c>
      <c r="DA1123" s="78">
        <f>IF(COUNTIFS($A$2:$A$601,A1123,$B$2:$B$601,B1123,$F$2:F$601,F1123)&gt;1,1,0)</f>
        <v>0</v>
      </c>
      <c r="DB1123" s="78">
        <f t="shared" si="679"/>
        <v>0</v>
      </c>
      <c r="DC1123" s="78">
        <f t="shared" si="680"/>
        <v>0</v>
      </c>
      <c r="DD1123" s="78">
        <f t="shared" si="681"/>
        <v>0</v>
      </c>
      <c r="DE1123" s="78" t="str">
        <f t="shared" si="682"/>
        <v>1</v>
      </c>
      <c r="DF1123" s="78" t="str">
        <f t="shared" si="683"/>
        <v>1</v>
      </c>
      <c r="DG1123" s="78" t="str">
        <f t="shared" si="684"/>
        <v>1</v>
      </c>
      <c r="DH1123" s="78" t="str">
        <f t="shared" si="685"/>
        <v>1</v>
      </c>
      <c r="DI1123" s="79" t="str">
        <f>IFERROR(IF(J1123="","",VLOOKUP(J1123,Lists!$D$3:$E$13,2,FALSE)),1)</f>
        <v/>
      </c>
      <c r="DJ1123" s="79" t="str">
        <f>IFERROR(IF(K1123="","",VLOOKUP(K1123,Lists!$F$3:$G$14,2,FALSE)),1)</f>
        <v/>
      </c>
      <c r="DK1123" s="79" t="str">
        <f>IFERROR(IF(M1123="","",VLOOKUP(M1123,Lists!$AA$3:$AB$18,2,FALSE)),1)</f>
        <v/>
      </c>
      <c r="DL1123" s="79" t="str">
        <f>IFERROR(IF(N1123="","",VLOOKUP(N1123,Lists!$AC$3:$AD$13,2,FALSE)),1)</f>
        <v/>
      </c>
    </row>
    <row r="1124" spans="1:116" ht="15" customHeight="1" x14ac:dyDescent="0.2">
      <c r="A1124" s="20"/>
      <c r="B1124" s="19"/>
      <c r="C1124" s="19"/>
      <c r="D1124" s="19"/>
      <c r="E1124" s="136"/>
      <c r="F1124" s="70"/>
      <c r="G1124" s="19"/>
      <c r="H1124" s="65"/>
      <c r="I1124" s="20"/>
      <c r="J1124" s="66"/>
      <c r="K1124" s="18"/>
      <c r="L1124" s="18"/>
      <c r="M1124" s="20"/>
      <c r="N1124" s="20"/>
      <c r="O1124" s="18"/>
      <c r="P1124" s="134"/>
      <c r="Q1124" s="70"/>
      <c r="R1124" s="134"/>
      <c r="S1124" s="70"/>
      <c r="T1124" s="134"/>
      <c r="U1124" s="70"/>
      <c r="V1124" s="134"/>
      <c r="W1124" s="20"/>
      <c r="X1124" s="135"/>
      <c r="Y1124" s="20"/>
      <c r="Z1124" s="135"/>
      <c r="AA1124" s="19"/>
      <c r="AB1124" s="19"/>
      <c r="AC1124" s="19"/>
      <c r="AD1124" s="19"/>
      <c r="AE1124" s="71" t="str">
        <f t="shared" si="650"/>
        <v/>
      </c>
      <c r="AF1124" s="71" t="str">
        <f t="shared" si="651"/>
        <v/>
      </c>
      <c r="AG1124" s="71" t="str">
        <f t="shared" si="652"/>
        <v/>
      </c>
      <c r="AH1124" s="71" t="str">
        <f t="shared" si="653"/>
        <v/>
      </c>
      <c r="AI1124" s="71" t="str">
        <f t="shared" si="654"/>
        <v/>
      </c>
      <c r="AJ1124" s="71" t="str">
        <f t="shared" si="655"/>
        <v/>
      </c>
      <c r="AK1124" s="71" t="str">
        <f t="shared" si="656"/>
        <v/>
      </c>
      <c r="AL1124" s="71" t="str">
        <f t="shared" si="657"/>
        <v/>
      </c>
      <c r="AM1124" s="71" t="str">
        <f t="shared" si="658"/>
        <v/>
      </c>
      <c r="AN1124" s="72" t="str">
        <f t="shared" si="659"/>
        <v/>
      </c>
      <c r="AO1124" s="73" t="str">
        <f t="shared" si="660"/>
        <v/>
      </c>
      <c r="AP1124" s="72" t="str">
        <f t="shared" si="661"/>
        <v/>
      </c>
      <c r="AQ1124" s="72" t="str">
        <f t="shared" si="662"/>
        <v/>
      </c>
      <c r="AR1124" s="72" t="str">
        <f t="shared" si="663"/>
        <v/>
      </c>
      <c r="AS1124" s="72" t="str">
        <f t="shared" si="664"/>
        <v/>
      </c>
      <c r="AT1124" s="72" t="str">
        <f t="shared" si="665"/>
        <v/>
      </c>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3"/>
      <c r="CI1124" s="3"/>
      <c r="CJ1124" s="3"/>
      <c r="CK1124" s="3"/>
      <c r="CL1124" s="3"/>
      <c r="CM1124" s="3"/>
      <c r="CN1124" s="78" t="str">
        <f t="shared" si="666"/>
        <v/>
      </c>
      <c r="CO1124" s="78" t="str">
        <f t="shared" si="667"/>
        <v/>
      </c>
      <c r="CP1124" s="78" t="str">
        <f t="shared" si="668"/>
        <v/>
      </c>
      <c r="CQ1124" s="78" t="str">
        <f t="shared" si="669"/>
        <v/>
      </c>
      <c r="CR1124" s="78" t="str">
        <f t="shared" si="670"/>
        <v/>
      </c>
      <c r="CS1124" s="78" t="str">
        <f t="shared" si="671"/>
        <v/>
      </c>
      <c r="CT1124" s="78">
        <f t="shared" si="672"/>
        <v>0</v>
      </c>
      <c r="CU1124" s="78">
        <f t="shared" si="673"/>
        <v>0</v>
      </c>
      <c r="CV1124" s="78">
        <f t="shared" si="674"/>
        <v>0</v>
      </c>
      <c r="CW1124" s="78">
        <f t="shared" si="675"/>
        <v>0</v>
      </c>
      <c r="CX1124" s="78">
        <f t="shared" si="676"/>
        <v>0</v>
      </c>
      <c r="CY1124" s="78">
        <f t="shared" si="677"/>
        <v>0</v>
      </c>
      <c r="CZ1124" s="78">
        <f t="shared" si="678"/>
        <v>0</v>
      </c>
      <c r="DA1124" s="78">
        <f>IF(COUNTIFS($A$2:$A$601,A1124,$B$2:$B$601,B1124,$F$2:F$601,F1124)&gt;1,1,0)</f>
        <v>0</v>
      </c>
      <c r="DB1124" s="78">
        <f t="shared" si="679"/>
        <v>0</v>
      </c>
      <c r="DC1124" s="78">
        <f t="shared" si="680"/>
        <v>0</v>
      </c>
      <c r="DD1124" s="78">
        <f t="shared" si="681"/>
        <v>0</v>
      </c>
      <c r="DE1124" s="78" t="str">
        <f t="shared" si="682"/>
        <v>1</v>
      </c>
      <c r="DF1124" s="78" t="str">
        <f t="shared" si="683"/>
        <v>1</v>
      </c>
      <c r="DG1124" s="78" t="str">
        <f t="shared" si="684"/>
        <v>1</v>
      </c>
      <c r="DH1124" s="78" t="str">
        <f t="shared" si="685"/>
        <v>1</v>
      </c>
      <c r="DI1124" s="79" t="str">
        <f>IFERROR(IF(J1124="","",VLOOKUP(J1124,Lists!$D$3:$E$13,2,FALSE)),1)</f>
        <v/>
      </c>
      <c r="DJ1124" s="79" t="str">
        <f>IFERROR(IF(K1124="","",VLOOKUP(K1124,Lists!$F$3:$G$14,2,FALSE)),1)</f>
        <v/>
      </c>
      <c r="DK1124" s="79" t="str">
        <f>IFERROR(IF(M1124="","",VLOOKUP(M1124,Lists!$AA$3:$AB$18,2,FALSE)),1)</f>
        <v/>
      </c>
      <c r="DL1124" s="79" t="str">
        <f>IFERROR(IF(N1124="","",VLOOKUP(N1124,Lists!$AC$3:$AD$13,2,FALSE)),1)</f>
        <v/>
      </c>
    </row>
    <row r="1125" spans="1:116" ht="15" customHeight="1" x14ac:dyDescent="0.2">
      <c r="A1125" s="20"/>
      <c r="B1125" s="19"/>
      <c r="C1125" s="19"/>
      <c r="D1125" s="19"/>
      <c r="E1125" s="136"/>
      <c r="F1125" s="70"/>
      <c r="G1125" s="19"/>
      <c r="H1125" s="65"/>
      <c r="I1125" s="20"/>
      <c r="J1125" s="66"/>
      <c r="K1125" s="18"/>
      <c r="L1125" s="18"/>
      <c r="M1125" s="20"/>
      <c r="N1125" s="20"/>
      <c r="O1125" s="18"/>
      <c r="P1125" s="134"/>
      <c r="Q1125" s="70"/>
      <c r="R1125" s="134"/>
      <c r="S1125" s="70"/>
      <c r="T1125" s="134"/>
      <c r="U1125" s="70"/>
      <c r="V1125" s="134"/>
      <c r="W1125" s="20"/>
      <c r="X1125" s="135"/>
      <c r="Y1125" s="20"/>
      <c r="Z1125" s="135"/>
      <c r="AA1125" s="19"/>
      <c r="AB1125" s="19"/>
      <c r="AC1125" s="19"/>
      <c r="AD1125" s="19"/>
      <c r="AE1125" s="71" t="str">
        <f t="shared" si="650"/>
        <v/>
      </c>
      <c r="AF1125" s="71" t="str">
        <f t="shared" si="651"/>
        <v/>
      </c>
      <c r="AG1125" s="71" t="str">
        <f t="shared" si="652"/>
        <v/>
      </c>
      <c r="AH1125" s="71" t="str">
        <f t="shared" si="653"/>
        <v/>
      </c>
      <c r="AI1125" s="71" t="str">
        <f t="shared" si="654"/>
        <v/>
      </c>
      <c r="AJ1125" s="71" t="str">
        <f t="shared" si="655"/>
        <v/>
      </c>
      <c r="AK1125" s="71" t="str">
        <f t="shared" si="656"/>
        <v/>
      </c>
      <c r="AL1125" s="71" t="str">
        <f t="shared" si="657"/>
        <v/>
      </c>
      <c r="AM1125" s="71" t="str">
        <f t="shared" si="658"/>
        <v/>
      </c>
      <c r="AN1125" s="72" t="str">
        <f t="shared" si="659"/>
        <v/>
      </c>
      <c r="AO1125" s="73" t="str">
        <f t="shared" si="660"/>
        <v/>
      </c>
      <c r="AP1125" s="72" t="str">
        <f t="shared" si="661"/>
        <v/>
      </c>
      <c r="AQ1125" s="72" t="str">
        <f t="shared" si="662"/>
        <v/>
      </c>
      <c r="AR1125" s="72" t="str">
        <f t="shared" si="663"/>
        <v/>
      </c>
      <c r="AS1125" s="72" t="str">
        <f t="shared" si="664"/>
        <v/>
      </c>
      <c r="AT1125" s="72" t="str">
        <f t="shared" si="665"/>
        <v/>
      </c>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c r="CM1125" s="3"/>
      <c r="CN1125" s="78" t="str">
        <f t="shared" si="666"/>
        <v/>
      </c>
      <c r="CO1125" s="78" t="str">
        <f t="shared" si="667"/>
        <v/>
      </c>
      <c r="CP1125" s="78" t="str">
        <f t="shared" si="668"/>
        <v/>
      </c>
      <c r="CQ1125" s="78" t="str">
        <f t="shared" si="669"/>
        <v/>
      </c>
      <c r="CR1125" s="78" t="str">
        <f t="shared" si="670"/>
        <v/>
      </c>
      <c r="CS1125" s="78" t="str">
        <f t="shared" si="671"/>
        <v/>
      </c>
      <c r="CT1125" s="78">
        <f t="shared" si="672"/>
        <v>0</v>
      </c>
      <c r="CU1125" s="78">
        <f t="shared" si="673"/>
        <v>0</v>
      </c>
      <c r="CV1125" s="78">
        <f t="shared" si="674"/>
        <v>0</v>
      </c>
      <c r="CW1125" s="78">
        <f t="shared" si="675"/>
        <v>0</v>
      </c>
      <c r="CX1125" s="78">
        <f t="shared" si="676"/>
        <v>0</v>
      </c>
      <c r="CY1125" s="78">
        <f t="shared" si="677"/>
        <v>0</v>
      </c>
      <c r="CZ1125" s="78">
        <f t="shared" si="678"/>
        <v>0</v>
      </c>
      <c r="DA1125" s="78">
        <f>IF(COUNTIFS($A$2:$A$601,A1125,$B$2:$B$601,B1125,$F$2:F$601,F1125)&gt;1,1,0)</f>
        <v>0</v>
      </c>
      <c r="DB1125" s="78">
        <f t="shared" si="679"/>
        <v>0</v>
      </c>
      <c r="DC1125" s="78">
        <f t="shared" si="680"/>
        <v>0</v>
      </c>
      <c r="DD1125" s="78">
        <f t="shared" si="681"/>
        <v>0</v>
      </c>
      <c r="DE1125" s="78" t="str">
        <f t="shared" si="682"/>
        <v>1</v>
      </c>
      <c r="DF1125" s="78" t="str">
        <f t="shared" si="683"/>
        <v>1</v>
      </c>
      <c r="DG1125" s="78" t="str">
        <f t="shared" si="684"/>
        <v>1</v>
      </c>
      <c r="DH1125" s="78" t="str">
        <f t="shared" si="685"/>
        <v>1</v>
      </c>
      <c r="DI1125" s="79" t="str">
        <f>IFERROR(IF(J1125="","",VLOOKUP(J1125,Lists!$D$3:$E$13,2,FALSE)),1)</f>
        <v/>
      </c>
      <c r="DJ1125" s="79" t="str">
        <f>IFERROR(IF(K1125="","",VLOOKUP(K1125,Lists!$F$3:$G$14,2,FALSE)),1)</f>
        <v/>
      </c>
      <c r="DK1125" s="79" t="str">
        <f>IFERROR(IF(M1125="","",VLOOKUP(M1125,Lists!$AA$3:$AB$18,2,FALSE)),1)</f>
        <v/>
      </c>
      <c r="DL1125" s="79" t="str">
        <f>IFERROR(IF(N1125="","",VLOOKUP(N1125,Lists!$AC$3:$AD$13,2,FALSE)),1)</f>
        <v/>
      </c>
    </row>
    <row r="1126" spans="1:116" ht="15" customHeight="1" x14ac:dyDescent="0.2">
      <c r="A1126" s="20"/>
      <c r="B1126" s="19"/>
      <c r="C1126" s="19"/>
      <c r="D1126" s="19"/>
      <c r="E1126" s="136"/>
      <c r="F1126" s="70"/>
      <c r="G1126" s="19"/>
      <c r="H1126" s="65"/>
      <c r="I1126" s="20"/>
      <c r="J1126" s="66"/>
      <c r="K1126" s="18"/>
      <c r="L1126" s="18"/>
      <c r="M1126" s="20"/>
      <c r="N1126" s="20"/>
      <c r="O1126" s="18"/>
      <c r="P1126" s="134"/>
      <c r="Q1126" s="70"/>
      <c r="R1126" s="134"/>
      <c r="S1126" s="70"/>
      <c r="T1126" s="134"/>
      <c r="U1126" s="70"/>
      <c r="V1126" s="134"/>
      <c r="W1126" s="20"/>
      <c r="X1126" s="135"/>
      <c r="Y1126" s="20"/>
      <c r="Z1126" s="135"/>
      <c r="AA1126" s="19"/>
      <c r="AB1126" s="19"/>
      <c r="AC1126" s="19"/>
      <c r="AD1126" s="19"/>
      <c r="AE1126" s="71" t="str">
        <f t="shared" si="650"/>
        <v/>
      </c>
      <c r="AF1126" s="71" t="str">
        <f t="shared" si="651"/>
        <v/>
      </c>
      <c r="AG1126" s="71" t="str">
        <f t="shared" si="652"/>
        <v/>
      </c>
      <c r="AH1126" s="71" t="str">
        <f t="shared" si="653"/>
        <v/>
      </c>
      <c r="AI1126" s="71" t="str">
        <f t="shared" si="654"/>
        <v/>
      </c>
      <c r="AJ1126" s="71" t="str">
        <f t="shared" si="655"/>
        <v/>
      </c>
      <c r="AK1126" s="71" t="str">
        <f t="shared" si="656"/>
        <v/>
      </c>
      <c r="AL1126" s="71" t="str">
        <f t="shared" si="657"/>
        <v/>
      </c>
      <c r="AM1126" s="71" t="str">
        <f t="shared" si="658"/>
        <v/>
      </c>
      <c r="AN1126" s="72" t="str">
        <f t="shared" si="659"/>
        <v/>
      </c>
      <c r="AO1126" s="73" t="str">
        <f t="shared" si="660"/>
        <v/>
      </c>
      <c r="AP1126" s="72" t="str">
        <f t="shared" si="661"/>
        <v/>
      </c>
      <c r="AQ1126" s="72" t="str">
        <f t="shared" si="662"/>
        <v/>
      </c>
      <c r="AR1126" s="72" t="str">
        <f t="shared" si="663"/>
        <v/>
      </c>
      <c r="AS1126" s="72" t="str">
        <f t="shared" si="664"/>
        <v/>
      </c>
      <c r="AT1126" s="72" t="str">
        <f t="shared" si="665"/>
        <v/>
      </c>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3"/>
      <c r="CI1126" s="3"/>
      <c r="CJ1126" s="3"/>
      <c r="CK1126" s="3"/>
      <c r="CL1126" s="3"/>
      <c r="CM1126" s="3"/>
      <c r="CN1126" s="78" t="str">
        <f t="shared" si="666"/>
        <v/>
      </c>
      <c r="CO1126" s="78" t="str">
        <f t="shared" si="667"/>
        <v/>
      </c>
      <c r="CP1126" s="78" t="str">
        <f t="shared" si="668"/>
        <v/>
      </c>
      <c r="CQ1126" s="78" t="str">
        <f t="shared" si="669"/>
        <v/>
      </c>
      <c r="CR1126" s="78" t="str">
        <f t="shared" si="670"/>
        <v/>
      </c>
      <c r="CS1126" s="78" t="str">
        <f t="shared" si="671"/>
        <v/>
      </c>
      <c r="CT1126" s="78">
        <f t="shared" si="672"/>
        <v>0</v>
      </c>
      <c r="CU1126" s="78">
        <f t="shared" si="673"/>
        <v>0</v>
      </c>
      <c r="CV1126" s="78">
        <f t="shared" si="674"/>
        <v>0</v>
      </c>
      <c r="CW1126" s="78">
        <f t="shared" si="675"/>
        <v>0</v>
      </c>
      <c r="CX1126" s="78">
        <f t="shared" si="676"/>
        <v>0</v>
      </c>
      <c r="CY1126" s="78">
        <f t="shared" si="677"/>
        <v>0</v>
      </c>
      <c r="CZ1126" s="78">
        <f t="shared" si="678"/>
        <v>0</v>
      </c>
      <c r="DA1126" s="78">
        <f>IF(COUNTIFS($A$2:$A$601,A1126,$B$2:$B$601,B1126,$F$2:F$601,F1126)&gt;1,1,0)</f>
        <v>0</v>
      </c>
      <c r="DB1126" s="78">
        <f t="shared" si="679"/>
        <v>0</v>
      </c>
      <c r="DC1126" s="78">
        <f t="shared" si="680"/>
        <v>0</v>
      </c>
      <c r="DD1126" s="78">
        <f t="shared" si="681"/>
        <v>0</v>
      </c>
      <c r="DE1126" s="78" t="str">
        <f t="shared" si="682"/>
        <v>1</v>
      </c>
      <c r="DF1126" s="78" t="str">
        <f t="shared" si="683"/>
        <v>1</v>
      </c>
      <c r="DG1126" s="78" t="str">
        <f t="shared" si="684"/>
        <v>1</v>
      </c>
      <c r="DH1126" s="78" t="str">
        <f t="shared" si="685"/>
        <v>1</v>
      </c>
      <c r="DI1126" s="79" t="str">
        <f>IFERROR(IF(J1126="","",VLOOKUP(J1126,Lists!$D$3:$E$13,2,FALSE)),1)</f>
        <v/>
      </c>
      <c r="DJ1126" s="79" t="str">
        <f>IFERROR(IF(K1126="","",VLOOKUP(K1126,Lists!$F$3:$G$14,2,FALSE)),1)</f>
        <v/>
      </c>
      <c r="DK1126" s="79" t="str">
        <f>IFERROR(IF(M1126="","",VLOOKUP(M1126,Lists!$AA$3:$AB$18,2,FALSE)),1)</f>
        <v/>
      </c>
      <c r="DL1126" s="79" t="str">
        <f>IFERROR(IF(N1126="","",VLOOKUP(N1126,Lists!$AC$3:$AD$13,2,FALSE)),1)</f>
        <v/>
      </c>
    </row>
    <row r="1127" spans="1:116" ht="15" customHeight="1" x14ac:dyDescent="0.2">
      <c r="A1127" s="20"/>
      <c r="B1127" s="19"/>
      <c r="C1127" s="19"/>
      <c r="D1127" s="19"/>
      <c r="E1127" s="136"/>
      <c r="F1127" s="70"/>
      <c r="G1127" s="19"/>
      <c r="H1127" s="65"/>
      <c r="I1127" s="20"/>
      <c r="J1127" s="66"/>
      <c r="K1127" s="18"/>
      <c r="L1127" s="18"/>
      <c r="M1127" s="20"/>
      <c r="N1127" s="20"/>
      <c r="O1127" s="18"/>
      <c r="P1127" s="134"/>
      <c r="Q1127" s="70"/>
      <c r="R1127" s="134"/>
      <c r="S1127" s="70"/>
      <c r="T1127" s="134"/>
      <c r="U1127" s="70"/>
      <c r="V1127" s="134"/>
      <c r="W1127" s="20"/>
      <c r="X1127" s="135"/>
      <c r="Y1127" s="20"/>
      <c r="Z1127" s="135"/>
      <c r="AA1127" s="19"/>
      <c r="AB1127" s="19"/>
      <c r="AC1127" s="19"/>
      <c r="AD1127" s="19"/>
      <c r="AE1127" s="71" t="str">
        <f t="shared" si="650"/>
        <v/>
      </c>
      <c r="AF1127" s="71" t="str">
        <f t="shared" si="651"/>
        <v/>
      </c>
      <c r="AG1127" s="71" t="str">
        <f t="shared" si="652"/>
        <v/>
      </c>
      <c r="AH1127" s="71" t="str">
        <f t="shared" si="653"/>
        <v/>
      </c>
      <c r="AI1127" s="71" t="str">
        <f t="shared" si="654"/>
        <v/>
      </c>
      <c r="AJ1127" s="71" t="str">
        <f t="shared" si="655"/>
        <v/>
      </c>
      <c r="AK1127" s="71" t="str">
        <f t="shared" si="656"/>
        <v/>
      </c>
      <c r="AL1127" s="71" t="str">
        <f t="shared" si="657"/>
        <v/>
      </c>
      <c r="AM1127" s="71" t="str">
        <f t="shared" si="658"/>
        <v/>
      </c>
      <c r="AN1127" s="72" t="str">
        <f t="shared" si="659"/>
        <v/>
      </c>
      <c r="AO1127" s="73" t="str">
        <f t="shared" si="660"/>
        <v/>
      </c>
      <c r="AP1127" s="72" t="str">
        <f t="shared" si="661"/>
        <v/>
      </c>
      <c r="AQ1127" s="72" t="str">
        <f t="shared" si="662"/>
        <v/>
      </c>
      <c r="AR1127" s="72" t="str">
        <f t="shared" si="663"/>
        <v/>
      </c>
      <c r="AS1127" s="72" t="str">
        <f t="shared" si="664"/>
        <v/>
      </c>
      <c r="AT1127" s="72" t="str">
        <f t="shared" si="665"/>
        <v/>
      </c>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3"/>
      <c r="CI1127" s="3"/>
      <c r="CJ1127" s="3"/>
      <c r="CK1127" s="3"/>
      <c r="CL1127" s="3"/>
      <c r="CM1127" s="3"/>
      <c r="CN1127" s="78" t="str">
        <f t="shared" si="666"/>
        <v/>
      </c>
      <c r="CO1127" s="78" t="str">
        <f t="shared" si="667"/>
        <v/>
      </c>
      <c r="CP1127" s="78" t="str">
        <f t="shared" si="668"/>
        <v/>
      </c>
      <c r="CQ1127" s="78" t="str">
        <f t="shared" si="669"/>
        <v/>
      </c>
      <c r="CR1127" s="78" t="str">
        <f t="shared" si="670"/>
        <v/>
      </c>
      <c r="CS1127" s="78" t="str">
        <f t="shared" si="671"/>
        <v/>
      </c>
      <c r="CT1127" s="78">
        <f t="shared" si="672"/>
        <v>0</v>
      </c>
      <c r="CU1127" s="78">
        <f t="shared" si="673"/>
        <v>0</v>
      </c>
      <c r="CV1127" s="78">
        <f t="shared" si="674"/>
        <v>0</v>
      </c>
      <c r="CW1127" s="78">
        <f t="shared" si="675"/>
        <v>0</v>
      </c>
      <c r="CX1127" s="78">
        <f t="shared" si="676"/>
        <v>0</v>
      </c>
      <c r="CY1127" s="78">
        <f t="shared" si="677"/>
        <v>0</v>
      </c>
      <c r="CZ1127" s="78">
        <f t="shared" si="678"/>
        <v>0</v>
      </c>
      <c r="DA1127" s="78">
        <f>IF(COUNTIFS($A$2:$A$601,A1127,$B$2:$B$601,B1127,$F$2:F$601,F1127)&gt;1,1,0)</f>
        <v>0</v>
      </c>
      <c r="DB1127" s="78">
        <f t="shared" si="679"/>
        <v>0</v>
      </c>
      <c r="DC1127" s="78">
        <f t="shared" si="680"/>
        <v>0</v>
      </c>
      <c r="DD1127" s="78">
        <f t="shared" si="681"/>
        <v>0</v>
      </c>
      <c r="DE1127" s="78" t="str">
        <f t="shared" si="682"/>
        <v>1</v>
      </c>
      <c r="DF1127" s="78" t="str">
        <f t="shared" si="683"/>
        <v>1</v>
      </c>
      <c r="DG1127" s="78" t="str">
        <f t="shared" si="684"/>
        <v>1</v>
      </c>
      <c r="DH1127" s="78" t="str">
        <f t="shared" si="685"/>
        <v>1</v>
      </c>
      <c r="DI1127" s="79" t="str">
        <f>IFERROR(IF(J1127="","",VLOOKUP(J1127,Lists!$D$3:$E$13,2,FALSE)),1)</f>
        <v/>
      </c>
      <c r="DJ1127" s="79" t="str">
        <f>IFERROR(IF(K1127="","",VLOOKUP(K1127,Lists!$F$3:$G$14,2,FALSE)),1)</f>
        <v/>
      </c>
      <c r="DK1127" s="79" t="str">
        <f>IFERROR(IF(M1127="","",VLOOKUP(M1127,Lists!$AA$3:$AB$18,2,FALSE)),1)</f>
        <v/>
      </c>
      <c r="DL1127" s="79" t="str">
        <f>IFERROR(IF(N1127="","",VLOOKUP(N1127,Lists!$AC$3:$AD$13,2,FALSE)),1)</f>
        <v/>
      </c>
    </row>
    <row r="1128" spans="1:116" ht="15" customHeight="1" x14ac:dyDescent="0.2">
      <c r="A1128" s="20"/>
      <c r="B1128" s="19"/>
      <c r="C1128" s="19"/>
      <c r="D1128" s="19"/>
      <c r="E1128" s="136"/>
      <c r="F1128" s="70"/>
      <c r="G1128" s="19"/>
      <c r="H1128" s="65"/>
      <c r="I1128" s="20"/>
      <c r="J1128" s="66"/>
      <c r="K1128" s="18"/>
      <c r="L1128" s="18"/>
      <c r="M1128" s="20"/>
      <c r="N1128" s="20"/>
      <c r="O1128" s="18"/>
      <c r="P1128" s="134"/>
      <c r="Q1128" s="70"/>
      <c r="R1128" s="134"/>
      <c r="S1128" s="70"/>
      <c r="T1128" s="134"/>
      <c r="U1128" s="70"/>
      <c r="V1128" s="134"/>
      <c r="W1128" s="20"/>
      <c r="X1128" s="135"/>
      <c r="Y1128" s="20"/>
      <c r="Z1128" s="135"/>
      <c r="AA1128" s="19"/>
      <c r="AB1128" s="19"/>
      <c r="AC1128" s="19"/>
      <c r="AD1128" s="19"/>
      <c r="AE1128" s="71" t="str">
        <f t="shared" si="650"/>
        <v/>
      </c>
      <c r="AF1128" s="71" t="str">
        <f t="shared" si="651"/>
        <v/>
      </c>
      <c r="AG1128" s="71" t="str">
        <f t="shared" si="652"/>
        <v/>
      </c>
      <c r="AH1128" s="71" t="str">
        <f t="shared" si="653"/>
        <v/>
      </c>
      <c r="AI1128" s="71" t="str">
        <f t="shared" si="654"/>
        <v/>
      </c>
      <c r="AJ1128" s="71" t="str">
        <f t="shared" si="655"/>
        <v/>
      </c>
      <c r="AK1128" s="71" t="str">
        <f t="shared" si="656"/>
        <v/>
      </c>
      <c r="AL1128" s="71" t="str">
        <f t="shared" si="657"/>
        <v/>
      </c>
      <c r="AM1128" s="71" t="str">
        <f t="shared" si="658"/>
        <v/>
      </c>
      <c r="AN1128" s="72" t="str">
        <f t="shared" si="659"/>
        <v/>
      </c>
      <c r="AO1128" s="73" t="str">
        <f t="shared" si="660"/>
        <v/>
      </c>
      <c r="AP1128" s="72" t="str">
        <f t="shared" si="661"/>
        <v/>
      </c>
      <c r="AQ1128" s="72" t="str">
        <f t="shared" si="662"/>
        <v/>
      </c>
      <c r="AR1128" s="72" t="str">
        <f t="shared" si="663"/>
        <v/>
      </c>
      <c r="AS1128" s="72" t="str">
        <f t="shared" si="664"/>
        <v/>
      </c>
      <c r="AT1128" s="72" t="str">
        <f t="shared" si="665"/>
        <v/>
      </c>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c r="CM1128" s="3"/>
      <c r="CN1128" s="78" t="str">
        <f t="shared" si="666"/>
        <v/>
      </c>
      <c r="CO1128" s="78" t="str">
        <f t="shared" si="667"/>
        <v/>
      </c>
      <c r="CP1128" s="78" t="str">
        <f t="shared" si="668"/>
        <v/>
      </c>
      <c r="CQ1128" s="78" t="str">
        <f t="shared" si="669"/>
        <v/>
      </c>
      <c r="CR1128" s="78" t="str">
        <f t="shared" si="670"/>
        <v/>
      </c>
      <c r="CS1128" s="78" t="str">
        <f t="shared" si="671"/>
        <v/>
      </c>
      <c r="CT1128" s="78">
        <f t="shared" si="672"/>
        <v>0</v>
      </c>
      <c r="CU1128" s="78">
        <f t="shared" si="673"/>
        <v>0</v>
      </c>
      <c r="CV1128" s="78">
        <f t="shared" si="674"/>
        <v>0</v>
      </c>
      <c r="CW1128" s="78">
        <f t="shared" si="675"/>
        <v>0</v>
      </c>
      <c r="CX1128" s="78">
        <f t="shared" si="676"/>
        <v>0</v>
      </c>
      <c r="CY1128" s="78">
        <f t="shared" si="677"/>
        <v>0</v>
      </c>
      <c r="CZ1128" s="78">
        <f t="shared" si="678"/>
        <v>0</v>
      </c>
      <c r="DA1128" s="78">
        <f>IF(COUNTIFS($A$2:$A$601,A1128,$B$2:$B$601,B1128,$F$2:F$601,F1128)&gt;1,1,0)</f>
        <v>0</v>
      </c>
      <c r="DB1128" s="78">
        <f t="shared" si="679"/>
        <v>0</v>
      </c>
      <c r="DC1128" s="78">
        <f t="shared" si="680"/>
        <v>0</v>
      </c>
      <c r="DD1128" s="78">
        <f t="shared" si="681"/>
        <v>0</v>
      </c>
      <c r="DE1128" s="78" t="str">
        <f t="shared" si="682"/>
        <v>1</v>
      </c>
      <c r="DF1128" s="78" t="str">
        <f t="shared" si="683"/>
        <v>1</v>
      </c>
      <c r="DG1128" s="78" t="str">
        <f t="shared" si="684"/>
        <v>1</v>
      </c>
      <c r="DH1128" s="78" t="str">
        <f t="shared" si="685"/>
        <v>1</v>
      </c>
      <c r="DI1128" s="79" t="str">
        <f>IFERROR(IF(J1128="","",VLOOKUP(J1128,Lists!$D$3:$E$13,2,FALSE)),1)</f>
        <v/>
      </c>
      <c r="DJ1128" s="79" t="str">
        <f>IFERROR(IF(K1128="","",VLOOKUP(K1128,Lists!$F$3:$G$14,2,FALSE)),1)</f>
        <v/>
      </c>
      <c r="DK1128" s="79" t="str">
        <f>IFERROR(IF(M1128="","",VLOOKUP(M1128,Lists!$AA$3:$AB$18,2,FALSE)),1)</f>
        <v/>
      </c>
      <c r="DL1128" s="79" t="str">
        <f>IFERROR(IF(N1128="","",VLOOKUP(N1128,Lists!$AC$3:$AD$13,2,FALSE)),1)</f>
        <v/>
      </c>
    </row>
    <row r="1129" spans="1:116" ht="15" customHeight="1" x14ac:dyDescent="0.2">
      <c r="A1129" s="20"/>
      <c r="B1129" s="19"/>
      <c r="C1129" s="19"/>
      <c r="D1129" s="19"/>
      <c r="E1129" s="136"/>
      <c r="F1129" s="70"/>
      <c r="G1129" s="19"/>
      <c r="H1129" s="65"/>
      <c r="I1129" s="20"/>
      <c r="J1129" s="66"/>
      <c r="K1129" s="18"/>
      <c r="L1129" s="18"/>
      <c r="M1129" s="20"/>
      <c r="N1129" s="20"/>
      <c r="O1129" s="18"/>
      <c r="P1129" s="134"/>
      <c r="Q1129" s="70"/>
      <c r="R1129" s="134"/>
      <c r="S1129" s="70"/>
      <c r="T1129" s="134"/>
      <c r="U1129" s="70"/>
      <c r="V1129" s="134"/>
      <c r="W1129" s="20"/>
      <c r="X1129" s="135"/>
      <c r="Y1129" s="20"/>
      <c r="Z1129" s="135"/>
      <c r="AA1129" s="19"/>
      <c r="AB1129" s="19"/>
      <c r="AC1129" s="19"/>
      <c r="AD1129" s="19"/>
      <c r="AE1129" s="71" t="str">
        <f t="shared" si="650"/>
        <v/>
      </c>
      <c r="AF1129" s="71" t="str">
        <f t="shared" si="651"/>
        <v/>
      </c>
      <c r="AG1129" s="71" t="str">
        <f t="shared" si="652"/>
        <v/>
      </c>
      <c r="AH1129" s="71" t="str">
        <f t="shared" si="653"/>
        <v/>
      </c>
      <c r="AI1129" s="71" t="str">
        <f t="shared" si="654"/>
        <v/>
      </c>
      <c r="AJ1129" s="71" t="str">
        <f t="shared" si="655"/>
        <v/>
      </c>
      <c r="AK1129" s="71" t="str">
        <f t="shared" si="656"/>
        <v/>
      </c>
      <c r="AL1129" s="71" t="str">
        <f t="shared" si="657"/>
        <v/>
      </c>
      <c r="AM1129" s="71" t="str">
        <f t="shared" si="658"/>
        <v/>
      </c>
      <c r="AN1129" s="72" t="str">
        <f t="shared" si="659"/>
        <v/>
      </c>
      <c r="AO1129" s="73" t="str">
        <f t="shared" si="660"/>
        <v/>
      </c>
      <c r="AP1129" s="72" t="str">
        <f t="shared" si="661"/>
        <v/>
      </c>
      <c r="AQ1129" s="72" t="str">
        <f t="shared" si="662"/>
        <v/>
      </c>
      <c r="AR1129" s="72" t="str">
        <f t="shared" si="663"/>
        <v/>
      </c>
      <c r="AS1129" s="72" t="str">
        <f t="shared" si="664"/>
        <v/>
      </c>
      <c r="AT1129" s="72" t="str">
        <f t="shared" si="665"/>
        <v/>
      </c>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c r="CM1129" s="3"/>
      <c r="CN1129" s="78" t="str">
        <f t="shared" si="666"/>
        <v/>
      </c>
      <c r="CO1129" s="78" t="str">
        <f t="shared" si="667"/>
        <v/>
      </c>
      <c r="CP1129" s="78" t="str">
        <f t="shared" si="668"/>
        <v/>
      </c>
      <c r="CQ1129" s="78" t="str">
        <f t="shared" si="669"/>
        <v/>
      </c>
      <c r="CR1129" s="78" t="str">
        <f t="shared" si="670"/>
        <v/>
      </c>
      <c r="CS1129" s="78" t="str">
        <f t="shared" si="671"/>
        <v/>
      </c>
      <c r="CT1129" s="78">
        <f t="shared" si="672"/>
        <v>0</v>
      </c>
      <c r="CU1129" s="78">
        <f t="shared" si="673"/>
        <v>0</v>
      </c>
      <c r="CV1129" s="78">
        <f t="shared" si="674"/>
        <v>0</v>
      </c>
      <c r="CW1129" s="78">
        <f t="shared" si="675"/>
        <v>0</v>
      </c>
      <c r="CX1129" s="78">
        <f t="shared" si="676"/>
        <v>0</v>
      </c>
      <c r="CY1129" s="78">
        <f t="shared" si="677"/>
        <v>0</v>
      </c>
      <c r="CZ1129" s="78">
        <f t="shared" si="678"/>
        <v>0</v>
      </c>
      <c r="DA1129" s="78">
        <f>IF(COUNTIFS($A$2:$A$601,A1129,$B$2:$B$601,B1129,$F$2:F$601,F1129)&gt;1,1,0)</f>
        <v>0</v>
      </c>
      <c r="DB1129" s="78">
        <f t="shared" si="679"/>
        <v>0</v>
      </c>
      <c r="DC1129" s="78">
        <f t="shared" si="680"/>
        <v>0</v>
      </c>
      <c r="DD1129" s="78">
        <f t="shared" si="681"/>
        <v>0</v>
      </c>
      <c r="DE1129" s="78" t="str">
        <f t="shared" si="682"/>
        <v>1</v>
      </c>
      <c r="DF1129" s="78" t="str">
        <f t="shared" si="683"/>
        <v>1</v>
      </c>
      <c r="DG1129" s="78" t="str">
        <f t="shared" si="684"/>
        <v>1</v>
      </c>
      <c r="DH1129" s="78" t="str">
        <f t="shared" si="685"/>
        <v>1</v>
      </c>
      <c r="DI1129" s="79" t="str">
        <f>IFERROR(IF(J1129="","",VLOOKUP(J1129,Lists!$D$3:$E$13,2,FALSE)),1)</f>
        <v/>
      </c>
      <c r="DJ1129" s="79" t="str">
        <f>IFERROR(IF(K1129="","",VLOOKUP(K1129,Lists!$F$3:$G$14,2,FALSE)),1)</f>
        <v/>
      </c>
      <c r="DK1129" s="79" t="str">
        <f>IFERROR(IF(M1129="","",VLOOKUP(M1129,Lists!$AA$3:$AB$18,2,FALSE)),1)</f>
        <v/>
      </c>
      <c r="DL1129" s="79" t="str">
        <f>IFERROR(IF(N1129="","",VLOOKUP(N1129,Lists!$AC$3:$AD$13,2,FALSE)),1)</f>
        <v/>
      </c>
    </row>
    <row r="1130" spans="1:116" ht="15" customHeight="1" x14ac:dyDescent="0.2">
      <c r="A1130" s="20"/>
      <c r="B1130" s="19"/>
      <c r="C1130" s="19"/>
      <c r="D1130" s="19"/>
      <c r="E1130" s="136"/>
      <c r="F1130" s="70"/>
      <c r="G1130" s="19"/>
      <c r="H1130" s="65"/>
      <c r="I1130" s="20"/>
      <c r="J1130" s="66"/>
      <c r="K1130" s="18"/>
      <c r="L1130" s="18"/>
      <c r="M1130" s="20"/>
      <c r="N1130" s="20"/>
      <c r="O1130" s="18"/>
      <c r="P1130" s="134"/>
      <c r="Q1130" s="70"/>
      <c r="R1130" s="134"/>
      <c r="S1130" s="70"/>
      <c r="T1130" s="134"/>
      <c r="U1130" s="70"/>
      <c r="V1130" s="134"/>
      <c r="W1130" s="20"/>
      <c r="X1130" s="135"/>
      <c r="Y1130" s="20"/>
      <c r="Z1130" s="135"/>
      <c r="AA1130" s="19"/>
      <c r="AB1130" s="19"/>
      <c r="AC1130" s="19"/>
      <c r="AD1130" s="19"/>
      <c r="AE1130" s="71" t="str">
        <f t="shared" si="650"/>
        <v/>
      </c>
      <c r="AF1130" s="71" t="str">
        <f t="shared" si="651"/>
        <v/>
      </c>
      <c r="AG1130" s="71" t="str">
        <f t="shared" si="652"/>
        <v/>
      </c>
      <c r="AH1130" s="71" t="str">
        <f t="shared" si="653"/>
        <v/>
      </c>
      <c r="AI1130" s="71" t="str">
        <f t="shared" si="654"/>
        <v/>
      </c>
      <c r="AJ1130" s="71" t="str">
        <f t="shared" si="655"/>
        <v/>
      </c>
      <c r="AK1130" s="71" t="str">
        <f t="shared" si="656"/>
        <v/>
      </c>
      <c r="AL1130" s="71" t="str">
        <f t="shared" si="657"/>
        <v/>
      </c>
      <c r="AM1130" s="71" t="str">
        <f t="shared" si="658"/>
        <v/>
      </c>
      <c r="AN1130" s="72" t="str">
        <f t="shared" si="659"/>
        <v/>
      </c>
      <c r="AO1130" s="73" t="str">
        <f t="shared" si="660"/>
        <v/>
      </c>
      <c r="AP1130" s="72" t="str">
        <f t="shared" si="661"/>
        <v/>
      </c>
      <c r="AQ1130" s="72" t="str">
        <f t="shared" si="662"/>
        <v/>
      </c>
      <c r="AR1130" s="72" t="str">
        <f t="shared" si="663"/>
        <v/>
      </c>
      <c r="AS1130" s="72" t="str">
        <f t="shared" si="664"/>
        <v/>
      </c>
      <c r="AT1130" s="72" t="str">
        <f t="shared" si="665"/>
        <v/>
      </c>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78" t="str">
        <f t="shared" si="666"/>
        <v/>
      </c>
      <c r="CO1130" s="78" t="str">
        <f t="shared" si="667"/>
        <v/>
      </c>
      <c r="CP1130" s="78" t="str">
        <f t="shared" si="668"/>
        <v/>
      </c>
      <c r="CQ1130" s="78" t="str">
        <f t="shared" si="669"/>
        <v/>
      </c>
      <c r="CR1130" s="78" t="str">
        <f t="shared" si="670"/>
        <v/>
      </c>
      <c r="CS1130" s="78" t="str">
        <f t="shared" si="671"/>
        <v/>
      </c>
      <c r="CT1130" s="78">
        <f t="shared" si="672"/>
        <v>0</v>
      </c>
      <c r="CU1130" s="78">
        <f t="shared" si="673"/>
        <v>0</v>
      </c>
      <c r="CV1130" s="78">
        <f t="shared" si="674"/>
        <v>0</v>
      </c>
      <c r="CW1130" s="78">
        <f t="shared" si="675"/>
        <v>0</v>
      </c>
      <c r="CX1130" s="78">
        <f t="shared" si="676"/>
        <v>0</v>
      </c>
      <c r="CY1130" s="78">
        <f t="shared" si="677"/>
        <v>0</v>
      </c>
      <c r="CZ1130" s="78">
        <f t="shared" si="678"/>
        <v>0</v>
      </c>
      <c r="DA1130" s="78">
        <f>IF(COUNTIFS($A$2:$A$601,A1130,$B$2:$B$601,B1130,$F$2:F$601,F1130)&gt;1,1,0)</f>
        <v>0</v>
      </c>
      <c r="DB1130" s="78">
        <f t="shared" si="679"/>
        <v>0</v>
      </c>
      <c r="DC1130" s="78">
        <f t="shared" si="680"/>
        <v>0</v>
      </c>
      <c r="DD1130" s="78">
        <f t="shared" si="681"/>
        <v>0</v>
      </c>
      <c r="DE1130" s="78" t="str">
        <f t="shared" si="682"/>
        <v>1</v>
      </c>
      <c r="DF1130" s="78" t="str">
        <f t="shared" si="683"/>
        <v>1</v>
      </c>
      <c r="DG1130" s="78" t="str">
        <f t="shared" si="684"/>
        <v>1</v>
      </c>
      <c r="DH1130" s="78" t="str">
        <f t="shared" si="685"/>
        <v>1</v>
      </c>
      <c r="DI1130" s="79" t="str">
        <f>IFERROR(IF(J1130="","",VLOOKUP(J1130,Lists!$D$3:$E$13,2,FALSE)),1)</f>
        <v/>
      </c>
      <c r="DJ1130" s="79" t="str">
        <f>IFERROR(IF(K1130="","",VLOOKUP(K1130,Lists!$F$3:$G$14,2,FALSE)),1)</f>
        <v/>
      </c>
      <c r="DK1130" s="79" t="str">
        <f>IFERROR(IF(M1130="","",VLOOKUP(M1130,Lists!$AA$3:$AB$18,2,FALSE)),1)</f>
        <v/>
      </c>
      <c r="DL1130" s="79" t="str">
        <f>IFERROR(IF(N1130="","",VLOOKUP(N1130,Lists!$AC$3:$AD$13,2,FALSE)),1)</f>
        <v/>
      </c>
    </row>
    <row r="1131" spans="1:116" ht="15" customHeight="1" x14ac:dyDescent="0.2">
      <c r="A1131" s="20"/>
      <c r="B1131" s="19"/>
      <c r="C1131" s="19"/>
      <c r="D1131" s="19"/>
      <c r="E1131" s="136"/>
      <c r="F1131" s="70"/>
      <c r="G1131" s="19"/>
      <c r="H1131" s="65"/>
      <c r="I1131" s="20"/>
      <c r="J1131" s="66"/>
      <c r="K1131" s="18"/>
      <c r="L1131" s="18"/>
      <c r="M1131" s="20"/>
      <c r="N1131" s="20"/>
      <c r="O1131" s="18"/>
      <c r="P1131" s="134"/>
      <c r="Q1131" s="70"/>
      <c r="R1131" s="134"/>
      <c r="S1131" s="70"/>
      <c r="T1131" s="134"/>
      <c r="U1131" s="70"/>
      <c r="V1131" s="134"/>
      <c r="W1131" s="20"/>
      <c r="X1131" s="135"/>
      <c r="Y1131" s="20"/>
      <c r="Z1131" s="135"/>
      <c r="AA1131" s="19"/>
      <c r="AB1131" s="19"/>
      <c r="AC1131" s="19"/>
      <c r="AD1131" s="19"/>
      <c r="AE1131" s="71" t="str">
        <f t="shared" si="650"/>
        <v/>
      </c>
      <c r="AF1131" s="71" t="str">
        <f t="shared" si="651"/>
        <v/>
      </c>
      <c r="AG1131" s="71" t="str">
        <f t="shared" si="652"/>
        <v/>
      </c>
      <c r="AH1131" s="71" t="str">
        <f t="shared" si="653"/>
        <v/>
      </c>
      <c r="AI1131" s="71" t="str">
        <f t="shared" si="654"/>
        <v/>
      </c>
      <c r="AJ1131" s="71" t="str">
        <f t="shared" si="655"/>
        <v/>
      </c>
      <c r="AK1131" s="71" t="str">
        <f t="shared" si="656"/>
        <v/>
      </c>
      <c r="AL1131" s="71" t="str">
        <f t="shared" si="657"/>
        <v/>
      </c>
      <c r="AM1131" s="71" t="str">
        <f t="shared" si="658"/>
        <v/>
      </c>
      <c r="AN1131" s="72" t="str">
        <f t="shared" si="659"/>
        <v/>
      </c>
      <c r="AO1131" s="73" t="str">
        <f t="shared" si="660"/>
        <v/>
      </c>
      <c r="AP1131" s="72" t="str">
        <f t="shared" si="661"/>
        <v/>
      </c>
      <c r="AQ1131" s="72" t="str">
        <f t="shared" si="662"/>
        <v/>
      </c>
      <c r="AR1131" s="72" t="str">
        <f t="shared" si="663"/>
        <v/>
      </c>
      <c r="AS1131" s="72" t="str">
        <f t="shared" si="664"/>
        <v/>
      </c>
      <c r="AT1131" s="72" t="str">
        <f t="shared" si="665"/>
        <v/>
      </c>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3"/>
      <c r="CI1131" s="3"/>
      <c r="CJ1131" s="3"/>
      <c r="CK1131" s="3"/>
      <c r="CL1131" s="3"/>
      <c r="CM1131" s="3"/>
      <c r="CN1131" s="78" t="str">
        <f t="shared" si="666"/>
        <v/>
      </c>
      <c r="CO1131" s="78" t="str">
        <f t="shared" si="667"/>
        <v/>
      </c>
      <c r="CP1131" s="78" t="str">
        <f t="shared" si="668"/>
        <v/>
      </c>
      <c r="CQ1131" s="78" t="str">
        <f t="shared" si="669"/>
        <v/>
      </c>
      <c r="CR1131" s="78" t="str">
        <f t="shared" si="670"/>
        <v/>
      </c>
      <c r="CS1131" s="78" t="str">
        <f t="shared" si="671"/>
        <v/>
      </c>
      <c r="CT1131" s="78">
        <f t="shared" si="672"/>
        <v>0</v>
      </c>
      <c r="CU1131" s="78">
        <f t="shared" si="673"/>
        <v>0</v>
      </c>
      <c r="CV1131" s="78">
        <f t="shared" si="674"/>
        <v>0</v>
      </c>
      <c r="CW1131" s="78">
        <f t="shared" si="675"/>
        <v>0</v>
      </c>
      <c r="CX1131" s="78">
        <f t="shared" si="676"/>
        <v>0</v>
      </c>
      <c r="CY1131" s="78">
        <f t="shared" si="677"/>
        <v>0</v>
      </c>
      <c r="CZ1131" s="78">
        <f t="shared" si="678"/>
        <v>0</v>
      </c>
      <c r="DA1131" s="78">
        <f>IF(COUNTIFS($A$2:$A$601,A1131,$B$2:$B$601,B1131,$F$2:F$601,F1131)&gt;1,1,0)</f>
        <v>0</v>
      </c>
      <c r="DB1131" s="78">
        <f t="shared" si="679"/>
        <v>0</v>
      </c>
      <c r="DC1131" s="78">
        <f t="shared" si="680"/>
        <v>0</v>
      </c>
      <c r="DD1131" s="78">
        <f t="shared" si="681"/>
        <v>0</v>
      </c>
      <c r="DE1131" s="78" t="str">
        <f t="shared" si="682"/>
        <v>1</v>
      </c>
      <c r="DF1131" s="78" t="str">
        <f t="shared" si="683"/>
        <v>1</v>
      </c>
      <c r="DG1131" s="78" t="str">
        <f t="shared" si="684"/>
        <v>1</v>
      </c>
      <c r="DH1131" s="78" t="str">
        <f t="shared" si="685"/>
        <v>1</v>
      </c>
      <c r="DI1131" s="79" t="str">
        <f>IFERROR(IF(J1131="","",VLOOKUP(J1131,Lists!$D$3:$E$13,2,FALSE)),1)</f>
        <v/>
      </c>
      <c r="DJ1131" s="79" t="str">
        <f>IFERROR(IF(K1131="","",VLOOKUP(K1131,Lists!$F$3:$G$14,2,FALSE)),1)</f>
        <v/>
      </c>
      <c r="DK1131" s="79" t="str">
        <f>IFERROR(IF(M1131="","",VLOOKUP(M1131,Lists!$AA$3:$AB$18,2,FALSE)),1)</f>
        <v/>
      </c>
      <c r="DL1131" s="79" t="str">
        <f>IFERROR(IF(N1131="","",VLOOKUP(N1131,Lists!$AC$3:$AD$13,2,FALSE)),1)</f>
        <v/>
      </c>
    </row>
    <row r="1132" spans="1:116" ht="15" customHeight="1" x14ac:dyDescent="0.2">
      <c r="A1132" s="20"/>
      <c r="B1132" s="19"/>
      <c r="C1132" s="19"/>
      <c r="D1132" s="19"/>
      <c r="E1132" s="136"/>
      <c r="F1132" s="70"/>
      <c r="G1132" s="19"/>
      <c r="H1132" s="65"/>
      <c r="I1132" s="20"/>
      <c r="J1132" s="66"/>
      <c r="K1132" s="18"/>
      <c r="L1132" s="18"/>
      <c r="M1132" s="20"/>
      <c r="N1132" s="20"/>
      <c r="O1132" s="18"/>
      <c r="P1132" s="134"/>
      <c r="Q1132" s="70"/>
      <c r="R1132" s="134"/>
      <c r="S1132" s="70"/>
      <c r="T1132" s="134"/>
      <c r="U1132" s="70"/>
      <c r="V1132" s="134"/>
      <c r="W1132" s="20"/>
      <c r="X1132" s="135"/>
      <c r="Y1132" s="20"/>
      <c r="Z1132" s="135"/>
      <c r="AA1132" s="19"/>
      <c r="AB1132" s="19"/>
      <c r="AC1132" s="19"/>
      <c r="AD1132" s="19"/>
      <c r="AE1132" s="71" t="str">
        <f t="shared" si="650"/>
        <v/>
      </c>
      <c r="AF1132" s="71" t="str">
        <f t="shared" si="651"/>
        <v/>
      </c>
      <c r="AG1132" s="71" t="str">
        <f t="shared" si="652"/>
        <v/>
      </c>
      <c r="AH1132" s="71" t="str">
        <f t="shared" si="653"/>
        <v/>
      </c>
      <c r="AI1132" s="71" t="str">
        <f t="shared" si="654"/>
        <v/>
      </c>
      <c r="AJ1132" s="71" t="str">
        <f t="shared" si="655"/>
        <v/>
      </c>
      <c r="AK1132" s="71" t="str">
        <f t="shared" si="656"/>
        <v/>
      </c>
      <c r="AL1132" s="71" t="str">
        <f t="shared" si="657"/>
        <v/>
      </c>
      <c r="AM1132" s="71" t="str">
        <f t="shared" si="658"/>
        <v/>
      </c>
      <c r="AN1132" s="72" t="str">
        <f t="shared" si="659"/>
        <v/>
      </c>
      <c r="AO1132" s="73" t="str">
        <f t="shared" si="660"/>
        <v/>
      </c>
      <c r="AP1132" s="72" t="str">
        <f t="shared" si="661"/>
        <v/>
      </c>
      <c r="AQ1132" s="72" t="str">
        <f t="shared" si="662"/>
        <v/>
      </c>
      <c r="AR1132" s="72" t="str">
        <f t="shared" si="663"/>
        <v/>
      </c>
      <c r="AS1132" s="72" t="str">
        <f t="shared" si="664"/>
        <v/>
      </c>
      <c r="AT1132" s="72" t="str">
        <f t="shared" si="665"/>
        <v/>
      </c>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3"/>
      <c r="CI1132" s="3"/>
      <c r="CJ1132" s="3"/>
      <c r="CK1132" s="3"/>
      <c r="CL1132" s="3"/>
      <c r="CM1132" s="3"/>
      <c r="CN1132" s="78" t="str">
        <f t="shared" si="666"/>
        <v/>
      </c>
      <c r="CO1132" s="78" t="str">
        <f t="shared" si="667"/>
        <v/>
      </c>
      <c r="CP1132" s="78" t="str">
        <f t="shared" si="668"/>
        <v/>
      </c>
      <c r="CQ1132" s="78" t="str">
        <f t="shared" si="669"/>
        <v/>
      </c>
      <c r="CR1132" s="78" t="str">
        <f t="shared" si="670"/>
        <v/>
      </c>
      <c r="CS1132" s="78" t="str">
        <f t="shared" si="671"/>
        <v/>
      </c>
      <c r="CT1132" s="78">
        <f t="shared" si="672"/>
        <v>0</v>
      </c>
      <c r="CU1132" s="78">
        <f t="shared" si="673"/>
        <v>0</v>
      </c>
      <c r="CV1132" s="78">
        <f t="shared" si="674"/>
        <v>0</v>
      </c>
      <c r="CW1132" s="78">
        <f t="shared" si="675"/>
        <v>0</v>
      </c>
      <c r="CX1132" s="78">
        <f t="shared" si="676"/>
        <v>0</v>
      </c>
      <c r="CY1132" s="78">
        <f t="shared" si="677"/>
        <v>0</v>
      </c>
      <c r="CZ1132" s="78">
        <f t="shared" si="678"/>
        <v>0</v>
      </c>
      <c r="DA1132" s="78">
        <f>IF(COUNTIFS($A$2:$A$601,A1132,$B$2:$B$601,B1132,$F$2:F$601,F1132)&gt;1,1,0)</f>
        <v>0</v>
      </c>
      <c r="DB1132" s="78">
        <f t="shared" si="679"/>
        <v>0</v>
      </c>
      <c r="DC1132" s="78">
        <f t="shared" si="680"/>
        <v>0</v>
      </c>
      <c r="DD1132" s="78">
        <f t="shared" si="681"/>
        <v>0</v>
      </c>
      <c r="DE1132" s="78" t="str">
        <f t="shared" si="682"/>
        <v>1</v>
      </c>
      <c r="DF1132" s="78" t="str">
        <f t="shared" si="683"/>
        <v>1</v>
      </c>
      <c r="DG1132" s="78" t="str">
        <f t="shared" si="684"/>
        <v>1</v>
      </c>
      <c r="DH1132" s="78" t="str">
        <f t="shared" si="685"/>
        <v>1</v>
      </c>
      <c r="DI1132" s="79" t="str">
        <f>IFERROR(IF(J1132="","",VLOOKUP(J1132,Lists!$D$3:$E$13,2,FALSE)),1)</f>
        <v/>
      </c>
      <c r="DJ1132" s="79" t="str">
        <f>IFERROR(IF(K1132="","",VLOOKUP(K1132,Lists!$F$3:$G$14,2,FALSE)),1)</f>
        <v/>
      </c>
      <c r="DK1132" s="79" t="str">
        <f>IFERROR(IF(M1132="","",VLOOKUP(M1132,Lists!$AA$3:$AB$18,2,FALSE)),1)</f>
        <v/>
      </c>
      <c r="DL1132" s="79" t="str">
        <f>IFERROR(IF(N1132="","",VLOOKUP(N1132,Lists!$AC$3:$AD$13,2,FALSE)),1)</f>
        <v/>
      </c>
    </row>
    <row r="1133" spans="1:116" ht="15" customHeight="1" x14ac:dyDescent="0.2">
      <c r="A1133" s="20"/>
      <c r="B1133" s="19"/>
      <c r="C1133" s="19"/>
      <c r="D1133" s="19"/>
      <c r="E1133" s="136"/>
      <c r="F1133" s="70"/>
      <c r="G1133" s="19"/>
      <c r="H1133" s="65"/>
      <c r="I1133" s="20"/>
      <c r="J1133" s="66"/>
      <c r="K1133" s="18"/>
      <c r="L1133" s="18"/>
      <c r="M1133" s="20"/>
      <c r="N1133" s="20"/>
      <c r="O1133" s="18"/>
      <c r="P1133" s="134"/>
      <c r="Q1133" s="70"/>
      <c r="R1133" s="134"/>
      <c r="S1133" s="70"/>
      <c r="T1133" s="134"/>
      <c r="U1133" s="70"/>
      <c r="V1133" s="134"/>
      <c r="W1133" s="20"/>
      <c r="X1133" s="135"/>
      <c r="Y1133" s="20"/>
      <c r="Z1133" s="135"/>
      <c r="AA1133" s="19"/>
      <c r="AB1133" s="19"/>
      <c r="AC1133" s="19"/>
      <c r="AD1133" s="19"/>
      <c r="AE1133" s="71" t="str">
        <f t="shared" si="650"/>
        <v/>
      </c>
      <c r="AF1133" s="71" t="str">
        <f t="shared" si="651"/>
        <v/>
      </c>
      <c r="AG1133" s="71" t="str">
        <f t="shared" si="652"/>
        <v/>
      </c>
      <c r="AH1133" s="71" t="str">
        <f t="shared" si="653"/>
        <v/>
      </c>
      <c r="AI1133" s="71" t="str">
        <f t="shared" si="654"/>
        <v/>
      </c>
      <c r="AJ1133" s="71" t="str">
        <f t="shared" si="655"/>
        <v/>
      </c>
      <c r="AK1133" s="71" t="str">
        <f t="shared" si="656"/>
        <v/>
      </c>
      <c r="AL1133" s="71" t="str">
        <f t="shared" si="657"/>
        <v/>
      </c>
      <c r="AM1133" s="71" t="str">
        <f t="shared" si="658"/>
        <v/>
      </c>
      <c r="AN1133" s="72" t="str">
        <f t="shared" si="659"/>
        <v/>
      </c>
      <c r="AO1133" s="73" t="str">
        <f t="shared" si="660"/>
        <v/>
      </c>
      <c r="AP1133" s="72" t="str">
        <f t="shared" si="661"/>
        <v/>
      </c>
      <c r="AQ1133" s="72" t="str">
        <f t="shared" si="662"/>
        <v/>
      </c>
      <c r="AR1133" s="72" t="str">
        <f t="shared" si="663"/>
        <v/>
      </c>
      <c r="AS1133" s="72" t="str">
        <f t="shared" si="664"/>
        <v/>
      </c>
      <c r="AT1133" s="72" t="str">
        <f t="shared" si="665"/>
        <v/>
      </c>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78" t="str">
        <f t="shared" si="666"/>
        <v/>
      </c>
      <c r="CO1133" s="78" t="str">
        <f t="shared" si="667"/>
        <v/>
      </c>
      <c r="CP1133" s="78" t="str">
        <f t="shared" si="668"/>
        <v/>
      </c>
      <c r="CQ1133" s="78" t="str">
        <f t="shared" si="669"/>
        <v/>
      </c>
      <c r="CR1133" s="78" t="str">
        <f t="shared" si="670"/>
        <v/>
      </c>
      <c r="CS1133" s="78" t="str">
        <f t="shared" si="671"/>
        <v/>
      </c>
      <c r="CT1133" s="78">
        <f t="shared" si="672"/>
        <v>0</v>
      </c>
      <c r="CU1133" s="78">
        <f t="shared" si="673"/>
        <v>0</v>
      </c>
      <c r="CV1133" s="78">
        <f t="shared" si="674"/>
        <v>0</v>
      </c>
      <c r="CW1133" s="78">
        <f t="shared" si="675"/>
        <v>0</v>
      </c>
      <c r="CX1133" s="78">
        <f t="shared" si="676"/>
        <v>0</v>
      </c>
      <c r="CY1133" s="78">
        <f t="shared" si="677"/>
        <v>0</v>
      </c>
      <c r="CZ1133" s="78">
        <f t="shared" si="678"/>
        <v>0</v>
      </c>
      <c r="DA1133" s="78">
        <f>IF(COUNTIFS($A$2:$A$601,A1133,$B$2:$B$601,B1133,$F$2:F$601,F1133)&gt;1,1,0)</f>
        <v>0</v>
      </c>
      <c r="DB1133" s="78">
        <f t="shared" si="679"/>
        <v>0</v>
      </c>
      <c r="DC1133" s="78">
        <f t="shared" si="680"/>
        <v>0</v>
      </c>
      <c r="DD1133" s="78">
        <f t="shared" si="681"/>
        <v>0</v>
      </c>
      <c r="DE1133" s="78" t="str">
        <f t="shared" si="682"/>
        <v>1</v>
      </c>
      <c r="DF1133" s="78" t="str">
        <f t="shared" si="683"/>
        <v>1</v>
      </c>
      <c r="DG1133" s="78" t="str">
        <f t="shared" si="684"/>
        <v>1</v>
      </c>
      <c r="DH1133" s="78" t="str">
        <f t="shared" si="685"/>
        <v>1</v>
      </c>
      <c r="DI1133" s="79" t="str">
        <f>IFERROR(IF(J1133="","",VLOOKUP(J1133,Lists!$D$3:$E$13,2,FALSE)),1)</f>
        <v/>
      </c>
      <c r="DJ1133" s="79" t="str">
        <f>IFERROR(IF(K1133="","",VLOOKUP(K1133,Lists!$F$3:$G$14,2,FALSE)),1)</f>
        <v/>
      </c>
      <c r="DK1133" s="79" t="str">
        <f>IFERROR(IF(M1133="","",VLOOKUP(M1133,Lists!$AA$3:$AB$18,2,FALSE)),1)</f>
        <v/>
      </c>
      <c r="DL1133" s="79" t="str">
        <f>IFERROR(IF(N1133="","",VLOOKUP(N1133,Lists!$AC$3:$AD$13,2,FALSE)),1)</f>
        <v/>
      </c>
    </row>
    <row r="1134" spans="1:116" ht="15" customHeight="1" x14ac:dyDescent="0.2">
      <c r="A1134" s="20"/>
      <c r="B1134" s="19"/>
      <c r="C1134" s="19"/>
      <c r="D1134" s="19"/>
      <c r="E1134" s="136"/>
      <c r="F1134" s="70"/>
      <c r="G1134" s="19"/>
      <c r="H1134" s="65"/>
      <c r="I1134" s="20"/>
      <c r="J1134" s="66"/>
      <c r="K1134" s="18"/>
      <c r="L1134" s="18"/>
      <c r="M1134" s="20"/>
      <c r="N1134" s="20"/>
      <c r="O1134" s="18"/>
      <c r="P1134" s="134"/>
      <c r="Q1134" s="70"/>
      <c r="R1134" s="134"/>
      <c r="S1134" s="70"/>
      <c r="T1134" s="134"/>
      <c r="U1134" s="70"/>
      <c r="V1134" s="134"/>
      <c r="W1134" s="20"/>
      <c r="X1134" s="135"/>
      <c r="Y1134" s="20"/>
      <c r="Z1134" s="135"/>
      <c r="AA1134" s="19"/>
      <c r="AB1134" s="19"/>
      <c r="AC1134" s="19"/>
      <c r="AD1134" s="19"/>
      <c r="AE1134" s="71" t="str">
        <f t="shared" si="650"/>
        <v/>
      </c>
      <c r="AF1134" s="71" t="str">
        <f t="shared" si="651"/>
        <v/>
      </c>
      <c r="AG1134" s="71" t="str">
        <f t="shared" si="652"/>
        <v/>
      </c>
      <c r="AH1134" s="71" t="str">
        <f t="shared" si="653"/>
        <v/>
      </c>
      <c r="AI1134" s="71" t="str">
        <f t="shared" si="654"/>
        <v/>
      </c>
      <c r="AJ1134" s="71" t="str">
        <f t="shared" si="655"/>
        <v/>
      </c>
      <c r="AK1134" s="71" t="str">
        <f t="shared" si="656"/>
        <v/>
      </c>
      <c r="AL1134" s="71" t="str">
        <f t="shared" si="657"/>
        <v/>
      </c>
      <c r="AM1134" s="71" t="str">
        <f t="shared" si="658"/>
        <v/>
      </c>
      <c r="AN1134" s="72" t="str">
        <f t="shared" si="659"/>
        <v/>
      </c>
      <c r="AO1134" s="73" t="str">
        <f t="shared" si="660"/>
        <v/>
      </c>
      <c r="AP1134" s="72" t="str">
        <f t="shared" si="661"/>
        <v/>
      </c>
      <c r="AQ1134" s="72" t="str">
        <f t="shared" si="662"/>
        <v/>
      </c>
      <c r="AR1134" s="72" t="str">
        <f t="shared" si="663"/>
        <v/>
      </c>
      <c r="AS1134" s="72" t="str">
        <f t="shared" si="664"/>
        <v/>
      </c>
      <c r="AT1134" s="72" t="str">
        <f t="shared" si="665"/>
        <v/>
      </c>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c r="CJ1134" s="3"/>
      <c r="CK1134" s="3"/>
      <c r="CL1134" s="3"/>
      <c r="CM1134" s="3"/>
      <c r="CN1134" s="78" t="str">
        <f t="shared" si="666"/>
        <v/>
      </c>
      <c r="CO1134" s="78" t="str">
        <f t="shared" si="667"/>
        <v/>
      </c>
      <c r="CP1134" s="78" t="str">
        <f t="shared" si="668"/>
        <v/>
      </c>
      <c r="CQ1134" s="78" t="str">
        <f t="shared" si="669"/>
        <v/>
      </c>
      <c r="CR1134" s="78" t="str">
        <f t="shared" si="670"/>
        <v/>
      </c>
      <c r="CS1134" s="78" t="str">
        <f t="shared" si="671"/>
        <v/>
      </c>
      <c r="CT1134" s="78">
        <f t="shared" si="672"/>
        <v>0</v>
      </c>
      <c r="CU1134" s="78">
        <f t="shared" si="673"/>
        <v>0</v>
      </c>
      <c r="CV1134" s="78">
        <f t="shared" si="674"/>
        <v>0</v>
      </c>
      <c r="CW1134" s="78">
        <f t="shared" si="675"/>
        <v>0</v>
      </c>
      <c r="CX1134" s="78">
        <f t="shared" si="676"/>
        <v>0</v>
      </c>
      <c r="CY1134" s="78">
        <f t="shared" si="677"/>
        <v>0</v>
      </c>
      <c r="CZ1134" s="78">
        <f t="shared" si="678"/>
        <v>0</v>
      </c>
      <c r="DA1134" s="78">
        <f>IF(COUNTIFS($A$2:$A$601,A1134,$B$2:$B$601,B1134,$F$2:F$601,F1134)&gt;1,1,0)</f>
        <v>0</v>
      </c>
      <c r="DB1134" s="78">
        <f t="shared" si="679"/>
        <v>0</v>
      </c>
      <c r="DC1134" s="78">
        <f t="shared" si="680"/>
        <v>0</v>
      </c>
      <c r="DD1134" s="78">
        <f t="shared" si="681"/>
        <v>0</v>
      </c>
      <c r="DE1134" s="78" t="str">
        <f t="shared" si="682"/>
        <v>1</v>
      </c>
      <c r="DF1134" s="78" t="str">
        <f t="shared" si="683"/>
        <v>1</v>
      </c>
      <c r="DG1134" s="78" t="str">
        <f t="shared" si="684"/>
        <v>1</v>
      </c>
      <c r="DH1134" s="78" t="str">
        <f t="shared" si="685"/>
        <v>1</v>
      </c>
      <c r="DI1134" s="79" t="str">
        <f>IFERROR(IF(J1134="","",VLOOKUP(J1134,Lists!$D$3:$E$13,2,FALSE)),1)</f>
        <v/>
      </c>
      <c r="DJ1134" s="79" t="str">
        <f>IFERROR(IF(K1134="","",VLOOKUP(K1134,Lists!$F$3:$G$14,2,FALSE)),1)</f>
        <v/>
      </c>
      <c r="DK1134" s="79" t="str">
        <f>IFERROR(IF(M1134="","",VLOOKUP(M1134,Lists!$AA$3:$AB$18,2,FALSE)),1)</f>
        <v/>
      </c>
      <c r="DL1134" s="79" t="str">
        <f>IFERROR(IF(N1134="","",VLOOKUP(N1134,Lists!$AC$3:$AD$13,2,FALSE)),1)</f>
        <v/>
      </c>
    </row>
    <row r="1135" spans="1:116" ht="15" customHeight="1" x14ac:dyDescent="0.2">
      <c r="A1135" s="20"/>
      <c r="B1135" s="19"/>
      <c r="C1135" s="19"/>
      <c r="D1135" s="19"/>
      <c r="E1135" s="136"/>
      <c r="F1135" s="70"/>
      <c r="G1135" s="19"/>
      <c r="H1135" s="65"/>
      <c r="I1135" s="20"/>
      <c r="J1135" s="66"/>
      <c r="K1135" s="18"/>
      <c r="L1135" s="18"/>
      <c r="M1135" s="20"/>
      <c r="N1135" s="20"/>
      <c r="O1135" s="18"/>
      <c r="P1135" s="134"/>
      <c r="Q1135" s="70"/>
      <c r="R1135" s="134"/>
      <c r="S1135" s="70"/>
      <c r="T1135" s="134"/>
      <c r="U1135" s="70"/>
      <c r="V1135" s="134"/>
      <c r="W1135" s="20"/>
      <c r="X1135" s="135"/>
      <c r="Y1135" s="20"/>
      <c r="Z1135" s="135"/>
      <c r="AA1135" s="19"/>
      <c r="AB1135" s="19"/>
      <c r="AC1135" s="19"/>
      <c r="AD1135" s="19"/>
      <c r="AE1135" s="71" t="str">
        <f t="shared" si="650"/>
        <v/>
      </c>
      <c r="AF1135" s="71" t="str">
        <f t="shared" si="651"/>
        <v/>
      </c>
      <c r="AG1135" s="71" t="str">
        <f t="shared" si="652"/>
        <v/>
      </c>
      <c r="AH1135" s="71" t="str">
        <f t="shared" si="653"/>
        <v/>
      </c>
      <c r="AI1135" s="71" t="str">
        <f t="shared" si="654"/>
        <v/>
      </c>
      <c r="AJ1135" s="71" t="str">
        <f t="shared" si="655"/>
        <v/>
      </c>
      <c r="AK1135" s="71" t="str">
        <f t="shared" si="656"/>
        <v/>
      </c>
      <c r="AL1135" s="71" t="str">
        <f t="shared" si="657"/>
        <v/>
      </c>
      <c r="AM1135" s="71" t="str">
        <f t="shared" si="658"/>
        <v/>
      </c>
      <c r="AN1135" s="72" t="str">
        <f t="shared" si="659"/>
        <v/>
      </c>
      <c r="AO1135" s="73" t="str">
        <f t="shared" si="660"/>
        <v/>
      </c>
      <c r="AP1135" s="72" t="str">
        <f t="shared" si="661"/>
        <v/>
      </c>
      <c r="AQ1135" s="72" t="str">
        <f t="shared" si="662"/>
        <v/>
      </c>
      <c r="AR1135" s="72" t="str">
        <f t="shared" si="663"/>
        <v/>
      </c>
      <c r="AS1135" s="72" t="str">
        <f t="shared" si="664"/>
        <v/>
      </c>
      <c r="AT1135" s="72" t="str">
        <f t="shared" si="665"/>
        <v/>
      </c>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c r="CJ1135" s="3"/>
      <c r="CK1135" s="3"/>
      <c r="CL1135" s="3"/>
      <c r="CM1135" s="3"/>
      <c r="CN1135" s="78" t="str">
        <f t="shared" si="666"/>
        <v/>
      </c>
      <c r="CO1135" s="78" t="str">
        <f t="shared" si="667"/>
        <v/>
      </c>
      <c r="CP1135" s="78" t="str">
        <f t="shared" si="668"/>
        <v/>
      </c>
      <c r="CQ1135" s="78" t="str">
        <f t="shared" si="669"/>
        <v/>
      </c>
      <c r="CR1135" s="78" t="str">
        <f t="shared" si="670"/>
        <v/>
      </c>
      <c r="CS1135" s="78" t="str">
        <f t="shared" si="671"/>
        <v/>
      </c>
      <c r="CT1135" s="78">
        <f t="shared" si="672"/>
        <v>0</v>
      </c>
      <c r="CU1135" s="78">
        <f t="shared" si="673"/>
        <v>0</v>
      </c>
      <c r="CV1135" s="78">
        <f t="shared" si="674"/>
        <v>0</v>
      </c>
      <c r="CW1135" s="78">
        <f t="shared" si="675"/>
        <v>0</v>
      </c>
      <c r="CX1135" s="78">
        <f t="shared" si="676"/>
        <v>0</v>
      </c>
      <c r="CY1135" s="78">
        <f t="shared" si="677"/>
        <v>0</v>
      </c>
      <c r="CZ1135" s="78">
        <f t="shared" si="678"/>
        <v>0</v>
      </c>
      <c r="DA1135" s="78">
        <f>IF(COUNTIFS($A$2:$A$601,A1135,$B$2:$B$601,B1135,$F$2:F$601,F1135)&gt;1,1,0)</f>
        <v>0</v>
      </c>
      <c r="DB1135" s="78">
        <f t="shared" si="679"/>
        <v>0</v>
      </c>
      <c r="DC1135" s="78">
        <f t="shared" si="680"/>
        <v>0</v>
      </c>
      <c r="DD1135" s="78">
        <f t="shared" si="681"/>
        <v>0</v>
      </c>
      <c r="DE1135" s="78" t="str">
        <f t="shared" si="682"/>
        <v>1</v>
      </c>
      <c r="DF1135" s="78" t="str">
        <f t="shared" si="683"/>
        <v>1</v>
      </c>
      <c r="DG1135" s="78" t="str">
        <f t="shared" si="684"/>
        <v>1</v>
      </c>
      <c r="DH1135" s="78" t="str">
        <f t="shared" si="685"/>
        <v>1</v>
      </c>
      <c r="DI1135" s="79" t="str">
        <f>IFERROR(IF(J1135="","",VLOOKUP(J1135,Lists!$D$3:$E$13,2,FALSE)),1)</f>
        <v/>
      </c>
      <c r="DJ1135" s="79" t="str">
        <f>IFERROR(IF(K1135="","",VLOOKUP(K1135,Lists!$F$3:$G$14,2,FALSE)),1)</f>
        <v/>
      </c>
      <c r="DK1135" s="79" t="str">
        <f>IFERROR(IF(M1135="","",VLOOKUP(M1135,Lists!$AA$3:$AB$18,2,FALSE)),1)</f>
        <v/>
      </c>
      <c r="DL1135" s="79" t="str">
        <f>IFERROR(IF(N1135="","",VLOOKUP(N1135,Lists!$AC$3:$AD$13,2,FALSE)),1)</f>
        <v/>
      </c>
    </row>
    <row r="1136" spans="1:116" ht="15" customHeight="1" x14ac:dyDescent="0.2">
      <c r="A1136" s="20"/>
      <c r="B1136" s="19"/>
      <c r="C1136" s="19"/>
      <c r="D1136" s="19"/>
      <c r="E1136" s="136"/>
      <c r="F1136" s="70"/>
      <c r="G1136" s="19"/>
      <c r="H1136" s="65"/>
      <c r="I1136" s="20"/>
      <c r="J1136" s="66"/>
      <c r="K1136" s="18"/>
      <c r="L1136" s="18"/>
      <c r="M1136" s="20"/>
      <c r="N1136" s="20"/>
      <c r="O1136" s="18"/>
      <c r="P1136" s="134"/>
      <c r="Q1136" s="70"/>
      <c r="R1136" s="134"/>
      <c r="S1136" s="70"/>
      <c r="T1136" s="134"/>
      <c r="U1136" s="70"/>
      <c r="V1136" s="134"/>
      <c r="W1136" s="20"/>
      <c r="X1136" s="135"/>
      <c r="Y1136" s="20"/>
      <c r="Z1136" s="135"/>
      <c r="AA1136" s="19"/>
      <c r="AB1136" s="19"/>
      <c r="AC1136" s="19"/>
      <c r="AD1136" s="19"/>
      <c r="AE1136" s="71" t="str">
        <f t="shared" si="650"/>
        <v/>
      </c>
      <c r="AF1136" s="71" t="str">
        <f t="shared" si="651"/>
        <v/>
      </c>
      <c r="AG1136" s="71" t="str">
        <f t="shared" si="652"/>
        <v/>
      </c>
      <c r="AH1136" s="71" t="str">
        <f t="shared" si="653"/>
        <v/>
      </c>
      <c r="AI1136" s="71" t="str">
        <f t="shared" si="654"/>
        <v/>
      </c>
      <c r="AJ1136" s="71" t="str">
        <f t="shared" si="655"/>
        <v/>
      </c>
      <c r="AK1136" s="71" t="str">
        <f t="shared" si="656"/>
        <v/>
      </c>
      <c r="AL1136" s="71" t="str">
        <f t="shared" si="657"/>
        <v/>
      </c>
      <c r="AM1136" s="71" t="str">
        <f t="shared" si="658"/>
        <v/>
      </c>
      <c r="AN1136" s="72" t="str">
        <f t="shared" si="659"/>
        <v/>
      </c>
      <c r="AO1136" s="73" t="str">
        <f t="shared" si="660"/>
        <v/>
      </c>
      <c r="AP1136" s="72" t="str">
        <f t="shared" si="661"/>
        <v/>
      </c>
      <c r="AQ1136" s="72" t="str">
        <f t="shared" si="662"/>
        <v/>
      </c>
      <c r="AR1136" s="72" t="str">
        <f t="shared" si="663"/>
        <v/>
      </c>
      <c r="AS1136" s="72" t="str">
        <f t="shared" si="664"/>
        <v/>
      </c>
      <c r="AT1136" s="72" t="str">
        <f t="shared" si="665"/>
        <v/>
      </c>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3"/>
      <c r="CI1136" s="3"/>
      <c r="CJ1136" s="3"/>
      <c r="CK1136" s="3"/>
      <c r="CL1136" s="3"/>
      <c r="CM1136" s="3"/>
      <c r="CN1136" s="78" t="str">
        <f t="shared" si="666"/>
        <v/>
      </c>
      <c r="CO1136" s="78" t="str">
        <f t="shared" si="667"/>
        <v/>
      </c>
      <c r="CP1136" s="78" t="str">
        <f t="shared" si="668"/>
        <v/>
      </c>
      <c r="CQ1136" s="78" t="str">
        <f t="shared" si="669"/>
        <v/>
      </c>
      <c r="CR1136" s="78" t="str">
        <f t="shared" si="670"/>
        <v/>
      </c>
      <c r="CS1136" s="78" t="str">
        <f t="shared" si="671"/>
        <v/>
      </c>
      <c r="CT1136" s="78">
        <f t="shared" si="672"/>
        <v>0</v>
      </c>
      <c r="CU1136" s="78">
        <f t="shared" si="673"/>
        <v>0</v>
      </c>
      <c r="CV1136" s="78">
        <f t="shared" si="674"/>
        <v>0</v>
      </c>
      <c r="CW1136" s="78">
        <f t="shared" si="675"/>
        <v>0</v>
      </c>
      <c r="CX1136" s="78">
        <f t="shared" si="676"/>
        <v>0</v>
      </c>
      <c r="CY1136" s="78">
        <f t="shared" si="677"/>
        <v>0</v>
      </c>
      <c r="CZ1136" s="78">
        <f t="shared" si="678"/>
        <v>0</v>
      </c>
      <c r="DA1136" s="78">
        <f>IF(COUNTIFS($A$2:$A$601,A1136,$B$2:$B$601,B1136,$F$2:F$601,F1136)&gt;1,1,0)</f>
        <v>0</v>
      </c>
      <c r="DB1136" s="78">
        <f t="shared" si="679"/>
        <v>0</v>
      </c>
      <c r="DC1136" s="78">
        <f t="shared" si="680"/>
        <v>0</v>
      </c>
      <c r="DD1136" s="78">
        <f t="shared" si="681"/>
        <v>0</v>
      </c>
      <c r="DE1136" s="78" t="str">
        <f t="shared" si="682"/>
        <v>1</v>
      </c>
      <c r="DF1136" s="78" t="str">
        <f t="shared" si="683"/>
        <v>1</v>
      </c>
      <c r="DG1136" s="78" t="str">
        <f t="shared" si="684"/>
        <v>1</v>
      </c>
      <c r="DH1136" s="78" t="str">
        <f t="shared" si="685"/>
        <v>1</v>
      </c>
      <c r="DI1136" s="79" t="str">
        <f>IFERROR(IF(J1136="","",VLOOKUP(J1136,Lists!$D$3:$E$13,2,FALSE)),1)</f>
        <v/>
      </c>
      <c r="DJ1136" s="79" t="str">
        <f>IFERROR(IF(K1136="","",VLOOKUP(K1136,Lists!$F$3:$G$14,2,FALSE)),1)</f>
        <v/>
      </c>
      <c r="DK1136" s="79" t="str">
        <f>IFERROR(IF(M1136="","",VLOOKUP(M1136,Lists!$AA$3:$AB$18,2,FALSE)),1)</f>
        <v/>
      </c>
      <c r="DL1136" s="79" t="str">
        <f>IFERROR(IF(N1136="","",VLOOKUP(N1136,Lists!$AC$3:$AD$13,2,FALSE)),1)</f>
        <v/>
      </c>
    </row>
    <row r="1137" spans="1:116" ht="15" customHeight="1" x14ac:dyDescent="0.2">
      <c r="A1137" s="20"/>
      <c r="B1137" s="19"/>
      <c r="C1137" s="19"/>
      <c r="D1137" s="19"/>
      <c r="E1137" s="136"/>
      <c r="F1137" s="70"/>
      <c r="G1137" s="19"/>
      <c r="H1137" s="65"/>
      <c r="I1137" s="20"/>
      <c r="J1137" s="66"/>
      <c r="K1137" s="18"/>
      <c r="L1137" s="18"/>
      <c r="M1137" s="20"/>
      <c r="N1137" s="20"/>
      <c r="O1137" s="18"/>
      <c r="P1137" s="134"/>
      <c r="Q1137" s="70"/>
      <c r="R1137" s="134"/>
      <c r="S1137" s="70"/>
      <c r="T1137" s="134"/>
      <c r="U1137" s="70"/>
      <c r="V1137" s="134"/>
      <c r="W1137" s="20"/>
      <c r="X1137" s="135"/>
      <c r="Y1137" s="20"/>
      <c r="Z1137" s="135"/>
      <c r="AA1137" s="19"/>
      <c r="AB1137" s="19"/>
      <c r="AC1137" s="19"/>
      <c r="AD1137" s="19"/>
      <c r="AE1137" s="71" t="str">
        <f t="shared" si="650"/>
        <v/>
      </c>
      <c r="AF1137" s="71" t="str">
        <f t="shared" si="651"/>
        <v/>
      </c>
      <c r="AG1137" s="71" t="str">
        <f t="shared" si="652"/>
        <v/>
      </c>
      <c r="AH1137" s="71" t="str">
        <f t="shared" si="653"/>
        <v/>
      </c>
      <c r="AI1137" s="71" t="str">
        <f t="shared" si="654"/>
        <v/>
      </c>
      <c r="AJ1137" s="71" t="str">
        <f t="shared" si="655"/>
        <v/>
      </c>
      <c r="AK1137" s="71" t="str">
        <f t="shared" si="656"/>
        <v/>
      </c>
      <c r="AL1137" s="71" t="str">
        <f t="shared" si="657"/>
        <v/>
      </c>
      <c r="AM1137" s="71" t="str">
        <f t="shared" si="658"/>
        <v/>
      </c>
      <c r="AN1137" s="72" t="str">
        <f t="shared" si="659"/>
        <v/>
      </c>
      <c r="AO1137" s="73" t="str">
        <f t="shared" si="660"/>
        <v/>
      </c>
      <c r="AP1137" s="72" t="str">
        <f t="shared" si="661"/>
        <v/>
      </c>
      <c r="AQ1137" s="72" t="str">
        <f t="shared" si="662"/>
        <v/>
      </c>
      <c r="AR1137" s="72" t="str">
        <f t="shared" si="663"/>
        <v/>
      </c>
      <c r="AS1137" s="72" t="str">
        <f t="shared" si="664"/>
        <v/>
      </c>
      <c r="AT1137" s="72" t="str">
        <f t="shared" si="665"/>
        <v/>
      </c>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3"/>
      <c r="CI1137" s="3"/>
      <c r="CJ1137" s="3"/>
      <c r="CK1137" s="3"/>
      <c r="CL1137" s="3"/>
      <c r="CM1137" s="3"/>
      <c r="CN1137" s="78" t="str">
        <f t="shared" si="666"/>
        <v/>
      </c>
      <c r="CO1137" s="78" t="str">
        <f t="shared" si="667"/>
        <v/>
      </c>
      <c r="CP1137" s="78" t="str">
        <f t="shared" si="668"/>
        <v/>
      </c>
      <c r="CQ1137" s="78" t="str">
        <f t="shared" si="669"/>
        <v/>
      </c>
      <c r="CR1137" s="78" t="str">
        <f t="shared" si="670"/>
        <v/>
      </c>
      <c r="CS1137" s="78" t="str">
        <f t="shared" si="671"/>
        <v/>
      </c>
      <c r="CT1137" s="78">
        <f t="shared" si="672"/>
        <v>0</v>
      </c>
      <c r="CU1137" s="78">
        <f t="shared" si="673"/>
        <v>0</v>
      </c>
      <c r="CV1137" s="78">
        <f t="shared" si="674"/>
        <v>0</v>
      </c>
      <c r="CW1137" s="78">
        <f t="shared" si="675"/>
        <v>0</v>
      </c>
      <c r="CX1137" s="78">
        <f t="shared" si="676"/>
        <v>0</v>
      </c>
      <c r="CY1137" s="78">
        <f t="shared" si="677"/>
        <v>0</v>
      </c>
      <c r="CZ1137" s="78">
        <f t="shared" si="678"/>
        <v>0</v>
      </c>
      <c r="DA1137" s="78">
        <f>IF(COUNTIFS($A$2:$A$601,A1137,$B$2:$B$601,B1137,$F$2:F$601,F1137)&gt;1,1,0)</f>
        <v>0</v>
      </c>
      <c r="DB1137" s="78">
        <f t="shared" si="679"/>
        <v>0</v>
      </c>
      <c r="DC1137" s="78">
        <f t="shared" si="680"/>
        <v>0</v>
      </c>
      <c r="DD1137" s="78">
        <f t="shared" si="681"/>
        <v>0</v>
      </c>
      <c r="DE1137" s="78" t="str">
        <f t="shared" si="682"/>
        <v>1</v>
      </c>
      <c r="DF1137" s="78" t="str">
        <f t="shared" si="683"/>
        <v>1</v>
      </c>
      <c r="DG1137" s="78" t="str">
        <f t="shared" si="684"/>
        <v>1</v>
      </c>
      <c r="DH1137" s="78" t="str">
        <f t="shared" si="685"/>
        <v>1</v>
      </c>
      <c r="DI1137" s="79" t="str">
        <f>IFERROR(IF(J1137="","",VLOOKUP(J1137,Lists!$D$3:$E$13,2,FALSE)),1)</f>
        <v/>
      </c>
      <c r="DJ1137" s="79" t="str">
        <f>IFERROR(IF(K1137="","",VLOOKUP(K1137,Lists!$F$3:$G$14,2,FALSE)),1)</f>
        <v/>
      </c>
      <c r="DK1137" s="79" t="str">
        <f>IFERROR(IF(M1137="","",VLOOKUP(M1137,Lists!$AA$3:$AB$18,2,FALSE)),1)</f>
        <v/>
      </c>
      <c r="DL1137" s="79" t="str">
        <f>IFERROR(IF(N1137="","",VLOOKUP(N1137,Lists!$AC$3:$AD$13,2,FALSE)),1)</f>
        <v/>
      </c>
    </row>
    <row r="1138" spans="1:116" ht="15" customHeight="1" x14ac:dyDescent="0.2">
      <c r="A1138" s="20"/>
      <c r="B1138" s="19"/>
      <c r="C1138" s="19"/>
      <c r="D1138" s="19"/>
      <c r="E1138" s="136"/>
      <c r="F1138" s="70"/>
      <c r="G1138" s="19"/>
      <c r="H1138" s="65"/>
      <c r="I1138" s="20"/>
      <c r="J1138" s="66"/>
      <c r="K1138" s="18"/>
      <c r="L1138" s="18"/>
      <c r="M1138" s="20"/>
      <c r="N1138" s="20"/>
      <c r="O1138" s="18"/>
      <c r="P1138" s="134"/>
      <c r="Q1138" s="70"/>
      <c r="R1138" s="134"/>
      <c r="S1138" s="70"/>
      <c r="T1138" s="134"/>
      <c r="U1138" s="70"/>
      <c r="V1138" s="134"/>
      <c r="W1138" s="20"/>
      <c r="X1138" s="135"/>
      <c r="Y1138" s="20"/>
      <c r="Z1138" s="135"/>
      <c r="AA1138" s="19"/>
      <c r="AB1138" s="19"/>
      <c r="AC1138" s="19"/>
      <c r="AD1138" s="19"/>
      <c r="AE1138" s="71" t="str">
        <f t="shared" si="650"/>
        <v/>
      </c>
      <c r="AF1138" s="71" t="str">
        <f t="shared" si="651"/>
        <v/>
      </c>
      <c r="AG1138" s="71" t="str">
        <f t="shared" si="652"/>
        <v/>
      </c>
      <c r="AH1138" s="71" t="str">
        <f t="shared" si="653"/>
        <v/>
      </c>
      <c r="AI1138" s="71" t="str">
        <f t="shared" si="654"/>
        <v/>
      </c>
      <c r="AJ1138" s="71" t="str">
        <f t="shared" si="655"/>
        <v/>
      </c>
      <c r="AK1138" s="71" t="str">
        <f t="shared" si="656"/>
        <v/>
      </c>
      <c r="AL1138" s="71" t="str">
        <f t="shared" si="657"/>
        <v/>
      </c>
      <c r="AM1138" s="71" t="str">
        <f t="shared" si="658"/>
        <v/>
      </c>
      <c r="AN1138" s="72" t="str">
        <f t="shared" si="659"/>
        <v/>
      </c>
      <c r="AO1138" s="73" t="str">
        <f t="shared" si="660"/>
        <v/>
      </c>
      <c r="AP1138" s="72" t="str">
        <f t="shared" si="661"/>
        <v/>
      </c>
      <c r="AQ1138" s="72" t="str">
        <f t="shared" si="662"/>
        <v/>
      </c>
      <c r="AR1138" s="72" t="str">
        <f t="shared" si="663"/>
        <v/>
      </c>
      <c r="AS1138" s="72" t="str">
        <f t="shared" si="664"/>
        <v/>
      </c>
      <c r="AT1138" s="72" t="str">
        <f t="shared" si="665"/>
        <v/>
      </c>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3"/>
      <c r="CI1138" s="3"/>
      <c r="CJ1138" s="3"/>
      <c r="CK1138" s="3"/>
      <c r="CL1138" s="3"/>
      <c r="CM1138" s="3"/>
      <c r="CN1138" s="78" t="str">
        <f t="shared" si="666"/>
        <v/>
      </c>
      <c r="CO1138" s="78" t="str">
        <f t="shared" si="667"/>
        <v/>
      </c>
      <c r="CP1138" s="78" t="str">
        <f t="shared" si="668"/>
        <v/>
      </c>
      <c r="CQ1138" s="78" t="str">
        <f t="shared" si="669"/>
        <v/>
      </c>
      <c r="CR1138" s="78" t="str">
        <f t="shared" si="670"/>
        <v/>
      </c>
      <c r="CS1138" s="78" t="str">
        <f t="shared" si="671"/>
        <v/>
      </c>
      <c r="CT1138" s="78">
        <f t="shared" si="672"/>
        <v>0</v>
      </c>
      <c r="CU1138" s="78">
        <f t="shared" si="673"/>
        <v>0</v>
      </c>
      <c r="CV1138" s="78">
        <f t="shared" si="674"/>
        <v>0</v>
      </c>
      <c r="CW1138" s="78">
        <f t="shared" si="675"/>
        <v>0</v>
      </c>
      <c r="CX1138" s="78">
        <f t="shared" si="676"/>
        <v>0</v>
      </c>
      <c r="CY1138" s="78">
        <f t="shared" si="677"/>
        <v>0</v>
      </c>
      <c r="CZ1138" s="78">
        <f t="shared" si="678"/>
        <v>0</v>
      </c>
      <c r="DA1138" s="78">
        <f>IF(COUNTIFS($A$2:$A$601,A1138,$B$2:$B$601,B1138,$F$2:F$601,F1138)&gt;1,1,0)</f>
        <v>0</v>
      </c>
      <c r="DB1138" s="78">
        <f t="shared" si="679"/>
        <v>0</v>
      </c>
      <c r="DC1138" s="78">
        <f t="shared" si="680"/>
        <v>0</v>
      </c>
      <c r="DD1138" s="78">
        <f t="shared" si="681"/>
        <v>0</v>
      </c>
      <c r="DE1138" s="78" t="str">
        <f t="shared" si="682"/>
        <v>1</v>
      </c>
      <c r="DF1138" s="78" t="str">
        <f t="shared" si="683"/>
        <v>1</v>
      </c>
      <c r="DG1138" s="78" t="str">
        <f t="shared" si="684"/>
        <v>1</v>
      </c>
      <c r="DH1138" s="78" t="str">
        <f t="shared" si="685"/>
        <v>1</v>
      </c>
      <c r="DI1138" s="79" t="str">
        <f>IFERROR(IF(J1138="","",VLOOKUP(J1138,Lists!$D$3:$E$13,2,FALSE)),1)</f>
        <v/>
      </c>
      <c r="DJ1138" s="79" t="str">
        <f>IFERROR(IF(K1138="","",VLOOKUP(K1138,Lists!$F$3:$G$14,2,FALSE)),1)</f>
        <v/>
      </c>
      <c r="DK1138" s="79" t="str">
        <f>IFERROR(IF(M1138="","",VLOOKUP(M1138,Lists!$AA$3:$AB$18,2,FALSE)),1)</f>
        <v/>
      </c>
      <c r="DL1138" s="79" t="str">
        <f>IFERROR(IF(N1138="","",VLOOKUP(N1138,Lists!$AC$3:$AD$13,2,FALSE)),1)</f>
        <v/>
      </c>
    </row>
    <row r="1139" spans="1:116" ht="15" customHeight="1" x14ac:dyDescent="0.2">
      <c r="A1139" s="20"/>
      <c r="B1139" s="19"/>
      <c r="C1139" s="19"/>
      <c r="D1139" s="19"/>
      <c r="E1139" s="136"/>
      <c r="F1139" s="70"/>
      <c r="G1139" s="19"/>
      <c r="H1139" s="65"/>
      <c r="I1139" s="20"/>
      <c r="J1139" s="66"/>
      <c r="K1139" s="18"/>
      <c r="L1139" s="18"/>
      <c r="M1139" s="20"/>
      <c r="N1139" s="20"/>
      <c r="O1139" s="18"/>
      <c r="P1139" s="134"/>
      <c r="Q1139" s="70"/>
      <c r="R1139" s="134"/>
      <c r="S1139" s="70"/>
      <c r="T1139" s="134"/>
      <c r="U1139" s="70"/>
      <c r="V1139" s="134"/>
      <c r="W1139" s="20"/>
      <c r="X1139" s="135"/>
      <c r="Y1139" s="20"/>
      <c r="Z1139" s="135"/>
      <c r="AA1139" s="19"/>
      <c r="AB1139" s="19"/>
      <c r="AC1139" s="19"/>
      <c r="AD1139" s="19"/>
      <c r="AE1139" s="71" t="str">
        <f t="shared" si="650"/>
        <v/>
      </c>
      <c r="AF1139" s="71" t="str">
        <f t="shared" si="651"/>
        <v/>
      </c>
      <c r="AG1139" s="71" t="str">
        <f t="shared" si="652"/>
        <v/>
      </c>
      <c r="AH1139" s="71" t="str">
        <f t="shared" si="653"/>
        <v/>
      </c>
      <c r="AI1139" s="71" t="str">
        <f t="shared" si="654"/>
        <v/>
      </c>
      <c r="AJ1139" s="71" t="str">
        <f t="shared" si="655"/>
        <v/>
      </c>
      <c r="AK1139" s="71" t="str">
        <f t="shared" si="656"/>
        <v/>
      </c>
      <c r="AL1139" s="71" t="str">
        <f t="shared" si="657"/>
        <v/>
      </c>
      <c r="AM1139" s="71" t="str">
        <f t="shared" si="658"/>
        <v/>
      </c>
      <c r="AN1139" s="72" t="str">
        <f t="shared" si="659"/>
        <v/>
      </c>
      <c r="AO1139" s="73" t="str">
        <f t="shared" si="660"/>
        <v/>
      </c>
      <c r="AP1139" s="72" t="str">
        <f t="shared" si="661"/>
        <v/>
      </c>
      <c r="AQ1139" s="72" t="str">
        <f t="shared" si="662"/>
        <v/>
      </c>
      <c r="AR1139" s="72" t="str">
        <f t="shared" si="663"/>
        <v/>
      </c>
      <c r="AS1139" s="72" t="str">
        <f t="shared" si="664"/>
        <v/>
      </c>
      <c r="AT1139" s="72" t="str">
        <f t="shared" si="665"/>
        <v/>
      </c>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3"/>
      <c r="CI1139" s="3"/>
      <c r="CJ1139" s="3"/>
      <c r="CK1139" s="3"/>
      <c r="CL1139" s="3"/>
      <c r="CM1139" s="3"/>
      <c r="CN1139" s="78" t="str">
        <f t="shared" si="666"/>
        <v/>
      </c>
      <c r="CO1139" s="78" t="str">
        <f t="shared" si="667"/>
        <v/>
      </c>
      <c r="CP1139" s="78" t="str">
        <f t="shared" si="668"/>
        <v/>
      </c>
      <c r="CQ1139" s="78" t="str">
        <f t="shared" si="669"/>
        <v/>
      </c>
      <c r="CR1139" s="78" t="str">
        <f t="shared" si="670"/>
        <v/>
      </c>
      <c r="CS1139" s="78" t="str">
        <f t="shared" si="671"/>
        <v/>
      </c>
      <c r="CT1139" s="78">
        <f t="shared" si="672"/>
        <v>0</v>
      </c>
      <c r="CU1139" s="78">
        <f t="shared" si="673"/>
        <v>0</v>
      </c>
      <c r="CV1139" s="78">
        <f t="shared" si="674"/>
        <v>0</v>
      </c>
      <c r="CW1139" s="78">
        <f t="shared" si="675"/>
        <v>0</v>
      </c>
      <c r="CX1139" s="78">
        <f t="shared" si="676"/>
        <v>0</v>
      </c>
      <c r="CY1139" s="78">
        <f t="shared" si="677"/>
        <v>0</v>
      </c>
      <c r="CZ1139" s="78">
        <f t="shared" si="678"/>
        <v>0</v>
      </c>
      <c r="DA1139" s="78">
        <f>IF(COUNTIFS($A$2:$A$601,A1139,$B$2:$B$601,B1139,$F$2:F$601,F1139)&gt;1,1,0)</f>
        <v>0</v>
      </c>
      <c r="DB1139" s="78">
        <f t="shared" si="679"/>
        <v>0</v>
      </c>
      <c r="DC1139" s="78">
        <f t="shared" si="680"/>
        <v>0</v>
      </c>
      <c r="DD1139" s="78">
        <f t="shared" si="681"/>
        <v>0</v>
      </c>
      <c r="DE1139" s="78" t="str">
        <f t="shared" si="682"/>
        <v>1</v>
      </c>
      <c r="DF1139" s="78" t="str">
        <f t="shared" si="683"/>
        <v>1</v>
      </c>
      <c r="DG1139" s="78" t="str">
        <f t="shared" si="684"/>
        <v>1</v>
      </c>
      <c r="DH1139" s="78" t="str">
        <f t="shared" si="685"/>
        <v>1</v>
      </c>
      <c r="DI1139" s="79" t="str">
        <f>IFERROR(IF(J1139="","",VLOOKUP(J1139,Lists!$D$3:$E$13,2,FALSE)),1)</f>
        <v/>
      </c>
      <c r="DJ1139" s="79" t="str">
        <f>IFERROR(IF(K1139="","",VLOOKUP(K1139,Lists!$F$3:$G$14,2,FALSE)),1)</f>
        <v/>
      </c>
      <c r="DK1139" s="79" t="str">
        <f>IFERROR(IF(M1139="","",VLOOKUP(M1139,Lists!$AA$3:$AB$18,2,FALSE)),1)</f>
        <v/>
      </c>
      <c r="DL1139" s="79" t="str">
        <f>IFERROR(IF(N1139="","",VLOOKUP(N1139,Lists!$AC$3:$AD$13,2,FALSE)),1)</f>
        <v/>
      </c>
    </row>
    <row r="1140" spans="1:116" ht="15" customHeight="1" x14ac:dyDescent="0.2">
      <c r="A1140" s="20"/>
      <c r="B1140" s="19"/>
      <c r="C1140" s="19"/>
      <c r="D1140" s="19"/>
      <c r="E1140" s="136"/>
      <c r="F1140" s="70"/>
      <c r="G1140" s="19"/>
      <c r="H1140" s="65"/>
      <c r="I1140" s="20"/>
      <c r="J1140" s="66"/>
      <c r="K1140" s="18"/>
      <c r="L1140" s="18"/>
      <c r="M1140" s="20"/>
      <c r="N1140" s="20"/>
      <c r="O1140" s="18"/>
      <c r="P1140" s="134"/>
      <c r="Q1140" s="70"/>
      <c r="R1140" s="134"/>
      <c r="S1140" s="70"/>
      <c r="T1140" s="134"/>
      <c r="U1140" s="70"/>
      <c r="V1140" s="134"/>
      <c r="W1140" s="20"/>
      <c r="X1140" s="135"/>
      <c r="Y1140" s="20"/>
      <c r="Z1140" s="135"/>
      <c r="AA1140" s="19"/>
      <c r="AB1140" s="19"/>
      <c r="AC1140" s="19"/>
      <c r="AD1140" s="19"/>
      <c r="AE1140" s="71" t="str">
        <f t="shared" si="650"/>
        <v/>
      </c>
      <c r="AF1140" s="71" t="str">
        <f t="shared" si="651"/>
        <v/>
      </c>
      <c r="AG1140" s="71" t="str">
        <f t="shared" si="652"/>
        <v/>
      </c>
      <c r="AH1140" s="71" t="str">
        <f t="shared" si="653"/>
        <v/>
      </c>
      <c r="AI1140" s="71" t="str">
        <f t="shared" si="654"/>
        <v/>
      </c>
      <c r="AJ1140" s="71" t="str">
        <f t="shared" si="655"/>
        <v/>
      </c>
      <c r="AK1140" s="71" t="str">
        <f t="shared" si="656"/>
        <v/>
      </c>
      <c r="AL1140" s="71" t="str">
        <f t="shared" si="657"/>
        <v/>
      </c>
      <c r="AM1140" s="71" t="str">
        <f t="shared" si="658"/>
        <v/>
      </c>
      <c r="AN1140" s="72" t="str">
        <f t="shared" si="659"/>
        <v/>
      </c>
      <c r="AO1140" s="73" t="str">
        <f t="shared" si="660"/>
        <v/>
      </c>
      <c r="AP1140" s="72" t="str">
        <f t="shared" si="661"/>
        <v/>
      </c>
      <c r="AQ1140" s="72" t="str">
        <f t="shared" si="662"/>
        <v/>
      </c>
      <c r="AR1140" s="72" t="str">
        <f t="shared" si="663"/>
        <v/>
      </c>
      <c r="AS1140" s="72" t="str">
        <f t="shared" si="664"/>
        <v/>
      </c>
      <c r="AT1140" s="72" t="str">
        <f t="shared" si="665"/>
        <v/>
      </c>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78" t="str">
        <f t="shared" si="666"/>
        <v/>
      </c>
      <c r="CO1140" s="78" t="str">
        <f t="shared" si="667"/>
        <v/>
      </c>
      <c r="CP1140" s="78" t="str">
        <f t="shared" si="668"/>
        <v/>
      </c>
      <c r="CQ1140" s="78" t="str">
        <f t="shared" si="669"/>
        <v/>
      </c>
      <c r="CR1140" s="78" t="str">
        <f t="shared" si="670"/>
        <v/>
      </c>
      <c r="CS1140" s="78" t="str">
        <f t="shared" si="671"/>
        <v/>
      </c>
      <c r="CT1140" s="78">
        <f t="shared" si="672"/>
        <v>0</v>
      </c>
      <c r="CU1140" s="78">
        <f t="shared" si="673"/>
        <v>0</v>
      </c>
      <c r="CV1140" s="78">
        <f t="shared" si="674"/>
        <v>0</v>
      </c>
      <c r="CW1140" s="78">
        <f t="shared" si="675"/>
        <v>0</v>
      </c>
      <c r="CX1140" s="78">
        <f t="shared" si="676"/>
        <v>0</v>
      </c>
      <c r="CY1140" s="78">
        <f t="shared" si="677"/>
        <v>0</v>
      </c>
      <c r="CZ1140" s="78">
        <f t="shared" si="678"/>
        <v>0</v>
      </c>
      <c r="DA1140" s="78">
        <f>IF(COUNTIFS($A$2:$A$601,A1140,$B$2:$B$601,B1140,$F$2:F$601,F1140)&gt;1,1,0)</f>
        <v>0</v>
      </c>
      <c r="DB1140" s="78">
        <f t="shared" si="679"/>
        <v>0</v>
      </c>
      <c r="DC1140" s="78">
        <f t="shared" si="680"/>
        <v>0</v>
      </c>
      <c r="DD1140" s="78">
        <f t="shared" si="681"/>
        <v>0</v>
      </c>
      <c r="DE1140" s="78" t="str">
        <f t="shared" si="682"/>
        <v>1</v>
      </c>
      <c r="DF1140" s="78" t="str">
        <f t="shared" si="683"/>
        <v>1</v>
      </c>
      <c r="DG1140" s="78" t="str">
        <f t="shared" si="684"/>
        <v>1</v>
      </c>
      <c r="DH1140" s="78" t="str">
        <f t="shared" si="685"/>
        <v>1</v>
      </c>
      <c r="DI1140" s="79" t="str">
        <f>IFERROR(IF(J1140="","",VLOOKUP(J1140,Lists!$D$3:$E$13,2,FALSE)),1)</f>
        <v/>
      </c>
      <c r="DJ1140" s="79" t="str">
        <f>IFERROR(IF(K1140="","",VLOOKUP(K1140,Lists!$F$3:$G$14,2,FALSE)),1)</f>
        <v/>
      </c>
      <c r="DK1140" s="79" t="str">
        <f>IFERROR(IF(M1140="","",VLOOKUP(M1140,Lists!$AA$3:$AB$18,2,FALSE)),1)</f>
        <v/>
      </c>
      <c r="DL1140" s="79" t="str">
        <f>IFERROR(IF(N1140="","",VLOOKUP(N1140,Lists!$AC$3:$AD$13,2,FALSE)),1)</f>
        <v/>
      </c>
    </row>
    <row r="1141" spans="1:116" ht="15" customHeight="1" x14ac:dyDescent="0.2">
      <c r="A1141" s="20"/>
      <c r="B1141" s="19"/>
      <c r="C1141" s="19"/>
      <c r="D1141" s="19"/>
      <c r="E1141" s="136"/>
      <c r="F1141" s="70"/>
      <c r="G1141" s="19"/>
      <c r="H1141" s="65"/>
      <c r="I1141" s="20"/>
      <c r="J1141" s="66"/>
      <c r="K1141" s="18"/>
      <c r="L1141" s="18"/>
      <c r="M1141" s="20"/>
      <c r="N1141" s="20"/>
      <c r="O1141" s="18"/>
      <c r="P1141" s="134"/>
      <c r="Q1141" s="70"/>
      <c r="R1141" s="134"/>
      <c r="S1141" s="70"/>
      <c r="T1141" s="134"/>
      <c r="U1141" s="70"/>
      <c r="V1141" s="134"/>
      <c r="W1141" s="20"/>
      <c r="X1141" s="135"/>
      <c r="Y1141" s="20"/>
      <c r="Z1141" s="135"/>
      <c r="AA1141" s="19"/>
      <c r="AB1141" s="19"/>
      <c r="AC1141" s="19"/>
      <c r="AD1141" s="19"/>
      <c r="AE1141" s="71" t="str">
        <f t="shared" si="650"/>
        <v/>
      </c>
      <c r="AF1141" s="71" t="str">
        <f t="shared" si="651"/>
        <v/>
      </c>
      <c r="AG1141" s="71" t="str">
        <f t="shared" si="652"/>
        <v/>
      </c>
      <c r="AH1141" s="71" t="str">
        <f t="shared" si="653"/>
        <v/>
      </c>
      <c r="AI1141" s="71" t="str">
        <f t="shared" si="654"/>
        <v/>
      </c>
      <c r="AJ1141" s="71" t="str">
        <f t="shared" si="655"/>
        <v/>
      </c>
      <c r="AK1141" s="71" t="str">
        <f t="shared" si="656"/>
        <v/>
      </c>
      <c r="AL1141" s="71" t="str">
        <f t="shared" si="657"/>
        <v/>
      </c>
      <c r="AM1141" s="71" t="str">
        <f t="shared" si="658"/>
        <v/>
      </c>
      <c r="AN1141" s="72" t="str">
        <f t="shared" si="659"/>
        <v/>
      </c>
      <c r="AO1141" s="73" t="str">
        <f t="shared" si="660"/>
        <v/>
      </c>
      <c r="AP1141" s="72" t="str">
        <f t="shared" si="661"/>
        <v/>
      </c>
      <c r="AQ1141" s="72" t="str">
        <f t="shared" si="662"/>
        <v/>
      </c>
      <c r="AR1141" s="72" t="str">
        <f t="shared" si="663"/>
        <v/>
      </c>
      <c r="AS1141" s="72" t="str">
        <f t="shared" si="664"/>
        <v/>
      </c>
      <c r="AT1141" s="72" t="str">
        <f t="shared" si="665"/>
        <v/>
      </c>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c r="CM1141" s="3"/>
      <c r="CN1141" s="78" t="str">
        <f t="shared" si="666"/>
        <v/>
      </c>
      <c r="CO1141" s="78" t="str">
        <f t="shared" si="667"/>
        <v/>
      </c>
      <c r="CP1141" s="78" t="str">
        <f t="shared" si="668"/>
        <v/>
      </c>
      <c r="CQ1141" s="78" t="str">
        <f t="shared" si="669"/>
        <v/>
      </c>
      <c r="CR1141" s="78" t="str">
        <f t="shared" si="670"/>
        <v/>
      </c>
      <c r="CS1141" s="78" t="str">
        <f t="shared" si="671"/>
        <v/>
      </c>
      <c r="CT1141" s="78">
        <f t="shared" si="672"/>
        <v>0</v>
      </c>
      <c r="CU1141" s="78">
        <f t="shared" si="673"/>
        <v>0</v>
      </c>
      <c r="CV1141" s="78">
        <f t="shared" si="674"/>
        <v>0</v>
      </c>
      <c r="CW1141" s="78">
        <f t="shared" si="675"/>
        <v>0</v>
      </c>
      <c r="CX1141" s="78">
        <f t="shared" si="676"/>
        <v>0</v>
      </c>
      <c r="CY1141" s="78">
        <f t="shared" si="677"/>
        <v>0</v>
      </c>
      <c r="CZ1141" s="78">
        <f t="shared" si="678"/>
        <v>0</v>
      </c>
      <c r="DA1141" s="78">
        <f>IF(COUNTIFS($A$2:$A$601,A1141,$B$2:$B$601,B1141,$F$2:F$601,F1141)&gt;1,1,0)</f>
        <v>0</v>
      </c>
      <c r="DB1141" s="78">
        <f t="shared" si="679"/>
        <v>0</v>
      </c>
      <c r="DC1141" s="78">
        <f t="shared" si="680"/>
        <v>0</v>
      </c>
      <c r="DD1141" s="78">
        <f t="shared" si="681"/>
        <v>0</v>
      </c>
      <c r="DE1141" s="78" t="str">
        <f t="shared" si="682"/>
        <v>1</v>
      </c>
      <c r="DF1141" s="78" t="str">
        <f t="shared" si="683"/>
        <v>1</v>
      </c>
      <c r="DG1141" s="78" t="str">
        <f t="shared" si="684"/>
        <v>1</v>
      </c>
      <c r="DH1141" s="78" t="str">
        <f t="shared" si="685"/>
        <v>1</v>
      </c>
      <c r="DI1141" s="79" t="str">
        <f>IFERROR(IF(J1141="","",VLOOKUP(J1141,Lists!$D$3:$E$13,2,FALSE)),1)</f>
        <v/>
      </c>
      <c r="DJ1141" s="79" t="str">
        <f>IFERROR(IF(K1141="","",VLOOKUP(K1141,Lists!$F$3:$G$14,2,FALSE)),1)</f>
        <v/>
      </c>
      <c r="DK1141" s="79" t="str">
        <f>IFERROR(IF(M1141="","",VLOOKUP(M1141,Lists!$AA$3:$AB$18,2,FALSE)),1)</f>
        <v/>
      </c>
      <c r="DL1141" s="79" t="str">
        <f>IFERROR(IF(N1141="","",VLOOKUP(N1141,Lists!$AC$3:$AD$13,2,FALSE)),1)</f>
        <v/>
      </c>
    </row>
    <row r="1142" spans="1:116" ht="15" customHeight="1" x14ac:dyDescent="0.2">
      <c r="A1142" s="20"/>
      <c r="B1142" s="19"/>
      <c r="C1142" s="19"/>
      <c r="D1142" s="19"/>
      <c r="E1142" s="136"/>
      <c r="F1142" s="70"/>
      <c r="G1142" s="19"/>
      <c r="H1142" s="65"/>
      <c r="I1142" s="20"/>
      <c r="J1142" s="66"/>
      <c r="K1142" s="18"/>
      <c r="L1142" s="18"/>
      <c r="M1142" s="20"/>
      <c r="N1142" s="20"/>
      <c r="O1142" s="18"/>
      <c r="P1142" s="134"/>
      <c r="Q1142" s="70"/>
      <c r="R1142" s="134"/>
      <c r="S1142" s="70"/>
      <c r="T1142" s="134"/>
      <c r="U1142" s="70"/>
      <c r="V1142" s="134"/>
      <c r="W1142" s="20"/>
      <c r="X1142" s="135"/>
      <c r="Y1142" s="20"/>
      <c r="Z1142" s="135"/>
      <c r="AA1142" s="19"/>
      <c r="AB1142" s="19"/>
      <c r="AC1142" s="19"/>
      <c r="AD1142" s="19"/>
      <c r="AE1142" s="71" t="str">
        <f t="shared" si="650"/>
        <v/>
      </c>
      <c r="AF1142" s="71" t="str">
        <f t="shared" si="651"/>
        <v/>
      </c>
      <c r="AG1142" s="71" t="str">
        <f t="shared" si="652"/>
        <v/>
      </c>
      <c r="AH1142" s="71" t="str">
        <f t="shared" si="653"/>
        <v/>
      </c>
      <c r="AI1142" s="71" t="str">
        <f t="shared" si="654"/>
        <v/>
      </c>
      <c r="AJ1142" s="71" t="str">
        <f t="shared" si="655"/>
        <v/>
      </c>
      <c r="AK1142" s="71" t="str">
        <f t="shared" si="656"/>
        <v/>
      </c>
      <c r="AL1142" s="71" t="str">
        <f t="shared" si="657"/>
        <v/>
      </c>
      <c r="AM1142" s="71" t="str">
        <f t="shared" si="658"/>
        <v/>
      </c>
      <c r="AN1142" s="72" t="str">
        <f t="shared" si="659"/>
        <v/>
      </c>
      <c r="AO1142" s="73" t="str">
        <f t="shared" si="660"/>
        <v/>
      </c>
      <c r="AP1142" s="72" t="str">
        <f t="shared" si="661"/>
        <v/>
      </c>
      <c r="AQ1142" s="72" t="str">
        <f t="shared" si="662"/>
        <v/>
      </c>
      <c r="AR1142" s="72" t="str">
        <f t="shared" si="663"/>
        <v/>
      </c>
      <c r="AS1142" s="72" t="str">
        <f t="shared" si="664"/>
        <v/>
      </c>
      <c r="AT1142" s="72" t="str">
        <f t="shared" si="665"/>
        <v/>
      </c>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c r="CN1142" s="78" t="str">
        <f t="shared" si="666"/>
        <v/>
      </c>
      <c r="CO1142" s="78" t="str">
        <f t="shared" si="667"/>
        <v/>
      </c>
      <c r="CP1142" s="78" t="str">
        <f t="shared" si="668"/>
        <v/>
      </c>
      <c r="CQ1142" s="78" t="str">
        <f t="shared" si="669"/>
        <v/>
      </c>
      <c r="CR1142" s="78" t="str">
        <f t="shared" si="670"/>
        <v/>
      </c>
      <c r="CS1142" s="78" t="str">
        <f t="shared" si="671"/>
        <v/>
      </c>
      <c r="CT1142" s="78">
        <f t="shared" si="672"/>
        <v>0</v>
      </c>
      <c r="CU1142" s="78">
        <f t="shared" si="673"/>
        <v>0</v>
      </c>
      <c r="CV1142" s="78">
        <f t="shared" si="674"/>
        <v>0</v>
      </c>
      <c r="CW1142" s="78">
        <f t="shared" si="675"/>
        <v>0</v>
      </c>
      <c r="CX1142" s="78">
        <f t="shared" si="676"/>
        <v>0</v>
      </c>
      <c r="CY1142" s="78">
        <f t="shared" si="677"/>
        <v>0</v>
      </c>
      <c r="CZ1142" s="78">
        <f t="shared" si="678"/>
        <v>0</v>
      </c>
      <c r="DA1142" s="78">
        <f>IF(COUNTIFS($A$2:$A$601,A1142,$B$2:$B$601,B1142,$F$2:F$601,F1142)&gt;1,1,0)</f>
        <v>0</v>
      </c>
      <c r="DB1142" s="78">
        <f t="shared" si="679"/>
        <v>0</v>
      </c>
      <c r="DC1142" s="78">
        <f t="shared" si="680"/>
        <v>0</v>
      </c>
      <c r="DD1142" s="78">
        <f t="shared" si="681"/>
        <v>0</v>
      </c>
      <c r="DE1142" s="78" t="str">
        <f t="shared" si="682"/>
        <v>1</v>
      </c>
      <c r="DF1142" s="78" t="str">
        <f t="shared" si="683"/>
        <v>1</v>
      </c>
      <c r="DG1142" s="78" t="str">
        <f t="shared" si="684"/>
        <v>1</v>
      </c>
      <c r="DH1142" s="78" t="str">
        <f t="shared" si="685"/>
        <v>1</v>
      </c>
      <c r="DI1142" s="79" t="str">
        <f>IFERROR(IF(J1142="","",VLOOKUP(J1142,Lists!$D$3:$E$13,2,FALSE)),1)</f>
        <v/>
      </c>
      <c r="DJ1142" s="79" t="str">
        <f>IFERROR(IF(K1142="","",VLOOKUP(K1142,Lists!$F$3:$G$14,2,FALSE)),1)</f>
        <v/>
      </c>
      <c r="DK1142" s="79" t="str">
        <f>IFERROR(IF(M1142="","",VLOOKUP(M1142,Lists!$AA$3:$AB$18,2,FALSE)),1)</f>
        <v/>
      </c>
      <c r="DL1142" s="79" t="str">
        <f>IFERROR(IF(N1142="","",VLOOKUP(N1142,Lists!$AC$3:$AD$13,2,FALSE)),1)</f>
        <v/>
      </c>
    </row>
    <row r="1143" spans="1:116" ht="15" customHeight="1" x14ac:dyDescent="0.2">
      <c r="A1143" s="20"/>
      <c r="B1143" s="19"/>
      <c r="C1143" s="19"/>
      <c r="D1143" s="19"/>
      <c r="E1143" s="136"/>
      <c r="F1143" s="70"/>
      <c r="G1143" s="19"/>
      <c r="H1143" s="65"/>
      <c r="I1143" s="20"/>
      <c r="J1143" s="66"/>
      <c r="K1143" s="18"/>
      <c r="L1143" s="18"/>
      <c r="M1143" s="20"/>
      <c r="N1143" s="20"/>
      <c r="O1143" s="18"/>
      <c r="P1143" s="134"/>
      <c r="Q1143" s="70"/>
      <c r="R1143" s="134"/>
      <c r="S1143" s="70"/>
      <c r="T1143" s="134"/>
      <c r="U1143" s="70"/>
      <c r="V1143" s="134"/>
      <c r="W1143" s="20"/>
      <c r="X1143" s="135"/>
      <c r="Y1143" s="20"/>
      <c r="Z1143" s="135"/>
      <c r="AA1143" s="19"/>
      <c r="AB1143" s="19"/>
      <c r="AC1143" s="19"/>
      <c r="AD1143" s="19"/>
      <c r="AE1143" s="71" t="str">
        <f t="shared" si="650"/>
        <v/>
      </c>
      <c r="AF1143" s="71" t="str">
        <f t="shared" si="651"/>
        <v/>
      </c>
      <c r="AG1143" s="71" t="str">
        <f t="shared" si="652"/>
        <v/>
      </c>
      <c r="AH1143" s="71" t="str">
        <f t="shared" si="653"/>
        <v/>
      </c>
      <c r="AI1143" s="71" t="str">
        <f t="shared" si="654"/>
        <v/>
      </c>
      <c r="AJ1143" s="71" t="str">
        <f t="shared" si="655"/>
        <v/>
      </c>
      <c r="AK1143" s="71" t="str">
        <f t="shared" si="656"/>
        <v/>
      </c>
      <c r="AL1143" s="71" t="str">
        <f t="shared" si="657"/>
        <v/>
      </c>
      <c r="AM1143" s="71" t="str">
        <f t="shared" si="658"/>
        <v/>
      </c>
      <c r="AN1143" s="72" t="str">
        <f t="shared" si="659"/>
        <v/>
      </c>
      <c r="AO1143" s="73" t="str">
        <f t="shared" si="660"/>
        <v/>
      </c>
      <c r="AP1143" s="72" t="str">
        <f t="shared" si="661"/>
        <v/>
      </c>
      <c r="AQ1143" s="72" t="str">
        <f t="shared" si="662"/>
        <v/>
      </c>
      <c r="AR1143" s="72" t="str">
        <f t="shared" si="663"/>
        <v/>
      </c>
      <c r="AS1143" s="72" t="str">
        <f t="shared" si="664"/>
        <v/>
      </c>
      <c r="AT1143" s="72" t="str">
        <f t="shared" si="665"/>
        <v/>
      </c>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3"/>
      <c r="CB1143" s="3"/>
      <c r="CC1143" s="3"/>
      <c r="CD1143" s="3"/>
      <c r="CE1143" s="3"/>
      <c r="CF1143" s="3"/>
      <c r="CG1143" s="3"/>
      <c r="CH1143" s="3"/>
      <c r="CI1143" s="3"/>
      <c r="CJ1143" s="3"/>
      <c r="CK1143" s="3"/>
      <c r="CL1143" s="3"/>
      <c r="CM1143" s="3"/>
      <c r="CN1143" s="78" t="str">
        <f t="shared" si="666"/>
        <v/>
      </c>
      <c r="CO1143" s="78" t="str">
        <f t="shared" si="667"/>
        <v/>
      </c>
      <c r="CP1143" s="78" t="str">
        <f t="shared" si="668"/>
        <v/>
      </c>
      <c r="CQ1143" s="78" t="str">
        <f t="shared" si="669"/>
        <v/>
      </c>
      <c r="CR1143" s="78" t="str">
        <f t="shared" si="670"/>
        <v/>
      </c>
      <c r="CS1143" s="78" t="str">
        <f t="shared" si="671"/>
        <v/>
      </c>
      <c r="CT1143" s="78">
        <f t="shared" si="672"/>
        <v>0</v>
      </c>
      <c r="CU1143" s="78">
        <f t="shared" si="673"/>
        <v>0</v>
      </c>
      <c r="CV1143" s="78">
        <f t="shared" si="674"/>
        <v>0</v>
      </c>
      <c r="CW1143" s="78">
        <f t="shared" si="675"/>
        <v>0</v>
      </c>
      <c r="CX1143" s="78">
        <f t="shared" si="676"/>
        <v>0</v>
      </c>
      <c r="CY1143" s="78">
        <f t="shared" si="677"/>
        <v>0</v>
      </c>
      <c r="CZ1143" s="78">
        <f t="shared" si="678"/>
        <v>0</v>
      </c>
      <c r="DA1143" s="78">
        <f>IF(COUNTIFS($A$2:$A$601,A1143,$B$2:$B$601,B1143,$F$2:F$601,F1143)&gt;1,1,0)</f>
        <v>0</v>
      </c>
      <c r="DB1143" s="78">
        <f t="shared" si="679"/>
        <v>0</v>
      </c>
      <c r="DC1143" s="78">
        <f t="shared" si="680"/>
        <v>0</v>
      </c>
      <c r="DD1143" s="78">
        <f t="shared" si="681"/>
        <v>0</v>
      </c>
      <c r="DE1143" s="78" t="str">
        <f t="shared" si="682"/>
        <v>1</v>
      </c>
      <c r="DF1143" s="78" t="str">
        <f t="shared" si="683"/>
        <v>1</v>
      </c>
      <c r="DG1143" s="78" t="str">
        <f t="shared" si="684"/>
        <v>1</v>
      </c>
      <c r="DH1143" s="78" t="str">
        <f t="shared" si="685"/>
        <v>1</v>
      </c>
      <c r="DI1143" s="79" t="str">
        <f>IFERROR(IF(J1143="","",VLOOKUP(J1143,Lists!$D$3:$E$13,2,FALSE)),1)</f>
        <v/>
      </c>
      <c r="DJ1143" s="79" t="str">
        <f>IFERROR(IF(K1143="","",VLOOKUP(K1143,Lists!$F$3:$G$14,2,FALSE)),1)</f>
        <v/>
      </c>
      <c r="DK1143" s="79" t="str">
        <f>IFERROR(IF(M1143="","",VLOOKUP(M1143,Lists!$AA$3:$AB$18,2,FALSE)),1)</f>
        <v/>
      </c>
      <c r="DL1143" s="79" t="str">
        <f>IFERROR(IF(N1143="","",VLOOKUP(N1143,Lists!$AC$3:$AD$13,2,FALSE)),1)</f>
        <v/>
      </c>
    </row>
    <row r="1144" spans="1:116" ht="15" customHeight="1" x14ac:dyDescent="0.2">
      <c r="A1144" s="20"/>
      <c r="B1144" s="19"/>
      <c r="C1144" s="19"/>
      <c r="D1144" s="19"/>
      <c r="E1144" s="136"/>
      <c r="F1144" s="70"/>
      <c r="G1144" s="19"/>
      <c r="H1144" s="65"/>
      <c r="I1144" s="20"/>
      <c r="J1144" s="66"/>
      <c r="K1144" s="18"/>
      <c r="L1144" s="18"/>
      <c r="M1144" s="20"/>
      <c r="N1144" s="20"/>
      <c r="O1144" s="18"/>
      <c r="P1144" s="134"/>
      <c r="Q1144" s="70"/>
      <c r="R1144" s="134"/>
      <c r="S1144" s="70"/>
      <c r="T1144" s="134"/>
      <c r="U1144" s="70"/>
      <c r="V1144" s="134"/>
      <c r="W1144" s="20"/>
      <c r="X1144" s="135"/>
      <c r="Y1144" s="20"/>
      <c r="Z1144" s="135"/>
      <c r="AA1144" s="19"/>
      <c r="AB1144" s="19"/>
      <c r="AC1144" s="19"/>
      <c r="AD1144" s="19"/>
      <c r="AE1144" s="71" t="str">
        <f t="shared" si="650"/>
        <v/>
      </c>
      <c r="AF1144" s="71" t="str">
        <f t="shared" si="651"/>
        <v/>
      </c>
      <c r="AG1144" s="71" t="str">
        <f t="shared" si="652"/>
        <v/>
      </c>
      <c r="AH1144" s="71" t="str">
        <f t="shared" si="653"/>
        <v/>
      </c>
      <c r="AI1144" s="71" t="str">
        <f t="shared" si="654"/>
        <v/>
      </c>
      <c r="AJ1144" s="71" t="str">
        <f t="shared" si="655"/>
        <v/>
      </c>
      <c r="AK1144" s="71" t="str">
        <f t="shared" si="656"/>
        <v/>
      </c>
      <c r="AL1144" s="71" t="str">
        <f t="shared" si="657"/>
        <v/>
      </c>
      <c r="AM1144" s="71" t="str">
        <f t="shared" si="658"/>
        <v/>
      </c>
      <c r="AN1144" s="72" t="str">
        <f t="shared" si="659"/>
        <v/>
      </c>
      <c r="AO1144" s="73" t="str">
        <f t="shared" si="660"/>
        <v/>
      </c>
      <c r="AP1144" s="72" t="str">
        <f t="shared" si="661"/>
        <v/>
      </c>
      <c r="AQ1144" s="72" t="str">
        <f t="shared" si="662"/>
        <v/>
      </c>
      <c r="AR1144" s="72" t="str">
        <f t="shared" si="663"/>
        <v/>
      </c>
      <c r="AS1144" s="72" t="str">
        <f t="shared" si="664"/>
        <v/>
      </c>
      <c r="AT1144" s="72" t="str">
        <f t="shared" si="665"/>
        <v/>
      </c>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c r="BX1144" s="3"/>
      <c r="BY1144" s="3"/>
      <c r="BZ1144" s="3"/>
      <c r="CA1144" s="3"/>
      <c r="CB1144" s="3"/>
      <c r="CC1144" s="3"/>
      <c r="CD1144" s="3"/>
      <c r="CE1144" s="3"/>
      <c r="CF1144" s="3"/>
      <c r="CG1144" s="3"/>
      <c r="CH1144" s="3"/>
      <c r="CI1144" s="3"/>
      <c r="CJ1144" s="3"/>
      <c r="CK1144" s="3"/>
      <c r="CL1144" s="3"/>
      <c r="CM1144" s="3"/>
      <c r="CN1144" s="78" t="str">
        <f t="shared" si="666"/>
        <v/>
      </c>
      <c r="CO1144" s="78" t="str">
        <f t="shared" si="667"/>
        <v/>
      </c>
      <c r="CP1144" s="78" t="str">
        <f t="shared" si="668"/>
        <v/>
      </c>
      <c r="CQ1144" s="78" t="str">
        <f t="shared" si="669"/>
        <v/>
      </c>
      <c r="CR1144" s="78" t="str">
        <f t="shared" si="670"/>
        <v/>
      </c>
      <c r="CS1144" s="78" t="str">
        <f t="shared" si="671"/>
        <v/>
      </c>
      <c r="CT1144" s="78">
        <f t="shared" si="672"/>
        <v>0</v>
      </c>
      <c r="CU1144" s="78">
        <f t="shared" si="673"/>
        <v>0</v>
      </c>
      <c r="CV1144" s="78">
        <f t="shared" si="674"/>
        <v>0</v>
      </c>
      <c r="CW1144" s="78">
        <f t="shared" si="675"/>
        <v>0</v>
      </c>
      <c r="CX1144" s="78">
        <f t="shared" si="676"/>
        <v>0</v>
      </c>
      <c r="CY1144" s="78">
        <f t="shared" si="677"/>
        <v>0</v>
      </c>
      <c r="CZ1144" s="78">
        <f t="shared" si="678"/>
        <v>0</v>
      </c>
      <c r="DA1144" s="78">
        <f>IF(COUNTIFS($A$2:$A$601,A1144,$B$2:$B$601,B1144,$F$2:F$601,F1144)&gt;1,1,0)</f>
        <v>0</v>
      </c>
      <c r="DB1144" s="78">
        <f t="shared" si="679"/>
        <v>0</v>
      </c>
      <c r="DC1144" s="78">
        <f t="shared" si="680"/>
        <v>0</v>
      </c>
      <c r="DD1144" s="78">
        <f t="shared" si="681"/>
        <v>0</v>
      </c>
      <c r="DE1144" s="78" t="str">
        <f t="shared" si="682"/>
        <v>1</v>
      </c>
      <c r="DF1144" s="78" t="str">
        <f t="shared" si="683"/>
        <v>1</v>
      </c>
      <c r="DG1144" s="78" t="str">
        <f t="shared" si="684"/>
        <v>1</v>
      </c>
      <c r="DH1144" s="78" t="str">
        <f t="shared" si="685"/>
        <v>1</v>
      </c>
      <c r="DI1144" s="79" t="str">
        <f>IFERROR(IF(J1144="","",VLOOKUP(J1144,Lists!$D$3:$E$13,2,FALSE)),1)</f>
        <v/>
      </c>
      <c r="DJ1144" s="79" t="str">
        <f>IFERROR(IF(K1144="","",VLOOKUP(K1144,Lists!$F$3:$G$14,2,FALSE)),1)</f>
        <v/>
      </c>
      <c r="DK1144" s="79" t="str">
        <f>IFERROR(IF(M1144="","",VLOOKUP(M1144,Lists!$AA$3:$AB$18,2,FALSE)),1)</f>
        <v/>
      </c>
      <c r="DL1144" s="79" t="str">
        <f>IFERROR(IF(N1144="","",VLOOKUP(N1144,Lists!$AC$3:$AD$13,2,FALSE)),1)</f>
        <v/>
      </c>
    </row>
    <row r="1145" spans="1:116" ht="15" customHeight="1" x14ac:dyDescent="0.2">
      <c r="A1145" s="20"/>
      <c r="B1145" s="19"/>
      <c r="C1145" s="19"/>
      <c r="D1145" s="19"/>
      <c r="E1145" s="136"/>
      <c r="F1145" s="70"/>
      <c r="G1145" s="19"/>
      <c r="H1145" s="65"/>
      <c r="I1145" s="20"/>
      <c r="J1145" s="66"/>
      <c r="K1145" s="18"/>
      <c r="L1145" s="18"/>
      <c r="M1145" s="20"/>
      <c r="N1145" s="20"/>
      <c r="O1145" s="18"/>
      <c r="P1145" s="134"/>
      <c r="Q1145" s="70"/>
      <c r="R1145" s="134"/>
      <c r="S1145" s="70"/>
      <c r="T1145" s="134"/>
      <c r="U1145" s="70"/>
      <c r="V1145" s="134"/>
      <c r="W1145" s="20"/>
      <c r="X1145" s="135"/>
      <c r="Y1145" s="20"/>
      <c r="Z1145" s="135"/>
      <c r="AA1145" s="19"/>
      <c r="AB1145" s="19"/>
      <c r="AC1145" s="19"/>
      <c r="AD1145" s="19"/>
      <c r="AE1145" s="71" t="str">
        <f t="shared" si="650"/>
        <v/>
      </c>
      <c r="AF1145" s="71" t="str">
        <f t="shared" si="651"/>
        <v/>
      </c>
      <c r="AG1145" s="71" t="str">
        <f t="shared" si="652"/>
        <v/>
      </c>
      <c r="AH1145" s="71" t="str">
        <f t="shared" si="653"/>
        <v/>
      </c>
      <c r="AI1145" s="71" t="str">
        <f t="shared" si="654"/>
        <v/>
      </c>
      <c r="AJ1145" s="71" t="str">
        <f t="shared" si="655"/>
        <v/>
      </c>
      <c r="AK1145" s="71" t="str">
        <f t="shared" si="656"/>
        <v/>
      </c>
      <c r="AL1145" s="71" t="str">
        <f t="shared" si="657"/>
        <v/>
      </c>
      <c r="AM1145" s="71" t="str">
        <f t="shared" si="658"/>
        <v/>
      </c>
      <c r="AN1145" s="72" t="str">
        <f t="shared" si="659"/>
        <v/>
      </c>
      <c r="AO1145" s="73" t="str">
        <f t="shared" si="660"/>
        <v/>
      </c>
      <c r="AP1145" s="72" t="str">
        <f t="shared" si="661"/>
        <v/>
      </c>
      <c r="AQ1145" s="72" t="str">
        <f t="shared" si="662"/>
        <v/>
      </c>
      <c r="AR1145" s="72" t="str">
        <f t="shared" si="663"/>
        <v/>
      </c>
      <c r="AS1145" s="72" t="str">
        <f t="shared" si="664"/>
        <v/>
      </c>
      <c r="AT1145" s="72" t="str">
        <f t="shared" si="665"/>
        <v/>
      </c>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3"/>
      <c r="CI1145" s="3"/>
      <c r="CJ1145" s="3"/>
      <c r="CK1145" s="3"/>
      <c r="CL1145" s="3"/>
      <c r="CM1145" s="3"/>
      <c r="CN1145" s="78" t="str">
        <f t="shared" si="666"/>
        <v/>
      </c>
      <c r="CO1145" s="78" t="str">
        <f t="shared" si="667"/>
        <v/>
      </c>
      <c r="CP1145" s="78" t="str">
        <f t="shared" si="668"/>
        <v/>
      </c>
      <c r="CQ1145" s="78" t="str">
        <f t="shared" si="669"/>
        <v/>
      </c>
      <c r="CR1145" s="78" t="str">
        <f t="shared" si="670"/>
        <v/>
      </c>
      <c r="CS1145" s="78" t="str">
        <f t="shared" si="671"/>
        <v/>
      </c>
      <c r="CT1145" s="78">
        <f t="shared" si="672"/>
        <v>0</v>
      </c>
      <c r="CU1145" s="78">
        <f t="shared" si="673"/>
        <v>0</v>
      </c>
      <c r="CV1145" s="78">
        <f t="shared" si="674"/>
        <v>0</v>
      </c>
      <c r="CW1145" s="78">
        <f t="shared" si="675"/>
        <v>0</v>
      </c>
      <c r="CX1145" s="78">
        <f t="shared" si="676"/>
        <v>0</v>
      </c>
      <c r="CY1145" s="78">
        <f t="shared" si="677"/>
        <v>0</v>
      </c>
      <c r="CZ1145" s="78">
        <f t="shared" si="678"/>
        <v>0</v>
      </c>
      <c r="DA1145" s="78">
        <f>IF(COUNTIFS($A$2:$A$601,A1145,$B$2:$B$601,B1145,$F$2:F$601,F1145)&gt;1,1,0)</f>
        <v>0</v>
      </c>
      <c r="DB1145" s="78">
        <f t="shared" si="679"/>
        <v>0</v>
      </c>
      <c r="DC1145" s="78">
        <f t="shared" si="680"/>
        <v>0</v>
      </c>
      <c r="DD1145" s="78">
        <f t="shared" si="681"/>
        <v>0</v>
      </c>
      <c r="DE1145" s="78" t="str">
        <f t="shared" si="682"/>
        <v>1</v>
      </c>
      <c r="DF1145" s="78" t="str">
        <f t="shared" si="683"/>
        <v>1</v>
      </c>
      <c r="DG1145" s="78" t="str">
        <f t="shared" si="684"/>
        <v>1</v>
      </c>
      <c r="DH1145" s="78" t="str">
        <f t="shared" si="685"/>
        <v>1</v>
      </c>
      <c r="DI1145" s="79" t="str">
        <f>IFERROR(IF(J1145="","",VLOOKUP(J1145,Lists!$D$3:$E$13,2,FALSE)),1)</f>
        <v/>
      </c>
      <c r="DJ1145" s="79" t="str">
        <f>IFERROR(IF(K1145="","",VLOOKUP(K1145,Lists!$F$3:$G$14,2,FALSE)),1)</f>
        <v/>
      </c>
      <c r="DK1145" s="79" t="str">
        <f>IFERROR(IF(M1145="","",VLOOKUP(M1145,Lists!$AA$3:$AB$18,2,FALSE)),1)</f>
        <v/>
      </c>
      <c r="DL1145" s="79" t="str">
        <f>IFERROR(IF(N1145="","",VLOOKUP(N1145,Lists!$AC$3:$AD$13,2,FALSE)),1)</f>
        <v/>
      </c>
    </row>
    <row r="1146" spans="1:116" ht="15" customHeight="1" x14ac:dyDescent="0.2">
      <c r="A1146" s="20"/>
      <c r="B1146" s="19"/>
      <c r="C1146" s="19"/>
      <c r="D1146" s="19"/>
      <c r="E1146" s="136"/>
      <c r="F1146" s="70"/>
      <c r="G1146" s="19"/>
      <c r="H1146" s="65"/>
      <c r="I1146" s="20"/>
      <c r="J1146" s="66"/>
      <c r="K1146" s="18"/>
      <c r="L1146" s="18"/>
      <c r="M1146" s="20"/>
      <c r="N1146" s="20"/>
      <c r="O1146" s="18"/>
      <c r="P1146" s="134"/>
      <c r="Q1146" s="70"/>
      <c r="R1146" s="134"/>
      <c r="S1146" s="70"/>
      <c r="T1146" s="134"/>
      <c r="U1146" s="70"/>
      <c r="V1146" s="134"/>
      <c r="W1146" s="20"/>
      <c r="X1146" s="135"/>
      <c r="Y1146" s="20"/>
      <c r="Z1146" s="135"/>
      <c r="AA1146" s="19"/>
      <c r="AB1146" s="19"/>
      <c r="AC1146" s="19"/>
      <c r="AD1146" s="19"/>
      <c r="AE1146" s="71" t="str">
        <f t="shared" si="650"/>
        <v/>
      </c>
      <c r="AF1146" s="71" t="str">
        <f t="shared" si="651"/>
        <v/>
      </c>
      <c r="AG1146" s="71" t="str">
        <f t="shared" si="652"/>
        <v/>
      </c>
      <c r="AH1146" s="71" t="str">
        <f t="shared" si="653"/>
        <v/>
      </c>
      <c r="AI1146" s="71" t="str">
        <f t="shared" si="654"/>
        <v/>
      </c>
      <c r="AJ1146" s="71" t="str">
        <f t="shared" si="655"/>
        <v/>
      </c>
      <c r="AK1146" s="71" t="str">
        <f t="shared" si="656"/>
        <v/>
      </c>
      <c r="AL1146" s="71" t="str">
        <f t="shared" si="657"/>
        <v/>
      </c>
      <c r="AM1146" s="71" t="str">
        <f t="shared" si="658"/>
        <v/>
      </c>
      <c r="AN1146" s="72" t="str">
        <f t="shared" si="659"/>
        <v/>
      </c>
      <c r="AO1146" s="73" t="str">
        <f t="shared" si="660"/>
        <v/>
      </c>
      <c r="AP1146" s="72" t="str">
        <f t="shared" si="661"/>
        <v/>
      </c>
      <c r="AQ1146" s="72" t="str">
        <f t="shared" si="662"/>
        <v/>
      </c>
      <c r="AR1146" s="72" t="str">
        <f t="shared" si="663"/>
        <v/>
      </c>
      <c r="AS1146" s="72" t="str">
        <f t="shared" si="664"/>
        <v/>
      </c>
      <c r="AT1146" s="72" t="str">
        <f t="shared" si="665"/>
        <v/>
      </c>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c r="CN1146" s="78" t="str">
        <f t="shared" si="666"/>
        <v/>
      </c>
      <c r="CO1146" s="78" t="str">
        <f t="shared" si="667"/>
        <v/>
      </c>
      <c r="CP1146" s="78" t="str">
        <f t="shared" si="668"/>
        <v/>
      </c>
      <c r="CQ1146" s="78" t="str">
        <f t="shared" si="669"/>
        <v/>
      </c>
      <c r="CR1146" s="78" t="str">
        <f t="shared" si="670"/>
        <v/>
      </c>
      <c r="CS1146" s="78" t="str">
        <f t="shared" si="671"/>
        <v/>
      </c>
      <c r="CT1146" s="78">
        <f t="shared" si="672"/>
        <v>0</v>
      </c>
      <c r="CU1146" s="78">
        <f t="shared" si="673"/>
        <v>0</v>
      </c>
      <c r="CV1146" s="78">
        <f t="shared" si="674"/>
        <v>0</v>
      </c>
      <c r="CW1146" s="78">
        <f t="shared" si="675"/>
        <v>0</v>
      </c>
      <c r="CX1146" s="78">
        <f t="shared" si="676"/>
        <v>0</v>
      </c>
      <c r="CY1146" s="78">
        <f t="shared" si="677"/>
        <v>0</v>
      </c>
      <c r="CZ1146" s="78">
        <f t="shared" si="678"/>
        <v>0</v>
      </c>
      <c r="DA1146" s="78">
        <f>IF(COUNTIFS($A$2:$A$601,A1146,$B$2:$B$601,B1146,$F$2:F$601,F1146)&gt;1,1,0)</f>
        <v>0</v>
      </c>
      <c r="DB1146" s="78">
        <f t="shared" si="679"/>
        <v>0</v>
      </c>
      <c r="DC1146" s="78">
        <f t="shared" si="680"/>
        <v>0</v>
      </c>
      <c r="DD1146" s="78">
        <f t="shared" si="681"/>
        <v>0</v>
      </c>
      <c r="DE1146" s="78" t="str">
        <f t="shared" si="682"/>
        <v>1</v>
      </c>
      <c r="DF1146" s="78" t="str">
        <f t="shared" si="683"/>
        <v>1</v>
      </c>
      <c r="DG1146" s="78" t="str">
        <f t="shared" si="684"/>
        <v>1</v>
      </c>
      <c r="DH1146" s="78" t="str">
        <f t="shared" si="685"/>
        <v>1</v>
      </c>
      <c r="DI1146" s="79" t="str">
        <f>IFERROR(IF(J1146="","",VLOOKUP(J1146,Lists!$D$3:$E$13,2,FALSE)),1)</f>
        <v/>
      </c>
      <c r="DJ1146" s="79" t="str">
        <f>IFERROR(IF(K1146="","",VLOOKUP(K1146,Lists!$F$3:$G$14,2,FALSE)),1)</f>
        <v/>
      </c>
      <c r="DK1146" s="79" t="str">
        <f>IFERROR(IF(M1146="","",VLOOKUP(M1146,Lists!$AA$3:$AB$18,2,FALSE)),1)</f>
        <v/>
      </c>
      <c r="DL1146" s="79" t="str">
        <f>IFERROR(IF(N1146="","",VLOOKUP(N1146,Lists!$AC$3:$AD$13,2,FALSE)),1)</f>
        <v/>
      </c>
    </row>
    <row r="1147" spans="1:116" ht="15" customHeight="1" x14ac:dyDescent="0.2">
      <c r="A1147" s="20"/>
      <c r="B1147" s="19"/>
      <c r="C1147" s="19"/>
      <c r="D1147" s="19"/>
      <c r="E1147" s="136"/>
      <c r="F1147" s="70"/>
      <c r="G1147" s="19"/>
      <c r="H1147" s="65"/>
      <c r="I1147" s="20"/>
      <c r="J1147" s="66"/>
      <c r="K1147" s="18"/>
      <c r="L1147" s="18"/>
      <c r="M1147" s="20"/>
      <c r="N1147" s="20"/>
      <c r="O1147" s="18"/>
      <c r="P1147" s="134"/>
      <c r="Q1147" s="70"/>
      <c r="R1147" s="134"/>
      <c r="S1147" s="70"/>
      <c r="T1147" s="134"/>
      <c r="U1147" s="70"/>
      <c r="V1147" s="134"/>
      <c r="W1147" s="20"/>
      <c r="X1147" s="135"/>
      <c r="Y1147" s="20"/>
      <c r="Z1147" s="135"/>
      <c r="AA1147" s="19"/>
      <c r="AB1147" s="19"/>
      <c r="AC1147" s="19"/>
      <c r="AD1147" s="19"/>
      <c r="AE1147" s="71" t="str">
        <f t="shared" si="650"/>
        <v/>
      </c>
      <c r="AF1147" s="71" t="str">
        <f t="shared" si="651"/>
        <v/>
      </c>
      <c r="AG1147" s="71" t="str">
        <f t="shared" si="652"/>
        <v/>
      </c>
      <c r="AH1147" s="71" t="str">
        <f t="shared" si="653"/>
        <v/>
      </c>
      <c r="AI1147" s="71" t="str">
        <f t="shared" si="654"/>
        <v/>
      </c>
      <c r="AJ1147" s="71" t="str">
        <f t="shared" si="655"/>
        <v/>
      </c>
      <c r="AK1147" s="71" t="str">
        <f t="shared" si="656"/>
        <v/>
      </c>
      <c r="AL1147" s="71" t="str">
        <f t="shared" si="657"/>
        <v/>
      </c>
      <c r="AM1147" s="71" t="str">
        <f t="shared" si="658"/>
        <v/>
      </c>
      <c r="AN1147" s="72" t="str">
        <f t="shared" si="659"/>
        <v/>
      </c>
      <c r="AO1147" s="73" t="str">
        <f t="shared" si="660"/>
        <v/>
      </c>
      <c r="AP1147" s="72" t="str">
        <f t="shared" si="661"/>
        <v/>
      </c>
      <c r="AQ1147" s="72" t="str">
        <f t="shared" si="662"/>
        <v/>
      </c>
      <c r="AR1147" s="72" t="str">
        <f t="shared" si="663"/>
        <v/>
      </c>
      <c r="AS1147" s="72" t="str">
        <f t="shared" si="664"/>
        <v/>
      </c>
      <c r="AT1147" s="72" t="str">
        <f t="shared" si="665"/>
        <v/>
      </c>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3"/>
      <c r="CB1147" s="3"/>
      <c r="CC1147" s="3"/>
      <c r="CD1147" s="3"/>
      <c r="CE1147" s="3"/>
      <c r="CF1147" s="3"/>
      <c r="CG1147" s="3"/>
      <c r="CH1147" s="3"/>
      <c r="CI1147" s="3"/>
      <c r="CJ1147" s="3"/>
      <c r="CK1147" s="3"/>
      <c r="CL1147" s="3"/>
      <c r="CM1147" s="3"/>
      <c r="CN1147" s="78" t="str">
        <f t="shared" si="666"/>
        <v/>
      </c>
      <c r="CO1147" s="78" t="str">
        <f t="shared" si="667"/>
        <v/>
      </c>
      <c r="CP1147" s="78" t="str">
        <f t="shared" si="668"/>
        <v/>
      </c>
      <c r="CQ1147" s="78" t="str">
        <f t="shared" si="669"/>
        <v/>
      </c>
      <c r="CR1147" s="78" t="str">
        <f t="shared" si="670"/>
        <v/>
      </c>
      <c r="CS1147" s="78" t="str">
        <f t="shared" si="671"/>
        <v/>
      </c>
      <c r="CT1147" s="78">
        <f t="shared" si="672"/>
        <v>0</v>
      </c>
      <c r="CU1147" s="78">
        <f t="shared" si="673"/>
        <v>0</v>
      </c>
      <c r="CV1147" s="78">
        <f t="shared" si="674"/>
        <v>0</v>
      </c>
      <c r="CW1147" s="78">
        <f t="shared" si="675"/>
        <v>0</v>
      </c>
      <c r="CX1147" s="78">
        <f t="shared" si="676"/>
        <v>0</v>
      </c>
      <c r="CY1147" s="78">
        <f t="shared" si="677"/>
        <v>0</v>
      </c>
      <c r="CZ1147" s="78">
        <f t="shared" si="678"/>
        <v>0</v>
      </c>
      <c r="DA1147" s="78">
        <f>IF(COUNTIFS($A$2:$A$601,A1147,$B$2:$B$601,B1147,$F$2:F$601,F1147)&gt;1,1,0)</f>
        <v>0</v>
      </c>
      <c r="DB1147" s="78">
        <f t="shared" si="679"/>
        <v>0</v>
      </c>
      <c r="DC1147" s="78">
        <f t="shared" si="680"/>
        <v>0</v>
      </c>
      <c r="DD1147" s="78">
        <f t="shared" si="681"/>
        <v>0</v>
      </c>
      <c r="DE1147" s="78" t="str">
        <f t="shared" si="682"/>
        <v>1</v>
      </c>
      <c r="DF1147" s="78" t="str">
        <f t="shared" si="683"/>
        <v>1</v>
      </c>
      <c r="DG1147" s="78" t="str">
        <f t="shared" si="684"/>
        <v>1</v>
      </c>
      <c r="DH1147" s="78" t="str">
        <f t="shared" si="685"/>
        <v>1</v>
      </c>
      <c r="DI1147" s="79" t="str">
        <f>IFERROR(IF(J1147="","",VLOOKUP(J1147,Lists!$D$3:$E$13,2,FALSE)),1)</f>
        <v/>
      </c>
      <c r="DJ1147" s="79" t="str">
        <f>IFERROR(IF(K1147="","",VLOOKUP(K1147,Lists!$F$3:$G$14,2,FALSE)),1)</f>
        <v/>
      </c>
      <c r="DK1147" s="79" t="str">
        <f>IFERROR(IF(M1147="","",VLOOKUP(M1147,Lists!$AA$3:$AB$18,2,FALSE)),1)</f>
        <v/>
      </c>
      <c r="DL1147" s="79" t="str">
        <f>IFERROR(IF(N1147="","",VLOOKUP(N1147,Lists!$AC$3:$AD$13,2,FALSE)),1)</f>
        <v/>
      </c>
    </row>
    <row r="1148" spans="1:116" ht="15" customHeight="1" x14ac:dyDescent="0.2">
      <c r="A1148" s="20"/>
      <c r="B1148" s="19"/>
      <c r="C1148" s="19"/>
      <c r="D1148" s="19"/>
      <c r="E1148" s="136"/>
      <c r="F1148" s="70"/>
      <c r="G1148" s="19"/>
      <c r="H1148" s="65"/>
      <c r="I1148" s="20"/>
      <c r="J1148" s="66"/>
      <c r="K1148" s="18"/>
      <c r="L1148" s="18"/>
      <c r="M1148" s="20"/>
      <c r="N1148" s="20"/>
      <c r="O1148" s="18"/>
      <c r="P1148" s="134"/>
      <c r="Q1148" s="70"/>
      <c r="R1148" s="134"/>
      <c r="S1148" s="70"/>
      <c r="T1148" s="134"/>
      <c r="U1148" s="70"/>
      <c r="V1148" s="134"/>
      <c r="W1148" s="20"/>
      <c r="X1148" s="135"/>
      <c r="Y1148" s="20"/>
      <c r="Z1148" s="135"/>
      <c r="AA1148" s="19"/>
      <c r="AB1148" s="19"/>
      <c r="AC1148" s="19"/>
      <c r="AD1148" s="19"/>
      <c r="AE1148" s="71" t="str">
        <f t="shared" si="650"/>
        <v/>
      </c>
      <c r="AF1148" s="71" t="str">
        <f t="shared" si="651"/>
        <v/>
      </c>
      <c r="AG1148" s="71" t="str">
        <f t="shared" si="652"/>
        <v/>
      </c>
      <c r="AH1148" s="71" t="str">
        <f t="shared" si="653"/>
        <v/>
      </c>
      <c r="AI1148" s="71" t="str">
        <f t="shared" si="654"/>
        <v/>
      </c>
      <c r="AJ1148" s="71" t="str">
        <f t="shared" si="655"/>
        <v/>
      </c>
      <c r="AK1148" s="71" t="str">
        <f t="shared" si="656"/>
        <v/>
      </c>
      <c r="AL1148" s="71" t="str">
        <f t="shared" si="657"/>
        <v/>
      </c>
      <c r="AM1148" s="71" t="str">
        <f t="shared" si="658"/>
        <v/>
      </c>
      <c r="AN1148" s="72" t="str">
        <f t="shared" si="659"/>
        <v/>
      </c>
      <c r="AO1148" s="73" t="str">
        <f t="shared" si="660"/>
        <v/>
      </c>
      <c r="AP1148" s="72" t="str">
        <f t="shared" si="661"/>
        <v/>
      </c>
      <c r="AQ1148" s="72" t="str">
        <f t="shared" si="662"/>
        <v/>
      </c>
      <c r="AR1148" s="72" t="str">
        <f t="shared" si="663"/>
        <v/>
      </c>
      <c r="AS1148" s="72" t="str">
        <f t="shared" si="664"/>
        <v/>
      </c>
      <c r="AT1148" s="72" t="str">
        <f t="shared" si="665"/>
        <v/>
      </c>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3"/>
      <c r="CB1148" s="3"/>
      <c r="CC1148" s="3"/>
      <c r="CD1148" s="3"/>
      <c r="CE1148" s="3"/>
      <c r="CF1148" s="3"/>
      <c r="CG1148" s="3"/>
      <c r="CH1148" s="3"/>
      <c r="CI1148" s="3"/>
      <c r="CJ1148" s="3"/>
      <c r="CK1148" s="3"/>
      <c r="CL1148" s="3"/>
      <c r="CM1148" s="3"/>
      <c r="CN1148" s="78" t="str">
        <f t="shared" si="666"/>
        <v/>
      </c>
      <c r="CO1148" s="78" t="str">
        <f t="shared" si="667"/>
        <v/>
      </c>
      <c r="CP1148" s="78" t="str">
        <f t="shared" si="668"/>
        <v/>
      </c>
      <c r="CQ1148" s="78" t="str">
        <f t="shared" si="669"/>
        <v/>
      </c>
      <c r="CR1148" s="78" t="str">
        <f t="shared" si="670"/>
        <v/>
      </c>
      <c r="CS1148" s="78" t="str">
        <f t="shared" si="671"/>
        <v/>
      </c>
      <c r="CT1148" s="78">
        <f t="shared" si="672"/>
        <v>0</v>
      </c>
      <c r="CU1148" s="78">
        <f t="shared" si="673"/>
        <v>0</v>
      </c>
      <c r="CV1148" s="78">
        <f t="shared" si="674"/>
        <v>0</v>
      </c>
      <c r="CW1148" s="78">
        <f t="shared" si="675"/>
        <v>0</v>
      </c>
      <c r="CX1148" s="78">
        <f t="shared" si="676"/>
        <v>0</v>
      </c>
      <c r="CY1148" s="78">
        <f t="shared" si="677"/>
        <v>0</v>
      </c>
      <c r="CZ1148" s="78">
        <f t="shared" si="678"/>
        <v>0</v>
      </c>
      <c r="DA1148" s="78">
        <f>IF(COUNTIFS($A$2:$A$601,A1148,$B$2:$B$601,B1148,$F$2:F$601,F1148)&gt;1,1,0)</f>
        <v>0</v>
      </c>
      <c r="DB1148" s="78">
        <f t="shared" si="679"/>
        <v>0</v>
      </c>
      <c r="DC1148" s="78">
        <f t="shared" si="680"/>
        <v>0</v>
      </c>
      <c r="DD1148" s="78">
        <f t="shared" si="681"/>
        <v>0</v>
      </c>
      <c r="DE1148" s="78" t="str">
        <f t="shared" si="682"/>
        <v>1</v>
      </c>
      <c r="DF1148" s="78" t="str">
        <f t="shared" si="683"/>
        <v>1</v>
      </c>
      <c r="DG1148" s="78" t="str">
        <f t="shared" si="684"/>
        <v>1</v>
      </c>
      <c r="DH1148" s="78" t="str">
        <f t="shared" si="685"/>
        <v>1</v>
      </c>
      <c r="DI1148" s="79" t="str">
        <f>IFERROR(IF(J1148="","",VLOOKUP(J1148,Lists!$D$3:$E$13,2,FALSE)),1)</f>
        <v/>
      </c>
      <c r="DJ1148" s="79" t="str">
        <f>IFERROR(IF(K1148="","",VLOOKUP(K1148,Lists!$F$3:$G$14,2,FALSE)),1)</f>
        <v/>
      </c>
      <c r="DK1148" s="79" t="str">
        <f>IFERROR(IF(M1148="","",VLOOKUP(M1148,Lists!$AA$3:$AB$18,2,FALSE)),1)</f>
        <v/>
      </c>
      <c r="DL1148" s="79" t="str">
        <f>IFERROR(IF(N1148="","",VLOOKUP(N1148,Lists!$AC$3:$AD$13,2,FALSE)),1)</f>
        <v/>
      </c>
    </row>
    <row r="1149" spans="1:116" ht="15" customHeight="1" x14ac:dyDescent="0.2">
      <c r="A1149" s="20"/>
      <c r="B1149" s="19"/>
      <c r="C1149" s="19"/>
      <c r="D1149" s="19"/>
      <c r="E1149" s="136"/>
      <c r="F1149" s="70"/>
      <c r="G1149" s="19"/>
      <c r="H1149" s="65"/>
      <c r="I1149" s="20"/>
      <c r="J1149" s="66"/>
      <c r="K1149" s="18"/>
      <c r="L1149" s="18"/>
      <c r="M1149" s="20"/>
      <c r="N1149" s="20"/>
      <c r="O1149" s="18"/>
      <c r="P1149" s="134"/>
      <c r="Q1149" s="70"/>
      <c r="R1149" s="134"/>
      <c r="S1149" s="70"/>
      <c r="T1149" s="134"/>
      <c r="U1149" s="70"/>
      <c r="V1149" s="134"/>
      <c r="W1149" s="20"/>
      <c r="X1149" s="135"/>
      <c r="Y1149" s="20"/>
      <c r="Z1149" s="135"/>
      <c r="AA1149" s="19"/>
      <c r="AB1149" s="19"/>
      <c r="AC1149" s="19"/>
      <c r="AD1149" s="19"/>
      <c r="AE1149" s="71" t="str">
        <f t="shared" si="650"/>
        <v/>
      </c>
      <c r="AF1149" s="71" t="str">
        <f t="shared" si="651"/>
        <v/>
      </c>
      <c r="AG1149" s="71" t="str">
        <f t="shared" si="652"/>
        <v/>
      </c>
      <c r="AH1149" s="71" t="str">
        <f t="shared" si="653"/>
        <v/>
      </c>
      <c r="AI1149" s="71" t="str">
        <f t="shared" si="654"/>
        <v/>
      </c>
      <c r="AJ1149" s="71" t="str">
        <f t="shared" si="655"/>
        <v/>
      </c>
      <c r="AK1149" s="71" t="str">
        <f t="shared" si="656"/>
        <v/>
      </c>
      <c r="AL1149" s="71" t="str">
        <f t="shared" si="657"/>
        <v/>
      </c>
      <c r="AM1149" s="71" t="str">
        <f t="shared" si="658"/>
        <v/>
      </c>
      <c r="AN1149" s="72" t="str">
        <f t="shared" si="659"/>
        <v/>
      </c>
      <c r="AO1149" s="73" t="str">
        <f t="shared" si="660"/>
        <v/>
      </c>
      <c r="AP1149" s="72" t="str">
        <f t="shared" si="661"/>
        <v/>
      </c>
      <c r="AQ1149" s="72" t="str">
        <f t="shared" si="662"/>
        <v/>
      </c>
      <c r="AR1149" s="72" t="str">
        <f t="shared" si="663"/>
        <v/>
      </c>
      <c r="AS1149" s="72" t="str">
        <f t="shared" si="664"/>
        <v/>
      </c>
      <c r="AT1149" s="72" t="str">
        <f t="shared" si="665"/>
        <v/>
      </c>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3"/>
      <c r="CI1149" s="3"/>
      <c r="CJ1149" s="3"/>
      <c r="CK1149" s="3"/>
      <c r="CL1149" s="3"/>
      <c r="CM1149" s="3"/>
      <c r="CN1149" s="78" t="str">
        <f t="shared" si="666"/>
        <v/>
      </c>
      <c r="CO1149" s="78" t="str">
        <f t="shared" si="667"/>
        <v/>
      </c>
      <c r="CP1149" s="78" t="str">
        <f t="shared" si="668"/>
        <v/>
      </c>
      <c r="CQ1149" s="78" t="str">
        <f t="shared" si="669"/>
        <v/>
      </c>
      <c r="CR1149" s="78" t="str">
        <f t="shared" si="670"/>
        <v/>
      </c>
      <c r="CS1149" s="78" t="str">
        <f t="shared" si="671"/>
        <v/>
      </c>
      <c r="CT1149" s="78">
        <f t="shared" si="672"/>
        <v>0</v>
      </c>
      <c r="CU1149" s="78">
        <f t="shared" si="673"/>
        <v>0</v>
      </c>
      <c r="CV1149" s="78">
        <f t="shared" si="674"/>
        <v>0</v>
      </c>
      <c r="CW1149" s="78">
        <f t="shared" si="675"/>
        <v>0</v>
      </c>
      <c r="CX1149" s="78">
        <f t="shared" si="676"/>
        <v>0</v>
      </c>
      <c r="CY1149" s="78">
        <f t="shared" si="677"/>
        <v>0</v>
      </c>
      <c r="CZ1149" s="78">
        <f t="shared" si="678"/>
        <v>0</v>
      </c>
      <c r="DA1149" s="78">
        <f>IF(COUNTIFS($A$2:$A$601,A1149,$B$2:$B$601,B1149,$F$2:F$601,F1149)&gt;1,1,0)</f>
        <v>0</v>
      </c>
      <c r="DB1149" s="78">
        <f t="shared" si="679"/>
        <v>0</v>
      </c>
      <c r="DC1149" s="78">
        <f t="shared" si="680"/>
        <v>0</v>
      </c>
      <c r="DD1149" s="78">
        <f t="shared" si="681"/>
        <v>0</v>
      </c>
      <c r="DE1149" s="78" t="str">
        <f t="shared" si="682"/>
        <v>1</v>
      </c>
      <c r="DF1149" s="78" t="str">
        <f t="shared" si="683"/>
        <v>1</v>
      </c>
      <c r="DG1149" s="78" t="str">
        <f t="shared" si="684"/>
        <v>1</v>
      </c>
      <c r="DH1149" s="78" t="str">
        <f t="shared" si="685"/>
        <v>1</v>
      </c>
      <c r="DI1149" s="79" t="str">
        <f>IFERROR(IF(J1149="","",VLOOKUP(J1149,Lists!$D$3:$E$13,2,FALSE)),1)</f>
        <v/>
      </c>
      <c r="DJ1149" s="79" t="str">
        <f>IFERROR(IF(K1149="","",VLOOKUP(K1149,Lists!$F$3:$G$14,2,FALSE)),1)</f>
        <v/>
      </c>
      <c r="DK1149" s="79" t="str">
        <f>IFERROR(IF(M1149="","",VLOOKUP(M1149,Lists!$AA$3:$AB$18,2,FALSE)),1)</f>
        <v/>
      </c>
      <c r="DL1149" s="79" t="str">
        <f>IFERROR(IF(N1149="","",VLOOKUP(N1149,Lists!$AC$3:$AD$13,2,FALSE)),1)</f>
        <v/>
      </c>
    </row>
    <row r="1150" spans="1:116" ht="15" customHeight="1" x14ac:dyDescent="0.2">
      <c r="A1150" s="20"/>
      <c r="B1150" s="19"/>
      <c r="C1150" s="19"/>
      <c r="D1150" s="19"/>
      <c r="E1150" s="136"/>
      <c r="F1150" s="70"/>
      <c r="G1150" s="19"/>
      <c r="H1150" s="65"/>
      <c r="I1150" s="20"/>
      <c r="J1150" s="66"/>
      <c r="K1150" s="18"/>
      <c r="L1150" s="18"/>
      <c r="M1150" s="20"/>
      <c r="N1150" s="20"/>
      <c r="O1150" s="18"/>
      <c r="P1150" s="134"/>
      <c r="Q1150" s="70"/>
      <c r="R1150" s="134"/>
      <c r="S1150" s="70"/>
      <c r="T1150" s="134"/>
      <c r="U1150" s="70"/>
      <c r="V1150" s="134"/>
      <c r="W1150" s="20"/>
      <c r="X1150" s="135"/>
      <c r="Y1150" s="20"/>
      <c r="Z1150" s="135"/>
      <c r="AA1150" s="19"/>
      <c r="AB1150" s="19"/>
      <c r="AC1150" s="19"/>
      <c r="AD1150" s="19"/>
      <c r="AE1150" s="71" t="str">
        <f t="shared" si="650"/>
        <v/>
      </c>
      <c r="AF1150" s="71" t="str">
        <f t="shared" si="651"/>
        <v/>
      </c>
      <c r="AG1150" s="71" t="str">
        <f t="shared" si="652"/>
        <v/>
      </c>
      <c r="AH1150" s="71" t="str">
        <f t="shared" si="653"/>
        <v/>
      </c>
      <c r="AI1150" s="71" t="str">
        <f t="shared" si="654"/>
        <v/>
      </c>
      <c r="AJ1150" s="71" t="str">
        <f t="shared" si="655"/>
        <v/>
      </c>
      <c r="AK1150" s="71" t="str">
        <f t="shared" si="656"/>
        <v/>
      </c>
      <c r="AL1150" s="71" t="str">
        <f t="shared" si="657"/>
        <v/>
      </c>
      <c r="AM1150" s="71" t="str">
        <f t="shared" si="658"/>
        <v/>
      </c>
      <c r="AN1150" s="72" t="str">
        <f t="shared" si="659"/>
        <v/>
      </c>
      <c r="AO1150" s="73" t="str">
        <f t="shared" si="660"/>
        <v/>
      </c>
      <c r="AP1150" s="72" t="str">
        <f t="shared" si="661"/>
        <v/>
      </c>
      <c r="AQ1150" s="72" t="str">
        <f t="shared" si="662"/>
        <v/>
      </c>
      <c r="AR1150" s="72" t="str">
        <f t="shared" si="663"/>
        <v/>
      </c>
      <c r="AS1150" s="72" t="str">
        <f t="shared" si="664"/>
        <v/>
      </c>
      <c r="AT1150" s="72" t="str">
        <f t="shared" si="665"/>
        <v/>
      </c>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c r="BX1150" s="3"/>
      <c r="BY1150" s="3"/>
      <c r="BZ1150" s="3"/>
      <c r="CA1150" s="3"/>
      <c r="CB1150" s="3"/>
      <c r="CC1150" s="3"/>
      <c r="CD1150" s="3"/>
      <c r="CE1150" s="3"/>
      <c r="CF1150" s="3"/>
      <c r="CG1150" s="3"/>
      <c r="CH1150" s="3"/>
      <c r="CI1150" s="3"/>
      <c r="CJ1150" s="3"/>
      <c r="CK1150" s="3"/>
      <c r="CL1150" s="3"/>
      <c r="CM1150" s="3"/>
      <c r="CN1150" s="78" t="str">
        <f t="shared" si="666"/>
        <v/>
      </c>
      <c r="CO1150" s="78" t="str">
        <f t="shared" si="667"/>
        <v/>
      </c>
      <c r="CP1150" s="78" t="str">
        <f t="shared" si="668"/>
        <v/>
      </c>
      <c r="CQ1150" s="78" t="str">
        <f t="shared" si="669"/>
        <v/>
      </c>
      <c r="CR1150" s="78" t="str">
        <f t="shared" si="670"/>
        <v/>
      </c>
      <c r="CS1150" s="78" t="str">
        <f t="shared" si="671"/>
        <v/>
      </c>
      <c r="CT1150" s="78">
        <f t="shared" si="672"/>
        <v>0</v>
      </c>
      <c r="CU1150" s="78">
        <f t="shared" si="673"/>
        <v>0</v>
      </c>
      <c r="CV1150" s="78">
        <f t="shared" si="674"/>
        <v>0</v>
      </c>
      <c r="CW1150" s="78">
        <f t="shared" si="675"/>
        <v>0</v>
      </c>
      <c r="CX1150" s="78">
        <f t="shared" si="676"/>
        <v>0</v>
      </c>
      <c r="CY1150" s="78">
        <f t="shared" si="677"/>
        <v>0</v>
      </c>
      <c r="CZ1150" s="78">
        <f t="shared" si="678"/>
        <v>0</v>
      </c>
      <c r="DA1150" s="78">
        <f>IF(COUNTIFS($A$2:$A$601,A1150,$B$2:$B$601,B1150,$F$2:F$601,F1150)&gt;1,1,0)</f>
        <v>0</v>
      </c>
      <c r="DB1150" s="78">
        <f t="shared" si="679"/>
        <v>0</v>
      </c>
      <c r="DC1150" s="78">
        <f t="shared" si="680"/>
        <v>0</v>
      </c>
      <c r="DD1150" s="78">
        <f t="shared" si="681"/>
        <v>0</v>
      </c>
      <c r="DE1150" s="78" t="str">
        <f t="shared" si="682"/>
        <v>1</v>
      </c>
      <c r="DF1150" s="78" t="str">
        <f t="shared" si="683"/>
        <v>1</v>
      </c>
      <c r="DG1150" s="78" t="str">
        <f t="shared" si="684"/>
        <v>1</v>
      </c>
      <c r="DH1150" s="78" t="str">
        <f t="shared" si="685"/>
        <v>1</v>
      </c>
      <c r="DI1150" s="79" t="str">
        <f>IFERROR(IF(J1150="","",VLOOKUP(J1150,Lists!$D$3:$E$13,2,FALSE)),1)</f>
        <v/>
      </c>
      <c r="DJ1150" s="79" t="str">
        <f>IFERROR(IF(K1150="","",VLOOKUP(K1150,Lists!$F$3:$G$14,2,FALSE)),1)</f>
        <v/>
      </c>
      <c r="DK1150" s="79" t="str">
        <f>IFERROR(IF(M1150="","",VLOOKUP(M1150,Lists!$AA$3:$AB$18,2,FALSE)),1)</f>
        <v/>
      </c>
      <c r="DL1150" s="79" t="str">
        <f>IFERROR(IF(N1150="","",VLOOKUP(N1150,Lists!$AC$3:$AD$13,2,FALSE)),1)</f>
        <v/>
      </c>
    </row>
    <row r="1151" spans="1:116" ht="15" customHeight="1" x14ac:dyDescent="0.2">
      <c r="A1151" s="20"/>
      <c r="B1151" s="19"/>
      <c r="C1151" s="19"/>
      <c r="D1151" s="19"/>
      <c r="E1151" s="136"/>
      <c r="F1151" s="70"/>
      <c r="G1151" s="19"/>
      <c r="H1151" s="65"/>
      <c r="I1151" s="20"/>
      <c r="J1151" s="66"/>
      <c r="K1151" s="18"/>
      <c r="L1151" s="18"/>
      <c r="M1151" s="20"/>
      <c r="N1151" s="20"/>
      <c r="O1151" s="18"/>
      <c r="P1151" s="134"/>
      <c r="Q1151" s="70"/>
      <c r="R1151" s="134"/>
      <c r="S1151" s="70"/>
      <c r="T1151" s="134"/>
      <c r="U1151" s="70"/>
      <c r="V1151" s="134"/>
      <c r="W1151" s="20"/>
      <c r="X1151" s="135"/>
      <c r="Y1151" s="20"/>
      <c r="Z1151" s="135"/>
      <c r="AA1151" s="19"/>
      <c r="AB1151" s="19"/>
      <c r="AC1151" s="19"/>
      <c r="AD1151" s="19"/>
      <c r="AE1151" s="71" t="str">
        <f t="shared" si="650"/>
        <v/>
      </c>
      <c r="AF1151" s="71" t="str">
        <f t="shared" si="651"/>
        <v/>
      </c>
      <c r="AG1151" s="71" t="str">
        <f t="shared" si="652"/>
        <v/>
      </c>
      <c r="AH1151" s="71" t="str">
        <f t="shared" si="653"/>
        <v/>
      </c>
      <c r="AI1151" s="71" t="str">
        <f t="shared" si="654"/>
        <v/>
      </c>
      <c r="AJ1151" s="71" t="str">
        <f t="shared" si="655"/>
        <v/>
      </c>
      <c r="AK1151" s="71" t="str">
        <f t="shared" si="656"/>
        <v/>
      </c>
      <c r="AL1151" s="71" t="str">
        <f t="shared" si="657"/>
        <v/>
      </c>
      <c r="AM1151" s="71" t="str">
        <f t="shared" si="658"/>
        <v/>
      </c>
      <c r="AN1151" s="72" t="str">
        <f t="shared" si="659"/>
        <v/>
      </c>
      <c r="AO1151" s="73" t="str">
        <f t="shared" si="660"/>
        <v/>
      </c>
      <c r="AP1151" s="72" t="str">
        <f t="shared" si="661"/>
        <v/>
      </c>
      <c r="AQ1151" s="72" t="str">
        <f t="shared" si="662"/>
        <v/>
      </c>
      <c r="AR1151" s="72" t="str">
        <f t="shared" si="663"/>
        <v/>
      </c>
      <c r="AS1151" s="72" t="str">
        <f t="shared" si="664"/>
        <v/>
      </c>
      <c r="AT1151" s="72" t="str">
        <f t="shared" si="665"/>
        <v/>
      </c>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3"/>
      <c r="CI1151" s="3"/>
      <c r="CJ1151" s="3"/>
      <c r="CK1151" s="3"/>
      <c r="CL1151" s="3"/>
      <c r="CM1151" s="3"/>
      <c r="CN1151" s="78" t="str">
        <f t="shared" si="666"/>
        <v/>
      </c>
      <c r="CO1151" s="78" t="str">
        <f t="shared" si="667"/>
        <v/>
      </c>
      <c r="CP1151" s="78" t="str">
        <f t="shared" si="668"/>
        <v/>
      </c>
      <c r="CQ1151" s="78" t="str">
        <f t="shared" si="669"/>
        <v/>
      </c>
      <c r="CR1151" s="78" t="str">
        <f t="shared" si="670"/>
        <v/>
      </c>
      <c r="CS1151" s="78" t="str">
        <f t="shared" si="671"/>
        <v/>
      </c>
      <c r="CT1151" s="78">
        <f t="shared" si="672"/>
        <v>0</v>
      </c>
      <c r="CU1151" s="78">
        <f t="shared" si="673"/>
        <v>0</v>
      </c>
      <c r="CV1151" s="78">
        <f t="shared" si="674"/>
        <v>0</v>
      </c>
      <c r="CW1151" s="78">
        <f t="shared" si="675"/>
        <v>0</v>
      </c>
      <c r="CX1151" s="78">
        <f t="shared" si="676"/>
        <v>0</v>
      </c>
      <c r="CY1151" s="78">
        <f t="shared" si="677"/>
        <v>0</v>
      </c>
      <c r="CZ1151" s="78">
        <f t="shared" si="678"/>
        <v>0</v>
      </c>
      <c r="DA1151" s="78">
        <f>IF(COUNTIFS($A$2:$A$601,A1151,$B$2:$B$601,B1151,$F$2:F$601,F1151)&gt;1,1,0)</f>
        <v>0</v>
      </c>
      <c r="DB1151" s="78">
        <f t="shared" si="679"/>
        <v>0</v>
      </c>
      <c r="DC1151" s="78">
        <f t="shared" si="680"/>
        <v>0</v>
      </c>
      <c r="DD1151" s="78">
        <f t="shared" si="681"/>
        <v>0</v>
      </c>
      <c r="DE1151" s="78" t="str">
        <f t="shared" si="682"/>
        <v>1</v>
      </c>
      <c r="DF1151" s="78" t="str">
        <f t="shared" si="683"/>
        <v>1</v>
      </c>
      <c r="DG1151" s="78" t="str">
        <f t="shared" si="684"/>
        <v>1</v>
      </c>
      <c r="DH1151" s="78" t="str">
        <f t="shared" si="685"/>
        <v>1</v>
      </c>
      <c r="DI1151" s="79" t="str">
        <f>IFERROR(IF(J1151="","",VLOOKUP(J1151,Lists!$D$3:$E$13,2,FALSE)),1)</f>
        <v/>
      </c>
      <c r="DJ1151" s="79" t="str">
        <f>IFERROR(IF(K1151="","",VLOOKUP(K1151,Lists!$F$3:$G$14,2,FALSE)),1)</f>
        <v/>
      </c>
      <c r="DK1151" s="79" t="str">
        <f>IFERROR(IF(M1151="","",VLOOKUP(M1151,Lists!$AA$3:$AB$18,2,FALSE)),1)</f>
        <v/>
      </c>
      <c r="DL1151" s="79" t="str">
        <f>IFERROR(IF(N1151="","",VLOOKUP(N1151,Lists!$AC$3:$AD$13,2,FALSE)),1)</f>
        <v/>
      </c>
    </row>
    <row r="1152" spans="1:116" ht="15" customHeight="1" x14ac:dyDescent="0.2">
      <c r="A1152" s="20"/>
      <c r="B1152" s="19"/>
      <c r="C1152" s="19"/>
      <c r="D1152" s="19"/>
      <c r="E1152" s="136"/>
      <c r="F1152" s="70"/>
      <c r="G1152" s="19"/>
      <c r="H1152" s="65"/>
      <c r="I1152" s="20"/>
      <c r="J1152" s="66"/>
      <c r="K1152" s="18"/>
      <c r="L1152" s="18"/>
      <c r="M1152" s="20"/>
      <c r="N1152" s="20"/>
      <c r="O1152" s="18"/>
      <c r="P1152" s="134"/>
      <c r="Q1152" s="70"/>
      <c r="R1152" s="134"/>
      <c r="S1152" s="70"/>
      <c r="T1152" s="134"/>
      <c r="U1152" s="70"/>
      <c r="V1152" s="134"/>
      <c r="W1152" s="20"/>
      <c r="X1152" s="135"/>
      <c r="Y1152" s="20"/>
      <c r="Z1152" s="135"/>
      <c r="AA1152" s="19"/>
      <c r="AB1152" s="19"/>
      <c r="AC1152" s="19"/>
      <c r="AD1152" s="19"/>
      <c r="AE1152" s="71" t="str">
        <f t="shared" si="650"/>
        <v/>
      </c>
      <c r="AF1152" s="71" t="str">
        <f t="shared" si="651"/>
        <v/>
      </c>
      <c r="AG1152" s="71" t="str">
        <f t="shared" si="652"/>
        <v/>
      </c>
      <c r="AH1152" s="71" t="str">
        <f t="shared" si="653"/>
        <v/>
      </c>
      <c r="AI1152" s="71" t="str">
        <f t="shared" si="654"/>
        <v/>
      </c>
      <c r="AJ1152" s="71" t="str">
        <f t="shared" si="655"/>
        <v/>
      </c>
      <c r="AK1152" s="71" t="str">
        <f t="shared" si="656"/>
        <v/>
      </c>
      <c r="AL1152" s="71" t="str">
        <f t="shared" si="657"/>
        <v/>
      </c>
      <c r="AM1152" s="71" t="str">
        <f t="shared" si="658"/>
        <v/>
      </c>
      <c r="AN1152" s="72" t="str">
        <f t="shared" si="659"/>
        <v/>
      </c>
      <c r="AO1152" s="73" t="str">
        <f t="shared" si="660"/>
        <v/>
      </c>
      <c r="AP1152" s="72" t="str">
        <f t="shared" si="661"/>
        <v/>
      </c>
      <c r="AQ1152" s="72" t="str">
        <f t="shared" si="662"/>
        <v/>
      </c>
      <c r="AR1152" s="72" t="str">
        <f t="shared" si="663"/>
        <v/>
      </c>
      <c r="AS1152" s="72" t="str">
        <f t="shared" si="664"/>
        <v/>
      </c>
      <c r="AT1152" s="72" t="str">
        <f t="shared" si="665"/>
        <v/>
      </c>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3"/>
      <c r="CI1152" s="3"/>
      <c r="CJ1152" s="3"/>
      <c r="CK1152" s="3"/>
      <c r="CL1152" s="3"/>
      <c r="CM1152" s="3"/>
      <c r="CN1152" s="78" t="str">
        <f t="shared" si="666"/>
        <v/>
      </c>
      <c r="CO1152" s="78" t="str">
        <f t="shared" si="667"/>
        <v/>
      </c>
      <c r="CP1152" s="78" t="str">
        <f t="shared" si="668"/>
        <v/>
      </c>
      <c r="CQ1152" s="78" t="str">
        <f t="shared" si="669"/>
        <v/>
      </c>
      <c r="CR1152" s="78" t="str">
        <f t="shared" si="670"/>
        <v/>
      </c>
      <c r="CS1152" s="78" t="str">
        <f t="shared" si="671"/>
        <v/>
      </c>
      <c r="CT1152" s="78">
        <f t="shared" si="672"/>
        <v>0</v>
      </c>
      <c r="CU1152" s="78">
        <f t="shared" si="673"/>
        <v>0</v>
      </c>
      <c r="CV1152" s="78">
        <f t="shared" si="674"/>
        <v>0</v>
      </c>
      <c r="CW1152" s="78">
        <f t="shared" si="675"/>
        <v>0</v>
      </c>
      <c r="CX1152" s="78">
        <f t="shared" si="676"/>
        <v>0</v>
      </c>
      <c r="CY1152" s="78">
        <f t="shared" si="677"/>
        <v>0</v>
      </c>
      <c r="CZ1152" s="78">
        <f t="shared" si="678"/>
        <v>0</v>
      </c>
      <c r="DA1152" s="78">
        <f>IF(COUNTIFS($A$2:$A$601,A1152,$B$2:$B$601,B1152,$F$2:F$601,F1152)&gt;1,1,0)</f>
        <v>0</v>
      </c>
      <c r="DB1152" s="78">
        <f t="shared" si="679"/>
        <v>0</v>
      </c>
      <c r="DC1152" s="78">
        <f t="shared" si="680"/>
        <v>0</v>
      </c>
      <c r="DD1152" s="78">
        <f t="shared" si="681"/>
        <v>0</v>
      </c>
      <c r="DE1152" s="78" t="str">
        <f t="shared" si="682"/>
        <v>1</v>
      </c>
      <c r="DF1152" s="78" t="str">
        <f t="shared" si="683"/>
        <v>1</v>
      </c>
      <c r="DG1152" s="78" t="str">
        <f t="shared" si="684"/>
        <v>1</v>
      </c>
      <c r="DH1152" s="78" t="str">
        <f t="shared" si="685"/>
        <v>1</v>
      </c>
      <c r="DI1152" s="79" t="str">
        <f>IFERROR(IF(J1152="","",VLOOKUP(J1152,Lists!$D$3:$E$13,2,FALSE)),1)</f>
        <v/>
      </c>
      <c r="DJ1152" s="79" t="str">
        <f>IFERROR(IF(K1152="","",VLOOKUP(K1152,Lists!$F$3:$G$14,2,FALSE)),1)</f>
        <v/>
      </c>
      <c r="DK1152" s="79" t="str">
        <f>IFERROR(IF(M1152="","",VLOOKUP(M1152,Lists!$AA$3:$AB$18,2,FALSE)),1)</f>
        <v/>
      </c>
      <c r="DL1152" s="79" t="str">
        <f>IFERROR(IF(N1152="","",VLOOKUP(N1152,Lists!$AC$3:$AD$13,2,FALSE)),1)</f>
        <v/>
      </c>
    </row>
    <row r="1153" spans="1:116" ht="15" customHeight="1" x14ac:dyDescent="0.2">
      <c r="A1153" s="20"/>
      <c r="B1153" s="19"/>
      <c r="C1153" s="19"/>
      <c r="D1153" s="19"/>
      <c r="E1153" s="136"/>
      <c r="F1153" s="70"/>
      <c r="G1153" s="19"/>
      <c r="H1153" s="65"/>
      <c r="I1153" s="20"/>
      <c r="J1153" s="66"/>
      <c r="K1153" s="18"/>
      <c r="L1153" s="18"/>
      <c r="M1153" s="20"/>
      <c r="N1153" s="20"/>
      <c r="O1153" s="18"/>
      <c r="P1153" s="134"/>
      <c r="Q1153" s="70"/>
      <c r="R1153" s="134"/>
      <c r="S1153" s="70"/>
      <c r="T1153" s="134"/>
      <c r="U1153" s="70"/>
      <c r="V1153" s="134"/>
      <c r="W1153" s="20"/>
      <c r="X1153" s="135"/>
      <c r="Y1153" s="20"/>
      <c r="Z1153" s="135"/>
      <c r="AA1153" s="19"/>
      <c r="AB1153" s="19"/>
      <c r="AC1153" s="19"/>
      <c r="AD1153" s="19"/>
      <c r="AE1153" s="71" t="str">
        <f t="shared" si="650"/>
        <v/>
      </c>
      <c r="AF1153" s="71" t="str">
        <f t="shared" si="651"/>
        <v/>
      </c>
      <c r="AG1153" s="71" t="str">
        <f t="shared" si="652"/>
        <v/>
      </c>
      <c r="AH1153" s="71" t="str">
        <f t="shared" si="653"/>
        <v/>
      </c>
      <c r="AI1153" s="71" t="str">
        <f t="shared" si="654"/>
        <v/>
      </c>
      <c r="AJ1153" s="71" t="str">
        <f t="shared" si="655"/>
        <v/>
      </c>
      <c r="AK1153" s="71" t="str">
        <f t="shared" si="656"/>
        <v/>
      </c>
      <c r="AL1153" s="71" t="str">
        <f t="shared" si="657"/>
        <v/>
      </c>
      <c r="AM1153" s="71" t="str">
        <f t="shared" si="658"/>
        <v/>
      </c>
      <c r="AN1153" s="72" t="str">
        <f t="shared" si="659"/>
        <v/>
      </c>
      <c r="AO1153" s="73" t="str">
        <f t="shared" si="660"/>
        <v/>
      </c>
      <c r="AP1153" s="72" t="str">
        <f t="shared" si="661"/>
        <v/>
      </c>
      <c r="AQ1153" s="72" t="str">
        <f t="shared" si="662"/>
        <v/>
      </c>
      <c r="AR1153" s="72" t="str">
        <f t="shared" si="663"/>
        <v/>
      </c>
      <c r="AS1153" s="72" t="str">
        <f t="shared" si="664"/>
        <v/>
      </c>
      <c r="AT1153" s="72" t="str">
        <f t="shared" si="665"/>
        <v/>
      </c>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c r="CN1153" s="78" t="str">
        <f t="shared" si="666"/>
        <v/>
      </c>
      <c r="CO1153" s="78" t="str">
        <f t="shared" si="667"/>
        <v/>
      </c>
      <c r="CP1153" s="78" t="str">
        <f t="shared" si="668"/>
        <v/>
      </c>
      <c r="CQ1153" s="78" t="str">
        <f t="shared" si="669"/>
        <v/>
      </c>
      <c r="CR1153" s="78" t="str">
        <f t="shared" si="670"/>
        <v/>
      </c>
      <c r="CS1153" s="78" t="str">
        <f t="shared" si="671"/>
        <v/>
      </c>
      <c r="CT1153" s="78">
        <f t="shared" si="672"/>
        <v>0</v>
      </c>
      <c r="CU1153" s="78">
        <f t="shared" si="673"/>
        <v>0</v>
      </c>
      <c r="CV1153" s="78">
        <f t="shared" si="674"/>
        <v>0</v>
      </c>
      <c r="CW1153" s="78">
        <f t="shared" si="675"/>
        <v>0</v>
      </c>
      <c r="CX1153" s="78">
        <f t="shared" si="676"/>
        <v>0</v>
      </c>
      <c r="CY1153" s="78">
        <f t="shared" si="677"/>
        <v>0</v>
      </c>
      <c r="CZ1153" s="78">
        <f t="shared" si="678"/>
        <v>0</v>
      </c>
      <c r="DA1153" s="78">
        <f>IF(COUNTIFS($A$2:$A$601,A1153,$B$2:$B$601,B1153,$F$2:F$601,F1153)&gt;1,1,0)</f>
        <v>0</v>
      </c>
      <c r="DB1153" s="78">
        <f t="shared" si="679"/>
        <v>0</v>
      </c>
      <c r="DC1153" s="78">
        <f t="shared" si="680"/>
        <v>0</v>
      </c>
      <c r="DD1153" s="78">
        <f t="shared" si="681"/>
        <v>0</v>
      </c>
      <c r="DE1153" s="78" t="str">
        <f t="shared" si="682"/>
        <v>1</v>
      </c>
      <c r="DF1153" s="78" t="str">
        <f t="shared" si="683"/>
        <v>1</v>
      </c>
      <c r="DG1153" s="78" t="str">
        <f t="shared" si="684"/>
        <v>1</v>
      </c>
      <c r="DH1153" s="78" t="str">
        <f t="shared" si="685"/>
        <v>1</v>
      </c>
      <c r="DI1153" s="79" t="str">
        <f>IFERROR(IF(J1153="","",VLOOKUP(J1153,Lists!$D$3:$E$13,2,FALSE)),1)</f>
        <v/>
      </c>
      <c r="DJ1153" s="79" t="str">
        <f>IFERROR(IF(K1153="","",VLOOKUP(K1153,Lists!$F$3:$G$14,2,FALSE)),1)</f>
        <v/>
      </c>
      <c r="DK1153" s="79" t="str">
        <f>IFERROR(IF(M1153="","",VLOOKUP(M1153,Lists!$AA$3:$AB$18,2,FALSE)),1)</f>
        <v/>
      </c>
      <c r="DL1153" s="79" t="str">
        <f>IFERROR(IF(N1153="","",VLOOKUP(N1153,Lists!$AC$3:$AD$13,2,FALSE)),1)</f>
        <v/>
      </c>
    </row>
    <row r="1154" spans="1:116" ht="15" customHeight="1" x14ac:dyDescent="0.2">
      <c r="A1154" s="20"/>
      <c r="B1154" s="19"/>
      <c r="C1154" s="19"/>
      <c r="D1154" s="19"/>
      <c r="E1154" s="136"/>
      <c r="F1154" s="70"/>
      <c r="G1154" s="19"/>
      <c r="H1154" s="65"/>
      <c r="I1154" s="20"/>
      <c r="J1154" s="66"/>
      <c r="K1154" s="18"/>
      <c r="L1154" s="18"/>
      <c r="M1154" s="20"/>
      <c r="N1154" s="20"/>
      <c r="O1154" s="18"/>
      <c r="P1154" s="134"/>
      <c r="Q1154" s="70"/>
      <c r="R1154" s="134"/>
      <c r="S1154" s="70"/>
      <c r="T1154" s="134"/>
      <c r="U1154" s="70"/>
      <c r="V1154" s="134"/>
      <c r="W1154" s="20"/>
      <c r="X1154" s="135"/>
      <c r="Y1154" s="20"/>
      <c r="Z1154" s="135"/>
      <c r="AA1154" s="19"/>
      <c r="AB1154" s="19"/>
      <c r="AC1154" s="19"/>
      <c r="AD1154" s="19"/>
      <c r="AE1154" s="71" t="str">
        <f t="shared" si="650"/>
        <v/>
      </c>
      <c r="AF1154" s="71" t="str">
        <f t="shared" si="651"/>
        <v/>
      </c>
      <c r="AG1154" s="71" t="str">
        <f t="shared" si="652"/>
        <v/>
      </c>
      <c r="AH1154" s="71" t="str">
        <f t="shared" si="653"/>
        <v/>
      </c>
      <c r="AI1154" s="71" t="str">
        <f t="shared" si="654"/>
        <v/>
      </c>
      <c r="AJ1154" s="71" t="str">
        <f t="shared" si="655"/>
        <v/>
      </c>
      <c r="AK1154" s="71" t="str">
        <f t="shared" si="656"/>
        <v/>
      </c>
      <c r="AL1154" s="71" t="str">
        <f t="shared" si="657"/>
        <v/>
      </c>
      <c r="AM1154" s="71" t="str">
        <f t="shared" si="658"/>
        <v/>
      </c>
      <c r="AN1154" s="72" t="str">
        <f t="shared" si="659"/>
        <v/>
      </c>
      <c r="AO1154" s="73" t="str">
        <f t="shared" si="660"/>
        <v/>
      </c>
      <c r="AP1154" s="72" t="str">
        <f t="shared" si="661"/>
        <v/>
      </c>
      <c r="AQ1154" s="72" t="str">
        <f t="shared" si="662"/>
        <v/>
      </c>
      <c r="AR1154" s="72" t="str">
        <f t="shared" si="663"/>
        <v/>
      </c>
      <c r="AS1154" s="72" t="str">
        <f t="shared" si="664"/>
        <v/>
      </c>
      <c r="AT1154" s="72" t="str">
        <f t="shared" si="665"/>
        <v/>
      </c>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3"/>
      <c r="CI1154" s="3"/>
      <c r="CJ1154" s="3"/>
      <c r="CK1154" s="3"/>
      <c r="CL1154" s="3"/>
      <c r="CM1154" s="3"/>
      <c r="CN1154" s="78" t="str">
        <f t="shared" si="666"/>
        <v/>
      </c>
      <c r="CO1154" s="78" t="str">
        <f t="shared" si="667"/>
        <v/>
      </c>
      <c r="CP1154" s="78" t="str">
        <f t="shared" si="668"/>
        <v/>
      </c>
      <c r="CQ1154" s="78" t="str">
        <f t="shared" si="669"/>
        <v/>
      </c>
      <c r="CR1154" s="78" t="str">
        <f t="shared" si="670"/>
        <v/>
      </c>
      <c r="CS1154" s="78" t="str">
        <f t="shared" si="671"/>
        <v/>
      </c>
      <c r="CT1154" s="78">
        <f t="shared" si="672"/>
        <v>0</v>
      </c>
      <c r="CU1154" s="78">
        <f t="shared" si="673"/>
        <v>0</v>
      </c>
      <c r="CV1154" s="78">
        <f t="shared" si="674"/>
        <v>0</v>
      </c>
      <c r="CW1154" s="78">
        <f t="shared" si="675"/>
        <v>0</v>
      </c>
      <c r="CX1154" s="78">
        <f t="shared" si="676"/>
        <v>0</v>
      </c>
      <c r="CY1154" s="78">
        <f t="shared" si="677"/>
        <v>0</v>
      </c>
      <c r="CZ1154" s="78">
        <f t="shared" si="678"/>
        <v>0</v>
      </c>
      <c r="DA1154" s="78">
        <f>IF(COUNTIFS($A$2:$A$601,A1154,$B$2:$B$601,B1154,$F$2:F$601,F1154)&gt;1,1,0)</f>
        <v>0</v>
      </c>
      <c r="DB1154" s="78">
        <f t="shared" si="679"/>
        <v>0</v>
      </c>
      <c r="DC1154" s="78">
        <f t="shared" si="680"/>
        <v>0</v>
      </c>
      <c r="DD1154" s="78">
        <f t="shared" si="681"/>
        <v>0</v>
      </c>
      <c r="DE1154" s="78" t="str">
        <f t="shared" si="682"/>
        <v>1</v>
      </c>
      <c r="DF1154" s="78" t="str">
        <f t="shared" si="683"/>
        <v>1</v>
      </c>
      <c r="DG1154" s="78" t="str">
        <f t="shared" si="684"/>
        <v>1</v>
      </c>
      <c r="DH1154" s="78" t="str">
        <f t="shared" si="685"/>
        <v>1</v>
      </c>
      <c r="DI1154" s="79" t="str">
        <f>IFERROR(IF(J1154="","",VLOOKUP(J1154,Lists!$D$3:$E$13,2,FALSE)),1)</f>
        <v/>
      </c>
      <c r="DJ1154" s="79" t="str">
        <f>IFERROR(IF(K1154="","",VLOOKUP(K1154,Lists!$F$3:$G$14,2,FALSE)),1)</f>
        <v/>
      </c>
      <c r="DK1154" s="79" t="str">
        <f>IFERROR(IF(M1154="","",VLOOKUP(M1154,Lists!$AA$3:$AB$18,2,FALSE)),1)</f>
        <v/>
      </c>
      <c r="DL1154" s="79" t="str">
        <f>IFERROR(IF(N1154="","",VLOOKUP(N1154,Lists!$AC$3:$AD$13,2,FALSE)),1)</f>
        <v/>
      </c>
    </row>
    <row r="1155" spans="1:116" ht="15" customHeight="1" x14ac:dyDescent="0.2">
      <c r="A1155" s="20"/>
      <c r="B1155" s="19"/>
      <c r="C1155" s="19"/>
      <c r="D1155" s="19"/>
      <c r="E1155" s="136"/>
      <c r="F1155" s="70"/>
      <c r="G1155" s="19"/>
      <c r="H1155" s="65"/>
      <c r="I1155" s="20"/>
      <c r="J1155" s="66"/>
      <c r="K1155" s="18"/>
      <c r="L1155" s="18"/>
      <c r="M1155" s="20"/>
      <c r="N1155" s="20"/>
      <c r="O1155" s="18"/>
      <c r="P1155" s="134"/>
      <c r="Q1155" s="70"/>
      <c r="R1155" s="134"/>
      <c r="S1155" s="70"/>
      <c r="T1155" s="134"/>
      <c r="U1155" s="70"/>
      <c r="V1155" s="134"/>
      <c r="W1155" s="20"/>
      <c r="X1155" s="135"/>
      <c r="Y1155" s="20"/>
      <c r="Z1155" s="135"/>
      <c r="AA1155" s="19"/>
      <c r="AB1155" s="19"/>
      <c r="AC1155" s="19"/>
      <c r="AD1155" s="19"/>
      <c r="AE1155" s="71" t="str">
        <f t="shared" ref="AE1155:AE1218" si="686">IF(P1155&lt;&gt;"",HOUR(P1155)*60+MINUTE(P1155),"")</f>
        <v/>
      </c>
      <c r="AF1155" s="71" t="str">
        <f t="shared" ref="AF1155:AF1218" si="687">IF(V1155&lt;&gt;"",HOUR(V1155)*60+MINUTE(V1155),"")</f>
        <v/>
      </c>
      <c r="AG1155" s="71" t="str">
        <f t="shared" ref="AG1155:AG1218" si="688">IF(OR(AE1155="",AF1155=""),"",IF(AE1155=AF1155,0,IF(AF1155&gt;AE1155,AF1155-AE1155,1440-AE1155+AF1155)))</f>
        <v/>
      </c>
      <c r="AH1155" s="71" t="str">
        <f t="shared" ref="AH1155:AH1218" si="689">IF(OR(AE1155="",AF1155="",AG1155=""),"",IF(AE1155&gt;=$BK$4,IF(AF1155&gt;$BK$4,IF(AF1155&lt;=$BK$5,IF(AE1155&gt;=$BK$4,AG1155,""),""),""),0))</f>
        <v/>
      </c>
      <c r="AI1155" s="71" t="str">
        <f t="shared" ref="AI1155:AI1218" si="690">IF(OR(AE1155="",AF1155="",$BK$4="",$BK$5=""),"",IF(AE1155&lt;$BK$4,IF(AF1155&gt;$BK$4,IF(AF1155&lt;$BK$5,AF1155-$BK$4,($BK$5-$BK$4)),""),""))</f>
        <v/>
      </c>
      <c r="AJ1155" s="71" t="str">
        <f t="shared" ref="AJ1155:AJ1218" si="691">IF(OR(AE1155="",AF1155="",$BK$4="",$BK$5=""),"",IF(AE1155&gt;$BK$4,IF(AE1155&lt;$BK$5,IF(OR(AF1155&gt;$BK$5,AF1155&lt;$BK$4),$BK$5-AE1155,""),""),""))</f>
        <v/>
      </c>
      <c r="AK1155" s="71" t="str">
        <f t="shared" ref="AK1155:AK1218" si="692">IF(OR(AE1155="",AF1155="",$BK$4="",$BK$5=""),"",IF(AND(AE1155&lt;$BK$4,AF1155&lt;$BK$4),((AF1155-AE1155)),""))</f>
        <v/>
      </c>
      <c r="AL1155" s="71" t="str">
        <f t="shared" ref="AL1155:AL1218" si="693">IF(AND(AH1155="",AI1155="",AJ1155="",AK1155=""),"",SUM(AH1155:AK1155))</f>
        <v/>
      </c>
      <c r="AM1155" s="71" t="str">
        <f t="shared" ref="AM1155:AM1218" si="694">IF(OR(AG1155="",AL1155=""),IF(AL1155="",AG1155,""),AG1155-AL1155)</f>
        <v/>
      </c>
      <c r="AN1155" s="72" t="str">
        <f t="shared" ref="AN1155:AN1218" si="695">IF(AL1155="","",IF(OR(C1155="",R1155=""),"",IF(((R1155+Q1155)-C1155)&lt;0,0,((R1155+Q1155)-C1155))))</f>
        <v/>
      </c>
      <c r="AO1155" s="73" t="str">
        <f t="shared" ref="AO1155:AO1218" si="696">IF(AL1155="","",IF(OR(E1155="",B1155="",G1155="yes"),"",B1155-E1155))</f>
        <v/>
      </c>
      <c r="AP1155" s="72" t="str">
        <f t="shared" ref="AP1155:AP1218" si="697">IF(AN1155="","",IF(AN1155&gt;$AY$6,"No","Yes"))</f>
        <v/>
      </c>
      <c r="AQ1155" s="72" t="str">
        <f t="shared" ref="AQ1155:AQ1218" si="698">IF(AL1155="","",IF(OR(X1155="",Z1155=""),"",Z1155+Y1155-X1155))</f>
        <v/>
      </c>
      <c r="AR1155" s="72" t="str">
        <f t="shared" ref="AR1155:AR1218" si="699">IF(AL1155="","",IF(OR(I1155="",I1155="No",,G1155="yes"),"",IF(AB1155=E1155,"Yes","No")))</f>
        <v/>
      </c>
      <c r="AS1155" s="72" t="str">
        <f t="shared" ref="AS1155:AS1218" si="700">IF(G1155="YES","",(IF(OR(A1155="",AB1155="",E1155=""),"",(IF(OR(I1155="",I1155="No",,G1155="Yes"),"",IF(OR(B1155&lt;&gt;AB1155,B1155&lt;&gt;E1155),IF(AB1155&lt;E1155,"Validate","Yes"),"No"))))))</f>
        <v/>
      </c>
      <c r="AT1155" s="72" t="str">
        <f t="shared" ref="AT1155:AT1218" si="701">IF(OR(AL1155="",AB1155="",I1155="No"),"",IF(OR(AD1155=AB1155,AD1155=AB1155+1),"Yes","No"))</f>
        <v/>
      </c>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c r="CN1155" s="78" t="str">
        <f t="shared" ref="CN1155:CN1218" si="702">IF(OR(P1155="",R1155=""),"",IF(P1155+Q1155=R1155,1,0))</f>
        <v/>
      </c>
      <c r="CO1155" s="78" t="str">
        <f t="shared" ref="CO1155:CO1218" si="703">IF(OR(R1155="",T1155=""),"",IF(R1155+S1155=T1155,1,0))</f>
        <v/>
      </c>
      <c r="CP1155" s="78" t="str">
        <f t="shared" ref="CP1155:CP1218" si="704">IF(OR(T1155="",V1155=""),"",IF(T1155+U1155=V1155,1,0))</f>
        <v/>
      </c>
      <c r="CQ1155" s="78" t="str">
        <f t="shared" ref="CQ1155:CQ1218" si="705">IF(OR(V1155="",X1155=""),"",IF(V1155+W1155=X1155,1,0))</f>
        <v/>
      </c>
      <c r="CR1155" s="78" t="str">
        <f t="shared" ref="CR1155:CR1218" si="706">IF(OR(X1155="",Z1155=""),"",IF(X1155+Y1155=Z1155,1,0))</f>
        <v/>
      </c>
      <c r="CS1155" s="78" t="str">
        <f t="shared" ref="CS1155:CS1218" si="707">IF(OR(P1155="",R1155="",T1155="",X1155="",Z1155="",V1155=""),"",IF(P1155=R1155,1,IF(P1155=T1155,1,IF(P1155=V1155,1,IF(P1155=X1155,1,IF(P1155=Z1155,1,IF(R1155=T1155,1,IF(R1155=V1155,1,IF(R1155=X1155,1,IF(R1155=Z1155,1,IF(T1155=V1155,1,IF(T1155=X1155,1,IF(T1155=Z1155,1,IF(V1155=X1155,1,IF(V1155=Z1155,1,IF(X1155=Z1155,1,0))))))))))))))))</f>
        <v/>
      </c>
      <c r="CT1155" s="78">
        <f t="shared" ref="CT1155:CT1218" si="708">IF(R1155+Q1155&lt;P1155,1,0)</f>
        <v>0</v>
      </c>
      <c r="CU1155" s="78">
        <f t="shared" ref="CU1155:CU1218" si="709">IF(T1155+S1155&lt;R1155,1,0)</f>
        <v>0</v>
      </c>
      <c r="CV1155" s="78">
        <f t="shared" ref="CV1155:CV1218" si="710">IF(V1155+U1155&lt;T1155,1,0)</f>
        <v>0</v>
      </c>
      <c r="CW1155" s="78">
        <f t="shared" ref="CW1155:CW1218" si="711">IF(X1155+W1155&lt;V1155,1,0)</f>
        <v>0</v>
      </c>
      <c r="CX1155" s="78">
        <f t="shared" ref="CX1155:CX1218" si="712">IF(Z1155+Y1155&lt;X1155,1,0)</f>
        <v>0</v>
      </c>
      <c r="CY1155" s="78">
        <f t="shared" ref="CY1155:CY1218" si="713">IF(P1155&gt;R1155,1,IF(P1155&gt;T1155,1,IF(P1155&gt;V1155,1,IF(P1155&gt;X1155,1,IF(P1155&gt;Z1155,1,IF(R1155&gt;T1155,1,IF(R1155&gt;V1155,1,IF(R1155&gt;X1155,1,IF(R1155&gt;Z1155,1,IF(T1155&gt;V1155,1,IF(T1155&gt;X1155,1,IF(T1155&gt;Z1155,1,IF(V1155&gt;X1155,1,IF(V1155&gt;Z1155,1,IF(X1155&gt;Z1155,1,0)))))))))))))))</f>
        <v>0</v>
      </c>
      <c r="CZ1155" s="78">
        <f t="shared" ref="CZ1155:CZ1218" si="714">IF(COUNTIFS($A$2:$A$1288,A1155,$B$2:$B$1288,B1155,$K$2:$K$1288,K1155,$N$2:$N$1288,N1155)&gt;1,1,0)</f>
        <v>0</v>
      </c>
      <c r="DA1155" s="78">
        <f>IF(COUNTIFS($A$2:$A$601,A1155,$B$2:$B$601,B1155,$F$2:F$601,F1155)&gt;1,1,0)</f>
        <v>0</v>
      </c>
      <c r="DB1155" s="78">
        <f t="shared" ref="DB1155:DB1218" si="715">IF(COUNTIFS($P$2:$P$601,P1155,$R$2:$R$601,R1155)&gt;1,1,0)</f>
        <v>0</v>
      </c>
      <c r="DC1155" s="78">
        <f t="shared" ref="DC1155:DC1218" si="716">IF(COUNTIFS($P$2:$P$1288,P1155,$T$2:$T$1288,T1155,$R$2:$R$1288,R1155,$V$2:$V$1288,V1155)&gt;1,1,0)</f>
        <v>0</v>
      </c>
      <c r="DD1155" s="78">
        <f t="shared" ref="DD1155:DD1218" si="717">IF(COUNTIFS($T$2:$T$601,T1155,$V$2:$V$601,V1155,$P$2:$P$601,P1155,$X$2:$X$601,X1155)&gt;1,1,0)</f>
        <v>0</v>
      </c>
      <c r="DE1155" s="78" t="str">
        <f t="shared" ref="DE1155:DE1218" si="718">IF(ISERROR(DATEVALUE(TEXT(B1155,"mm/dd/yyyy"))),"1",IF(B1155 &gt;=DATEVALUE(TEXT("06/01/2000","mm/dd/yyyy")),1,"0"))</f>
        <v>1</v>
      </c>
      <c r="DF1155" s="78" t="str">
        <f t="shared" ref="DF1155:DF1218" si="719">IF(ISERROR(DATEVALUE(TEXT(E1155,"mm/dd/yyyy"))),"1",IF(E1155 &gt;=DATEVALUE(TEXT("06/01/2000","mm/dd/yyyy")),1,"0"))</f>
        <v>1</v>
      </c>
      <c r="DG1155" s="78" t="str">
        <f t="shared" ref="DG1155:DG1218" si="720">IF(ISERROR(DATEVALUE(TEXT(AB1155,"mm/dd/yyyy"))),"1",IF(AB1155 &gt;=DATEVALUE(TEXT("06/01/2000","mm/dd/yyyy")),1,"0"))</f>
        <v>1</v>
      </c>
      <c r="DH1155" s="78" t="str">
        <f t="shared" ref="DH1155:DH1218" si="721">IF(ISERROR(DATEVALUE(TEXT(AD1155,"mm/dd/yyyy"))),"1",IF(AD1155 &gt;=DATEVALUE(TEXT("06/01/2000","mm/dd/yyyy")),1,"0"))</f>
        <v>1</v>
      </c>
      <c r="DI1155" s="79" t="str">
        <f>IFERROR(IF(J1155="","",VLOOKUP(J1155,Lists!$D$3:$E$13,2,FALSE)),1)</f>
        <v/>
      </c>
      <c r="DJ1155" s="79" t="str">
        <f>IFERROR(IF(K1155="","",VLOOKUP(K1155,Lists!$F$3:$G$14,2,FALSE)),1)</f>
        <v/>
      </c>
      <c r="DK1155" s="79" t="str">
        <f>IFERROR(IF(M1155="","",VLOOKUP(M1155,Lists!$AA$3:$AB$18,2,FALSE)),1)</f>
        <v/>
      </c>
      <c r="DL1155" s="79" t="str">
        <f>IFERROR(IF(N1155="","",VLOOKUP(N1155,Lists!$AC$3:$AD$13,2,FALSE)),1)</f>
        <v/>
      </c>
    </row>
    <row r="1156" spans="1:116" ht="15" customHeight="1" x14ac:dyDescent="0.2">
      <c r="A1156" s="20"/>
      <c r="B1156" s="19"/>
      <c r="C1156" s="19"/>
      <c r="D1156" s="19"/>
      <c r="E1156" s="136"/>
      <c r="F1156" s="70"/>
      <c r="G1156" s="19"/>
      <c r="H1156" s="65"/>
      <c r="I1156" s="20"/>
      <c r="J1156" s="66"/>
      <c r="K1156" s="18"/>
      <c r="L1156" s="18"/>
      <c r="M1156" s="20"/>
      <c r="N1156" s="20"/>
      <c r="O1156" s="18"/>
      <c r="P1156" s="134"/>
      <c r="Q1156" s="70"/>
      <c r="R1156" s="134"/>
      <c r="S1156" s="70"/>
      <c r="T1156" s="134"/>
      <c r="U1156" s="70"/>
      <c r="V1156" s="134"/>
      <c r="W1156" s="20"/>
      <c r="X1156" s="135"/>
      <c r="Y1156" s="20"/>
      <c r="Z1156" s="135"/>
      <c r="AA1156" s="19"/>
      <c r="AB1156" s="19"/>
      <c r="AC1156" s="19"/>
      <c r="AD1156" s="19"/>
      <c r="AE1156" s="71" t="str">
        <f t="shared" si="686"/>
        <v/>
      </c>
      <c r="AF1156" s="71" t="str">
        <f t="shared" si="687"/>
        <v/>
      </c>
      <c r="AG1156" s="71" t="str">
        <f t="shared" si="688"/>
        <v/>
      </c>
      <c r="AH1156" s="71" t="str">
        <f t="shared" si="689"/>
        <v/>
      </c>
      <c r="AI1156" s="71" t="str">
        <f t="shared" si="690"/>
        <v/>
      </c>
      <c r="AJ1156" s="71" t="str">
        <f t="shared" si="691"/>
        <v/>
      </c>
      <c r="AK1156" s="71" t="str">
        <f t="shared" si="692"/>
        <v/>
      </c>
      <c r="AL1156" s="71" t="str">
        <f t="shared" si="693"/>
        <v/>
      </c>
      <c r="AM1156" s="71" t="str">
        <f t="shared" si="694"/>
        <v/>
      </c>
      <c r="AN1156" s="72" t="str">
        <f t="shared" si="695"/>
        <v/>
      </c>
      <c r="AO1156" s="73" t="str">
        <f t="shared" si="696"/>
        <v/>
      </c>
      <c r="AP1156" s="72" t="str">
        <f t="shared" si="697"/>
        <v/>
      </c>
      <c r="AQ1156" s="72" t="str">
        <f t="shared" si="698"/>
        <v/>
      </c>
      <c r="AR1156" s="72" t="str">
        <f t="shared" si="699"/>
        <v/>
      </c>
      <c r="AS1156" s="72" t="str">
        <f t="shared" si="700"/>
        <v/>
      </c>
      <c r="AT1156" s="72" t="str">
        <f t="shared" si="701"/>
        <v/>
      </c>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3"/>
      <c r="CB1156" s="3"/>
      <c r="CC1156" s="3"/>
      <c r="CD1156" s="3"/>
      <c r="CE1156" s="3"/>
      <c r="CF1156" s="3"/>
      <c r="CG1156" s="3"/>
      <c r="CH1156" s="3"/>
      <c r="CI1156" s="3"/>
      <c r="CJ1156" s="3"/>
      <c r="CK1156" s="3"/>
      <c r="CL1156" s="3"/>
      <c r="CM1156" s="3"/>
      <c r="CN1156" s="78" t="str">
        <f t="shared" si="702"/>
        <v/>
      </c>
      <c r="CO1156" s="78" t="str">
        <f t="shared" si="703"/>
        <v/>
      </c>
      <c r="CP1156" s="78" t="str">
        <f t="shared" si="704"/>
        <v/>
      </c>
      <c r="CQ1156" s="78" t="str">
        <f t="shared" si="705"/>
        <v/>
      </c>
      <c r="CR1156" s="78" t="str">
        <f t="shared" si="706"/>
        <v/>
      </c>
      <c r="CS1156" s="78" t="str">
        <f t="shared" si="707"/>
        <v/>
      </c>
      <c r="CT1156" s="78">
        <f t="shared" si="708"/>
        <v>0</v>
      </c>
      <c r="CU1156" s="78">
        <f t="shared" si="709"/>
        <v>0</v>
      </c>
      <c r="CV1156" s="78">
        <f t="shared" si="710"/>
        <v>0</v>
      </c>
      <c r="CW1156" s="78">
        <f t="shared" si="711"/>
        <v>0</v>
      </c>
      <c r="CX1156" s="78">
        <f t="shared" si="712"/>
        <v>0</v>
      </c>
      <c r="CY1156" s="78">
        <f t="shared" si="713"/>
        <v>0</v>
      </c>
      <c r="CZ1156" s="78">
        <f t="shared" si="714"/>
        <v>0</v>
      </c>
      <c r="DA1156" s="78">
        <f>IF(COUNTIFS($A$2:$A$601,A1156,$B$2:$B$601,B1156,$F$2:F$601,F1156)&gt;1,1,0)</f>
        <v>0</v>
      </c>
      <c r="DB1156" s="78">
        <f t="shared" si="715"/>
        <v>0</v>
      </c>
      <c r="DC1156" s="78">
        <f t="shared" si="716"/>
        <v>0</v>
      </c>
      <c r="DD1156" s="78">
        <f t="shared" si="717"/>
        <v>0</v>
      </c>
      <c r="DE1156" s="78" t="str">
        <f t="shared" si="718"/>
        <v>1</v>
      </c>
      <c r="DF1156" s="78" t="str">
        <f t="shared" si="719"/>
        <v>1</v>
      </c>
      <c r="DG1156" s="78" t="str">
        <f t="shared" si="720"/>
        <v>1</v>
      </c>
      <c r="DH1156" s="78" t="str">
        <f t="shared" si="721"/>
        <v>1</v>
      </c>
      <c r="DI1156" s="79" t="str">
        <f>IFERROR(IF(J1156="","",VLOOKUP(J1156,Lists!$D$3:$E$13,2,FALSE)),1)</f>
        <v/>
      </c>
      <c r="DJ1156" s="79" t="str">
        <f>IFERROR(IF(K1156="","",VLOOKUP(K1156,Lists!$F$3:$G$14,2,FALSE)),1)</f>
        <v/>
      </c>
      <c r="DK1156" s="79" t="str">
        <f>IFERROR(IF(M1156="","",VLOOKUP(M1156,Lists!$AA$3:$AB$18,2,FALSE)),1)</f>
        <v/>
      </c>
      <c r="DL1156" s="79" t="str">
        <f>IFERROR(IF(N1156="","",VLOOKUP(N1156,Lists!$AC$3:$AD$13,2,FALSE)),1)</f>
        <v/>
      </c>
    </row>
    <row r="1157" spans="1:116" ht="15" customHeight="1" x14ac:dyDescent="0.2">
      <c r="A1157" s="20"/>
      <c r="B1157" s="19"/>
      <c r="C1157" s="19"/>
      <c r="D1157" s="19"/>
      <c r="E1157" s="136"/>
      <c r="F1157" s="70"/>
      <c r="G1157" s="19"/>
      <c r="H1157" s="65"/>
      <c r="I1157" s="20"/>
      <c r="J1157" s="66"/>
      <c r="K1157" s="18"/>
      <c r="L1157" s="18"/>
      <c r="M1157" s="20"/>
      <c r="N1157" s="20"/>
      <c r="O1157" s="18"/>
      <c r="P1157" s="134"/>
      <c r="Q1157" s="70"/>
      <c r="R1157" s="134"/>
      <c r="S1157" s="70"/>
      <c r="T1157" s="134"/>
      <c r="U1157" s="70"/>
      <c r="V1157" s="134"/>
      <c r="W1157" s="20"/>
      <c r="X1157" s="135"/>
      <c r="Y1157" s="20"/>
      <c r="Z1157" s="135"/>
      <c r="AA1157" s="19"/>
      <c r="AB1157" s="19"/>
      <c r="AC1157" s="19"/>
      <c r="AD1157" s="19"/>
      <c r="AE1157" s="71" t="str">
        <f t="shared" si="686"/>
        <v/>
      </c>
      <c r="AF1157" s="71" t="str">
        <f t="shared" si="687"/>
        <v/>
      </c>
      <c r="AG1157" s="71" t="str">
        <f t="shared" si="688"/>
        <v/>
      </c>
      <c r="AH1157" s="71" t="str">
        <f t="shared" si="689"/>
        <v/>
      </c>
      <c r="AI1157" s="71" t="str">
        <f t="shared" si="690"/>
        <v/>
      </c>
      <c r="AJ1157" s="71" t="str">
        <f t="shared" si="691"/>
        <v/>
      </c>
      <c r="AK1157" s="71" t="str">
        <f t="shared" si="692"/>
        <v/>
      </c>
      <c r="AL1157" s="71" t="str">
        <f t="shared" si="693"/>
        <v/>
      </c>
      <c r="AM1157" s="71" t="str">
        <f t="shared" si="694"/>
        <v/>
      </c>
      <c r="AN1157" s="72" t="str">
        <f t="shared" si="695"/>
        <v/>
      </c>
      <c r="AO1157" s="73" t="str">
        <f t="shared" si="696"/>
        <v/>
      </c>
      <c r="AP1157" s="72" t="str">
        <f t="shared" si="697"/>
        <v/>
      </c>
      <c r="AQ1157" s="72" t="str">
        <f t="shared" si="698"/>
        <v/>
      </c>
      <c r="AR1157" s="72" t="str">
        <f t="shared" si="699"/>
        <v/>
      </c>
      <c r="AS1157" s="72" t="str">
        <f t="shared" si="700"/>
        <v/>
      </c>
      <c r="AT1157" s="72" t="str">
        <f t="shared" si="701"/>
        <v/>
      </c>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3"/>
      <c r="CB1157" s="3"/>
      <c r="CC1157" s="3"/>
      <c r="CD1157" s="3"/>
      <c r="CE1157" s="3"/>
      <c r="CF1157" s="3"/>
      <c r="CG1157" s="3"/>
      <c r="CH1157" s="3"/>
      <c r="CI1157" s="3"/>
      <c r="CJ1157" s="3"/>
      <c r="CK1157" s="3"/>
      <c r="CL1157" s="3"/>
      <c r="CM1157" s="3"/>
      <c r="CN1157" s="78" t="str">
        <f t="shared" si="702"/>
        <v/>
      </c>
      <c r="CO1157" s="78" t="str">
        <f t="shared" si="703"/>
        <v/>
      </c>
      <c r="CP1157" s="78" t="str">
        <f t="shared" si="704"/>
        <v/>
      </c>
      <c r="CQ1157" s="78" t="str">
        <f t="shared" si="705"/>
        <v/>
      </c>
      <c r="CR1157" s="78" t="str">
        <f t="shared" si="706"/>
        <v/>
      </c>
      <c r="CS1157" s="78" t="str">
        <f t="shared" si="707"/>
        <v/>
      </c>
      <c r="CT1157" s="78">
        <f t="shared" si="708"/>
        <v>0</v>
      </c>
      <c r="CU1157" s="78">
        <f t="shared" si="709"/>
        <v>0</v>
      </c>
      <c r="CV1157" s="78">
        <f t="shared" si="710"/>
        <v>0</v>
      </c>
      <c r="CW1157" s="78">
        <f t="shared" si="711"/>
        <v>0</v>
      </c>
      <c r="CX1157" s="78">
        <f t="shared" si="712"/>
        <v>0</v>
      </c>
      <c r="CY1157" s="78">
        <f t="shared" si="713"/>
        <v>0</v>
      </c>
      <c r="CZ1157" s="78">
        <f t="shared" si="714"/>
        <v>0</v>
      </c>
      <c r="DA1157" s="78">
        <f>IF(COUNTIFS($A$2:$A$601,A1157,$B$2:$B$601,B1157,$F$2:F$601,F1157)&gt;1,1,0)</f>
        <v>0</v>
      </c>
      <c r="DB1157" s="78">
        <f t="shared" si="715"/>
        <v>0</v>
      </c>
      <c r="DC1157" s="78">
        <f t="shared" si="716"/>
        <v>0</v>
      </c>
      <c r="DD1157" s="78">
        <f t="shared" si="717"/>
        <v>0</v>
      </c>
      <c r="DE1157" s="78" t="str">
        <f t="shared" si="718"/>
        <v>1</v>
      </c>
      <c r="DF1157" s="78" t="str">
        <f t="shared" si="719"/>
        <v>1</v>
      </c>
      <c r="DG1157" s="78" t="str">
        <f t="shared" si="720"/>
        <v>1</v>
      </c>
      <c r="DH1157" s="78" t="str">
        <f t="shared" si="721"/>
        <v>1</v>
      </c>
      <c r="DI1157" s="79" t="str">
        <f>IFERROR(IF(J1157="","",VLOOKUP(J1157,Lists!$D$3:$E$13,2,FALSE)),1)</f>
        <v/>
      </c>
      <c r="DJ1157" s="79" t="str">
        <f>IFERROR(IF(K1157="","",VLOOKUP(K1157,Lists!$F$3:$G$14,2,FALSE)),1)</f>
        <v/>
      </c>
      <c r="DK1157" s="79" t="str">
        <f>IFERROR(IF(M1157="","",VLOOKUP(M1157,Lists!$AA$3:$AB$18,2,FALSE)),1)</f>
        <v/>
      </c>
      <c r="DL1157" s="79" t="str">
        <f>IFERROR(IF(N1157="","",VLOOKUP(N1157,Lists!$AC$3:$AD$13,2,FALSE)),1)</f>
        <v/>
      </c>
    </row>
    <row r="1158" spans="1:116" ht="15" customHeight="1" x14ac:dyDescent="0.2">
      <c r="A1158" s="20"/>
      <c r="B1158" s="19"/>
      <c r="C1158" s="19"/>
      <c r="D1158" s="19"/>
      <c r="E1158" s="136"/>
      <c r="F1158" s="70"/>
      <c r="G1158" s="19"/>
      <c r="H1158" s="65"/>
      <c r="I1158" s="20"/>
      <c r="J1158" s="66"/>
      <c r="K1158" s="18"/>
      <c r="L1158" s="18"/>
      <c r="M1158" s="20"/>
      <c r="N1158" s="20"/>
      <c r="O1158" s="18"/>
      <c r="P1158" s="134"/>
      <c r="Q1158" s="70"/>
      <c r="R1158" s="134"/>
      <c r="S1158" s="70"/>
      <c r="T1158" s="134"/>
      <c r="U1158" s="70"/>
      <c r="V1158" s="134"/>
      <c r="W1158" s="20"/>
      <c r="X1158" s="135"/>
      <c r="Y1158" s="20"/>
      <c r="Z1158" s="135"/>
      <c r="AA1158" s="19"/>
      <c r="AB1158" s="19"/>
      <c r="AC1158" s="19"/>
      <c r="AD1158" s="19"/>
      <c r="AE1158" s="71" t="str">
        <f t="shared" si="686"/>
        <v/>
      </c>
      <c r="AF1158" s="71" t="str">
        <f t="shared" si="687"/>
        <v/>
      </c>
      <c r="AG1158" s="71" t="str">
        <f t="shared" si="688"/>
        <v/>
      </c>
      <c r="AH1158" s="71" t="str">
        <f t="shared" si="689"/>
        <v/>
      </c>
      <c r="AI1158" s="71" t="str">
        <f t="shared" si="690"/>
        <v/>
      </c>
      <c r="AJ1158" s="71" t="str">
        <f t="shared" si="691"/>
        <v/>
      </c>
      <c r="AK1158" s="71" t="str">
        <f t="shared" si="692"/>
        <v/>
      </c>
      <c r="AL1158" s="71" t="str">
        <f t="shared" si="693"/>
        <v/>
      </c>
      <c r="AM1158" s="71" t="str">
        <f t="shared" si="694"/>
        <v/>
      </c>
      <c r="AN1158" s="72" t="str">
        <f t="shared" si="695"/>
        <v/>
      </c>
      <c r="AO1158" s="73" t="str">
        <f t="shared" si="696"/>
        <v/>
      </c>
      <c r="AP1158" s="72" t="str">
        <f t="shared" si="697"/>
        <v/>
      </c>
      <c r="AQ1158" s="72" t="str">
        <f t="shared" si="698"/>
        <v/>
      </c>
      <c r="AR1158" s="72" t="str">
        <f t="shared" si="699"/>
        <v/>
      </c>
      <c r="AS1158" s="72" t="str">
        <f t="shared" si="700"/>
        <v/>
      </c>
      <c r="AT1158" s="72" t="str">
        <f t="shared" si="701"/>
        <v/>
      </c>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3"/>
      <c r="CB1158" s="3"/>
      <c r="CC1158" s="3"/>
      <c r="CD1158" s="3"/>
      <c r="CE1158" s="3"/>
      <c r="CF1158" s="3"/>
      <c r="CG1158" s="3"/>
      <c r="CH1158" s="3"/>
      <c r="CI1158" s="3"/>
      <c r="CJ1158" s="3"/>
      <c r="CK1158" s="3"/>
      <c r="CL1158" s="3"/>
      <c r="CM1158" s="3"/>
      <c r="CN1158" s="78" t="str">
        <f t="shared" si="702"/>
        <v/>
      </c>
      <c r="CO1158" s="78" t="str">
        <f t="shared" si="703"/>
        <v/>
      </c>
      <c r="CP1158" s="78" t="str">
        <f t="shared" si="704"/>
        <v/>
      </c>
      <c r="CQ1158" s="78" t="str">
        <f t="shared" si="705"/>
        <v/>
      </c>
      <c r="CR1158" s="78" t="str">
        <f t="shared" si="706"/>
        <v/>
      </c>
      <c r="CS1158" s="78" t="str">
        <f t="shared" si="707"/>
        <v/>
      </c>
      <c r="CT1158" s="78">
        <f t="shared" si="708"/>
        <v>0</v>
      </c>
      <c r="CU1158" s="78">
        <f t="shared" si="709"/>
        <v>0</v>
      </c>
      <c r="CV1158" s="78">
        <f t="shared" si="710"/>
        <v>0</v>
      </c>
      <c r="CW1158" s="78">
        <f t="shared" si="711"/>
        <v>0</v>
      </c>
      <c r="CX1158" s="78">
        <f t="shared" si="712"/>
        <v>0</v>
      </c>
      <c r="CY1158" s="78">
        <f t="shared" si="713"/>
        <v>0</v>
      </c>
      <c r="CZ1158" s="78">
        <f t="shared" si="714"/>
        <v>0</v>
      </c>
      <c r="DA1158" s="78">
        <f>IF(COUNTIFS($A$2:$A$601,A1158,$B$2:$B$601,B1158,$F$2:F$601,F1158)&gt;1,1,0)</f>
        <v>0</v>
      </c>
      <c r="DB1158" s="78">
        <f t="shared" si="715"/>
        <v>0</v>
      </c>
      <c r="DC1158" s="78">
        <f t="shared" si="716"/>
        <v>0</v>
      </c>
      <c r="DD1158" s="78">
        <f t="shared" si="717"/>
        <v>0</v>
      </c>
      <c r="DE1158" s="78" t="str">
        <f t="shared" si="718"/>
        <v>1</v>
      </c>
      <c r="DF1158" s="78" t="str">
        <f t="shared" si="719"/>
        <v>1</v>
      </c>
      <c r="DG1158" s="78" t="str">
        <f t="shared" si="720"/>
        <v>1</v>
      </c>
      <c r="DH1158" s="78" t="str">
        <f t="shared" si="721"/>
        <v>1</v>
      </c>
      <c r="DI1158" s="79" t="str">
        <f>IFERROR(IF(J1158="","",VLOOKUP(J1158,Lists!$D$3:$E$13,2,FALSE)),1)</f>
        <v/>
      </c>
      <c r="DJ1158" s="79" t="str">
        <f>IFERROR(IF(K1158="","",VLOOKUP(K1158,Lists!$F$3:$G$14,2,FALSE)),1)</f>
        <v/>
      </c>
      <c r="DK1158" s="79" t="str">
        <f>IFERROR(IF(M1158="","",VLOOKUP(M1158,Lists!$AA$3:$AB$18,2,FALSE)),1)</f>
        <v/>
      </c>
      <c r="DL1158" s="79" t="str">
        <f>IFERROR(IF(N1158="","",VLOOKUP(N1158,Lists!$AC$3:$AD$13,2,FALSE)),1)</f>
        <v/>
      </c>
    </row>
    <row r="1159" spans="1:116" ht="15" customHeight="1" x14ac:dyDescent="0.2">
      <c r="A1159" s="20"/>
      <c r="B1159" s="19"/>
      <c r="C1159" s="19"/>
      <c r="D1159" s="19"/>
      <c r="E1159" s="136"/>
      <c r="F1159" s="70"/>
      <c r="G1159" s="19"/>
      <c r="H1159" s="65"/>
      <c r="I1159" s="20"/>
      <c r="J1159" s="66"/>
      <c r="K1159" s="18"/>
      <c r="L1159" s="18"/>
      <c r="M1159" s="20"/>
      <c r="N1159" s="20"/>
      <c r="O1159" s="18"/>
      <c r="P1159" s="134"/>
      <c r="Q1159" s="70"/>
      <c r="R1159" s="134"/>
      <c r="S1159" s="70"/>
      <c r="T1159" s="134"/>
      <c r="U1159" s="70"/>
      <c r="V1159" s="134"/>
      <c r="W1159" s="20"/>
      <c r="X1159" s="135"/>
      <c r="Y1159" s="20"/>
      <c r="Z1159" s="135"/>
      <c r="AA1159" s="19"/>
      <c r="AB1159" s="19"/>
      <c r="AC1159" s="19"/>
      <c r="AD1159" s="19"/>
      <c r="AE1159" s="71" t="str">
        <f t="shared" si="686"/>
        <v/>
      </c>
      <c r="AF1159" s="71" t="str">
        <f t="shared" si="687"/>
        <v/>
      </c>
      <c r="AG1159" s="71" t="str">
        <f t="shared" si="688"/>
        <v/>
      </c>
      <c r="AH1159" s="71" t="str">
        <f t="shared" si="689"/>
        <v/>
      </c>
      <c r="AI1159" s="71" t="str">
        <f t="shared" si="690"/>
        <v/>
      </c>
      <c r="AJ1159" s="71" t="str">
        <f t="shared" si="691"/>
        <v/>
      </c>
      <c r="AK1159" s="71" t="str">
        <f t="shared" si="692"/>
        <v/>
      </c>
      <c r="AL1159" s="71" t="str">
        <f t="shared" si="693"/>
        <v/>
      </c>
      <c r="AM1159" s="71" t="str">
        <f t="shared" si="694"/>
        <v/>
      </c>
      <c r="AN1159" s="72" t="str">
        <f t="shared" si="695"/>
        <v/>
      </c>
      <c r="AO1159" s="73" t="str">
        <f t="shared" si="696"/>
        <v/>
      </c>
      <c r="AP1159" s="72" t="str">
        <f t="shared" si="697"/>
        <v/>
      </c>
      <c r="AQ1159" s="72" t="str">
        <f t="shared" si="698"/>
        <v/>
      </c>
      <c r="AR1159" s="72" t="str">
        <f t="shared" si="699"/>
        <v/>
      </c>
      <c r="AS1159" s="72" t="str">
        <f t="shared" si="700"/>
        <v/>
      </c>
      <c r="AT1159" s="72" t="str">
        <f t="shared" si="701"/>
        <v/>
      </c>
      <c r="AU1159" s="3"/>
      <c r="AV1159" s="3"/>
      <c r="AW1159" s="3"/>
      <c r="AX1159" s="3"/>
      <c r="AY1159" s="3"/>
      <c r="AZ1159" s="3"/>
      <c r="BA1159" s="3"/>
      <c r="BB1159" s="3"/>
      <c r="BC1159" s="3"/>
      <c r="BD1159" s="3"/>
      <c r="BE1159" s="3"/>
      <c r="BF1159" s="3"/>
      <c r="BG1159" s="3"/>
      <c r="BH1159" s="3"/>
      <c r="BI1159" s="3"/>
      <c r="BJ1159" s="3"/>
      <c r="BK1159" s="3"/>
      <c r="BL1159" s="3"/>
      <c r="BM1159" s="3"/>
      <c r="BN1159" s="3"/>
      <c r="BO1159" s="3"/>
      <c r="BP1159" s="3"/>
      <c r="BQ1159" s="3"/>
      <c r="BR1159" s="3"/>
      <c r="BS1159" s="3"/>
      <c r="BT1159" s="3"/>
      <c r="BU1159" s="3"/>
      <c r="BV1159" s="3"/>
      <c r="BW1159" s="3"/>
      <c r="BX1159" s="3"/>
      <c r="BY1159" s="3"/>
      <c r="BZ1159" s="3"/>
      <c r="CA1159" s="3"/>
      <c r="CB1159" s="3"/>
      <c r="CC1159" s="3"/>
      <c r="CD1159" s="3"/>
      <c r="CE1159" s="3"/>
      <c r="CF1159" s="3"/>
      <c r="CG1159" s="3"/>
      <c r="CH1159" s="3"/>
      <c r="CI1159" s="3"/>
      <c r="CJ1159" s="3"/>
      <c r="CK1159" s="3"/>
      <c r="CL1159" s="3"/>
      <c r="CM1159" s="3"/>
      <c r="CN1159" s="78" t="str">
        <f t="shared" si="702"/>
        <v/>
      </c>
      <c r="CO1159" s="78" t="str">
        <f t="shared" si="703"/>
        <v/>
      </c>
      <c r="CP1159" s="78" t="str">
        <f t="shared" si="704"/>
        <v/>
      </c>
      <c r="CQ1159" s="78" t="str">
        <f t="shared" si="705"/>
        <v/>
      </c>
      <c r="CR1159" s="78" t="str">
        <f t="shared" si="706"/>
        <v/>
      </c>
      <c r="CS1159" s="78" t="str">
        <f t="shared" si="707"/>
        <v/>
      </c>
      <c r="CT1159" s="78">
        <f t="shared" si="708"/>
        <v>0</v>
      </c>
      <c r="CU1159" s="78">
        <f t="shared" si="709"/>
        <v>0</v>
      </c>
      <c r="CV1159" s="78">
        <f t="shared" si="710"/>
        <v>0</v>
      </c>
      <c r="CW1159" s="78">
        <f t="shared" si="711"/>
        <v>0</v>
      </c>
      <c r="CX1159" s="78">
        <f t="shared" si="712"/>
        <v>0</v>
      </c>
      <c r="CY1159" s="78">
        <f t="shared" si="713"/>
        <v>0</v>
      </c>
      <c r="CZ1159" s="78">
        <f t="shared" si="714"/>
        <v>0</v>
      </c>
      <c r="DA1159" s="78">
        <f>IF(COUNTIFS($A$2:$A$601,A1159,$B$2:$B$601,B1159,$F$2:F$601,F1159)&gt;1,1,0)</f>
        <v>0</v>
      </c>
      <c r="DB1159" s="78">
        <f t="shared" si="715"/>
        <v>0</v>
      </c>
      <c r="DC1159" s="78">
        <f t="shared" si="716"/>
        <v>0</v>
      </c>
      <c r="DD1159" s="78">
        <f t="shared" si="717"/>
        <v>0</v>
      </c>
      <c r="DE1159" s="78" t="str">
        <f t="shared" si="718"/>
        <v>1</v>
      </c>
      <c r="DF1159" s="78" t="str">
        <f t="shared" si="719"/>
        <v>1</v>
      </c>
      <c r="DG1159" s="78" t="str">
        <f t="shared" si="720"/>
        <v>1</v>
      </c>
      <c r="DH1159" s="78" t="str">
        <f t="shared" si="721"/>
        <v>1</v>
      </c>
      <c r="DI1159" s="79" t="str">
        <f>IFERROR(IF(J1159="","",VLOOKUP(J1159,Lists!$D$3:$E$13,2,FALSE)),1)</f>
        <v/>
      </c>
      <c r="DJ1159" s="79" t="str">
        <f>IFERROR(IF(K1159="","",VLOOKUP(K1159,Lists!$F$3:$G$14,2,FALSE)),1)</f>
        <v/>
      </c>
      <c r="DK1159" s="79" t="str">
        <f>IFERROR(IF(M1159="","",VLOOKUP(M1159,Lists!$AA$3:$AB$18,2,FALSE)),1)</f>
        <v/>
      </c>
      <c r="DL1159" s="79" t="str">
        <f>IFERROR(IF(N1159="","",VLOOKUP(N1159,Lists!$AC$3:$AD$13,2,FALSE)),1)</f>
        <v/>
      </c>
    </row>
    <row r="1160" spans="1:116" ht="15" customHeight="1" x14ac:dyDescent="0.2">
      <c r="A1160" s="20"/>
      <c r="B1160" s="19"/>
      <c r="C1160" s="19"/>
      <c r="D1160" s="19"/>
      <c r="E1160" s="136"/>
      <c r="F1160" s="70"/>
      <c r="G1160" s="19"/>
      <c r="H1160" s="65"/>
      <c r="I1160" s="20"/>
      <c r="J1160" s="66"/>
      <c r="K1160" s="18"/>
      <c r="L1160" s="18"/>
      <c r="M1160" s="20"/>
      <c r="N1160" s="20"/>
      <c r="O1160" s="18"/>
      <c r="P1160" s="134"/>
      <c r="Q1160" s="70"/>
      <c r="R1160" s="134"/>
      <c r="S1160" s="70"/>
      <c r="T1160" s="134"/>
      <c r="U1160" s="70"/>
      <c r="V1160" s="134"/>
      <c r="W1160" s="20"/>
      <c r="X1160" s="135"/>
      <c r="Y1160" s="20"/>
      <c r="Z1160" s="135"/>
      <c r="AA1160" s="19"/>
      <c r="AB1160" s="19"/>
      <c r="AC1160" s="19"/>
      <c r="AD1160" s="19"/>
      <c r="AE1160" s="71" t="str">
        <f t="shared" si="686"/>
        <v/>
      </c>
      <c r="AF1160" s="71" t="str">
        <f t="shared" si="687"/>
        <v/>
      </c>
      <c r="AG1160" s="71" t="str">
        <f t="shared" si="688"/>
        <v/>
      </c>
      <c r="AH1160" s="71" t="str">
        <f t="shared" si="689"/>
        <v/>
      </c>
      <c r="AI1160" s="71" t="str">
        <f t="shared" si="690"/>
        <v/>
      </c>
      <c r="AJ1160" s="71" t="str">
        <f t="shared" si="691"/>
        <v/>
      </c>
      <c r="AK1160" s="71" t="str">
        <f t="shared" si="692"/>
        <v/>
      </c>
      <c r="AL1160" s="71" t="str">
        <f t="shared" si="693"/>
        <v/>
      </c>
      <c r="AM1160" s="71" t="str">
        <f t="shared" si="694"/>
        <v/>
      </c>
      <c r="AN1160" s="72" t="str">
        <f t="shared" si="695"/>
        <v/>
      </c>
      <c r="AO1160" s="73" t="str">
        <f t="shared" si="696"/>
        <v/>
      </c>
      <c r="AP1160" s="72" t="str">
        <f t="shared" si="697"/>
        <v/>
      </c>
      <c r="AQ1160" s="72" t="str">
        <f t="shared" si="698"/>
        <v/>
      </c>
      <c r="AR1160" s="72" t="str">
        <f t="shared" si="699"/>
        <v/>
      </c>
      <c r="AS1160" s="72" t="str">
        <f t="shared" si="700"/>
        <v/>
      </c>
      <c r="AT1160" s="72" t="str">
        <f t="shared" si="701"/>
        <v/>
      </c>
      <c r="AU1160" s="3"/>
      <c r="AV1160" s="3"/>
      <c r="AW1160" s="3"/>
      <c r="AX1160" s="3"/>
      <c r="AY1160" s="3"/>
      <c r="AZ1160" s="3"/>
      <c r="BA1160" s="3"/>
      <c r="BB1160" s="3"/>
      <c r="BC1160" s="3"/>
      <c r="BD1160" s="3"/>
      <c r="BE1160" s="3"/>
      <c r="BF1160" s="3"/>
      <c r="BG1160" s="3"/>
      <c r="BH1160" s="3"/>
      <c r="BI1160" s="3"/>
      <c r="BJ1160" s="3"/>
      <c r="BK1160" s="3"/>
      <c r="BL1160" s="3"/>
      <c r="BM1160" s="3"/>
      <c r="BN1160" s="3"/>
      <c r="BO1160" s="3"/>
      <c r="BP1160" s="3"/>
      <c r="BQ1160" s="3"/>
      <c r="BR1160" s="3"/>
      <c r="BS1160" s="3"/>
      <c r="BT1160" s="3"/>
      <c r="BU1160" s="3"/>
      <c r="BV1160" s="3"/>
      <c r="BW1160" s="3"/>
      <c r="BX1160" s="3"/>
      <c r="BY1160" s="3"/>
      <c r="BZ1160" s="3"/>
      <c r="CA1160" s="3"/>
      <c r="CB1160" s="3"/>
      <c r="CC1160" s="3"/>
      <c r="CD1160" s="3"/>
      <c r="CE1160" s="3"/>
      <c r="CF1160" s="3"/>
      <c r="CG1160" s="3"/>
      <c r="CH1160" s="3"/>
      <c r="CI1160" s="3"/>
      <c r="CJ1160" s="3"/>
      <c r="CK1160" s="3"/>
      <c r="CL1160" s="3"/>
      <c r="CM1160" s="3"/>
      <c r="CN1160" s="78" t="str">
        <f t="shared" si="702"/>
        <v/>
      </c>
      <c r="CO1160" s="78" t="str">
        <f t="shared" si="703"/>
        <v/>
      </c>
      <c r="CP1160" s="78" t="str">
        <f t="shared" si="704"/>
        <v/>
      </c>
      <c r="CQ1160" s="78" t="str">
        <f t="shared" si="705"/>
        <v/>
      </c>
      <c r="CR1160" s="78" t="str">
        <f t="shared" si="706"/>
        <v/>
      </c>
      <c r="CS1160" s="78" t="str">
        <f t="shared" si="707"/>
        <v/>
      </c>
      <c r="CT1160" s="78">
        <f t="shared" si="708"/>
        <v>0</v>
      </c>
      <c r="CU1160" s="78">
        <f t="shared" si="709"/>
        <v>0</v>
      </c>
      <c r="CV1160" s="78">
        <f t="shared" si="710"/>
        <v>0</v>
      </c>
      <c r="CW1160" s="78">
        <f t="shared" si="711"/>
        <v>0</v>
      </c>
      <c r="CX1160" s="78">
        <f t="shared" si="712"/>
        <v>0</v>
      </c>
      <c r="CY1160" s="78">
        <f t="shared" si="713"/>
        <v>0</v>
      </c>
      <c r="CZ1160" s="78">
        <f t="shared" si="714"/>
        <v>0</v>
      </c>
      <c r="DA1160" s="78">
        <f>IF(COUNTIFS($A$2:$A$601,A1160,$B$2:$B$601,B1160,$F$2:F$601,F1160)&gt;1,1,0)</f>
        <v>0</v>
      </c>
      <c r="DB1160" s="78">
        <f t="shared" si="715"/>
        <v>0</v>
      </c>
      <c r="DC1160" s="78">
        <f t="shared" si="716"/>
        <v>0</v>
      </c>
      <c r="DD1160" s="78">
        <f t="shared" si="717"/>
        <v>0</v>
      </c>
      <c r="DE1160" s="78" t="str">
        <f t="shared" si="718"/>
        <v>1</v>
      </c>
      <c r="DF1160" s="78" t="str">
        <f t="shared" si="719"/>
        <v>1</v>
      </c>
      <c r="DG1160" s="78" t="str">
        <f t="shared" si="720"/>
        <v>1</v>
      </c>
      <c r="DH1160" s="78" t="str">
        <f t="shared" si="721"/>
        <v>1</v>
      </c>
      <c r="DI1160" s="79" t="str">
        <f>IFERROR(IF(J1160="","",VLOOKUP(J1160,Lists!$D$3:$E$13,2,FALSE)),1)</f>
        <v/>
      </c>
      <c r="DJ1160" s="79" t="str">
        <f>IFERROR(IF(K1160="","",VLOOKUP(K1160,Lists!$F$3:$G$14,2,FALSE)),1)</f>
        <v/>
      </c>
      <c r="DK1160" s="79" t="str">
        <f>IFERROR(IF(M1160="","",VLOOKUP(M1160,Lists!$AA$3:$AB$18,2,FALSE)),1)</f>
        <v/>
      </c>
      <c r="DL1160" s="79" t="str">
        <f>IFERROR(IF(N1160="","",VLOOKUP(N1160,Lists!$AC$3:$AD$13,2,FALSE)),1)</f>
        <v/>
      </c>
    </row>
    <row r="1161" spans="1:116" ht="15" customHeight="1" x14ac:dyDescent="0.2">
      <c r="A1161" s="20"/>
      <c r="B1161" s="19"/>
      <c r="C1161" s="19"/>
      <c r="D1161" s="19"/>
      <c r="E1161" s="136"/>
      <c r="F1161" s="70"/>
      <c r="G1161" s="19"/>
      <c r="H1161" s="65"/>
      <c r="I1161" s="20"/>
      <c r="J1161" s="66"/>
      <c r="K1161" s="18"/>
      <c r="L1161" s="18"/>
      <c r="M1161" s="20"/>
      <c r="N1161" s="20"/>
      <c r="O1161" s="18"/>
      <c r="P1161" s="134"/>
      <c r="Q1161" s="70"/>
      <c r="R1161" s="134"/>
      <c r="S1161" s="70"/>
      <c r="T1161" s="134"/>
      <c r="U1161" s="70"/>
      <c r="V1161" s="134"/>
      <c r="W1161" s="20"/>
      <c r="X1161" s="135"/>
      <c r="Y1161" s="20"/>
      <c r="Z1161" s="135"/>
      <c r="AA1161" s="19"/>
      <c r="AB1161" s="19"/>
      <c r="AC1161" s="19"/>
      <c r="AD1161" s="19"/>
      <c r="AE1161" s="71" t="str">
        <f t="shared" si="686"/>
        <v/>
      </c>
      <c r="AF1161" s="71" t="str">
        <f t="shared" si="687"/>
        <v/>
      </c>
      <c r="AG1161" s="71" t="str">
        <f t="shared" si="688"/>
        <v/>
      </c>
      <c r="AH1161" s="71" t="str">
        <f t="shared" si="689"/>
        <v/>
      </c>
      <c r="AI1161" s="71" t="str">
        <f t="shared" si="690"/>
        <v/>
      </c>
      <c r="AJ1161" s="71" t="str">
        <f t="shared" si="691"/>
        <v/>
      </c>
      <c r="AK1161" s="71" t="str">
        <f t="shared" si="692"/>
        <v/>
      </c>
      <c r="AL1161" s="71" t="str">
        <f t="shared" si="693"/>
        <v/>
      </c>
      <c r="AM1161" s="71" t="str">
        <f t="shared" si="694"/>
        <v/>
      </c>
      <c r="AN1161" s="72" t="str">
        <f t="shared" si="695"/>
        <v/>
      </c>
      <c r="AO1161" s="73" t="str">
        <f t="shared" si="696"/>
        <v/>
      </c>
      <c r="AP1161" s="72" t="str">
        <f t="shared" si="697"/>
        <v/>
      </c>
      <c r="AQ1161" s="72" t="str">
        <f t="shared" si="698"/>
        <v/>
      </c>
      <c r="AR1161" s="72" t="str">
        <f t="shared" si="699"/>
        <v/>
      </c>
      <c r="AS1161" s="72" t="str">
        <f t="shared" si="700"/>
        <v/>
      </c>
      <c r="AT1161" s="72" t="str">
        <f t="shared" si="701"/>
        <v/>
      </c>
      <c r="AU1161" s="3"/>
      <c r="AV1161" s="3"/>
      <c r="AW1161" s="3"/>
      <c r="AX1161" s="3"/>
      <c r="AY1161" s="3"/>
      <c r="AZ1161" s="3"/>
      <c r="BA1161" s="3"/>
      <c r="BB1161" s="3"/>
      <c r="BC1161" s="3"/>
      <c r="BD1161" s="3"/>
      <c r="BE1161" s="3"/>
      <c r="BF1161" s="3"/>
      <c r="BG1161" s="3"/>
      <c r="BH1161" s="3"/>
      <c r="BI1161" s="3"/>
      <c r="BJ1161" s="3"/>
      <c r="BK1161" s="3"/>
      <c r="BL1161" s="3"/>
      <c r="BM1161" s="3"/>
      <c r="BN1161" s="3"/>
      <c r="BO1161" s="3"/>
      <c r="BP1161" s="3"/>
      <c r="BQ1161" s="3"/>
      <c r="BR1161" s="3"/>
      <c r="BS1161" s="3"/>
      <c r="BT1161" s="3"/>
      <c r="BU1161" s="3"/>
      <c r="BV1161" s="3"/>
      <c r="BW1161" s="3"/>
      <c r="BX1161" s="3"/>
      <c r="BY1161" s="3"/>
      <c r="BZ1161" s="3"/>
      <c r="CA1161" s="3"/>
      <c r="CB1161" s="3"/>
      <c r="CC1161" s="3"/>
      <c r="CD1161" s="3"/>
      <c r="CE1161" s="3"/>
      <c r="CF1161" s="3"/>
      <c r="CG1161" s="3"/>
      <c r="CH1161" s="3"/>
      <c r="CI1161" s="3"/>
      <c r="CJ1161" s="3"/>
      <c r="CK1161" s="3"/>
      <c r="CL1161" s="3"/>
      <c r="CM1161" s="3"/>
      <c r="CN1161" s="78" t="str">
        <f t="shared" si="702"/>
        <v/>
      </c>
      <c r="CO1161" s="78" t="str">
        <f t="shared" si="703"/>
        <v/>
      </c>
      <c r="CP1161" s="78" t="str">
        <f t="shared" si="704"/>
        <v/>
      </c>
      <c r="CQ1161" s="78" t="str">
        <f t="shared" si="705"/>
        <v/>
      </c>
      <c r="CR1161" s="78" t="str">
        <f t="shared" si="706"/>
        <v/>
      </c>
      <c r="CS1161" s="78" t="str">
        <f t="shared" si="707"/>
        <v/>
      </c>
      <c r="CT1161" s="78">
        <f t="shared" si="708"/>
        <v>0</v>
      </c>
      <c r="CU1161" s="78">
        <f t="shared" si="709"/>
        <v>0</v>
      </c>
      <c r="CV1161" s="78">
        <f t="shared" si="710"/>
        <v>0</v>
      </c>
      <c r="CW1161" s="78">
        <f t="shared" si="711"/>
        <v>0</v>
      </c>
      <c r="CX1161" s="78">
        <f t="shared" si="712"/>
        <v>0</v>
      </c>
      <c r="CY1161" s="78">
        <f t="shared" si="713"/>
        <v>0</v>
      </c>
      <c r="CZ1161" s="78">
        <f t="shared" si="714"/>
        <v>0</v>
      </c>
      <c r="DA1161" s="78">
        <f>IF(COUNTIFS($A$2:$A$601,A1161,$B$2:$B$601,B1161,$F$2:F$601,F1161)&gt;1,1,0)</f>
        <v>0</v>
      </c>
      <c r="DB1161" s="78">
        <f t="shared" si="715"/>
        <v>0</v>
      </c>
      <c r="DC1161" s="78">
        <f t="shared" si="716"/>
        <v>0</v>
      </c>
      <c r="DD1161" s="78">
        <f t="shared" si="717"/>
        <v>0</v>
      </c>
      <c r="DE1161" s="78" t="str">
        <f t="shared" si="718"/>
        <v>1</v>
      </c>
      <c r="DF1161" s="78" t="str">
        <f t="shared" si="719"/>
        <v>1</v>
      </c>
      <c r="DG1161" s="78" t="str">
        <f t="shared" si="720"/>
        <v>1</v>
      </c>
      <c r="DH1161" s="78" t="str">
        <f t="shared" si="721"/>
        <v>1</v>
      </c>
      <c r="DI1161" s="79" t="str">
        <f>IFERROR(IF(J1161="","",VLOOKUP(J1161,Lists!$D$3:$E$13,2,FALSE)),1)</f>
        <v/>
      </c>
      <c r="DJ1161" s="79" t="str">
        <f>IFERROR(IF(K1161="","",VLOOKUP(K1161,Lists!$F$3:$G$14,2,FALSE)),1)</f>
        <v/>
      </c>
      <c r="DK1161" s="79" t="str">
        <f>IFERROR(IF(M1161="","",VLOOKUP(M1161,Lists!$AA$3:$AB$18,2,FALSE)),1)</f>
        <v/>
      </c>
      <c r="DL1161" s="79" t="str">
        <f>IFERROR(IF(N1161="","",VLOOKUP(N1161,Lists!$AC$3:$AD$13,2,FALSE)),1)</f>
        <v/>
      </c>
    </row>
    <row r="1162" spans="1:116" ht="15" customHeight="1" x14ac:dyDescent="0.2">
      <c r="A1162" s="20"/>
      <c r="B1162" s="19"/>
      <c r="C1162" s="19"/>
      <c r="D1162" s="19"/>
      <c r="E1162" s="136"/>
      <c r="F1162" s="70"/>
      <c r="G1162" s="19"/>
      <c r="H1162" s="65"/>
      <c r="I1162" s="20"/>
      <c r="J1162" s="66"/>
      <c r="K1162" s="18"/>
      <c r="L1162" s="18"/>
      <c r="M1162" s="20"/>
      <c r="N1162" s="20"/>
      <c r="O1162" s="18"/>
      <c r="P1162" s="134"/>
      <c r="Q1162" s="70"/>
      <c r="R1162" s="134"/>
      <c r="S1162" s="70"/>
      <c r="T1162" s="134"/>
      <c r="U1162" s="70"/>
      <c r="V1162" s="134"/>
      <c r="W1162" s="20"/>
      <c r="X1162" s="135"/>
      <c r="Y1162" s="20"/>
      <c r="Z1162" s="135"/>
      <c r="AA1162" s="19"/>
      <c r="AB1162" s="19"/>
      <c r="AC1162" s="19"/>
      <c r="AD1162" s="19"/>
      <c r="AE1162" s="71" t="str">
        <f t="shared" si="686"/>
        <v/>
      </c>
      <c r="AF1162" s="71" t="str">
        <f t="shared" si="687"/>
        <v/>
      </c>
      <c r="AG1162" s="71" t="str">
        <f t="shared" si="688"/>
        <v/>
      </c>
      <c r="AH1162" s="71" t="str">
        <f t="shared" si="689"/>
        <v/>
      </c>
      <c r="AI1162" s="71" t="str">
        <f t="shared" si="690"/>
        <v/>
      </c>
      <c r="AJ1162" s="71" t="str">
        <f t="shared" si="691"/>
        <v/>
      </c>
      <c r="AK1162" s="71" t="str">
        <f t="shared" si="692"/>
        <v/>
      </c>
      <c r="AL1162" s="71" t="str">
        <f t="shared" si="693"/>
        <v/>
      </c>
      <c r="AM1162" s="71" t="str">
        <f t="shared" si="694"/>
        <v/>
      </c>
      <c r="AN1162" s="72" t="str">
        <f t="shared" si="695"/>
        <v/>
      </c>
      <c r="AO1162" s="73" t="str">
        <f t="shared" si="696"/>
        <v/>
      </c>
      <c r="AP1162" s="72" t="str">
        <f t="shared" si="697"/>
        <v/>
      </c>
      <c r="AQ1162" s="72" t="str">
        <f t="shared" si="698"/>
        <v/>
      </c>
      <c r="AR1162" s="72" t="str">
        <f t="shared" si="699"/>
        <v/>
      </c>
      <c r="AS1162" s="72" t="str">
        <f t="shared" si="700"/>
        <v/>
      </c>
      <c r="AT1162" s="72" t="str">
        <f t="shared" si="701"/>
        <v/>
      </c>
      <c r="AU1162" s="3"/>
      <c r="AV1162" s="3"/>
      <c r="AW1162" s="3"/>
      <c r="AX1162" s="3"/>
      <c r="AY1162" s="3"/>
      <c r="AZ1162" s="3"/>
      <c r="BA1162" s="3"/>
      <c r="BB1162" s="3"/>
      <c r="BC1162" s="3"/>
      <c r="BD1162" s="3"/>
      <c r="BE1162" s="3"/>
      <c r="BF1162" s="3"/>
      <c r="BG1162" s="3"/>
      <c r="BH1162" s="3"/>
      <c r="BI1162" s="3"/>
      <c r="BJ1162" s="3"/>
      <c r="BK1162" s="3"/>
      <c r="BL1162" s="3"/>
      <c r="BM1162" s="3"/>
      <c r="BN1162" s="3"/>
      <c r="BO1162" s="3"/>
      <c r="BP1162" s="3"/>
      <c r="BQ1162" s="3"/>
      <c r="BR1162" s="3"/>
      <c r="BS1162" s="3"/>
      <c r="BT1162" s="3"/>
      <c r="BU1162" s="3"/>
      <c r="BV1162" s="3"/>
      <c r="BW1162" s="3"/>
      <c r="BX1162" s="3"/>
      <c r="BY1162" s="3"/>
      <c r="BZ1162" s="3"/>
      <c r="CA1162" s="3"/>
      <c r="CB1162" s="3"/>
      <c r="CC1162" s="3"/>
      <c r="CD1162" s="3"/>
      <c r="CE1162" s="3"/>
      <c r="CF1162" s="3"/>
      <c r="CG1162" s="3"/>
      <c r="CH1162" s="3"/>
      <c r="CI1162" s="3"/>
      <c r="CJ1162" s="3"/>
      <c r="CK1162" s="3"/>
      <c r="CL1162" s="3"/>
      <c r="CM1162" s="3"/>
      <c r="CN1162" s="78" t="str">
        <f t="shared" si="702"/>
        <v/>
      </c>
      <c r="CO1162" s="78" t="str">
        <f t="shared" si="703"/>
        <v/>
      </c>
      <c r="CP1162" s="78" t="str">
        <f t="shared" si="704"/>
        <v/>
      </c>
      <c r="CQ1162" s="78" t="str">
        <f t="shared" si="705"/>
        <v/>
      </c>
      <c r="CR1162" s="78" t="str">
        <f t="shared" si="706"/>
        <v/>
      </c>
      <c r="CS1162" s="78" t="str">
        <f t="shared" si="707"/>
        <v/>
      </c>
      <c r="CT1162" s="78">
        <f t="shared" si="708"/>
        <v>0</v>
      </c>
      <c r="CU1162" s="78">
        <f t="shared" si="709"/>
        <v>0</v>
      </c>
      <c r="CV1162" s="78">
        <f t="shared" si="710"/>
        <v>0</v>
      </c>
      <c r="CW1162" s="78">
        <f t="shared" si="711"/>
        <v>0</v>
      </c>
      <c r="CX1162" s="78">
        <f t="shared" si="712"/>
        <v>0</v>
      </c>
      <c r="CY1162" s="78">
        <f t="shared" si="713"/>
        <v>0</v>
      </c>
      <c r="CZ1162" s="78">
        <f t="shared" si="714"/>
        <v>0</v>
      </c>
      <c r="DA1162" s="78">
        <f>IF(COUNTIFS($A$2:$A$601,A1162,$B$2:$B$601,B1162,$F$2:F$601,F1162)&gt;1,1,0)</f>
        <v>0</v>
      </c>
      <c r="DB1162" s="78">
        <f t="shared" si="715"/>
        <v>0</v>
      </c>
      <c r="DC1162" s="78">
        <f t="shared" si="716"/>
        <v>0</v>
      </c>
      <c r="DD1162" s="78">
        <f t="shared" si="717"/>
        <v>0</v>
      </c>
      <c r="DE1162" s="78" t="str">
        <f t="shared" si="718"/>
        <v>1</v>
      </c>
      <c r="DF1162" s="78" t="str">
        <f t="shared" si="719"/>
        <v>1</v>
      </c>
      <c r="DG1162" s="78" t="str">
        <f t="shared" si="720"/>
        <v>1</v>
      </c>
      <c r="DH1162" s="78" t="str">
        <f t="shared" si="721"/>
        <v>1</v>
      </c>
      <c r="DI1162" s="79" t="str">
        <f>IFERROR(IF(J1162="","",VLOOKUP(J1162,Lists!$D$3:$E$13,2,FALSE)),1)</f>
        <v/>
      </c>
      <c r="DJ1162" s="79" t="str">
        <f>IFERROR(IF(K1162="","",VLOOKUP(K1162,Lists!$F$3:$G$14,2,FALSE)),1)</f>
        <v/>
      </c>
      <c r="DK1162" s="79" t="str">
        <f>IFERROR(IF(M1162="","",VLOOKUP(M1162,Lists!$AA$3:$AB$18,2,FALSE)),1)</f>
        <v/>
      </c>
      <c r="DL1162" s="79" t="str">
        <f>IFERROR(IF(N1162="","",VLOOKUP(N1162,Lists!$AC$3:$AD$13,2,FALSE)),1)</f>
        <v/>
      </c>
    </row>
    <row r="1163" spans="1:116" ht="15" customHeight="1" x14ac:dyDescent="0.2">
      <c r="A1163" s="20"/>
      <c r="B1163" s="19"/>
      <c r="C1163" s="19"/>
      <c r="D1163" s="19"/>
      <c r="E1163" s="136"/>
      <c r="F1163" s="70"/>
      <c r="G1163" s="19"/>
      <c r="H1163" s="65"/>
      <c r="I1163" s="20"/>
      <c r="J1163" s="66"/>
      <c r="K1163" s="18"/>
      <c r="L1163" s="18"/>
      <c r="M1163" s="20"/>
      <c r="N1163" s="20"/>
      <c r="O1163" s="18"/>
      <c r="P1163" s="134"/>
      <c r="Q1163" s="70"/>
      <c r="R1163" s="134"/>
      <c r="S1163" s="70"/>
      <c r="T1163" s="134"/>
      <c r="U1163" s="70"/>
      <c r="V1163" s="134"/>
      <c r="W1163" s="20"/>
      <c r="X1163" s="135"/>
      <c r="Y1163" s="20"/>
      <c r="Z1163" s="135"/>
      <c r="AA1163" s="19"/>
      <c r="AB1163" s="19"/>
      <c r="AC1163" s="19"/>
      <c r="AD1163" s="19"/>
      <c r="AE1163" s="71" t="str">
        <f t="shared" si="686"/>
        <v/>
      </c>
      <c r="AF1163" s="71" t="str">
        <f t="shared" si="687"/>
        <v/>
      </c>
      <c r="AG1163" s="71" t="str">
        <f t="shared" si="688"/>
        <v/>
      </c>
      <c r="AH1163" s="71" t="str">
        <f t="shared" si="689"/>
        <v/>
      </c>
      <c r="AI1163" s="71" t="str">
        <f t="shared" si="690"/>
        <v/>
      </c>
      <c r="AJ1163" s="71" t="str">
        <f t="shared" si="691"/>
        <v/>
      </c>
      <c r="AK1163" s="71" t="str">
        <f t="shared" si="692"/>
        <v/>
      </c>
      <c r="AL1163" s="71" t="str">
        <f t="shared" si="693"/>
        <v/>
      </c>
      <c r="AM1163" s="71" t="str">
        <f t="shared" si="694"/>
        <v/>
      </c>
      <c r="AN1163" s="72" t="str">
        <f t="shared" si="695"/>
        <v/>
      </c>
      <c r="AO1163" s="73" t="str">
        <f t="shared" si="696"/>
        <v/>
      </c>
      <c r="AP1163" s="72" t="str">
        <f t="shared" si="697"/>
        <v/>
      </c>
      <c r="AQ1163" s="72" t="str">
        <f t="shared" si="698"/>
        <v/>
      </c>
      <c r="AR1163" s="72" t="str">
        <f t="shared" si="699"/>
        <v/>
      </c>
      <c r="AS1163" s="72" t="str">
        <f t="shared" si="700"/>
        <v/>
      </c>
      <c r="AT1163" s="72" t="str">
        <f t="shared" si="701"/>
        <v/>
      </c>
      <c r="AU1163" s="3"/>
      <c r="AV1163" s="3"/>
      <c r="AW1163" s="3"/>
      <c r="AX1163" s="3"/>
      <c r="AY1163" s="3"/>
      <c r="AZ1163" s="3"/>
      <c r="BA1163" s="3"/>
      <c r="BB1163" s="3"/>
      <c r="BC1163" s="3"/>
      <c r="BD1163" s="3"/>
      <c r="BE1163" s="3"/>
      <c r="BF1163" s="3"/>
      <c r="BG1163" s="3"/>
      <c r="BH1163" s="3"/>
      <c r="BI1163" s="3"/>
      <c r="BJ1163" s="3"/>
      <c r="BK1163" s="3"/>
      <c r="BL1163" s="3"/>
      <c r="BM1163" s="3"/>
      <c r="BN1163" s="3"/>
      <c r="BO1163" s="3"/>
      <c r="BP1163" s="3"/>
      <c r="BQ1163" s="3"/>
      <c r="BR1163" s="3"/>
      <c r="BS1163" s="3"/>
      <c r="BT1163" s="3"/>
      <c r="BU1163" s="3"/>
      <c r="BV1163" s="3"/>
      <c r="BW1163" s="3"/>
      <c r="BX1163" s="3"/>
      <c r="BY1163" s="3"/>
      <c r="BZ1163" s="3"/>
      <c r="CA1163" s="3"/>
      <c r="CB1163" s="3"/>
      <c r="CC1163" s="3"/>
      <c r="CD1163" s="3"/>
      <c r="CE1163" s="3"/>
      <c r="CF1163" s="3"/>
      <c r="CG1163" s="3"/>
      <c r="CH1163" s="3"/>
      <c r="CI1163" s="3"/>
      <c r="CJ1163" s="3"/>
      <c r="CK1163" s="3"/>
      <c r="CL1163" s="3"/>
      <c r="CM1163" s="3"/>
      <c r="CN1163" s="78" t="str">
        <f t="shared" si="702"/>
        <v/>
      </c>
      <c r="CO1163" s="78" t="str">
        <f t="shared" si="703"/>
        <v/>
      </c>
      <c r="CP1163" s="78" t="str">
        <f t="shared" si="704"/>
        <v/>
      </c>
      <c r="CQ1163" s="78" t="str">
        <f t="shared" si="705"/>
        <v/>
      </c>
      <c r="CR1163" s="78" t="str">
        <f t="shared" si="706"/>
        <v/>
      </c>
      <c r="CS1163" s="78" t="str">
        <f t="shared" si="707"/>
        <v/>
      </c>
      <c r="CT1163" s="78">
        <f t="shared" si="708"/>
        <v>0</v>
      </c>
      <c r="CU1163" s="78">
        <f t="shared" si="709"/>
        <v>0</v>
      </c>
      <c r="CV1163" s="78">
        <f t="shared" si="710"/>
        <v>0</v>
      </c>
      <c r="CW1163" s="78">
        <f t="shared" si="711"/>
        <v>0</v>
      </c>
      <c r="CX1163" s="78">
        <f t="shared" si="712"/>
        <v>0</v>
      </c>
      <c r="CY1163" s="78">
        <f t="shared" si="713"/>
        <v>0</v>
      </c>
      <c r="CZ1163" s="78">
        <f t="shared" si="714"/>
        <v>0</v>
      </c>
      <c r="DA1163" s="78">
        <f>IF(COUNTIFS($A$2:$A$601,A1163,$B$2:$B$601,B1163,$F$2:F$601,F1163)&gt;1,1,0)</f>
        <v>0</v>
      </c>
      <c r="DB1163" s="78">
        <f t="shared" si="715"/>
        <v>0</v>
      </c>
      <c r="DC1163" s="78">
        <f t="shared" si="716"/>
        <v>0</v>
      </c>
      <c r="DD1163" s="78">
        <f t="shared" si="717"/>
        <v>0</v>
      </c>
      <c r="DE1163" s="78" t="str">
        <f t="shared" si="718"/>
        <v>1</v>
      </c>
      <c r="DF1163" s="78" t="str">
        <f t="shared" si="719"/>
        <v>1</v>
      </c>
      <c r="DG1163" s="78" t="str">
        <f t="shared" si="720"/>
        <v>1</v>
      </c>
      <c r="DH1163" s="78" t="str">
        <f t="shared" si="721"/>
        <v>1</v>
      </c>
      <c r="DI1163" s="79" t="str">
        <f>IFERROR(IF(J1163="","",VLOOKUP(J1163,Lists!$D$3:$E$13,2,FALSE)),1)</f>
        <v/>
      </c>
      <c r="DJ1163" s="79" t="str">
        <f>IFERROR(IF(K1163="","",VLOOKUP(K1163,Lists!$F$3:$G$14,2,FALSE)),1)</f>
        <v/>
      </c>
      <c r="DK1163" s="79" t="str">
        <f>IFERROR(IF(M1163="","",VLOOKUP(M1163,Lists!$AA$3:$AB$18,2,FALSE)),1)</f>
        <v/>
      </c>
      <c r="DL1163" s="79" t="str">
        <f>IFERROR(IF(N1163="","",VLOOKUP(N1163,Lists!$AC$3:$AD$13,2,FALSE)),1)</f>
        <v/>
      </c>
    </row>
    <row r="1164" spans="1:116" ht="15" customHeight="1" x14ac:dyDescent="0.2">
      <c r="A1164" s="20"/>
      <c r="B1164" s="19"/>
      <c r="C1164" s="19"/>
      <c r="D1164" s="19"/>
      <c r="E1164" s="136"/>
      <c r="F1164" s="70"/>
      <c r="G1164" s="19"/>
      <c r="H1164" s="65"/>
      <c r="I1164" s="20"/>
      <c r="J1164" s="66"/>
      <c r="K1164" s="18"/>
      <c r="L1164" s="18"/>
      <c r="M1164" s="20"/>
      <c r="N1164" s="20"/>
      <c r="O1164" s="18"/>
      <c r="P1164" s="134"/>
      <c r="Q1164" s="70"/>
      <c r="R1164" s="134"/>
      <c r="S1164" s="70"/>
      <c r="T1164" s="134"/>
      <c r="U1164" s="70"/>
      <c r="V1164" s="134"/>
      <c r="W1164" s="20"/>
      <c r="X1164" s="135"/>
      <c r="Y1164" s="20"/>
      <c r="Z1164" s="135"/>
      <c r="AA1164" s="19"/>
      <c r="AB1164" s="19"/>
      <c r="AC1164" s="19"/>
      <c r="AD1164" s="19"/>
      <c r="AE1164" s="71" t="str">
        <f t="shared" si="686"/>
        <v/>
      </c>
      <c r="AF1164" s="71" t="str">
        <f t="shared" si="687"/>
        <v/>
      </c>
      <c r="AG1164" s="71" t="str">
        <f t="shared" si="688"/>
        <v/>
      </c>
      <c r="AH1164" s="71" t="str">
        <f t="shared" si="689"/>
        <v/>
      </c>
      <c r="AI1164" s="71" t="str">
        <f t="shared" si="690"/>
        <v/>
      </c>
      <c r="AJ1164" s="71" t="str">
        <f t="shared" si="691"/>
        <v/>
      </c>
      <c r="AK1164" s="71" t="str">
        <f t="shared" si="692"/>
        <v/>
      </c>
      <c r="AL1164" s="71" t="str">
        <f t="shared" si="693"/>
        <v/>
      </c>
      <c r="AM1164" s="71" t="str">
        <f t="shared" si="694"/>
        <v/>
      </c>
      <c r="AN1164" s="72" t="str">
        <f t="shared" si="695"/>
        <v/>
      </c>
      <c r="AO1164" s="73" t="str">
        <f t="shared" si="696"/>
        <v/>
      </c>
      <c r="AP1164" s="72" t="str">
        <f t="shared" si="697"/>
        <v/>
      </c>
      <c r="AQ1164" s="72" t="str">
        <f t="shared" si="698"/>
        <v/>
      </c>
      <c r="AR1164" s="72" t="str">
        <f t="shared" si="699"/>
        <v/>
      </c>
      <c r="AS1164" s="72" t="str">
        <f t="shared" si="700"/>
        <v/>
      </c>
      <c r="AT1164" s="72" t="str">
        <f t="shared" si="701"/>
        <v/>
      </c>
      <c r="AU1164" s="3"/>
      <c r="AV1164" s="3"/>
      <c r="AW1164" s="3"/>
      <c r="AX1164" s="3"/>
      <c r="AY1164" s="3"/>
      <c r="AZ1164" s="3"/>
      <c r="BA1164" s="3"/>
      <c r="BB1164" s="3"/>
      <c r="BC1164" s="3"/>
      <c r="BD1164" s="3"/>
      <c r="BE1164" s="3"/>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3"/>
      <c r="CB1164" s="3"/>
      <c r="CC1164" s="3"/>
      <c r="CD1164" s="3"/>
      <c r="CE1164" s="3"/>
      <c r="CF1164" s="3"/>
      <c r="CG1164" s="3"/>
      <c r="CH1164" s="3"/>
      <c r="CI1164" s="3"/>
      <c r="CJ1164" s="3"/>
      <c r="CK1164" s="3"/>
      <c r="CL1164" s="3"/>
      <c r="CM1164" s="3"/>
      <c r="CN1164" s="78" t="str">
        <f t="shared" si="702"/>
        <v/>
      </c>
      <c r="CO1164" s="78" t="str">
        <f t="shared" si="703"/>
        <v/>
      </c>
      <c r="CP1164" s="78" t="str">
        <f t="shared" si="704"/>
        <v/>
      </c>
      <c r="CQ1164" s="78" t="str">
        <f t="shared" si="705"/>
        <v/>
      </c>
      <c r="CR1164" s="78" t="str">
        <f t="shared" si="706"/>
        <v/>
      </c>
      <c r="CS1164" s="78" t="str">
        <f t="shared" si="707"/>
        <v/>
      </c>
      <c r="CT1164" s="78">
        <f t="shared" si="708"/>
        <v>0</v>
      </c>
      <c r="CU1164" s="78">
        <f t="shared" si="709"/>
        <v>0</v>
      </c>
      <c r="CV1164" s="78">
        <f t="shared" si="710"/>
        <v>0</v>
      </c>
      <c r="CW1164" s="78">
        <f t="shared" si="711"/>
        <v>0</v>
      </c>
      <c r="CX1164" s="78">
        <f t="shared" si="712"/>
        <v>0</v>
      </c>
      <c r="CY1164" s="78">
        <f t="shared" si="713"/>
        <v>0</v>
      </c>
      <c r="CZ1164" s="78">
        <f t="shared" si="714"/>
        <v>0</v>
      </c>
      <c r="DA1164" s="78">
        <f>IF(COUNTIFS($A$2:$A$601,A1164,$B$2:$B$601,B1164,$F$2:F$601,F1164)&gt;1,1,0)</f>
        <v>0</v>
      </c>
      <c r="DB1164" s="78">
        <f t="shared" si="715"/>
        <v>0</v>
      </c>
      <c r="DC1164" s="78">
        <f t="shared" si="716"/>
        <v>0</v>
      </c>
      <c r="DD1164" s="78">
        <f t="shared" si="717"/>
        <v>0</v>
      </c>
      <c r="DE1164" s="78" t="str">
        <f t="shared" si="718"/>
        <v>1</v>
      </c>
      <c r="DF1164" s="78" t="str">
        <f t="shared" si="719"/>
        <v>1</v>
      </c>
      <c r="DG1164" s="78" t="str">
        <f t="shared" si="720"/>
        <v>1</v>
      </c>
      <c r="DH1164" s="78" t="str">
        <f t="shared" si="721"/>
        <v>1</v>
      </c>
      <c r="DI1164" s="79" t="str">
        <f>IFERROR(IF(J1164="","",VLOOKUP(J1164,Lists!$D$3:$E$13,2,FALSE)),1)</f>
        <v/>
      </c>
      <c r="DJ1164" s="79" t="str">
        <f>IFERROR(IF(K1164="","",VLOOKUP(K1164,Lists!$F$3:$G$14,2,FALSE)),1)</f>
        <v/>
      </c>
      <c r="DK1164" s="79" t="str">
        <f>IFERROR(IF(M1164="","",VLOOKUP(M1164,Lists!$AA$3:$AB$18,2,FALSE)),1)</f>
        <v/>
      </c>
      <c r="DL1164" s="79" t="str">
        <f>IFERROR(IF(N1164="","",VLOOKUP(N1164,Lists!$AC$3:$AD$13,2,FALSE)),1)</f>
        <v/>
      </c>
    </row>
    <row r="1165" spans="1:116" ht="15" customHeight="1" x14ac:dyDescent="0.2">
      <c r="A1165" s="20"/>
      <c r="B1165" s="19"/>
      <c r="C1165" s="19"/>
      <c r="D1165" s="19"/>
      <c r="E1165" s="136"/>
      <c r="F1165" s="70"/>
      <c r="G1165" s="19"/>
      <c r="H1165" s="65"/>
      <c r="I1165" s="20"/>
      <c r="J1165" s="66"/>
      <c r="K1165" s="18"/>
      <c r="L1165" s="18"/>
      <c r="M1165" s="20"/>
      <c r="N1165" s="20"/>
      <c r="O1165" s="18"/>
      <c r="P1165" s="134"/>
      <c r="Q1165" s="70"/>
      <c r="R1165" s="134"/>
      <c r="S1165" s="70"/>
      <c r="T1165" s="134"/>
      <c r="U1165" s="70"/>
      <c r="V1165" s="134"/>
      <c r="W1165" s="20"/>
      <c r="X1165" s="135"/>
      <c r="Y1165" s="20"/>
      <c r="Z1165" s="135"/>
      <c r="AA1165" s="19"/>
      <c r="AB1165" s="19"/>
      <c r="AC1165" s="19"/>
      <c r="AD1165" s="19"/>
      <c r="AE1165" s="71" t="str">
        <f t="shared" si="686"/>
        <v/>
      </c>
      <c r="AF1165" s="71" t="str">
        <f t="shared" si="687"/>
        <v/>
      </c>
      <c r="AG1165" s="71" t="str">
        <f t="shared" si="688"/>
        <v/>
      </c>
      <c r="AH1165" s="71" t="str">
        <f t="shared" si="689"/>
        <v/>
      </c>
      <c r="AI1165" s="71" t="str">
        <f t="shared" si="690"/>
        <v/>
      </c>
      <c r="AJ1165" s="71" t="str">
        <f t="shared" si="691"/>
        <v/>
      </c>
      <c r="AK1165" s="71" t="str">
        <f t="shared" si="692"/>
        <v/>
      </c>
      <c r="AL1165" s="71" t="str">
        <f t="shared" si="693"/>
        <v/>
      </c>
      <c r="AM1165" s="71" t="str">
        <f t="shared" si="694"/>
        <v/>
      </c>
      <c r="AN1165" s="72" t="str">
        <f t="shared" si="695"/>
        <v/>
      </c>
      <c r="AO1165" s="73" t="str">
        <f t="shared" si="696"/>
        <v/>
      </c>
      <c r="AP1165" s="72" t="str">
        <f t="shared" si="697"/>
        <v/>
      </c>
      <c r="AQ1165" s="72" t="str">
        <f t="shared" si="698"/>
        <v/>
      </c>
      <c r="AR1165" s="72" t="str">
        <f t="shared" si="699"/>
        <v/>
      </c>
      <c r="AS1165" s="72" t="str">
        <f t="shared" si="700"/>
        <v/>
      </c>
      <c r="AT1165" s="72" t="str">
        <f t="shared" si="701"/>
        <v/>
      </c>
      <c r="AU1165" s="3"/>
      <c r="AV1165" s="3"/>
      <c r="AW1165" s="3"/>
      <c r="AX1165" s="3"/>
      <c r="AY1165" s="3"/>
      <c r="AZ1165" s="3"/>
      <c r="BA1165" s="3"/>
      <c r="BB1165" s="3"/>
      <c r="BC1165" s="3"/>
      <c r="BD1165" s="3"/>
      <c r="BE1165" s="3"/>
      <c r="BF1165" s="3"/>
      <c r="BG1165" s="3"/>
      <c r="BH1165" s="3"/>
      <c r="BI1165" s="3"/>
      <c r="BJ1165" s="3"/>
      <c r="BK1165" s="3"/>
      <c r="BL1165" s="3"/>
      <c r="BM1165" s="3"/>
      <c r="BN1165" s="3"/>
      <c r="BO1165" s="3"/>
      <c r="BP1165" s="3"/>
      <c r="BQ1165" s="3"/>
      <c r="BR1165" s="3"/>
      <c r="BS1165" s="3"/>
      <c r="BT1165" s="3"/>
      <c r="BU1165" s="3"/>
      <c r="BV1165" s="3"/>
      <c r="BW1165" s="3"/>
      <c r="BX1165" s="3"/>
      <c r="BY1165" s="3"/>
      <c r="BZ1165" s="3"/>
      <c r="CA1165" s="3"/>
      <c r="CB1165" s="3"/>
      <c r="CC1165" s="3"/>
      <c r="CD1165" s="3"/>
      <c r="CE1165" s="3"/>
      <c r="CF1165" s="3"/>
      <c r="CG1165" s="3"/>
      <c r="CH1165" s="3"/>
      <c r="CI1165" s="3"/>
      <c r="CJ1165" s="3"/>
      <c r="CK1165" s="3"/>
      <c r="CL1165" s="3"/>
      <c r="CM1165" s="3"/>
      <c r="CN1165" s="78" t="str">
        <f t="shared" si="702"/>
        <v/>
      </c>
      <c r="CO1165" s="78" t="str">
        <f t="shared" si="703"/>
        <v/>
      </c>
      <c r="CP1165" s="78" t="str">
        <f t="shared" si="704"/>
        <v/>
      </c>
      <c r="CQ1165" s="78" t="str">
        <f t="shared" si="705"/>
        <v/>
      </c>
      <c r="CR1165" s="78" t="str">
        <f t="shared" si="706"/>
        <v/>
      </c>
      <c r="CS1165" s="78" t="str">
        <f t="shared" si="707"/>
        <v/>
      </c>
      <c r="CT1165" s="78">
        <f t="shared" si="708"/>
        <v>0</v>
      </c>
      <c r="CU1165" s="78">
        <f t="shared" si="709"/>
        <v>0</v>
      </c>
      <c r="CV1165" s="78">
        <f t="shared" si="710"/>
        <v>0</v>
      </c>
      <c r="CW1165" s="78">
        <f t="shared" si="711"/>
        <v>0</v>
      </c>
      <c r="CX1165" s="78">
        <f t="shared" si="712"/>
        <v>0</v>
      </c>
      <c r="CY1165" s="78">
        <f t="shared" si="713"/>
        <v>0</v>
      </c>
      <c r="CZ1165" s="78">
        <f t="shared" si="714"/>
        <v>0</v>
      </c>
      <c r="DA1165" s="78">
        <f>IF(COUNTIFS($A$2:$A$601,A1165,$B$2:$B$601,B1165,$F$2:F$601,F1165)&gt;1,1,0)</f>
        <v>0</v>
      </c>
      <c r="DB1165" s="78">
        <f t="shared" si="715"/>
        <v>0</v>
      </c>
      <c r="DC1165" s="78">
        <f t="shared" si="716"/>
        <v>0</v>
      </c>
      <c r="DD1165" s="78">
        <f t="shared" si="717"/>
        <v>0</v>
      </c>
      <c r="DE1165" s="78" t="str">
        <f t="shared" si="718"/>
        <v>1</v>
      </c>
      <c r="DF1165" s="78" t="str">
        <f t="shared" si="719"/>
        <v>1</v>
      </c>
      <c r="DG1165" s="78" t="str">
        <f t="shared" si="720"/>
        <v>1</v>
      </c>
      <c r="DH1165" s="78" t="str">
        <f t="shared" si="721"/>
        <v>1</v>
      </c>
      <c r="DI1165" s="79" t="str">
        <f>IFERROR(IF(J1165="","",VLOOKUP(J1165,Lists!$D$3:$E$13,2,FALSE)),1)</f>
        <v/>
      </c>
      <c r="DJ1165" s="79" t="str">
        <f>IFERROR(IF(K1165="","",VLOOKUP(K1165,Lists!$F$3:$G$14,2,FALSE)),1)</f>
        <v/>
      </c>
      <c r="DK1165" s="79" t="str">
        <f>IFERROR(IF(M1165="","",VLOOKUP(M1165,Lists!$AA$3:$AB$18,2,FALSE)),1)</f>
        <v/>
      </c>
      <c r="DL1165" s="79" t="str">
        <f>IFERROR(IF(N1165="","",VLOOKUP(N1165,Lists!$AC$3:$AD$13,2,FALSE)),1)</f>
        <v/>
      </c>
    </row>
    <row r="1166" spans="1:116" ht="15" customHeight="1" x14ac:dyDescent="0.2">
      <c r="A1166" s="20"/>
      <c r="B1166" s="19"/>
      <c r="C1166" s="19"/>
      <c r="D1166" s="19"/>
      <c r="E1166" s="136"/>
      <c r="F1166" s="70"/>
      <c r="G1166" s="19"/>
      <c r="H1166" s="65"/>
      <c r="I1166" s="20"/>
      <c r="J1166" s="66"/>
      <c r="K1166" s="18"/>
      <c r="L1166" s="18"/>
      <c r="M1166" s="20"/>
      <c r="N1166" s="20"/>
      <c r="O1166" s="18"/>
      <c r="P1166" s="134"/>
      <c r="Q1166" s="70"/>
      <c r="R1166" s="134"/>
      <c r="S1166" s="70"/>
      <c r="T1166" s="134"/>
      <c r="U1166" s="70"/>
      <c r="V1166" s="134"/>
      <c r="W1166" s="20"/>
      <c r="X1166" s="135"/>
      <c r="Y1166" s="20"/>
      <c r="Z1166" s="135"/>
      <c r="AA1166" s="19"/>
      <c r="AB1166" s="19"/>
      <c r="AC1166" s="19"/>
      <c r="AD1166" s="19"/>
      <c r="AE1166" s="71" t="str">
        <f t="shared" si="686"/>
        <v/>
      </c>
      <c r="AF1166" s="71" t="str">
        <f t="shared" si="687"/>
        <v/>
      </c>
      <c r="AG1166" s="71" t="str">
        <f t="shared" si="688"/>
        <v/>
      </c>
      <c r="AH1166" s="71" t="str">
        <f t="shared" si="689"/>
        <v/>
      </c>
      <c r="AI1166" s="71" t="str">
        <f t="shared" si="690"/>
        <v/>
      </c>
      <c r="AJ1166" s="71" t="str">
        <f t="shared" si="691"/>
        <v/>
      </c>
      <c r="AK1166" s="71" t="str">
        <f t="shared" si="692"/>
        <v/>
      </c>
      <c r="AL1166" s="71" t="str">
        <f t="shared" si="693"/>
        <v/>
      </c>
      <c r="AM1166" s="71" t="str">
        <f t="shared" si="694"/>
        <v/>
      </c>
      <c r="AN1166" s="72" t="str">
        <f t="shared" si="695"/>
        <v/>
      </c>
      <c r="AO1166" s="73" t="str">
        <f t="shared" si="696"/>
        <v/>
      </c>
      <c r="AP1166" s="72" t="str">
        <f t="shared" si="697"/>
        <v/>
      </c>
      <c r="AQ1166" s="72" t="str">
        <f t="shared" si="698"/>
        <v/>
      </c>
      <c r="AR1166" s="72" t="str">
        <f t="shared" si="699"/>
        <v/>
      </c>
      <c r="AS1166" s="72" t="str">
        <f t="shared" si="700"/>
        <v/>
      </c>
      <c r="AT1166" s="72" t="str">
        <f t="shared" si="701"/>
        <v/>
      </c>
      <c r="AU1166" s="3"/>
      <c r="AV1166" s="3"/>
      <c r="AW1166" s="3"/>
      <c r="AX1166" s="3"/>
      <c r="AY1166" s="3"/>
      <c r="AZ1166" s="3"/>
      <c r="BA1166" s="3"/>
      <c r="BB1166" s="3"/>
      <c r="BC1166" s="3"/>
      <c r="BD1166" s="3"/>
      <c r="BE1166" s="3"/>
      <c r="BF1166" s="3"/>
      <c r="BG1166" s="3"/>
      <c r="BH1166" s="3"/>
      <c r="BI1166" s="3"/>
      <c r="BJ1166" s="3"/>
      <c r="BK1166" s="3"/>
      <c r="BL1166" s="3"/>
      <c r="BM1166" s="3"/>
      <c r="BN1166" s="3"/>
      <c r="BO1166" s="3"/>
      <c r="BP1166" s="3"/>
      <c r="BQ1166" s="3"/>
      <c r="BR1166" s="3"/>
      <c r="BS1166" s="3"/>
      <c r="BT1166" s="3"/>
      <c r="BU1166" s="3"/>
      <c r="BV1166" s="3"/>
      <c r="BW1166" s="3"/>
      <c r="BX1166" s="3"/>
      <c r="BY1166" s="3"/>
      <c r="BZ1166" s="3"/>
      <c r="CA1166" s="3"/>
      <c r="CB1166" s="3"/>
      <c r="CC1166" s="3"/>
      <c r="CD1166" s="3"/>
      <c r="CE1166" s="3"/>
      <c r="CF1166" s="3"/>
      <c r="CG1166" s="3"/>
      <c r="CH1166" s="3"/>
      <c r="CI1166" s="3"/>
      <c r="CJ1166" s="3"/>
      <c r="CK1166" s="3"/>
      <c r="CL1166" s="3"/>
      <c r="CM1166" s="3"/>
      <c r="CN1166" s="78" t="str">
        <f t="shared" si="702"/>
        <v/>
      </c>
      <c r="CO1166" s="78" t="str">
        <f t="shared" si="703"/>
        <v/>
      </c>
      <c r="CP1166" s="78" t="str">
        <f t="shared" si="704"/>
        <v/>
      </c>
      <c r="CQ1166" s="78" t="str">
        <f t="shared" si="705"/>
        <v/>
      </c>
      <c r="CR1166" s="78" t="str">
        <f t="shared" si="706"/>
        <v/>
      </c>
      <c r="CS1166" s="78" t="str">
        <f t="shared" si="707"/>
        <v/>
      </c>
      <c r="CT1166" s="78">
        <f t="shared" si="708"/>
        <v>0</v>
      </c>
      <c r="CU1166" s="78">
        <f t="shared" si="709"/>
        <v>0</v>
      </c>
      <c r="CV1166" s="78">
        <f t="shared" si="710"/>
        <v>0</v>
      </c>
      <c r="CW1166" s="78">
        <f t="shared" si="711"/>
        <v>0</v>
      </c>
      <c r="CX1166" s="78">
        <f t="shared" si="712"/>
        <v>0</v>
      </c>
      <c r="CY1166" s="78">
        <f t="shared" si="713"/>
        <v>0</v>
      </c>
      <c r="CZ1166" s="78">
        <f t="shared" si="714"/>
        <v>0</v>
      </c>
      <c r="DA1166" s="78">
        <f>IF(COUNTIFS($A$2:$A$601,A1166,$B$2:$B$601,B1166,$F$2:F$601,F1166)&gt;1,1,0)</f>
        <v>0</v>
      </c>
      <c r="DB1166" s="78">
        <f t="shared" si="715"/>
        <v>0</v>
      </c>
      <c r="DC1166" s="78">
        <f t="shared" si="716"/>
        <v>0</v>
      </c>
      <c r="DD1166" s="78">
        <f t="shared" si="717"/>
        <v>0</v>
      </c>
      <c r="DE1166" s="78" t="str">
        <f t="shared" si="718"/>
        <v>1</v>
      </c>
      <c r="DF1166" s="78" t="str">
        <f t="shared" si="719"/>
        <v>1</v>
      </c>
      <c r="DG1166" s="78" t="str">
        <f t="shared" si="720"/>
        <v>1</v>
      </c>
      <c r="DH1166" s="78" t="str">
        <f t="shared" si="721"/>
        <v>1</v>
      </c>
      <c r="DI1166" s="79" t="str">
        <f>IFERROR(IF(J1166="","",VLOOKUP(J1166,Lists!$D$3:$E$13,2,FALSE)),1)</f>
        <v/>
      </c>
      <c r="DJ1166" s="79" t="str">
        <f>IFERROR(IF(K1166="","",VLOOKUP(K1166,Lists!$F$3:$G$14,2,FALSE)),1)</f>
        <v/>
      </c>
      <c r="DK1166" s="79" t="str">
        <f>IFERROR(IF(M1166="","",VLOOKUP(M1166,Lists!$AA$3:$AB$18,2,FALSE)),1)</f>
        <v/>
      </c>
      <c r="DL1166" s="79" t="str">
        <f>IFERROR(IF(N1166="","",VLOOKUP(N1166,Lists!$AC$3:$AD$13,2,FALSE)),1)</f>
        <v/>
      </c>
    </row>
    <row r="1167" spans="1:116" ht="15" customHeight="1" x14ac:dyDescent="0.2">
      <c r="A1167" s="20"/>
      <c r="B1167" s="19"/>
      <c r="C1167" s="19"/>
      <c r="D1167" s="19"/>
      <c r="E1167" s="136"/>
      <c r="F1167" s="70"/>
      <c r="G1167" s="19"/>
      <c r="H1167" s="65"/>
      <c r="I1167" s="20"/>
      <c r="J1167" s="66"/>
      <c r="K1167" s="18"/>
      <c r="L1167" s="18"/>
      <c r="M1167" s="20"/>
      <c r="N1167" s="20"/>
      <c r="O1167" s="18"/>
      <c r="P1167" s="134"/>
      <c r="Q1167" s="70"/>
      <c r="R1167" s="134"/>
      <c r="S1167" s="70"/>
      <c r="T1167" s="134"/>
      <c r="U1167" s="70"/>
      <c r="V1167" s="134"/>
      <c r="W1167" s="20"/>
      <c r="X1167" s="135"/>
      <c r="Y1167" s="20"/>
      <c r="Z1167" s="135"/>
      <c r="AA1167" s="19"/>
      <c r="AB1167" s="19"/>
      <c r="AC1167" s="19"/>
      <c r="AD1167" s="19"/>
      <c r="AE1167" s="71" t="str">
        <f t="shared" si="686"/>
        <v/>
      </c>
      <c r="AF1167" s="71" t="str">
        <f t="shared" si="687"/>
        <v/>
      </c>
      <c r="AG1167" s="71" t="str">
        <f t="shared" si="688"/>
        <v/>
      </c>
      <c r="AH1167" s="71" t="str">
        <f t="shared" si="689"/>
        <v/>
      </c>
      <c r="AI1167" s="71" t="str">
        <f t="shared" si="690"/>
        <v/>
      </c>
      <c r="AJ1167" s="71" t="str">
        <f t="shared" si="691"/>
        <v/>
      </c>
      <c r="AK1167" s="71" t="str">
        <f t="shared" si="692"/>
        <v/>
      </c>
      <c r="AL1167" s="71" t="str">
        <f t="shared" si="693"/>
        <v/>
      </c>
      <c r="AM1167" s="71" t="str">
        <f t="shared" si="694"/>
        <v/>
      </c>
      <c r="AN1167" s="72" t="str">
        <f t="shared" si="695"/>
        <v/>
      </c>
      <c r="AO1167" s="73" t="str">
        <f t="shared" si="696"/>
        <v/>
      </c>
      <c r="AP1167" s="72" t="str">
        <f t="shared" si="697"/>
        <v/>
      </c>
      <c r="AQ1167" s="72" t="str">
        <f t="shared" si="698"/>
        <v/>
      </c>
      <c r="AR1167" s="72" t="str">
        <f t="shared" si="699"/>
        <v/>
      </c>
      <c r="AS1167" s="72" t="str">
        <f t="shared" si="700"/>
        <v/>
      </c>
      <c r="AT1167" s="72" t="str">
        <f t="shared" si="701"/>
        <v/>
      </c>
      <c r="AU1167" s="3"/>
      <c r="AV1167" s="3"/>
      <c r="AW1167" s="3"/>
      <c r="AX1167" s="3"/>
      <c r="AY1167" s="3"/>
      <c r="AZ1167" s="3"/>
      <c r="BA1167" s="3"/>
      <c r="BB1167" s="3"/>
      <c r="BC1167" s="3"/>
      <c r="BD1167" s="3"/>
      <c r="BE1167" s="3"/>
      <c r="BF1167" s="3"/>
      <c r="BG1167" s="3"/>
      <c r="BH1167" s="3"/>
      <c r="BI1167" s="3"/>
      <c r="BJ1167" s="3"/>
      <c r="BK1167" s="3"/>
      <c r="BL1167" s="3"/>
      <c r="BM1167" s="3"/>
      <c r="BN1167" s="3"/>
      <c r="BO1167" s="3"/>
      <c r="BP1167" s="3"/>
      <c r="BQ1167" s="3"/>
      <c r="BR1167" s="3"/>
      <c r="BS1167" s="3"/>
      <c r="BT1167" s="3"/>
      <c r="BU1167" s="3"/>
      <c r="BV1167" s="3"/>
      <c r="BW1167" s="3"/>
      <c r="BX1167" s="3"/>
      <c r="BY1167" s="3"/>
      <c r="BZ1167" s="3"/>
      <c r="CA1167" s="3"/>
      <c r="CB1167" s="3"/>
      <c r="CC1167" s="3"/>
      <c r="CD1167" s="3"/>
      <c r="CE1167" s="3"/>
      <c r="CF1167" s="3"/>
      <c r="CG1167" s="3"/>
      <c r="CH1167" s="3"/>
      <c r="CI1167" s="3"/>
      <c r="CJ1167" s="3"/>
      <c r="CK1167" s="3"/>
      <c r="CL1167" s="3"/>
      <c r="CM1167" s="3"/>
      <c r="CN1167" s="78" t="str">
        <f t="shared" si="702"/>
        <v/>
      </c>
      <c r="CO1167" s="78" t="str">
        <f t="shared" si="703"/>
        <v/>
      </c>
      <c r="CP1167" s="78" t="str">
        <f t="shared" si="704"/>
        <v/>
      </c>
      <c r="CQ1167" s="78" t="str">
        <f t="shared" si="705"/>
        <v/>
      </c>
      <c r="CR1167" s="78" t="str">
        <f t="shared" si="706"/>
        <v/>
      </c>
      <c r="CS1167" s="78" t="str">
        <f t="shared" si="707"/>
        <v/>
      </c>
      <c r="CT1167" s="78">
        <f t="shared" si="708"/>
        <v>0</v>
      </c>
      <c r="CU1167" s="78">
        <f t="shared" si="709"/>
        <v>0</v>
      </c>
      <c r="CV1167" s="78">
        <f t="shared" si="710"/>
        <v>0</v>
      </c>
      <c r="CW1167" s="78">
        <f t="shared" si="711"/>
        <v>0</v>
      </c>
      <c r="CX1167" s="78">
        <f t="shared" si="712"/>
        <v>0</v>
      </c>
      <c r="CY1167" s="78">
        <f t="shared" si="713"/>
        <v>0</v>
      </c>
      <c r="CZ1167" s="78">
        <f t="shared" si="714"/>
        <v>0</v>
      </c>
      <c r="DA1167" s="78">
        <f>IF(COUNTIFS($A$2:$A$601,A1167,$B$2:$B$601,B1167,$F$2:F$601,F1167)&gt;1,1,0)</f>
        <v>0</v>
      </c>
      <c r="DB1167" s="78">
        <f t="shared" si="715"/>
        <v>0</v>
      </c>
      <c r="DC1167" s="78">
        <f t="shared" si="716"/>
        <v>0</v>
      </c>
      <c r="DD1167" s="78">
        <f t="shared" si="717"/>
        <v>0</v>
      </c>
      <c r="DE1167" s="78" t="str">
        <f t="shared" si="718"/>
        <v>1</v>
      </c>
      <c r="DF1167" s="78" t="str">
        <f t="shared" si="719"/>
        <v>1</v>
      </c>
      <c r="DG1167" s="78" t="str">
        <f t="shared" si="720"/>
        <v>1</v>
      </c>
      <c r="DH1167" s="78" t="str">
        <f t="shared" si="721"/>
        <v>1</v>
      </c>
      <c r="DI1167" s="79" t="str">
        <f>IFERROR(IF(J1167="","",VLOOKUP(J1167,Lists!$D$3:$E$13,2,FALSE)),1)</f>
        <v/>
      </c>
      <c r="DJ1167" s="79" t="str">
        <f>IFERROR(IF(K1167="","",VLOOKUP(K1167,Lists!$F$3:$G$14,2,FALSE)),1)</f>
        <v/>
      </c>
      <c r="DK1167" s="79" t="str">
        <f>IFERROR(IF(M1167="","",VLOOKUP(M1167,Lists!$AA$3:$AB$18,2,FALSE)),1)</f>
        <v/>
      </c>
      <c r="DL1167" s="79" t="str">
        <f>IFERROR(IF(N1167="","",VLOOKUP(N1167,Lists!$AC$3:$AD$13,2,FALSE)),1)</f>
        <v/>
      </c>
    </row>
    <row r="1168" spans="1:116" ht="15" customHeight="1" x14ac:dyDescent="0.2">
      <c r="A1168" s="20"/>
      <c r="B1168" s="19"/>
      <c r="C1168" s="19"/>
      <c r="D1168" s="19"/>
      <c r="E1168" s="136"/>
      <c r="F1168" s="70"/>
      <c r="G1168" s="19"/>
      <c r="H1168" s="65"/>
      <c r="I1168" s="20"/>
      <c r="J1168" s="66"/>
      <c r="K1168" s="18"/>
      <c r="L1168" s="18"/>
      <c r="M1168" s="20"/>
      <c r="N1168" s="20"/>
      <c r="O1168" s="18"/>
      <c r="P1168" s="134"/>
      <c r="Q1168" s="70"/>
      <c r="R1168" s="134"/>
      <c r="S1168" s="70"/>
      <c r="T1168" s="134"/>
      <c r="U1168" s="70"/>
      <c r="V1168" s="134"/>
      <c r="W1168" s="20"/>
      <c r="X1168" s="135"/>
      <c r="Y1168" s="20"/>
      <c r="Z1168" s="135"/>
      <c r="AA1168" s="19"/>
      <c r="AB1168" s="19"/>
      <c r="AC1168" s="19"/>
      <c r="AD1168" s="19"/>
      <c r="AE1168" s="71" t="str">
        <f t="shared" si="686"/>
        <v/>
      </c>
      <c r="AF1168" s="71" t="str">
        <f t="shared" si="687"/>
        <v/>
      </c>
      <c r="AG1168" s="71" t="str">
        <f t="shared" si="688"/>
        <v/>
      </c>
      <c r="AH1168" s="71" t="str">
        <f t="shared" si="689"/>
        <v/>
      </c>
      <c r="AI1168" s="71" t="str">
        <f t="shared" si="690"/>
        <v/>
      </c>
      <c r="AJ1168" s="71" t="str">
        <f t="shared" si="691"/>
        <v/>
      </c>
      <c r="AK1168" s="71" t="str">
        <f t="shared" si="692"/>
        <v/>
      </c>
      <c r="AL1168" s="71" t="str">
        <f t="shared" si="693"/>
        <v/>
      </c>
      <c r="AM1168" s="71" t="str">
        <f t="shared" si="694"/>
        <v/>
      </c>
      <c r="AN1168" s="72" t="str">
        <f t="shared" si="695"/>
        <v/>
      </c>
      <c r="AO1168" s="73" t="str">
        <f t="shared" si="696"/>
        <v/>
      </c>
      <c r="AP1168" s="72" t="str">
        <f t="shared" si="697"/>
        <v/>
      </c>
      <c r="AQ1168" s="72" t="str">
        <f t="shared" si="698"/>
        <v/>
      </c>
      <c r="AR1168" s="72" t="str">
        <f t="shared" si="699"/>
        <v/>
      </c>
      <c r="AS1168" s="72" t="str">
        <f t="shared" si="700"/>
        <v/>
      </c>
      <c r="AT1168" s="72" t="str">
        <f t="shared" si="701"/>
        <v/>
      </c>
      <c r="AU1168" s="3"/>
      <c r="AV1168" s="3"/>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3"/>
      <c r="CI1168" s="3"/>
      <c r="CJ1168" s="3"/>
      <c r="CK1168" s="3"/>
      <c r="CL1168" s="3"/>
      <c r="CM1168" s="3"/>
      <c r="CN1168" s="78" t="str">
        <f t="shared" si="702"/>
        <v/>
      </c>
      <c r="CO1168" s="78" t="str">
        <f t="shared" si="703"/>
        <v/>
      </c>
      <c r="CP1168" s="78" t="str">
        <f t="shared" si="704"/>
        <v/>
      </c>
      <c r="CQ1168" s="78" t="str">
        <f t="shared" si="705"/>
        <v/>
      </c>
      <c r="CR1168" s="78" t="str">
        <f t="shared" si="706"/>
        <v/>
      </c>
      <c r="CS1168" s="78" t="str">
        <f t="shared" si="707"/>
        <v/>
      </c>
      <c r="CT1168" s="78">
        <f t="shared" si="708"/>
        <v>0</v>
      </c>
      <c r="CU1168" s="78">
        <f t="shared" si="709"/>
        <v>0</v>
      </c>
      <c r="CV1168" s="78">
        <f t="shared" si="710"/>
        <v>0</v>
      </c>
      <c r="CW1168" s="78">
        <f t="shared" si="711"/>
        <v>0</v>
      </c>
      <c r="CX1168" s="78">
        <f t="shared" si="712"/>
        <v>0</v>
      </c>
      <c r="CY1168" s="78">
        <f t="shared" si="713"/>
        <v>0</v>
      </c>
      <c r="CZ1168" s="78">
        <f t="shared" si="714"/>
        <v>0</v>
      </c>
      <c r="DA1168" s="78">
        <f>IF(COUNTIFS($A$2:$A$601,A1168,$B$2:$B$601,B1168,$F$2:F$601,F1168)&gt;1,1,0)</f>
        <v>0</v>
      </c>
      <c r="DB1168" s="78">
        <f t="shared" si="715"/>
        <v>0</v>
      </c>
      <c r="DC1168" s="78">
        <f t="shared" si="716"/>
        <v>0</v>
      </c>
      <c r="DD1168" s="78">
        <f t="shared" si="717"/>
        <v>0</v>
      </c>
      <c r="DE1168" s="78" t="str">
        <f t="shared" si="718"/>
        <v>1</v>
      </c>
      <c r="DF1168" s="78" t="str">
        <f t="shared" si="719"/>
        <v>1</v>
      </c>
      <c r="DG1168" s="78" t="str">
        <f t="shared" si="720"/>
        <v>1</v>
      </c>
      <c r="DH1168" s="78" t="str">
        <f t="shared" si="721"/>
        <v>1</v>
      </c>
      <c r="DI1168" s="79" t="str">
        <f>IFERROR(IF(J1168="","",VLOOKUP(J1168,Lists!$D$3:$E$13,2,FALSE)),1)</f>
        <v/>
      </c>
      <c r="DJ1168" s="79" t="str">
        <f>IFERROR(IF(K1168="","",VLOOKUP(K1168,Lists!$F$3:$G$14,2,FALSE)),1)</f>
        <v/>
      </c>
      <c r="DK1168" s="79" t="str">
        <f>IFERROR(IF(M1168="","",VLOOKUP(M1168,Lists!$AA$3:$AB$18,2,FALSE)),1)</f>
        <v/>
      </c>
      <c r="DL1168" s="79" t="str">
        <f>IFERROR(IF(N1168="","",VLOOKUP(N1168,Lists!$AC$3:$AD$13,2,FALSE)),1)</f>
        <v/>
      </c>
    </row>
    <row r="1169" spans="1:116" ht="15" customHeight="1" x14ac:dyDescent="0.2">
      <c r="A1169" s="20"/>
      <c r="B1169" s="19"/>
      <c r="C1169" s="19"/>
      <c r="D1169" s="19"/>
      <c r="E1169" s="136"/>
      <c r="F1169" s="70"/>
      <c r="G1169" s="19"/>
      <c r="H1169" s="65"/>
      <c r="I1169" s="20"/>
      <c r="J1169" s="66"/>
      <c r="K1169" s="18"/>
      <c r="L1169" s="18"/>
      <c r="M1169" s="20"/>
      <c r="N1169" s="20"/>
      <c r="O1169" s="18"/>
      <c r="P1169" s="134"/>
      <c r="Q1169" s="70"/>
      <c r="R1169" s="134"/>
      <c r="S1169" s="70"/>
      <c r="T1169" s="134"/>
      <c r="U1169" s="70"/>
      <c r="V1169" s="134"/>
      <c r="W1169" s="20"/>
      <c r="X1169" s="135"/>
      <c r="Y1169" s="20"/>
      <c r="Z1169" s="135"/>
      <c r="AA1169" s="19"/>
      <c r="AB1169" s="19"/>
      <c r="AC1169" s="19"/>
      <c r="AD1169" s="19"/>
      <c r="AE1169" s="71" t="str">
        <f t="shared" si="686"/>
        <v/>
      </c>
      <c r="AF1169" s="71" t="str">
        <f t="shared" si="687"/>
        <v/>
      </c>
      <c r="AG1169" s="71" t="str">
        <f t="shared" si="688"/>
        <v/>
      </c>
      <c r="AH1169" s="71" t="str">
        <f t="shared" si="689"/>
        <v/>
      </c>
      <c r="AI1169" s="71" t="str">
        <f t="shared" si="690"/>
        <v/>
      </c>
      <c r="AJ1169" s="71" t="str">
        <f t="shared" si="691"/>
        <v/>
      </c>
      <c r="AK1169" s="71" t="str">
        <f t="shared" si="692"/>
        <v/>
      </c>
      <c r="AL1169" s="71" t="str">
        <f t="shared" si="693"/>
        <v/>
      </c>
      <c r="AM1169" s="71" t="str">
        <f t="shared" si="694"/>
        <v/>
      </c>
      <c r="AN1169" s="72" t="str">
        <f t="shared" si="695"/>
        <v/>
      </c>
      <c r="AO1169" s="73" t="str">
        <f t="shared" si="696"/>
        <v/>
      </c>
      <c r="AP1169" s="72" t="str">
        <f t="shared" si="697"/>
        <v/>
      </c>
      <c r="AQ1169" s="72" t="str">
        <f t="shared" si="698"/>
        <v/>
      </c>
      <c r="AR1169" s="72" t="str">
        <f t="shared" si="699"/>
        <v/>
      </c>
      <c r="AS1169" s="72" t="str">
        <f t="shared" si="700"/>
        <v/>
      </c>
      <c r="AT1169" s="72" t="str">
        <f t="shared" si="701"/>
        <v/>
      </c>
      <c r="AU1169" s="3"/>
      <c r="AV1169" s="3"/>
      <c r="AW1169" s="3"/>
      <c r="AX1169" s="3"/>
      <c r="AY1169" s="3"/>
      <c r="AZ1169" s="3"/>
      <c r="BA1169" s="3"/>
      <c r="BB1169" s="3"/>
      <c r="BC1169" s="3"/>
      <c r="BD1169" s="3"/>
      <c r="BE1169" s="3"/>
      <c r="BF1169" s="3"/>
      <c r="BG1169" s="3"/>
      <c r="BH1169" s="3"/>
      <c r="BI1169" s="3"/>
      <c r="BJ1169" s="3"/>
      <c r="BK1169" s="3"/>
      <c r="BL1169" s="3"/>
      <c r="BM1169" s="3"/>
      <c r="BN1169" s="3"/>
      <c r="BO1169" s="3"/>
      <c r="BP1169" s="3"/>
      <c r="BQ1169" s="3"/>
      <c r="BR1169" s="3"/>
      <c r="BS1169" s="3"/>
      <c r="BT1169" s="3"/>
      <c r="BU1169" s="3"/>
      <c r="BV1169" s="3"/>
      <c r="BW1169" s="3"/>
      <c r="BX1169" s="3"/>
      <c r="BY1169" s="3"/>
      <c r="BZ1169" s="3"/>
      <c r="CA1169" s="3"/>
      <c r="CB1169" s="3"/>
      <c r="CC1169" s="3"/>
      <c r="CD1169" s="3"/>
      <c r="CE1169" s="3"/>
      <c r="CF1169" s="3"/>
      <c r="CG1169" s="3"/>
      <c r="CH1169" s="3"/>
      <c r="CI1169" s="3"/>
      <c r="CJ1169" s="3"/>
      <c r="CK1169" s="3"/>
      <c r="CL1169" s="3"/>
      <c r="CM1169" s="3"/>
      <c r="CN1169" s="78" t="str">
        <f t="shared" si="702"/>
        <v/>
      </c>
      <c r="CO1169" s="78" t="str">
        <f t="shared" si="703"/>
        <v/>
      </c>
      <c r="CP1169" s="78" t="str">
        <f t="shared" si="704"/>
        <v/>
      </c>
      <c r="CQ1169" s="78" t="str">
        <f t="shared" si="705"/>
        <v/>
      </c>
      <c r="CR1169" s="78" t="str">
        <f t="shared" si="706"/>
        <v/>
      </c>
      <c r="CS1169" s="78" t="str">
        <f t="shared" si="707"/>
        <v/>
      </c>
      <c r="CT1169" s="78">
        <f t="shared" si="708"/>
        <v>0</v>
      </c>
      <c r="CU1169" s="78">
        <f t="shared" si="709"/>
        <v>0</v>
      </c>
      <c r="CV1169" s="78">
        <f t="shared" si="710"/>
        <v>0</v>
      </c>
      <c r="CW1169" s="78">
        <f t="shared" si="711"/>
        <v>0</v>
      </c>
      <c r="CX1169" s="78">
        <f t="shared" si="712"/>
        <v>0</v>
      </c>
      <c r="CY1169" s="78">
        <f t="shared" si="713"/>
        <v>0</v>
      </c>
      <c r="CZ1169" s="78">
        <f t="shared" si="714"/>
        <v>0</v>
      </c>
      <c r="DA1169" s="78">
        <f>IF(COUNTIFS($A$2:$A$601,A1169,$B$2:$B$601,B1169,$F$2:F$601,F1169)&gt;1,1,0)</f>
        <v>0</v>
      </c>
      <c r="DB1169" s="78">
        <f t="shared" si="715"/>
        <v>0</v>
      </c>
      <c r="DC1169" s="78">
        <f t="shared" si="716"/>
        <v>0</v>
      </c>
      <c r="DD1169" s="78">
        <f t="shared" si="717"/>
        <v>0</v>
      </c>
      <c r="DE1169" s="78" t="str">
        <f t="shared" si="718"/>
        <v>1</v>
      </c>
      <c r="DF1169" s="78" t="str">
        <f t="shared" si="719"/>
        <v>1</v>
      </c>
      <c r="DG1169" s="78" t="str">
        <f t="shared" si="720"/>
        <v>1</v>
      </c>
      <c r="DH1169" s="78" t="str">
        <f t="shared" si="721"/>
        <v>1</v>
      </c>
      <c r="DI1169" s="79" t="str">
        <f>IFERROR(IF(J1169="","",VLOOKUP(J1169,Lists!$D$3:$E$13,2,FALSE)),1)</f>
        <v/>
      </c>
      <c r="DJ1169" s="79" t="str">
        <f>IFERROR(IF(K1169="","",VLOOKUP(K1169,Lists!$F$3:$G$14,2,FALSE)),1)</f>
        <v/>
      </c>
      <c r="DK1169" s="79" t="str">
        <f>IFERROR(IF(M1169="","",VLOOKUP(M1169,Lists!$AA$3:$AB$18,2,FALSE)),1)</f>
        <v/>
      </c>
      <c r="DL1169" s="79" t="str">
        <f>IFERROR(IF(N1169="","",VLOOKUP(N1169,Lists!$AC$3:$AD$13,2,FALSE)),1)</f>
        <v/>
      </c>
    </row>
    <row r="1170" spans="1:116" ht="15" customHeight="1" x14ac:dyDescent="0.2">
      <c r="A1170" s="20"/>
      <c r="B1170" s="19"/>
      <c r="C1170" s="19"/>
      <c r="D1170" s="19"/>
      <c r="E1170" s="136"/>
      <c r="F1170" s="70"/>
      <c r="G1170" s="19"/>
      <c r="H1170" s="65"/>
      <c r="I1170" s="20"/>
      <c r="J1170" s="66"/>
      <c r="K1170" s="18"/>
      <c r="L1170" s="18"/>
      <c r="M1170" s="20"/>
      <c r="N1170" s="20"/>
      <c r="O1170" s="18"/>
      <c r="P1170" s="134"/>
      <c r="Q1170" s="70"/>
      <c r="R1170" s="134"/>
      <c r="S1170" s="70"/>
      <c r="T1170" s="134"/>
      <c r="U1170" s="70"/>
      <c r="V1170" s="134"/>
      <c r="W1170" s="20"/>
      <c r="X1170" s="135"/>
      <c r="Y1170" s="20"/>
      <c r="Z1170" s="135"/>
      <c r="AA1170" s="19"/>
      <c r="AB1170" s="19"/>
      <c r="AC1170" s="19"/>
      <c r="AD1170" s="19"/>
      <c r="AE1170" s="71" t="str">
        <f t="shared" si="686"/>
        <v/>
      </c>
      <c r="AF1170" s="71" t="str">
        <f t="shared" si="687"/>
        <v/>
      </c>
      <c r="AG1170" s="71" t="str">
        <f t="shared" si="688"/>
        <v/>
      </c>
      <c r="AH1170" s="71" t="str">
        <f t="shared" si="689"/>
        <v/>
      </c>
      <c r="AI1170" s="71" t="str">
        <f t="shared" si="690"/>
        <v/>
      </c>
      <c r="AJ1170" s="71" t="str">
        <f t="shared" si="691"/>
        <v/>
      </c>
      <c r="AK1170" s="71" t="str">
        <f t="shared" si="692"/>
        <v/>
      </c>
      <c r="AL1170" s="71" t="str">
        <f t="shared" si="693"/>
        <v/>
      </c>
      <c r="AM1170" s="71" t="str">
        <f t="shared" si="694"/>
        <v/>
      </c>
      <c r="AN1170" s="72" t="str">
        <f t="shared" si="695"/>
        <v/>
      </c>
      <c r="AO1170" s="73" t="str">
        <f t="shared" si="696"/>
        <v/>
      </c>
      <c r="AP1170" s="72" t="str">
        <f t="shared" si="697"/>
        <v/>
      </c>
      <c r="AQ1170" s="72" t="str">
        <f t="shared" si="698"/>
        <v/>
      </c>
      <c r="AR1170" s="72" t="str">
        <f t="shared" si="699"/>
        <v/>
      </c>
      <c r="AS1170" s="72" t="str">
        <f t="shared" si="700"/>
        <v/>
      </c>
      <c r="AT1170" s="72" t="str">
        <f t="shared" si="701"/>
        <v/>
      </c>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3"/>
      <c r="CI1170" s="3"/>
      <c r="CJ1170" s="3"/>
      <c r="CK1170" s="3"/>
      <c r="CL1170" s="3"/>
      <c r="CM1170" s="3"/>
      <c r="CN1170" s="78" t="str">
        <f t="shared" si="702"/>
        <v/>
      </c>
      <c r="CO1170" s="78" t="str">
        <f t="shared" si="703"/>
        <v/>
      </c>
      <c r="CP1170" s="78" t="str">
        <f t="shared" si="704"/>
        <v/>
      </c>
      <c r="CQ1170" s="78" t="str">
        <f t="shared" si="705"/>
        <v/>
      </c>
      <c r="CR1170" s="78" t="str">
        <f t="shared" si="706"/>
        <v/>
      </c>
      <c r="CS1170" s="78" t="str">
        <f t="shared" si="707"/>
        <v/>
      </c>
      <c r="CT1170" s="78">
        <f t="shared" si="708"/>
        <v>0</v>
      </c>
      <c r="CU1170" s="78">
        <f t="shared" si="709"/>
        <v>0</v>
      </c>
      <c r="CV1170" s="78">
        <f t="shared" si="710"/>
        <v>0</v>
      </c>
      <c r="CW1170" s="78">
        <f t="shared" si="711"/>
        <v>0</v>
      </c>
      <c r="CX1170" s="78">
        <f t="shared" si="712"/>
        <v>0</v>
      </c>
      <c r="CY1170" s="78">
        <f t="shared" si="713"/>
        <v>0</v>
      </c>
      <c r="CZ1170" s="78">
        <f t="shared" si="714"/>
        <v>0</v>
      </c>
      <c r="DA1170" s="78">
        <f>IF(COUNTIFS($A$2:$A$601,A1170,$B$2:$B$601,B1170,$F$2:F$601,F1170)&gt;1,1,0)</f>
        <v>0</v>
      </c>
      <c r="DB1170" s="78">
        <f t="shared" si="715"/>
        <v>0</v>
      </c>
      <c r="DC1170" s="78">
        <f t="shared" si="716"/>
        <v>0</v>
      </c>
      <c r="DD1170" s="78">
        <f t="shared" si="717"/>
        <v>0</v>
      </c>
      <c r="DE1170" s="78" t="str">
        <f t="shared" si="718"/>
        <v>1</v>
      </c>
      <c r="DF1170" s="78" t="str">
        <f t="shared" si="719"/>
        <v>1</v>
      </c>
      <c r="DG1170" s="78" t="str">
        <f t="shared" si="720"/>
        <v>1</v>
      </c>
      <c r="DH1170" s="78" t="str">
        <f t="shared" si="721"/>
        <v>1</v>
      </c>
      <c r="DI1170" s="79" t="str">
        <f>IFERROR(IF(J1170="","",VLOOKUP(J1170,Lists!$D$3:$E$13,2,FALSE)),1)</f>
        <v/>
      </c>
      <c r="DJ1170" s="79" t="str">
        <f>IFERROR(IF(K1170="","",VLOOKUP(K1170,Lists!$F$3:$G$14,2,FALSE)),1)</f>
        <v/>
      </c>
      <c r="DK1170" s="79" t="str">
        <f>IFERROR(IF(M1170="","",VLOOKUP(M1170,Lists!$AA$3:$AB$18,2,FALSE)),1)</f>
        <v/>
      </c>
      <c r="DL1170" s="79" t="str">
        <f>IFERROR(IF(N1170="","",VLOOKUP(N1170,Lists!$AC$3:$AD$13,2,FALSE)),1)</f>
        <v/>
      </c>
    </row>
    <row r="1171" spans="1:116" ht="15" customHeight="1" x14ac:dyDescent="0.2">
      <c r="A1171" s="20"/>
      <c r="B1171" s="19"/>
      <c r="C1171" s="19"/>
      <c r="D1171" s="19"/>
      <c r="E1171" s="136"/>
      <c r="F1171" s="70"/>
      <c r="G1171" s="19"/>
      <c r="H1171" s="65"/>
      <c r="I1171" s="20"/>
      <c r="J1171" s="66"/>
      <c r="K1171" s="18"/>
      <c r="L1171" s="18"/>
      <c r="M1171" s="20"/>
      <c r="N1171" s="20"/>
      <c r="O1171" s="18"/>
      <c r="P1171" s="134"/>
      <c r="Q1171" s="70"/>
      <c r="R1171" s="134"/>
      <c r="S1171" s="70"/>
      <c r="T1171" s="134"/>
      <c r="U1171" s="70"/>
      <c r="V1171" s="134"/>
      <c r="W1171" s="20"/>
      <c r="X1171" s="135"/>
      <c r="Y1171" s="20"/>
      <c r="Z1171" s="135"/>
      <c r="AA1171" s="19"/>
      <c r="AB1171" s="19"/>
      <c r="AC1171" s="19"/>
      <c r="AD1171" s="19"/>
      <c r="AE1171" s="71" t="str">
        <f t="shared" si="686"/>
        <v/>
      </c>
      <c r="AF1171" s="71" t="str">
        <f t="shared" si="687"/>
        <v/>
      </c>
      <c r="AG1171" s="71" t="str">
        <f t="shared" si="688"/>
        <v/>
      </c>
      <c r="AH1171" s="71" t="str">
        <f t="shared" si="689"/>
        <v/>
      </c>
      <c r="AI1171" s="71" t="str">
        <f t="shared" si="690"/>
        <v/>
      </c>
      <c r="AJ1171" s="71" t="str">
        <f t="shared" si="691"/>
        <v/>
      </c>
      <c r="AK1171" s="71" t="str">
        <f t="shared" si="692"/>
        <v/>
      </c>
      <c r="AL1171" s="71" t="str">
        <f t="shared" si="693"/>
        <v/>
      </c>
      <c r="AM1171" s="71" t="str">
        <f t="shared" si="694"/>
        <v/>
      </c>
      <c r="AN1171" s="72" t="str">
        <f t="shared" si="695"/>
        <v/>
      </c>
      <c r="AO1171" s="73" t="str">
        <f t="shared" si="696"/>
        <v/>
      </c>
      <c r="AP1171" s="72" t="str">
        <f t="shared" si="697"/>
        <v/>
      </c>
      <c r="AQ1171" s="72" t="str">
        <f t="shared" si="698"/>
        <v/>
      </c>
      <c r="AR1171" s="72" t="str">
        <f t="shared" si="699"/>
        <v/>
      </c>
      <c r="AS1171" s="72" t="str">
        <f t="shared" si="700"/>
        <v/>
      </c>
      <c r="AT1171" s="72" t="str">
        <f t="shared" si="701"/>
        <v/>
      </c>
      <c r="AU1171" s="3"/>
      <c r="AV1171" s="3"/>
      <c r="AW1171" s="3"/>
      <c r="AX1171" s="3"/>
      <c r="AY1171" s="3"/>
      <c r="AZ1171" s="3"/>
      <c r="BA1171" s="3"/>
      <c r="BB1171" s="3"/>
      <c r="BC1171" s="3"/>
      <c r="BD1171" s="3"/>
      <c r="BE1171" s="3"/>
      <c r="BF1171" s="3"/>
      <c r="BG1171" s="3"/>
      <c r="BH1171" s="3"/>
      <c r="BI1171" s="3"/>
      <c r="BJ1171" s="3"/>
      <c r="BK1171" s="3"/>
      <c r="BL1171" s="3"/>
      <c r="BM1171" s="3"/>
      <c r="BN1171" s="3"/>
      <c r="BO1171" s="3"/>
      <c r="BP1171" s="3"/>
      <c r="BQ1171" s="3"/>
      <c r="BR1171" s="3"/>
      <c r="BS1171" s="3"/>
      <c r="BT1171" s="3"/>
      <c r="BU1171" s="3"/>
      <c r="BV1171" s="3"/>
      <c r="BW1171" s="3"/>
      <c r="BX1171" s="3"/>
      <c r="BY1171" s="3"/>
      <c r="BZ1171" s="3"/>
      <c r="CA1171" s="3"/>
      <c r="CB1171" s="3"/>
      <c r="CC1171" s="3"/>
      <c r="CD1171" s="3"/>
      <c r="CE1171" s="3"/>
      <c r="CF1171" s="3"/>
      <c r="CG1171" s="3"/>
      <c r="CH1171" s="3"/>
      <c r="CI1171" s="3"/>
      <c r="CJ1171" s="3"/>
      <c r="CK1171" s="3"/>
      <c r="CL1171" s="3"/>
      <c r="CM1171" s="3"/>
      <c r="CN1171" s="78" t="str">
        <f t="shared" si="702"/>
        <v/>
      </c>
      <c r="CO1171" s="78" t="str">
        <f t="shared" si="703"/>
        <v/>
      </c>
      <c r="CP1171" s="78" t="str">
        <f t="shared" si="704"/>
        <v/>
      </c>
      <c r="CQ1171" s="78" t="str">
        <f t="shared" si="705"/>
        <v/>
      </c>
      <c r="CR1171" s="78" t="str">
        <f t="shared" si="706"/>
        <v/>
      </c>
      <c r="CS1171" s="78" t="str">
        <f t="shared" si="707"/>
        <v/>
      </c>
      <c r="CT1171" s="78">
        <f t="shared" si="708"/>
        <v>0</v>
      </c>
      <c r="CU1171" s="78">
        <f t="shared" si="709"/>
        <v>0</v>
      </c>
      <c r="CV1171" s="78">
        <f t="shared" si="710"/>
        <v>0</v>
      </c>
      <c r="CW1171" s="78">
        <f t="shared" si="711"/>
        <v>0</v>
      </c>
      <c r="CX1171" s="78">
        <f t="shared" si="712"/>
        <v>0</v>
      </c>
      <c r="CY1171" s="78">
        <f t="shared" si="713"/>
        <v>0</v>
      </c>
      <c r="CZ1171" s="78">
        <f t="shared" si="714"/>
        <v>0</v>
      </c>
      <c r="DA1171" s="78">
        <f>IF(COUNTIFS($A$2:$A$601,A1171,$B$2:$B$601,B1171,$F$2:F$601,F1171)&gt;1,1,0)</f>
        <v>0</v>
      </c>
      <c r="DB1171" s="78">
        <f t="shared" si="715"/>
        <v>0</v>
      </c>
      <c r="DC1171" s="78">
        <f t="shared" si="716"/>
        <v>0</v>
      </c>
      <c r="DD1171" s="78">
        <f t="shared" si="717"/>
        <v>0</v>
      </c>
      <c r="DE1171" s="78" t="str">
        <f t="shared" si="718"/>
        <v>1</v>
      </c>
      <c r="DF1171" s="78" t="str">
        <f t="shared" si="719"/>
        <v>1</v>
      </c>
      <c r="DG1171" s="78" t="str">
        <f t="shared" si="720"/>
        <v>1</v>
      </c>
      <c r="DH1171" s="78" t="str">
        <f t="shared" si="721"/>
        <v>1</v>
      </c>
      <c r="DI1171" s="79" t="str">
        <f>IFERROR(IF(J1171="","",VLOOKUP(J1171,Lists!$D$3:$E$13,2,FALSE)),1)</f>
        <v/>
      </c>
      <c r="DJ1171" s="79" t="str">
        <f>IFERROR(IF(K1171="","",VLOOKUP(K1171,Lists!$F$3:$G$14,2,FALSE)),1)</f>
        <v/>
      </c>
      <c r="DK1171" s="79" t="str">
        <f>IFERROR(IF(M1171="","",VLOOKUP(M1171,Lists!$AA$3:$AB$18,2,FALSE)),1)</f>
        <v/>
      </c>
      <c r="DL1171" s="79" t="str">
        <f>IFERROR(IF(N1171="","",VLOOKUP(N1171,Lists!$AC$3:$AD$13,2,FALSE)),1)</f>
        <v/>
      </c>
    </row>
    <row r="1172" spans="1:116" ht="15" customHeight="1" x14ac:dyDescent="0.2">
      <c r="A1172" s="20"/>
      <c r="B1172" s="19"/>
      <c r="C1172" s="19"/>
      <c r="D1172" s="19"/>
      <c r="E1172" s="136"/>
      <c r="F1172" s="70"/>
      <c r="G1172" s="19"/>
      <c r="H1172" s="65"/>
      <c r="I1172" s="20"/>
      <c r="J1172" s="66"/>
      <c r="K1172" s="18"/>
      <c r="L1172" s="18"/>
      <c r="M1172" s="20"/>
      <c r="N1172" s="20"/>
      <c r="O1172" s="18"/>
      <c r="P1172" s="134"/>
      <c r="Q1172" s="70"/>
      <c r="R1172" s="134"/>
      <c r="S1172" s="70"/>
      <c r="T1172" s="134"/>
      <c r="U1172" s="70"/>
      <c r="V1172" s="134"/>
      <c r="W1172" s="20"/>
      <c r="X1172" s="135"/>
      <c r="Y1172" s="20"/>
      <c r="Z1172" s="135"/>
      <c r="AA1172" s="19"/>
      <c r="AB1172" s="19"/>
      <c r="AC1172" s="19"/>
      <c r="AD1172" s="19"/>
      <c r="AE1172" s="71" t="str">
        <f t="shared" si="686"/>
        <v/>
      </c>
      <c r="AF1172" s="71" t="str">
        <f t="shared" si="687"/>
        <v/>
      </c>
      <c r="AG1172" s="71" t="str">
        <f t="shared" si="688"/>
        <v/>
      </c>
      <c r="AH1172" s="71" t="str">
        <f t="shared" si="689"/>
        <v/>
      </c>
      <c r="AI1172" s="71" t="str">
        <f t="shared" si="690"/>
        <v/>
      </c>
      <c r="AJ1172" s="71" t="str">
        <f t="shared" si="691"/>
        <v/>
      </c>
      <c r="AK1172" s="71" t="str">
        <f t="shared" si="692"/>
        <v/>
      </c>
      <c r="AL1172" s="71" t="str">
        <f t="shared" si="693"/>
        <v/>
      </c>
      <c r="AM1172" s="71" t="str">
        <f t="shared" si="694"/>
        <v/>
      </c>
      <c r="AN1172" s="72" t="str">
        <f t="shared" si="695"/>
        <v/>
      </c>
      <c r="AO1172" s="73" t="str">
        <f t="shared" si="696"/>
        <v/>
      </c>
      <c r="AP1172" s="72" t="str">
        <f t="shared" si="697"/>
        <v/>
      </c>
      <c r="AQ1172" s="72" t="str">
        <f t="shared" si="698"/>
        <v/>
      </c>
      <c r="AR1172" s="72" t="str">
        <f t="shared" si="699"/>
        <v/>
      </c>
      <c r="AS1172" s="72" t="str">
        <f t="shared" si="700"/>
        <v/>
      </c>
      <c r="AT1172" s="72" t="str">
        <f t="shared" si="701"/>
        <v/>
      </c>
      <c r="AU1172" s="3"/>
      <c r="AV1172" s="3"/>
      <c r="AW1172" s="3"/>
      <c r="AX1172" s="3"/>
      <c r="AY1172" s="3"/>
      <c r="AZ1172" s="3"/>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3"/>
      <c r="CB1172" s="3"/>
      <c r="CC1172" s="3"/>
      <c r="CD1172" s="3"/>
      <c r="CE1172" s="3"/>
      <c r="CF1172" s="3"/>
      <c r="CG1172" s="3"/>
      <c r="CH1172" s="3"/>
      <c r="CI1172" s="3"/>
      <c r="CJ1172" s="3"/>
      <c r="CK1172" s="3"/>
      <c r="CL1172" s="3"/>
      <c r="CM1172" s="3"/>
      <c r="CN1172" s="78" t="str">
        <f t="shared" si="702"/>
        <v/>
      </c>
      <c r="CO1172" s="78" t="str">
        <f t="shared" si="703"/>
        <v/>
      </c>
      <c r="CP1172" s="78" t="str">
        <f t="shared" si="704"/>
        <v/>
      </c>
      <c r="CQ1172" s="78" t="str">
        <f t="shared" si="705"/>
        <v/>
      </c>
      <c r="CR1172" s="78" t="str">
        <f t="shared" si="706"/>
        <v/>
      </c>
      <c r="CS1172" s="78" t="str">
        <f t="shared" si="707"/>
        <v/>
      </c>
      <c r="CT1172" s="78">
        <f t="shared" si="708"/>
        <v>0</v>
      </c>
      <c r="CU1172" s="78">
        <f t="shared" si="709"/>
        <v>0</v>
      </c>
      <c r="CV1172" s="78">
        <f t="shared" si="710"/>
        <v>0</v>
      </c>
      <c r="CW1172" s="78">
        <f t="shared" si="711"/>
        <v>0</v>
      </c>
      <c r="CX1172" s="78">
        <f t="shared" si="712"/>
        <v>0</v>
      </c>
      <c r="CY1172" s="78">
        <f t="shared" si="713"/>
        <v>0</v>
      </c>
      <c r="CZ1172" s="78">
        <f t="shared" si="714"/>
        <v>0</v>
      </c>
      <c r="DA1172" s="78">
        <f>IF(COUNTIFS($A$2:$A$601,A1172,$B$2:$B$601,B1172,$F$2:F$601,F1172)&gt;1,1,0)</f>
        <v>0</v>
      </c>
      <c r="DB1172" s="78">
        <f t="shared" si="715"/>
        <v>0</v>
      </c>
      <c r="DC1172" s="78">
        <f t="shared" si="716"/>
        <v>0</v>
      </c>
      <c r="DD1172" s="78">
        <f t="shared" si="717"/>
        <v>0</v>
      </c>
      <c r="DE1172" s="78" t="str">
        <f t="shared" si="718"/>
        <v>1</v>
      </c>
      <c r="DF1172" s="78" t="str">
        <f t="shared" si="719"/>
        <v>1</v>
      </c>
      <c r="DG1172" s="78" t="str">
        <f t="shared" si="720"/>
        <v>1</v>
      </c>
      <c r="DH1172" s="78" t="str">
        <f t="shared" si="721"/>
        <v>1</v>
      </c>
      <c r="DI1172" s="79" t="str">
        <f>IFERROR(IF(J1172="","",VLOOKUP(J1172,Lists!$D$3:$E$13,2,FALSE)),1)</f>
        <v/>
      </c>
      <c r="DJ1172" s="79" t="str">
        <f>IFERROR(IF(K1172="","",VLOOKUP(K1172,Lists!$F$3:$G$14,2,FALSE)),1)</f>
        <v/>
      </c>
      <c r="DK1172" s="79" t="str">
        <f>IFERROR(IF(M1172="","",VLOOKUP(M1172,Lists!$AA$3:$AB$18,2,FALSE)),1)</f>
        <v/>
      </c>
      <c r="DL1172" s="79" t="str">
        <f>IFERROR(IF(N1172="","",VLOOKUP(N1172,Lists!$AC$3:$AD$13,2,FALSE)),1)</f>
        <v/>
      </c>
    </row>
    <row r="1173" spans="1:116" ht="15" customHeight="1" x14ac:dyDescent="0.2">
      <c r="A1173" s="20"/>
      <c r="B1173" s="19"/>
      <c r="C1173" s="19"/>
      <c r="D1173" s="19"/>
      <c r="E1173" s="136"/>
      <c r="F1173" s="70"/>
      <c r="G1173" s="19"/>
      <c r="H1173" s="65"/>
      <c r="I1173" s="20"/>
      <c r="J1173" s="66"/>
      <c r="K1173" s="18"/>
      <c r="L1173" s="18"/>
      <c r="M1173" s="20"/>
      <c r="N1173" s="20"/>
      <c r="O1173" s="18"/>
      <c r="P1173" s="134"/>
      <c r="Q1173" s="70"/>
      <c r="R1173" s="134"/>
      <c r="S1173" s="70"/>
      <c r="T1173" s="134"/>
      <c r="U1173" s="70"/>
      <c r="V1173" s="134"/>
      <c r="W1173" s="20"/>
      <c r="X1173" s="135"/>
      <c r="Y1173" s="20"/>
      <c r="Z1173" s="135"/>
      <c r="AA1173" s="19"/>
      <c r="AB1173" s="19"/>
      <c r="AC1173" s="19"/>
      <c r="AD1173" s="19"/>
      <c r="AE1173" s="71" t="str">
        <f t="shared" si="686"/>
        <v/>
      </c>
      <c r="AF1173" s="71" t="str">
        <f t="shared" si="687"/>
        <v/>
      </c>
      <c r="AG1173" s="71" t="str">
        <f t="shared" si="688"/>
        <v/>
      </c>
      <c r="AH1173" s="71" t="str">
        <f t="shared" si="689"/>
        <v/>
      </c>
      <c r="AI1173" s="71" t="str">
        <f t="shared" si="690"/>
        <v/>
      </c>
      <c r="AJ1173" s="71" t="str">
        <f t="shared" si="691"/>
        <v/>
      </c>
      <c r="AK1173" s="71" t="str">
        <f t="shared" si="692"/>
        <v/>
      </c>
      <c r="AL1173" s="71" t="str">
        <f t="shared" si="693"/>
        <v/>
      </c>
      <c r="AM1173" s="71" t="str">
        <f t="shared" si="694"/>
        <v/>
      </c>
      <c r="AN1173" s="72" t="str">
        <f t="shared" si="695"/>
        <v/>
      </c>
      <c r="AO1173" s="73" t="str">
        <f t="shared" si="696"/>
        <v/>
      </c>
      <c r="AP1173" s="72" t="str">
        <f t="shared" si="697"/>
        <v/>
      </c>
      <c r="AQ1173" s="72" t="str">
        <f t="shared" si="698"/>
        <v/>
      </c>
      <c r="AR1173" s="72" t="str">
        <f t="shared" si="699"/>
        <v/>
      </c>
      <c r="AS1173" s="72" t="str">
        <f t="shared" si="700"/>
        <v/>
      </c>
      <c r="AT1173" s="72" t="str">
        <f t="shared" si="701"/>
        <v/>
      </c>
      <c r="AU1173" s="3"/>
      <c r="AV1173" s="3"/>
      <c r="AW1173" s="3"/>
      <c r="AX1173" s="3"/>
      <c r="AY1173" s="3"/>
      <c r="AZ1173" s="3"/>
      <c r="BA1173" s="3"/>
      <c r="BB1173" s="3"/>
      <c r="BC1173" s="3"/>
      <c r="BD1173" s="3"/>
      <c r="BE1173" s="3"/>
      <c r="BF1173" s="3"/>
      <c r="BG1173" s="3"/>
      <c r="BH1173" s="3"/>
      <c r="BI1173" s="3"/>
      <c r="BJ1173" s="3"/>
      <c r="BK1173" s="3"/>
      <c r="BL1173" s="3"/>
      <c r="BM1173" s="3"/>
      <c r="BN1173" s="3"/>
      <c r="BO1173" s="3"/>
      <c r="BP1173" s="3"/>
      <c r="BQ1173" s="3"/>
      <c r="BR1173" s="3"/>
      <c r="BS1173" s="3"/>
      <c r="BT1173" s="3"/>
      <c r="BU1173" s="3"/>
      <c r="BV1173" s="3"/>
      <c r="BW1173" s="3"/>
      <c r="BX1173" s="3"/>
      <c r="BY1173" s="3"/>
      <c r="BZ1173" s="3"/>
      <c r="CA1173" s="3"/>
      <c r="CB1173" s="3"/>
      <c r="CC1173" s="3"/>
      <c r="CD1173" s="3"/>
      <c r="CE1173" s="3"/>
      <c r="CF1173" s="3"/>
      <c r="CG1173" s="3"/>
      <c r="CH1173" s="3"/>
      <c r="CI1173" s="3"/>
      <c r="CJ1173" s="3"/>
      <c r="CK1173" s="3"/>
      <c r="CL1173" s="3"/>
      <c r="CM1173" s="3"/>
      <c r="CN1173" s="78" t="str">
        <f t="shared" si="702"/>
        <v/>
      </c>
      <c r="CO1173" s="78" t="str">
        <f t="shared" si="703"/>
        <v/>
      </c>
      <c r="CP1173" s="78" t="str">
        <f t="shared" si="704"/>
        <v/>
      </c>
      <c r="CQ1173" s="78" t="str">
        <f t="shared" si="705"/>
        <v/>
      </c>
      <c r="CR1173" s="78" t="str">
        <f t="shared" si="706"/>
        <v/>
      </c>
      <c r="CS1173" s="78" t="str">
        <f t="shared" si="707"/>
        <v/>
      </c>
      <c r="CT1173" s="78">
        <f t="shared" si="708"/>
        <v>0</v>
      </c>
      <c r="CU1173" s="78">
        <f t="shared" si="709"/>
        <v>0</v>
      </c>
      <c r="CV1173" s="78">
        <f t="shared" si="710"/>
        <v>0</v>
      </c>
      <c r="CW1173" s="78">
        <f t="shared" si="711"/>
        <v>0</v>
      </c>
      <c r="CX1173" s="78">
        <f t="shared" si="712"/>
        <v>0</v>
      </c>
      <c r="CY1173" s="78">
        <f t="shared" si="713"/>
        <v>0</v>
      </c>
      <c r="CZ1173" s="78">
        <f t="shared" si="714"/>
        <v>0</v>
      </c>
      <c r="DA1173" s="78">
        <f>IF(COUNTIFS($A$2:$A$601,A1173,$B$2:$B$601,B1173,$F$2:F$601,F1173)&gt;1,1,0)</f>
        <v>0</v>
      </c>
      <c r="DB1173" s="78">
        <f t="shared" si="715"/>
        <v>0</v>
      </c>
      <c r="DC1173" s="78">
        <f t="shared" si="716"/>
        <v>0</v>
      </c>
      <c r="DD1173" s="78">
        <f t="shared" si="717"/>
        <v>0</v>
      </c>
      <c r="DE1173" s="78" t="str">
        <f t="shared" si="718"/>
        <v>1</v>
      </c>
      <c r="DF1173" s="78" t="str">
        <f t="shared" si="719"/>
        <v>1</v>
      </c>
      <c r="DG1173" s="78" t="str">
        <f t="shared" si="720"/>
        <v>1</v>
      </c>
      <c r="DH1173" s="78" t="str">
        <f t="shared" si="721"/>
        <v>1</v>
      </c>
      <c r="DI1173" s="79" t="str">
        <f>IFERROR(IF(J1173="","",VLOOKUP(J1173,Lists!$D$3:$E$13,2,FALSE)),1)</f>
        <v/>
      </c>
      <c r="DJ1173" s="79" t="str">
        <f>IFERROR(IF(K1173="","",VLOOKUP(K1173,Lists!$F$3:$G$14,2,FALSE)),1)</f>
        <v/>
      </c>
      <c r="DK1173" s="79" t="str">
        <f>IFERROR(IF(M1173="","",VLOOKUP(M1173,Lists!$AA$3:$AB$18,2,FALSE)),1)</f>
        <v/>
      </c>
      <c r="DL1173" s="79" t="str">
        <f>IFERROR(IF(N1173="","",VLOOKUP(N1173,Lists!$AC$3:$AD$13,2,FALSE)),1)</f>
        <v/>
      </c>
    </row>
    <row r="1174" spans="1:116" ht="15" customHeight="1" x14ac:dyDescent="0.2">
      <c r="A1174" s="20"/>
      <c r="B1174" s="19"/>
      <c r="C1174" s="19"/>
      <c r="D1174" s="19"/>
      <c r="E1174" s="136"/>
      <c r="F1174" s="70"/>
      <c r="G1174" s="19"/>
      <c r="H1174" s="65"/>
      <c r="I1174" s="20"/>
      <c r="J1174" s="66"/>
      <c r="K1174" s="18"/>
      <c r="L1174" s="18"/>
      <c r="M1174" s="20"/>
      <c r="N1174" s="20"/>
      <c r="O1174" s="18"/>
      <c r="P1174" s="134"/>
      <c r="Q1174" s="70"/>
      <c r="R1174" s="134"/>
      <c r="S1174" s="70"/>
      <c r="T1174" s="134"/>
      <c r="U1174" s="70"/>
      <c r="V1174" s="134"/>
      <c r="W1174" s="20"/>
      <c r="X1174" s="135"/>
      <c r="Y1174" s="20"/>
      <c r="Z1174" s="135"/>
      <c r="AA1174" s="19"/>
      <c r="AB1174" s="19"/>
      <c r="AC1174" s="19"/>
      <c r="AD1174" s="19"/>
      <c r="AE1174" s="71" t="str">
        <f t="shared" si="686"/>
        <v/>
      </c>
      <c r="AF1174" s="71" t="str">
        <f t="shared" si="687"/>
        <v/>
      </c>
      <c r="AG1174" s="71" t="str">
        <f t="shared" si="688"/>
        <v/>
      </c>
      <c r="AH1174" s="71" t="str">
        <f t="shared" si="689"/>
        <v/>
      </c>
      <c r="AI1174" s="71" t="str">
        <f t="shared" si="690"/>
        <v/>
      </c>
      <c r="AJ1174" s="71" t="str">
        <f t="shared" si="691"/>
        <v/>
      </c>
      <c r="AK1174" s="71" t="str">
        <f t="shared" si="692"/>
        <v/>
      </c>
      <c r="AL1174" s="71" t="str">
        <f t="shared" si="693"/>
        <v/>
      </c>
      <c r="AM1174" s="71" t="str">
        <f t="shared" si="694"/>
        <v/>
      </c>
      <c r="AN1174" s="72" t="str">
        <f t="shared" si="695"/>
        <v/>
      </c>
      <c r="AO1174" s="73" t="str">
        <f t="shared" si="696"/>
        <v/>
      </c>
      <c r="AP1174" s="72" t="str">
        <f t="shared" si="697"/>
        <v/>
      </c>
      <c r="AQ1174" s="72" t="str">
        <f t="shared" si="698"/>
        <v/>
      </c>
      <c r="AR1174" s="72" t="str">
        <f t="shared" si="699"/>
        <v/>
      </c>
      <c r="AS1174" s="72" t="str">
        <f t="shared" si="700"/>
        <v/>
      </c>
      <c r="AT1174" s="72" t="str">
        <f t="shared" si="701"/>
        <v/>
      </c>
      <c r="AU1174" s="3"/>
      <c r="AV1174" s="3"/>
      <c r="AW1174" s="3"/>
      <c r="AX1174" s="3"/>
      <c r="AY1174" s="3"/>
      <c r="AZ1174" s="3"/>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3"/>
      <c r="CB1174" s="3"/>
      <c r="CC1174" s="3"/>
      <c r="CD1174" s="3"/>
      <c r="CE1174" s="3"/>
      <c r="CF1174" s="3"/>
      <c r="CG1174" s="3"/>
      <c r="CH1174" s="3"/>
      <c r="CI1174" s="3"/>
      <c r="CJ1174" s="3"/>
      <c r="CK1174" s="3"/>
      <c r="CL1174" s="3"/>
      <c r="CM1174" s="3"/>
      <c r="CN1174" s="78" t="str">
        <f t="shared" si="702"/>
        <v/>
      </c>
      <c r="CO1174" s="78" t="str">
        <f t="shared" si="703"/>
        <v/>
      </c>
      <c r="CP1174" s="78" t="str">
        <f t="shared" si="704"/>
        <v/>
      </c>
      <c r="CQ1174" s="78" t="str">
        <f t="shared" si="705"/>
        <v/>
      </c>
      <c r="CR1174" s="78" t="str">
        <f t="shared" si="706"/>
        <v/>
      </c>
      <c r="CS1174" s="78" t="str">
        <f t="shared" si="707"/>
        <v/>
      </c>
      <c r="CT1174" s="78">
        <f t="shared" si="708"/>
        <v>0</v>
      </c>
      <c r="CU1174" s="78">
        <f t="shared" si="709"/>
        <v>0</v>
      </c>
      <c r="CV1174" s="78">
        <f t="shared" si="710"/>
        <v>0</v>
      </c>
      <c r="CW1174" s="78">
        <f t="shared" si="711"/>
        <v>0</v>
      </c>
      <c r="CX1174" s="78">
        <f t="shared" si="712"/>
        <v>0</v>
      </c>
      <c r="CY1174" s="78">
        <f t="shared" si="713"/>
        <v>0</v>
      </c>
      <c r="CZ1174" s="78">
        <f t="shared" si="714"/>
        <v>0</v>
      </c>
      <c r="DA1174" s="78">
        <f>IF(COUNTIFS($A$2:$A$601,A1174,$B$2:$B$601,B1174,$F$2:F$601,F1174)&gt;1,1,0)</f>
        <v>0</v>
      </c>
      <c r="DB1174" s="78">
        <f t="shared" si="715"/>
        <v>0</v>
      </c>
      <c r="DC1174" s="78">
        <f t="shared" si="716"/>
        <v>0</v>
      </c>
      <c r="DD1174" s="78">
        <f t="shared" si="717"/>
        <v>0</v>
      </c>
      <c r="DE1174" s="78" t="str">
        <f t="shared" si="718"/>
        <v>1</v>
      </c>
      <c r="DF1174" s="78" t="str">
        <f t="shared" si="719"/>
        <v>1</v>
      </c>
      <c r="DG1174" s="78" t="str">
        <f t="shared" si="720"/>
        <v>1</v>
      </c>
      <c r="DH1174" s="78" t="str">
        <f t="shared" si="721"/>
        <v>1</v>
      </c>
      <c r="DI1174" s="79" t="str">
        <f>IFERROR(IF(J1174="","",VLOOKUP(J1174,Lists!$D$3:$E$13,2,FALSE)),1)</f>
        <v/>
      </c>
      <c r="DJ1174" s="79" t="str">
        <f>IFERROR(IF(K1174="","",VLOOKUP(K1174,Lists!$F$3:$G$14,2,FALSE)),1)</f>
        <v/>
      </c>
      <c r="DK1174" s="79" t="str">
        <f>IFERROR(IF(M1174="","",VLOOKUP(M1174,Lists!$AA$3:$AB$18,2,FALSE)),1)</f>
        <v/>
      </c>
      <c r="DL1174" s="79" t="str">
        <f>IFERROR(IF(N1174="","",VLOOKUP(N1174,Lists!$AC$3:$AD$13,2,FALSE)),1)</f>
        <v/>
      </c>
    </row>
    <row r="1175" spans="1:116" ht="15" customHeight="1" x14ac:dyDescent="0.2">
      <c r="A1175" s="20"/>
      <c r="B1175" s="19"/>
      <c r="C1175" s="19"/>
      <c r="D1175" s="19"/>
      <c r="E1175" s="136"/>
      <c r="F1175" s="70"/>
      <c r="G1175" s="19"/>
      <c r="H1175" s="65"/>
      <c r="I1175" s="20"/>
      <c r="J1175" s="66"/>
      <c r="K1175" s="18"/>
      <c r="L1175" s="18"/>
      <c r="M1175" s="20"/>
      <c r="N1175" s="20"/>
      <c r="O1175" s="18"/>
      <c r="P1175" s="134"/>
      <c r="Q1175" s="70"/>
      <c r="R1175" s="134"/>
      <c r="S1175" s="70"/>
      <c r="T1175" s="134"/>
      <c r="U1175" s="70"/>
      <c r="V1175" s="134"/>
      <c r="W1175" s="20"/>
      <c r="X1175" s="135"/>
      <c r="Y1175" s="20"/>
      <c r="Z1175" s="135"/>
      <c r="AA1175" s="19"/>
      <c r="AB1175" s="19"/>
      <c r="AC1175" s="19"/>
      <c r="AD1175" s="19"/>
      <c r="AE1175" s="71" t="str">
        <f t="shared" si="686"/>
        <v/>
      </c>
      <c r="AF1175" s="71" t="str">
        <f t="shared" si="687"/>
        <v/>
      </c>
      <c r="AG1175" s="71" t="str">
        <f t="shared" si="688"/>
        <v/>
      </c>
      <c r="AH1175" s="71" t="str">
        <f t="shared" si="689"/>
        <v/>
      </c>
      <c r="AI1175" s="71" t="str">
        <f t="shared" si="690"/>
        <v/>
      </c>
      <c r="AJ1175" s="71" t="str">
        <f t="shared" si="691"/>
        <v/>
      </c>
      <c r="AK1175" s="71" t="str">
        <f t="shared" si="692"/>
        <v/>
      </c>
      <c r="AL1175" s="71" t="str">
        <f t="shared" si="693"/>
        <v/>
      </c>
      <c r="AM1175" s="71" t="str">
        <f t="shared" si="694"/>
        <v/>
      </c>
      <c r="AN1175" s="72" t="str">
        <f t="shared" si="695"/>
        <v/>
      </c>
      <c r="AO1175" s="73" t="str">
        <f t="shared" si="696"/>
        <v/>
      </c>
      <c r="AP1175" s="72" t="str">
        <f t="shared" si="697"/>
        <v/>
      </c>
      <c r="AQ1175" s="72" t="str">
        <f t="shared" si="698"/>
        <v/>
      </c>
      <c r="AR1175" s="72" t="str">
        <f t="shared" si="699"/>
        <v/>
      </c>
      <c r="AS1175" s="72" t="str">
        <f t="shared" si="700"/>
        <v/>
      </c>
      <c r="AT1175" s="72" t="str">
        <f t="shared" si="701"/>
        <v/>
      </c>
      <c r="AU1175" s="3"/>
      <c r="AV1175" s="3"/>
      <c r="AW1175" s="3"/>
      <c r="AX1175" s="3"/>
      <c r="AY1175" s="3"/>
      <c r="AZ1175" s="3"/>
      <c r="BA1175" s="3"/>
      <c r="BB1175" s="3"/>
      <c r="BC1175" s="3"/>
      <c r="BD1175" s="3"/>
      <c r="BE1175" s="3"/>
      <c r="BF1175" s="3"/>
      <c r="BG1175" s="3"/>
      <c r="BH1175" s="3"/>
      <c r="BI1175" s="3"/>
      <c r="BJ1175" s="3"/>
      <c r="BK1175" s="3"/>
      <c r="BL1175" s="3"/>
      <c r="BM1175" s="3"/>
      <c r="BN1175" s="3"/>
      <c r="BO1175" s="3"/>
      <c r="BP1175" s="3"/>
      <c r="BQ1175" s="3"/>
      <c r="BR1175" s="3"/>
      <c r="BS1175" s="3"/>
      <c r="BT1175" s="3"/>
      <c r="BU1175" s="3"/>
      <c r="BV1175" s="3"/>
      <c r="BW1175" s="3"/>
      <c r="BX1175" s="3"/>
      <c r="BY1175" s="3"/>
      <c r="BZ1175" s="3"/>
      <c r="CA1175" s="3"/>
      <c r="CB1175" s="3"/>
      <c r="CC1175" s="3"/>
      <c r="CD1175" s="3"/>
      <c r="CE1175" s="3"/>
      <c r="CF1175" s="3"/>
      <c r="CG1175" s="3"/>
      <c r="CH1175" s="3"/>
      <c r="CI1175" s="3"/>
      <c r="CJ1175" s="3"/>
      <c r="CK1175" s="3"/>
      <c r="CL1175" s="3"/>
      <c r="CM1175" s="3"/>
      <c r="CN1175" s="78" t="str">
        <f t="shared" si="702"/>
        <v/>
      </c>
      <c r="CO1175" s="78" t="str">
        <f t="shared" si="703"/>
        <v/>
      </c>
      <c r="CP1175" s="78" t="str">
        <f t="shared" si="704"/>
        <v/>
      </c>
      <c r="CQ1175" s="78" t="str">
        <f t="shared" si="705"/>
        <v/>
      </c>
      <c r="CR1175" s="78" t="str">
        <f t="shared" si="706"/>
        <v/>
      </c>
      <c r="CS1175" s="78" t="str">
        <f t="shared" si="707"/>
        <v/>
      </c>
      <c r="CT1175" s="78">
        <f t="shared" si="708"/>
        <v>0</v>
      </c>
      <c r="CU1175" s="78">
        <f t="shared" si="709"/>
        <v>0</v>
      </c>
      <c r="CV1175" s="78">
        <f t="shared" si="710"/>
        <v>0</v>
      </c>
      <c r="CW1175" s="78">
        <f t="shared" si="711"/>
        <v>0</v>
      </c>
      <c r="CX1175" s="78">
        <f t="shared" si="712"/>
        <v>0</v>
      </c>
      <c r="CY1175" s="78">
        <f t="shared" si="713"/>
        <v>0</v>
      </c>
      <c r="CZ1175" s="78">
        <f t="shared" si="714"/>
        <v>0</v>
      </c>
      <c r="DA1175" s="78">
        <f>IF(COUNTIFS($A$2:$A$601,A1175,$B$2:$B$601,B1175,$F$2:F$601,F1175)&gt;1,1,0)</f>
        <v>0</v>
      </c>
      <c r="DB1175" s="78">
        <f t="shared" si="715"/>
        <v>0</v>
      </c>
      <c r="DC1175" s="78">
        <f t="shared" si="716"/>
        <v>0</v>
      </c>
      <c r="DD1175" s="78">
        <f t="shared" si="717"/>
        <v>0</v>
      </c>
      <c r="DE1175" s="78" t="str">
        <f t="shared" si="718"/>
        <v>1</v>
      </c>
      <c r="DF1175" s="78" t="str">
        <f t="shared" si="719"/>
        <v>1</v>
      </c>
      <c r="DG1175" s="78" t="str">
        <f t="shared" si="720"/>
        <v>1</v>
      </c>
      <c r="DH1175" s="78" t="str">
        <f t="shared" si="721"/>
        <v>1</v>
      </c>
      <c r="DI1175" s="79" t="str">
        <f>IFERROR(IF(J1175="","",VLOOKUP(J1175,Lists!$D$3:$E$13,2,FALSE)),1)</f>
        <v/>
      </c>
      <c r="DJ1175" s="79" t="str">
        <f>IFERROR(IF(K1175="","",VLOOKUP(K1175,Lists!$F$3:$G$14,2,FALSE)),1)</f>
        <v/>
      </c>
      <c r="DK1175" s="79" t="str">
        <f>IFERROR(IF(M1175="","",VLOOKUP(M1175,Lists!$AA$3:$AB$18,2,FALSE)),1)</f>
        <v/>
      </c>
      <c r="DL1175" s="79" t="str">
        <f>IFERROR(IF(N1175="","",VLOOKUP(N1175,Lists!$AC$3:$AD$13,2,FALSE)),1)</f>
        <v/>
      </c>
    </row>
    <row r="1176" spans="1:116" ht="15" customHeight="1" x14ac:dyDescent="0.2">
      <c r="A1176" s="20"/>
      <c r="B1176" s="19"/>
      <c r="C1176" s="19"/>
      <c r="D1176" s="19"/>
      <c r="E1176" s="136"/>
      <c r="F1176" s="70"/>
      <c r="G1176" s="19"/>
      <c r="H1176" s="65"/>
      <c r="I1176" s="20"/>
      <c r="J1176" s="66"/>
      <c r="K1176" s="18"/>
      <c r="L1176" s="18"/>
      <c r="M1176" s="20"/>
      <c r="N1176" s="20"/>
      <c r="O1176" s="18"/>
      <c r="P1176" s="134"/>
      <c r="Q1176" s="70"/>
      <c r="R1176" s="134"/>
      <c r="S1176" s="70"/>
      <c r="T1176" s="134"/>
      <c r="U1176" s="70"/>
      <c r="V1176" s="134"/>
      <c r="W1176" s="20"/>
      <c r="X1176" s="135"/>
      <c r="Y1176" s="20"/>
      <c r="Z1176" s="135"/>
      <c r="AA1176" s="19"/>
      <c r="AB1176" s="19"/>
      <c r="AC1176" s="19"/>
      <c r="AD1176" s="19"/>
      <c r="AE1176" s="71" t="str">
        <f t="shared" si="686"/>
        <v/>
      </c>
      <c r="AF1176" s="71" t="str">
        <f t="shared" si="687"/>
        <v/>
      </c>
      <c r="AG1176" s="71" t="str">
        <f t="shared" si="688"/>
        <v/>
      </c>
      <c r="AH1176" s="71" t="str">
        <f t="shared" si="689"/>
        <v/>
      </c>
      <c r="AI1176" s="71" t="str">
        <f t="shared" si="690"/>
        <v/>
      </c>
      <c r="AJ1176" s="71" t="str">
        <f t="shared" si="691"/>
        <v/>
      </c>
      <c r="AK1176" s="71" t="str">
        <f t="shared" si="692"/>
        <v/>
      </c>
      <c r="AL1176" s="71" t="str">
        <f t="shared" si="693"/>
        <v/>
      </c>
      <c r="AM1176" s="71" t="str">
        <f t="shared" si="694"/>
        <v/>
      </c>
      <c r="AN1176" s="72" t="str">
        <f t="shared" si="695"/>
        <v/>
      </c>
      <c r="AO1176" s="73" t="str">
        <f t="shared" si="696"/>
        <v/>
      </c>
      <c r="AP1176" s="72" t="str">
        <f t="shared" si="697"/>
        <v/>
      </c>
      <c r="AQ1176" s="72" t="str">
        <f t="shared" si="698"/>
        <v/>
      </c>
      <c r="AR1176" s="72" t="str">
        <f t="shared" si="699"/>
        <v/>
      </c>
      <c r="AS1176" s="72" t="str">
        <f t="shared" si="700"/>
        <v/>
      </c>
      <c r="AT1176" s="72" t="str">
        <f t="shared" si="701"/>
        <v/>
      </c>
      <c r="AU1176" s="3"/>
      <c r="AV1176" s="3"/>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3"/>
      <c r="CB1176" s="3"/>
      <c r="CC1176" s="3"/>
      <c r="CD1176" s="3"/>
      <c r="CE1176" s="3"/>
      <c r="CF1176" s="3"/>
      <c r="CG1176" s="3"/>
      <c r="CH1176" s="3"/>
      <c r="CI1176" s="3"/>
      <c r="CJ1176" s="3"/>
      <c r="CK1176" s="3"/>
      <c r="CL1176" s="3"/>
      <c r="CM1176" s="3"/>
      <c r="CN1176" s="78" t="str">
        <f t="shared" si="702"/>
        <v/>
      </c>
      <c r="CO1176" s="78" t="str">
        <f t="shared" si="703"/>
        <v/>
      </c>
      <c r="CP1176" s="78" t="str">
        <f t="shared" si="704"/>
        <v/>
      </c>
      <c r="CQ1176" s="78" t="str">
        <f t="shared" si="705"/>
        <v/>
      </c>
      <c r="CR1176" s="78" t="str">
        <f t="shared" si="706"/>
        <v/>
      </c>
      <c r="CS1176" s="78" t="str">
        <f t="shared" si="707"/>
        <v/>
      </c>
      <c r="CT1176" s="78">
        <f t="shared" si="708"/>
        <v>0</v>
      </c>
      <c r="CU1176" s="78">
        <f t="shared" si="709"/>
        <v>0</v>
      </c>
      <c r="CV1176" s="78">
        <f t="shared" si="710"/>
        <v>0</v>
      </c>
      <c r="CW1176" s="78">
        <f t="shared" si="711"/>
        <v>0</v>
      </c>
      <c r="CX1176" s="78">
        <f t="shared" si="712"/>
        <v>0</v>
      </c>
      <c r="CY1176" s="78">
        <f t="shared" si="713"/>
        <v>0</v>
      </c>
      <c r="CZ1176" s="78">
        <f t="shared" si="714"/>
        <v>0</v>
      </c>
      <c r="DA1176" s="78">
        <f>IF(COUNTIFS($A$2:$A$601,A1176,$B$2:$B$601,B1176,$F$2:F$601,F1176)&gt;1,1,0)</f>
        <v>0</v>
      </c>
      <c r="DB1176" s="78">
        <f t="shared" si="715"/>
        <v>0</v>
      </c>
      <c r="DC1176" s="78">
        <f t="shared" si="716"/>
        <v>0</v>
      </c>
      <c r="DD1176" s="78">
        <f t="shared" si="717"/>
        <v>0</v>
      </c>
      <c r="DE1176" s="78" t="str">
        <f t="shared" si="718"/>
        <v>1</v>
      </c>
      <c r="DF1176" s="78" t="str">
        <f t="shared" si="719"/>
        <v>1</v>
      </c>
      <c r="DG1176" s="78" t="str">
        <f t="shared" si="720"/>
        <v>1</v>
      </c>
      <c r="DH1176" s="78" t="str">
        <f t="shared" si="721"/>
        <v>1</v>
      </c>
      <c r="DI1176" s="79" t="str">
        <f>IFERROR(IF(J1176="","",VLOOKUP(J1176,Lists!$D$3:$E$13,2,FALSE)),1)</f>
        <v/>
      </c>
      <c r="DJ1176" s="79" t="str">
        <f>IFERROR(IF(K1176="","",VLOOKUP(K1176,Lists!$F$3:$G$14,2,FALSE)),1)</f>
        <v/>
      </c>
      <c r="DK1176" s="79" t="str">
        <f>IFERROR(IF(M1176="","",VLOOKUP(M1176,Lists!$AA$3:$AB$18,2,FALSE)),1)</f>
        <v/>
      </c>
      <c r="DL1176" s="79" t="str">
        <f>IFERROR(IF(N1176="","",VLOOKUP(N1176,Lists!$AC$3:$AD$13,2,FALSE)),1)</f>
        <v/>
      </c>
    </row>
    <row r="1177" spans="1:116" ht="15" customHeight="1" x14ac:dyDescent="0.2">
      <c r="A1177" s="20"/>
      <c r="B1177" s="19"/>
      <c r="C1177" s="19"/>
      <c r="D1177" s="19"/>
      <c r="E1177" s="136"/>
      <c r="F1177" s="70"/>
      <c r="G1177" s="19"/>
      <c r="H1177" s="65"/>
      <c r="I1177" s="20"/>
      <c r="J1177" s="66"/>
      <c r="K1177" s="18"/>
      <c r="L1177" s="18"/>
      <c r="M1177" s="20"/>
      <c r="N1177" s="20"/>
      <c r="O1177" s="18"/>
      <c r="P1177" s="134"/>
      <c r="Q1177" s="70"/>
      <c r="R1177" s="134"/>
      <c r="S1177" s="70"/>
      <c r="T1177" s="134"/>
      <c r="U1177" s="70"/>
      <c r="V1177" s="134"/>
      <c r="W1177" s="20"/>
      <c r="X1177" s="135"/>
      <c r="Y1177" s="20"/>
      <c r="Z1177" s="135"/>
      <c r="AA1177" s="19"/>
      <c r="AB1177" s="19"/>
      <c r="AC1177" s="19"/>
      <c r="AD1177" s="19"/>
      <c r="AE1177" s="71" t="str">
        <f t="shared" si="686"/>
        <v/>
      </c>
      <c r="AF1177" s="71" t="str">
        <f t="shared" si="687"/>
        <v/>
      </c>
      <c r="AG1177" s="71" t="str">
        <f t="shared" si="688"/>
        <v/>
      </c>
      <c r="AH1177" s="71" t="str">
        <f t="shared" si="689"/>
        <v/>
      </c>
      <c r="AI1177" s="71" t="str">
        <f t="shared" si="690"/>
        <v/>
      </c>
      <c r="AJ1177" s="71" t="str">
        <f t="shared" si="691"/>
        <v/>
      </c>
      <c r="AK1177" s="71" t="str">
        <f t="shared" si="692"/>
        <v/>
      </c>
      <c r="AL1177" s="71" t="str">
        <f t="shared" si="693"/>
        <v/>
      </c>
      <c r="AM1177" s="71" t="str">
        <f t="shared" si="694"/>
        <v/>
      </c>
      <c r="AN1177" s="72" t="str">
        <f t="shared" si="695"/>
        <v/>
      </c>
      <c r="AO1177" s="73" t="str">
        <f t="shared" si="696"/>
        <v/>
      </c>
      <c r="AP1177" s="72" t="str">
        <f t="shared" si="697"/>
        <v/>
      </c>
      <c r="AQ1177" s="72" t="str">
        <f t="shared" si="698"/>
        <v/>
      </c>
      <c r="AR1177" s="72" t="str">
        <f t="shared" si="699"/>
        <v/>
      </c>
      <c r="AS1177" s="72" t="str">
        <f t="shared" si="700"/>
        <v/>
      </c>
      <c r="AT1177" s="72" t="str">
        <f t="shared" si="701"/>
        <v/>
      </c>
      <c r="AU1177" s="3"/>
      <c r="AV1177" s="3"/>
      <c r="AW1177" s="3"/>
      <c r="AX1177" s="3"/>
      <c r="AY1177" s="3"/>
      <c r="AZ1177" s="3"/>
      <c r="BA1177" s="3"/>
      <c r="BB1177" s="3"/>
      <c r="BC1177" s="3"/>
      <c r="BD1177" s="3"/>
      <c r="BE1177" s="3"/>
      <c r="BF1177" s="3"/>
      <c r="BG1177" s="3"/>
      <c r="BH1177" s="3"/>
      <c r="BI1177" s="3"/>
      <c r="BJ1177" s="3"/>
      <c r="BK1177" s="3"/>
      <c r="BL1177" s="3"/>
      <c r="BM1177" s="3"/>
      <c r="BN1177" s="3"/>
      <c r="BO1177" s="3"/>
      <c r="BP1177" s="3"/>
      <c r="BQ1177" s="3"/>
      <c r="BR1177" s="3"/>
      <c r="BS1177" s="3"/>
      <c r="BT1177" s="3"/>
      <c r="BU1177" s="3"/>
      <c r="BV1177" s="3"/>
      <c r="BW1177" s="3"/>
      <c r="BX1177" s="3"/>
      <c r="BY1177" s="3"/>
      <c r="BZ1177" s="3"/>
      <c r="CA1177" s="3"/>
      <c r="CB1177" s="3"/>
      <c r="CC1177" s="3"/>
      <c r="CD1177" s="3"/>
      <c r="CE1177" s="3"/>
      <c r="CF1177" s="3"/>
      <c r="CG1177" s="3"/>
      <c r="CH1177" s="3"/>
      <c r="CI1177" s="3"/>
      <c r="CJ1177" s="3"/>
      <c r="CK1177" s="3"/>
      <c r="CL1177" s="3"/>
      <c r="CM1177" s="3"/>
      <c r="CN1177" s="78" t="str">
        <f t="shared" si="702"/>
        <v/>
      </c>
      <c r="CO1177" s="78" t="str">
        <f t="shared" si="703"/>
        <v/>
      </c>
      <c r="CP1177" s="78" t="str">
        <f t="shared" si="704"/>
        <v/>
      </c>
      <c r="CQ1177" s="78" t="str">
        <f t="shared" si="705"/>
        <v/>
      </c>
      <c r="CR1177" s="78" t="str">
        <f t="shared" si="706"/>
        <v/>
      </c>
      <c r="CS1177" s="78" t="str">
        <f t="shared" si="707"/>
        <v/>
      </c>
      <c r="CT1177" s="78">
        <f t="shared" si="708"/>
        <v>0</v>
      </c>
      <c r="CU1177" s="78">
        <f t="shared" si="709"/>
        <v>0</v>
      </c>
      <c r="CV1177" s="78">
        <f t="shared" si="710"/>
        <v>0</v>
      </c>
      <c r="CW1177" s="78">
        <f t="shared" si="711"/>
        <v>0</v>
      </c>
      <c r="CX1177" s="78">
        <f t="shared" si="712"/>
        <v>0</v>
      </c>
      <c r="CY1177" s="78">
        <f t="shared" si="713"/>
        <v>0</v>
      </c>
      <c r="CZ1177" s="78">
        <f t="shared" si="714"/>
        <v>0</v>
      </c>
      <c r="DA1177" s="78">
        <f>IF(COUNTIFS($A$2:$A$601,A1177,$B$2:$B$601,B1177,$F$2:F$601,F1177)&gt;1,1,0)</f>
        <v>0</v>
      </c>
      <c r="DB1177" s="78">
        <f t="shared" si="715"/>
        <v>0</v>
      </c>
      <c r="DC1177" s="78">
        <f t="shared" si="716"/>
        <v>0</v>
      </c>
      <c r="DD1177" s="78">
        <f t="shared" si="717"/>
        <v>0</v>
      </c>
      <c r="DE1177" s="78" t="str">
        <f t="shared" si="718"/>
        <v>1</v>
      </c>
      <c r="DF1177" s="78" t="str">
        <f t="shared" si="719"/>
        <v>1</v>
      </c>
      <c r="DG1177" s="78" t="str">
        <f t="shared" si="720"/>
        <v>1</v>
      </c>
      <c r="DH1177" s="78" t="str">
        <f t="shared" si="721"/>
        <v>1</v>
      </c>
      <c r="DI1177" s="79" t="str">
        <f>IFERROR(IF(J1177="","",VLOOKUP(J1177,Lists!$D$3:$E$13,2,FALSE)),1)</f>
        <v/>
      </c>
      <c r="DJ1177" s="79" t="str">
        <f>IFERROR(IF(K1177="","",VLOOKUP(K1177,Lists!$F$3:$G$14,2,FALSE)),1)</f>
        <v/>
      </c>
      <c r="DK1177" s="79" t="str">
        <f>IFERROR(IF(M1177="","",VLOOKUP(M1177,Lists!$AA$3:$AB$18,2,FALSE)),1)</f>
        <v/>
      </c>
      <c r="DL1177" s="79" t="str">
        <f>IFERROR(IF(N1177="","",VLOOKUP(N1177,Lists!$AC$3:$AD$13,2,FALSE)),1)</f>
        <v/>
      </c>
    </row>
    <row r="1178" spans="1:116" ht="15" customHeight="1" x14ac:dyDescent="0.2">
      <c r="A1178" s="20"/>
      <c r="B1178" s="19"/>
      <c r="C1178" s="19"/>
      <c r="D1178" s="19"/>
      <c r="E1178" s="136"/>
      <c r="F1178" s="70"/>
      <c r="G1178" s="19"/>
      <c r="H1178" s="65"/>
      <c r="I1178" s="20"/>
      <c r="J1178" s="66"/>
      <c r="K1178" s="18"/>
      <c r="L1178" s="18"/>
      <c r="M1178" s="20"/>
      <c r="N1178" s="20"/>
      <c r="O1178" s="18"/>
      <c r="P1178" s="134"/>
      <c r="Q1178" s="70"/>
      <c r="R1178" s="134"/>
      <c r="S1178" s="70"/>
      <c r="T1178" s="134"/>
      <c r="U1178" s="70"/>
      <c r="V1178" s="134"/>
      <c r="W1178" s="20"/>
      <c r="X1178" s="135"/>
      <c r="Y1178" s="20"/>
      <c r="Z1178" s="135"/>
      <c r="AA1178" s="19"/>
      <c r="AB1178" s="19"/>
      <c r="AC1178" s="19"/>
      <c r="AD1178" s="19"/>
      <c r="AE1178" s="71" t="str">
        <f t="shared" si="686"/>
        <v/>
      </c>
      <c r="AF1178" s="71" t="str">
        <f t="shared" si="687"/>
        <v/>
      </c>
      <c r="AG1178" s="71" t="str">
        <f t="shared" si="688"/>
        <v/>
      </c>
      <c r="AH1178" s="71" t="str">
        <f t="shared" si="689"/>
        <v/>
      </c>
      <c r="AI1178" s="71" t="str">
        <f t="shared" si="690"/>
        <v/>
      </c>
      <c r="AJ1178" s="71" t="str">
        <f t="shared" si="691"/>
        <v/>
      </c>
      <c r="AK1178" s="71" t="str">
        <f t="shared" si="692"/>
        <v/>
      </c>
      <c r="AL1178" s="71" t="str">
        <f t="shared" si="693"/>
        <v/>
      </c>
      <c r="AM1178" s="71" t="str">
        <f t="shared" si="694"/>
        <v/>
      </c>
      <c r="AN1178" s="72" t="str">
        <f t="shared" si="695"/>
        <v/>
      </c>
      <c r="AO1178" s="73" t="str">
        <f t="shared" si="696"/>
        <v/>
      </c>
      <c r="AP1178" s="72" t="str">
        <f t="shared" si="697"/>
        <v/>
      </c>
      <c r="AQ1178" s="72" t="str">
        <f t="shared" si="698"/>
        <v/>
      </c>
      <c r="AR1178" s="72" t="str">
        <f t="shared" si="699"/>
        <v/>
      </c>
      <c r="AS1178" s="72" t="str">
        <f t="shared" si="700"/>
        <v/>
      </c>
      <c r="AT1178" s="72" t="str">
        <f t="shared" si="701"/>
        <v/>
      </c>
      <c r="AU1178" s="3"/>
      <c r="AV1178" s="3"/>
      <c r="AW1178" s="3"/>
      <c r="AX1178" s="3"/>
      <c r="AY1178" s="3"/>
      <c r="AZ1178" s="3"/>
      <c r="BA1178" s="3"/>
      <c r="BB1178" s="3"/>
      <c r="BC1178" s="3"/>
      <c r="BD1178" s="3"/>
      <c r="BE1178" s="3"/>
      <c r="BF1178" s="3"/>
      <c r="BG1178" s="3"/>
      <c r="BH1178" s="3"/>
      <c r="BI1178" s="3"/>
      <c r="BJ1178" s="3"/>
      <c r="BK1178" s="3"/>
      <c r="BL1178" s="3"/>
      <c r="BM1178" s="3"/>
      <c r="BN1178" s="3"/>
      <c r="BO1178" s="3"/>
      <c r="BP1178" s="3"/>
      <c r="BQ1178" s="3"/>
      <c r="BR1178" s="3"/>
      <c r="BS1178" s="3"/>
      <c r="BT1178" s="3"/>
      <c r="BU1178" s="3"/>
      <c r="BV1178" s="3"/>
      <c r="BW1178" s="3"/>
      <c r="BX1178" s="3"/>
      <c r="BY1178" s="3"/>
      <c r="BZ1178" s="3"/>
      <c r="CA1178" s="3"/>
      <c r="CB1178" s="3"/>
      <c r="CC1178" s="3"/>
      <c r="CD1178" s="3"/>
      <c r="CE1178" s="3"/>
      <c r="CF1178" s="3"/>
      <c r="CG1178" s="3"/>
      <c r="CH1178" s="3"/>
      <c r="CI1178" s="3"/>
      <c r="CJ1178" s="3"/>
      <c r="CK1178" s="3"/>
      <c r="CL1178" s="3"/>
      <c r="CM1178" s="3"/>
      <c r="CN1178" s="78" t="str">
        <f t="shared" si="702"/>
        <v/>
      </c>
      <c r="CO1178" s="78" t="str">
        <f t="shared" si="703"/>
        <v/>
      </c>
      <c r="CP1178" s="78" t="str">
        <f t="shared" si="704"/>
        <v/>
      </c>
      <c r="CQ1178" s="78" t="str">
        <f t="shared" si="705"/>
        <v/>
      </c>
      <c r="CR1178" s="78" t="str">
        <f t="shared" si="706"/>
        <v/>
      </c>
      <c r="CS1178" s="78" t="str">
        <f t="shared" si="707"/>
        <v/>
      </c>
      <c r="CT1178" s="78">
        <f t="shared" si="708"/>
        <v>0</v>
      </c>
      <c r="CU1178" s="78">
        <f t="shared" si="709"/>
        <v>0</v>
      </c>
      <c r="CV1178" s="78">
        <f t="shared" si="710"/>
        <v>0</v>
      </c>
      <c r="CW1178" s="78">
        <f t="shared" si="711"/>
        <v>0</v>
      </c>
      <c r="CX1178" s="78">
        <f t="shared" si="712"/>
        <v>0</v>
      </c>
      <c r="CY1178" s="78">
        <f t="shared" si="713"/>
        <v>0</v>
      </c>
      <c r="CZ1178" s="78">
        <f t="shared" si="714"/>
        <v>0</v>
      </c>
      <c r="DA1178" s="78">
        <f>IF(COUNTIFS($A$2:$A$601,A1178,$B$2:$B$601,B1178,$F$2:F$601,F1178)&gt;1,1,0)</f>
        <v>0</v>
      </c>
      <c r="DB1178" s="78">
        <f t="shared" si="715"/>
        <v>0</v>
      </c>
      <c r="DC1178" s="78">
        <f t="shared" si="716"/>
        <v>0</v>
      </c>
      <c r="DD1178" s="78">
        <f t="shared" si="717"/>
        <v>0</v>
      </c>
      <c r="DE1178" s="78" t="str">
        <f t="shared" si="718"/>
        <v>1</v>
      </c>
      <c r="DF1178" s="78" t="str">
        <f t="shared" si="719"/>
        <v>1</v>
      </c>
      <c r="DG1178" s="78" t="str">
        <f t="shared" si="720"/>
        <v>1</v>
      </c>
      <c r="DH1178" s="78" t="str">
        <f t="shared" si="721"/>
        <v>1</v>
      </c>
      <c r="DI1178" s="79" t="str">
        <f>IFERROR(IF(J1178="","",VLOOKUP(J1178,Lists!$D$3:$E$13,2,FALSE)),1)</f>
        <v/>
      </c>
      <c r="DJ1178" s="79" t="str">
        <f>IFERROR(IF(K1178="","",VLOOKUP(K1178,Lists!$F$3:$G$14,2,FALSE)),1)</f>
        <v/>
      </c>
      <c r="DK1178" s="79" t="str">
        <f>IFERROR(IF(M1178="","",VLOOKUP(M1178,Lists!$AA$3:$AB$18,2,FALSE)),1)</f>
        <v/>
      </c>
      <c r="DL1178" s="79" t="str">
        <f>IFERROR(IF(N1178="","",VLOOKUP(N1178,Lists!$AC$3:$AD$13,2,FALSE)),1)</f>
        <v/>
      </c>
    </row>
    <row r="1179" spans="1:116" ht="15" customHeight="1" x14ac:dyDescent="0.2">
      <c r="A1179" s="20"/>
      <c r="B1179" s="19"/>
      <c r="C1179" s="19"/>
      <c r="D1179" s="19"/>
      <c r="E1179" s="136"/>
      <c r="F1179" s="70"/>
      <c r="G1179" s="19"/>
      <c r="H1179" s="65"/>
      <c r="I1179" s="20"/>
      <c r="J1179" s="66"/>
      <c r="K1179" s="18"/>
      <c r="L1179" s="18"/>
      <c r="M1179" s="20"/>
      <c r="N1179" s="20"/>
      <c r="O1179" s="18"/>
      <c r="P1179" s="134"/>
      <c r="Q1179" s="70"/>
      <c r="R1179" s="134"/>
      <c r="S1179" s="70"/>
      <c r="T1179" s="134"/>
      <c r="U1179" s="70"/>
      <c r="V1179" s="134"/>
      <c r="W1179" s="20"/>
      <c r="X1179" s="135"/>
      <c r="Y1179" s="20"/>
      <c r="Z1179" s="135"/>
      <c r="AA1179" s="19"/>
      <c r="AB1179" s="19"/>
      <c r="AC1179" s="19"/>
      <c r="AD1179" s="19"/>
      <c r="AE1179" s="71" t="str">
        <f t="shared" si="686"/>
        <v/>
      </c>
      <c r="AF1179" s="71" t="str">
        <f t="shared" si="687"/>
        <v/>
      </c>
      <c r="AG1179" s="71" t="str">
        <f t="shared" si="688"/>
        <v/>
      </c>
      <c r="AH1179" s="71" t="str">
        <f t="shared" si="689"/>
        <v/>
      </c>
      <c r="AI1179" s="71" t="str">
        <f t="shared" si="690"/>
        <v/>
      </c>
      <c r="AJ1179" s="71" t="str">
        <f t="shared" si="691"/>
        <v/>
      </c>
      <c r="AK1179" s="71" t="str">
        <f t="shared" si="692"/>
        <v/>
      </c>
      <c r="AL1179" s="71" t="str">
        <f t="shared" si="693"/>
        <v/>
      </c>
      <c r="AM1179" s="71" t="str">
        <f t="shared" si="694"/>
        <v/>
      </c>
      <c r="AN1179" s="72" t="str">
        <f t="shared" si="695"/>
        <v/>
      </c>
      <c r="AO1179" s="73" t="str">
        <f t="shared" si="696"/>
        <v/>
      </c>
      <c r="AP1179" s="72" t="str">
        <f t="shared" si="697"/>
        <v/>
      </c>
      <c r="AQ1179" s="72" t="str">
        <f t="shared" si="698"/>
        <v/>
      </c>
      <c r="AR1179" s="72" t="str">
        <f t="shared" si="699"/>
        <v/>
      </c>
      <c r="AS1179" s="72" t="str">
        <f t="shared" si="700"/>
        <v/>
      </c>
      <c r="AT1179" s="72" t="str">
        <f t="shared" si="701"/>
        <v/>
      </c>
      <c r="AU1179" s="3"/>
      <c r="AV1179" s="3"/>
      <c r="AW1179" s="3"/>
      <c r="AX1179" s="3"/>
      <c r="AY1179" s="3"/>
      <c r="AZ1179" s="3"/>
      <c r="BA1179" s="3"/>
      <c r="BB1179" s="3"/>
      <c r="BC1179" s="3"/>
      <c r="BD1179" s="3"/>
      <c r="BE1179" s="3"/>
      <c r="BF1179" s="3"/>
      <c r="BG1179" s="3"/>
      <c r="BH1179" s="3"/>
      <c r="BI1179" s="3"/>
      <c r="BJ1179" s="3"/>
      <c r="BK1179" s="3"/>
      <c r="BL1179" s="3"/>
      <c r="BM1179" s="3"/>
      <c r="BN1179" s="3"/>
      <c r="BO1179" s="3"/>
      <c r="BP1179" s="3"/>
      <c r="BQ1179" s="3"/>
      <c r="BR1179" s="3"/>
      <c r="BS1179" s="3"/>
      <c r="BT1179" s="3"/>
      <c r="BU1179" s="3"/>
      <c r="BV1179" s="3"/>
      <c r="BW1179" s="3"/>
      <c r="BX1179" s="3"/>
      <c r="BY1179" s="3"/>
      <c r="BZ1179" s="3"/>
      <c r="CA1179" s="3"/>
      <c r="CB1179" s="3"/>
      <c r="CC1179" s="3"/>
      <c r="CD1179" s="3"/>
      <c r="CE1179" s="3"/>
      <c r="CF1179" s="3"/>
      <c r="CG1179" s="3"/>
      <c r="CH1179" s="3"/>
      <c r="CI1179" s="3"/>
      <c r="CJ1179" s="3"/>
      <c r="CK1179" s="3"/>
      <c r="CL1179" s="3"/>
      <c r="CM1179" s="3"/>
      <c r="CN1179" s="78" t="str">
        <f t="shared" si="702"/>
        <v/>
      </c>
      <c r="CO1179" s="78" t="str">
        <f t="shared" si="703"/>
        <v/>
      </c>
      <c r="CP1179" s="78" t="str">
        <f t="shared" si="704"/>
        <v/>
      </c>
      <c r="CQ1179" s="78" t="str">
        <f t="shared" si="705"/>
        <v/>
      </c>
      <c r="CR1179" s="78" t="str">
        <f t="shared" si="706"/>
        <v/>
      </c>
      <c r="CS1179" s="78" t="str">
        <f t="shared" si="707"/>
        <v/>
      </c>
      <c r="CT1179" s="78">
        <f t="shared" si="708"/>
        <v>0</v>
      </c>
      <c r="CU1179" s="78">
        <f t="shared" si="709"/>
        <v>0</v>
      </c>
      <c r="CV1179" s="78">
        <f t="shared" si="710"/>
        <v>0</v>
      </c>
      <c r="CW1179" s="78">
        <f t="shared" si="711"/>
        <v>0</v>
      </c>
      <c r="CX1179" s="78">
        <f t="shared" si="712"/>
        <v>0</v>
      </c>
      <c r="CY1179" s="78">
        <f t="shared" si="713"/>
        <v>0</v>
      </c>
      <c r="CZ1179" s="78">
        <f t="shared" si="714"/>
        <v>0</v>
      </c>
      <c r="DA1179" s="78">
        <f>IF(COUNTIFS($A$2:$A$601,A1179,$B$2:$B$601,B1179,$F$2:F$601,F1179)&gt;1,1,0)</f>
        <v>0</v>
      </c>
      <c r="DB1179" s="78">
        <f t="shared" si="715"/>
        <v>0</v>
      </c>
      <c r="DC1179" s="78">
        <f t="shared" si="716"/>
        <v>0</v>
      </c>
      <c r="DD1179" s="78">
        <f t="shared" si="717"/>
        <v>0</v>
      </c>
      <c r="DE1179" s="78" t="str">
        <f t="shared" si="718"/>
        <v>1</v>
      </c>
      <c r="DF1179" s="78" t="str">
        <f t="shared" si="719"/>
        <v>1</v>
      </c>
      <c r="DG1179" s="78" t="str">
        <f t="shared" si="720"/>
        <v>1</v>
      </c>
      <c r="DH1179" s="78" t="str">
        <f t="shared" si="721"/>
        <v>1</v>
      </c>
      <c r="DI1179" s="79" t="str">
        <f>IFERROR(IF(J1179="","",VLOOKUP(J1179,Lists!$D$3:$E$13,2,FALSE)),1)</f>
        <v/>
      </c>
      <c r="DJ1179" s="79" t="str">
        <f>IFERROR(IF(K1179="","",VLOOKUP(K1179,Lists!$F$3:$G$14,2,FALSE)),1)</f>
        <v/>
      </c>
      <c r="DK1179" s="79" t="str">
        <f>IFERROR(IF(M1179="","",VLOOKUP(M1179,Lists!$AA$3:$AB$18,2,FALSE)),1)</f>
        <v/>
      </c>
      <c r="DL1179" s="79" t="str">
        <f>IFERROR(IF(N1179="","",VLOOKUP(N1179,Lists!$AC$3:$AD$13,2,FALSE)),1)</f>
        <v/>
      </c>
    </row>
    <row r="1180" spans="1:116" ht="15" customHeight="1" x14ac:dyDescent="0.2">
      <c r="A1180" s="20"/>
      <c r="B1180" s="19"/>
      <c r="C1180" s="19"/>
      <c r="D1180" s="19"/>
      <c r="E1180" s="136"/>
      <c r="F1180" s="70"/>
      <c r="G1180" s="19"/>
      <c r="H1180" s="65"/>
      <c r="I1180" s="20"/>
      <c r="J1180" s="66"/>
      <c r="K1180" s="18"/>
      <c r="L1180" s="18"/>
      <c r="M1180" s="20"/>
      <c r="N1180" s="20"/>
      <c r="O1180" s="18"/>
      <c r="P1180" s="134"/>
      <c r="Q1180" s="70"/>
      <c r="R1180" s="134"/>
      <c r="S1180" s="70"/>
      <c r="T1180" s="134"/>
      <c r="U1180" s="70"/>
      <c r="V1180" s="134"/>
      <c r="W1180" s="20"/>
      <c r="X1180" s="135"/>
      <c r="Y1180" s="20"/>
      <c r="Z1180" s="135"/>
      <c r="AA1180" s="19"/>
      <c r="AB1180" s="19"/>
      <c r="AC1180" s="19"/>
      <c r="AD1180" s="19"/>
      <c r="AE1180" s="71" t="str">
        <f t="shared" si="686"/>
        <v/>
      </c>
      <c r="AF1180" s="71" t="str">
        <f t="shared" si="687"/>
        <v/>
      </c>
      <c r="AG1180" s="71" t="str">
        <f t="shared" si="688"/>
        <v/>
      </c>
      <c r="AH1180" s="71" t="str">
        <f t="shared" si="689"/>
        <v/>
      </c>
      <c r="AI1180" s="71" t="str">
        <f t="shared" si="690"/>
        <v/>
      </c>
      <c r="AJ1180" s="71" t="str">
        <f t="shared" si="691"/>
        <v/>
      </c>
      <c r="AK1180" s="71" t="str">
        <f t="shared" si="692"/>
        <v/>
      </c>
      <c r="AL1180" s="71" t="str">
        <f t="shared" si="693"/>
        <v/>
      </c>
      <c r="AM1180" s="71" t="str">
        <f t="shared" si="694"/>
        <v/>
      </c>
      <c r="AN1180" s="72" t="str">
        <f t="shared" si="695"/>
        <v/>
      </c>
      <c r="AO1180" s="73" t="str">
        <f t="shared" si="696"/>
        <v/>
      </c>
      <c r="AP1180" s="72" t="str">
        <f t="shared" si="697"/>
        <v/>
      </c>
      <c r="AQ1180" s="72" t="str">
        <f t="shared" si="698"/>
        <v/>
      </c>
      <c r="AR1180" s="72" t="str">
        <f t="shared" si="699"/>
        <v/>
      </c>
      <c r="AS1180" s="72" t="str">
        <f t="shared" si="700"/>
        <v/>
      </c>
      <c r="AT1180" s="72" t="str">
        <f t="shared" si="701"/>
        <v/>
      </c>
      <c r="AU1180" s="3"/>
      <c r="AV1180" s="3"/>
      <c r="AW1180" s="3"/>
      <c r="AX1180" s="3"/>
      <c r="AY1180" s="3"/>
      <c r="AZ1180" s="3"/>
      <c r="BA1180" s="3"/>
      <c r="BB1180" s="3"/>
      <c r="BC1180" s="3"/>
      <c r="BD1180" s="3"/>
      <c r="BE1180" s="3"/>
      <c r="BF1180" s="3"/>
      <c r="BG1180" s="3"/>
      <c r="BH1180" s="3"/>
      <c r="BI1180" s="3"/>
      <c r="BJ1180" s="3"/>
      <c r="BK1180" s="3"/>
      <c r="BL1180" s="3"/>
      <c r="BM1180" s="3"/>
      <c r="BN1180" s="3"/>
      <c r="BO1180" s="3"/>
      <c r="BP1180" s="3"/>
      <c r="BQ1180" s="3"/>
      <c r="BR1180" s="3"/>
      <c r="BS1180" s="3"/>
      <c r="BT1180" s="3"/>
      <c r="BU1180" s="3"/>
      <c r="BV1180" s="3"/>
      <c r="BW1180" s="3"/>
      <c r="BX1180" s="3"/>
      <c r="BY1180" s="3"/>
      <c r="BZ1180" s="3"/>
      <c r="CA1180" s="3"/>
      <c r="CB1180" s="3"/>
      <c r="CC1180" s="3"/>
      <c r="CD1180" s="3"/>
      <c r="CE1180" s="3"/>
      <c r="CF1180" s="3"/>
      <c r="CG1180" s="3"/>
      <c r="CH1180" s="3"/>
      <c r="CI1180" s="3"/>
      <c r="CJ1180" s="3"/>
      <c r="CK1180" s="3"/>
      <c r="CL1180" s="3"/>
      <c r="CM1180" s="3"/>
      <c r="CN1180" s="78" t="str">
        <f t="shared" si="702"/>
        <v/>
      </c>
      <c r="CO1180" s="78" t="str">
        <f t="shared" si="703"/>
        <v/>
      </c>
      <c r="CP1180" s="78" t="str">
        <f t="shared" si="704"/>
        <v/>
      </c>
      <c r="CQ1180" s="78" t="str">
        <f t="shared" si="705"/>
        <v/>
      </c>
      <c r="CR1180" s="78" t="str">
        <f t="shared" si="706"/>
        <v/>
      </c>
      <c r="CS1180" s="78" t="str">
        <f t="shared" si="707"/>
        <v/>
      </c>
      <c r="CT1180" s="78">
        <f t="shared" si="708"/>
        <v>0</v>
      </c>
      <c r="CU1180" s="78">
        <f t="shared" si="709"/>
        <v>0</v>
      </c>
      <c r="CV1180" s="78">
        <f t="shared" si="710"/>
        <v>0</v>
      </c>
      <c r="CW1180" s="78">
        <f t="shared" si="711"/>
        <v>0</v>
      </c>
      <c r="CX1180" s="78">
        <f t="shared" si="712"/>
        <v>0</v>
      </c>
      <c r="CY1180" s="78">
        <f t="shared" si="713"/>
        <v>0</v>
      </c>
      <c r="CZ1180" s="78">
        <f t="shared" si="714"/>
        <v>0</v>
      </c>
      <c r="DA1180" s="78">
        <f>IF(COUNTIFS($A$2:$A$601,A1180,$B$2:$B$601,B1180,$F$2:F$601,F1180)&gt;1,1,0)</f>
        <v>0</v>
      </c>
      <c r="DB1180" s="78">
        <f t="shared" si="715"/>
        <v>0</v>
      </c>
      <c r="DC1180" s="78">
        <f t="shared" si="716"/>
        <v>0</v>
      </c>
      <c r="DD1180" s="78">
        <f t="shared" si="717"/>
        <v>0</v>
      </c>
      <c r="DE1180" s="78" t="str">
        <f t="shared" si="718"/>
        <v>1</v>
      </c>
      <c r="DF1180" s="78" t="str">
        <f t="shared" si="719"/>
        <v>1</v>
      </c>
      <c r="DG1180" s="78" t="str">
        <f t="shared" si="720"/>
        <v>1</v>
      </c>
      <c r="DH1180" s="78" t="str">
        <f t="shared" si="721"/>
        <v>1</v>
      </c>
      <c r="DI1180" s="79" t="str">
        <f>IFERROR(IF(J1180="","",VLOOKUP(J1180,Lists!$D$3:$E$13,2,FALSE)),1)</f>
        <v/>
      </c>
      <c r="DJ1180" s="79" t="str">
        <f>IFERROR(IF(K1180="","",VLOOKUP(K1180,Lists!$F$3:$G$14,2,FALSE)),1)</f>
        <v/>
      </c>
      <c r="DK1180" s="79" t="str">
        <f>IFERROR(IF(M1180="","",VLOOKUP(M1180,Lists!$AA$3:$AB$18,2,FALSE)),1)</f>
        <v/>
      </c>
      <c r="DL1180" s="79" t="str">
        <f>IFERROR(IF(N1180="","",VLOOKUP(N1180,Lists!$AC$3:$AD$13,2,FALSE)),1)</f>
        <v/>
      </c>
    </row>
    <row r="1181" spans="1:116" ht="15" customHeight="1" x14ac:dyDescent="0.2">
      <c r="A1181" s="20"/>
      <c r="B1181" s="19"/>
      <c r="C1181" s="19"/>
      <c r="D1181" s="19"/>
      <c r="E1181" s="136"/>
      <c r="F1181" s="70"/>
      <c r="G1181" s="19"/>
      <c r="H1181" s="65"/>
      <c r="I1181" s="20"/>
      <c r="J1181" s="66"/>
      <c r="K1181" s="18"/>
      <c r="L1181" s="18"/>
      <c r="M1181" s="20"/>
      <c r="N1181" s="20"/>
      <c r="O1181" s="18"/>
      <c r="P1181" s="134"/>
      <c r="Q1181" s="70"/>
      <c r="R1181" s="134"/>
      <c r="S1181" s="70"/>
      <c r="T1181" s="134"/>
      <c r="U1181" s="70"/>
      <c r="V1181" s="134"/>
      <c r="W1181" s="20"/>
      <c r="X1181" s="135"/>
      <c r="Y1181" s="20"/>
      <c r="Z1181" s="135"/>
      <c r="AA1181" s="19"/>
      <c r="AB1181" s="19"/>
      <c r="AC1181" s="19"/>
      <c r="AD1181" s="19"/>
      <c r="AE1181" s="71" t="str">
        <f t="shared" si="686"/>
        <v/>
      </c>
      <c r="AF1181" s="71" t="str">
        <f t="shared" si="687"/>
        <v/>
      </c>
      <c r="AG1181" s="71" t="str">
        <f t="shared" si="688"/>
        <v/>
      </c>
      <c r="AH1181" s="71" t="str">
        <f t="shared" si="689"/>
        <v/>
      </c>
      <c r="AI1181" s="71" t="str">
        <f t="shared" si="690"/>
        <v/>
      </c>
      <c r="AJ1181" s="71" t="str">
        <f t="shared" si="691"/>
        <v/>
      </c>
      <c r="AK1181" s="71" t="str">
        <f t="shared" si="692"/>
        <v/>
      </c>
      <c r="AL1181" s="71" t="str">
        <f t="shared" si="693"/>
        <v/>
      </c>
      <c r="AM1181" s="71" t="str">
        <f t="shared" si="694"/>
        <v/>
      </c>
      <c r="AN1181" s="72" t="str">
        <f t="shared" si="695"/>
        <v/>
      </c>
      <c r="AO1181" s="73" t="str">
        <f t="shared" si="696"/>
        <v/>
      </c>
      <c r="AP1181" s="72" t="str">
        <f t="shared" si="697"/>
        <v/>
      </c>
      <c r="AQ1181" s="72" t="str">
        <f t="shared" si="698"/>
        <v/>
      </c>
      <c r="AR1181" s="72" t="str">
        <f t="shared" si="699"/>
        <v/>
      </c>
      <c r="AS1181" s="72" t="str">
        <f t="shared" si="700"/>
        <v/>
      </c>
      <c r="AT1181" s="72" t="str">
        <f t="shared" si="701"/>
        <v/>
      </c>
      <c r="AU1181" s="3"/>
      <c r="AV1181" s="3"/>
      <c r="AW1181" s="3"/>
      <c r="AX1181" s="3"/>
      <c r="AY1181" s="3"/>
      <c r="AZ1181" s="3"/>
      <c r="BA1181" s="3"/>
      <c r="BB1181" s="3"/>
      <c r="BC1181" s="3"/>
      <c r="BD1181" s="3"/>
      <c r="BE1181" s="3"/>
      <c r="BF1181" s="3"/>
      <c r="BG1181" s="3"/>
      <c r="BH1181" s="3"/>
      <c r="BI1181" s="3"/>
      <c r="BJ1181" s="3"/>
      <c r="BK1181" s="3"/>
      <c r="BL1181" s="3"/>
      <c r="BM1181" s="3"/>
      <c r="BN1181" s="3"/>
      <c r="BO1181" s="3"/>
      <c r="BP1181" s="3"/>
      <c r="BQ1181" s="3"/>
      <c r="BR1181" s="3"/>
      <c r="BS1181" s="3"/>
      <c r="BT1181" s="3"/>
      <c r="BU1181" s="3"/>
      <c r="BV1181" s="3"/>
      <c r="BW1181" s="3"/>
      <c r="BX1181" s="3"/>
      <c r="BY1181" s="3"/>
      <c r="BZ1181" s="3"/>
      <c r="CA1181" s="3"/>
      <c r="CB1181" s="3"/>
      <c r="CC1181" s="3"/>
      <c r="CD1181" s="3"/>
      <c r="CE1181" s="3"/>
      <c r="CF1181" s="3"/>
      <c r="CG1181" s="3"/>
      <c r="CH1181" s="3"/>
      <c r="CI1181" s="3"/>
      <c r="CJ1181" s="3"/>
      <c r="CK1181" s="3"/>
      <c r="CL1181" s="3"/>
      <c r="CM1181" s="3"/>
      <c r="CN1181" s="78" t="str">
        <f t="shared" si="702"/>
        <v/>
      </c>
      <c r="CO1181" s="78" t="str">
        <f t="shared" si="703"/>
        <v/>
      </c>
      <c r="CP1181" s="78" t="str">
        <f t="shared" si="704"/>
        <v/>
      </c>
      <c r="CQ1181" s="78" t="str">
        <f t="shared" si="705"/>
        <v/>
      </c>
      <c r="CR1181" s="78" t="str">
        <f t="shared" si="706"/>
        <v/>
      </c>
      <c r="CS1181" s="78" t="str">
        <f t="shared" si="707"/>
        <v/>
      </c>
      <c r="CT1181" s="78">
        <f t="shared" si="708"/>
        <v>0</v>
      </c>
      <c r="CU1181" s="78">
        <f t="shared" si="709"/>
        <v>0</v>
      </c>
      <c r="CV1181" s="78">
        <f t="shared" si="710"/>
        <v>0</v>
      </c>
      <c r="CW1181" s="78">
        <f t="shared" si="711"/>
        <v>0</v>
      </c>
      <c r="CX1181" s="78">
        <f t="shared" si="712"/>
        <v>0</v>
      </c>
      <c r="CY1181" s="78">
        <f t="shared" si="713"/>
        <v>0</v>
      </c>
      <c r="CZ1181" s="78">
        <f t="shared" si="714"/>
        <v>0</v>
      </c>
      <c r="DA1181" s="78">
        <f>IF(COUNTIFS($A$2:$A$601,A1181,$B$2:$B$601,B1181,$F$2:F$601,F1181)&gt;1,1,0)</f>
        <v>0</v>
      </c>
      <c r="DB1181" s="78">
        <f t="shared" si="715"/>
        <v>0</v>
      </c>
      <c r="DC1181" s="78">
        <f t="shared" si="716"/>
        <v>0</v>
      </c>
      <c r="DD1181" s="78">
        <f t="shared" si="717"/>
        <v>0</v>
      </c>
      <c r="DE1181" s="78" t="str">
        <f t="shared" si="718"/>
        <v>1</v>
      </c>
      <c r="DF1181" s="78" t="str">
        <f t="shared" si="719"/>
        <v>1</v>
      </c>
      <c r="DG1181" s="78" t="str">
        <f t="shared" si="720"/>
        <v>1</v>
      </c>
      <c r="DH1181" s="78" t="str">
        <f t="shared" si="721"/>
        <v>1</v>
      </c>
      <c r="DI1181" s="79" t="str">
        <f>IFERROR(IF(J1181="","",VLOOKUP(J1181,Lists!$D$3:$E$13,2,FALSE)),1)</f>
        <v/>
      </c>
      <c r="DJ1181" s="79" t="str">
        <f>IFERROR(IF(K1181="","",VLOOKUP(K1181,Lists!$F$3:$G$14,2,FALSE)),1)</f>
        <v/>
      </c>
      <c r="DK1181" s="79" t="str">
        <f>IFERROR(IF(M1181="","",VLOOKUP(M1181,Lists!$AA$3:$AB$18,2,FALSE)),1)</f>
        <v/>
      </c>
      <c r="DL1181" s="79" t="str">
        <f>IFERROR(IF(N1181="","",VLOOKUP(N1181,Lists!$AC$3:$AD$13,2,FALSE)),1)</f>
        <v/>
      </c>
    </row>
    <row r="1182" spans="1:116" ht="15" customHeight="1" x14ac:dyDescent="0.2">
      <c r="A1182" s="20"/>
      <c r="B1182" s="19"/>
      <c r="C1182" s="19"/>
      <c r="D1182" s="19"/>
      <c r="E1182" s="136"/>
      <c r="F1182" s="70"/>
      <c r="G1182" s="19"/>
      <c r="H1182" s="65"/>
      <c r="I1182" s="20"/>
      <c r="J1182" s="66"/>
      <c r="K1182" s="18"/>
      <c r="L1182" s="18"/>
      <c r="M1182" s="20"/>
      <c r="N1182" s="20"/>
      <c r="O1182" s="18"/>
      <c r="P1182" s="134"/>
      <c r="Q1182" s="70"/>
      <c r="R1182" s="134"/>
      <c r="S1182" s="70"/>
      <c r="T1182" s="134"/>
      <c r="U1182" s="70"/>
      <c r="V1182" s="134"/>
      <c r="W1182" s="20"/>
      <c r="X1182" s="135"/>
      <c r="Y1182" s="20"/>
      <c r="Z1182" s="135"/>
      <c r="AA1182" s="19"/>
      <c r="AB1182" s="19"/>
      <c r="AC1182" s="19"/>
      <c r="AD1182" s="19"/>
      <c r="AE1182" s="71" t="str">
        <f t="shared" si="686"/>
        <v/>
      </c>
      <c r="AF1182" s="71" t="str">
        <f t="shared" si="687"/>
        <v/>
      </c>
      <c r="AG1182" s="71" t="str">
        <f t="shared" si="688"/>
        <v/>
      </c>
      <c r="AH1182" s="71" t="str">
        <f t="shared" si="689"/>
        <v/>
      </c>
      <c r="AI1182" s="71" t="str">
        <f t="shared" si="690"/>
        <v/>
      </c>
      <c r="AJ1182" s="71" t="str">
        <f t="shared" si="691"/>
        <v/>
      </c>
      <c r="AK1182" s="71" t="str">
        <f t="shared" si="692"/>
        <v/>
      </c>
      <c r="AL1182" s="71" t="str">
        <f t="shared" si="693"/>
        <v/>
      </c>
      <c r="AM1182" s="71" t="str">
        <f t="shared" si="694"/>
        <v/>
      </c>
      <c r="AN1182" s="72" t="str">
        <f t="shared" si="695"/>
        <v/>
      </c>
      <c r="AO1182" s="73" t="str">
        <f t="shared" si="696"/>
        <v/>
      </c>
      <c r="AP1182" s="72" t="str">
        <f t="shared" si="697"/>
        <v/>
      </c>
      <c r="AQ1182" s="72" t="str">
        <f t="shared" si="698"/>
        <v/>
      </c>
      <c r="AR1182" s="72" t="str">
        <f t="shared" si="699"/>
        <v/>
      </c>
      <c r="AS1182" s="72" t="str">
        <f t="shared" si="700"/>
        <v/>
      </c>
      <c r="AT1182" s="72" t="str">
        <f t="shared" si="701"/>
        <v/>
      </c>
      <c r="AU1182" s="3"/>
      <c r="AV1182" s="3"/>
      <c r="AW1182" s="3"/>
      <c r="AX1182" s="3"/>
      <c r="AY1182" s="3"/>
      <c r="AZ1182" s="3"/>
      <c r="BA1182" s="3"/>
      <c r="BB1182" s="3"/>
      <c r="BC1182" s="3"/>
      <c r="BD1182" s="3"/>
      <c r="BE1182" s="3"/>
      <c r="BF1182" s="3"/>
      <c r="BG1182" s="3"/>
      <c r="BH1182" s="3"/>
      <c r="BI1182" s="3"/>
      <c r="BJ1182" s="3"/>
      <c r="BK1182" s="3"/>
      <c r="BL1182" s="3"/>
      <c r="BM1182" s="3"/>
      <c r="BN1182" s="3"/>
      <c r="BO1182" s="3"/>
      <c r="BP1182" s="3"/>
      <c r="BQ1182" s="3"/>
      <c r="BR1182" s="3"/>
      <c r="BS1182" s="3"/>
      <c r="BT1182" s="3"/>
      <c r="BU1182" s="3"/>
      <c r="BV1182" s="3"/>
      <c r="BW1182" s="3"/>
      <c r="BX1182" s="3"/>
      <c r="BY1182" s="3"/>
      <c r="BZ1182" s="3"/>
      <c r="CA1182" s="3"/>
      <c r="CB1182" s="3"/>
      <c r="CC1182" s="3"/>
      <c r="CD1182" s="3"/>
      <c r="CE1182" s="3"/>
      <c r="CF1182" s="3"/>
      <c r="CG1182" s="3"/>
      <c r="CH1182" s="3"/>
      <c r="CI1182" s="3"/>
      <c r="CJ1182" s="3"/>
      <c r="CK1182" s="3"/>
      <c r="CL1182" s="3"/>
      <c r="CM1182" s="3"/>
      <c r="CN1182" s="78" t="str">
        <f t="shared" si="702"/>
        <v/>
      </c>
      <c r="CO1182" s="78" t="str">
        <f t="shared" si="703"/>
        <v/>
      </c>
      <c r="CP1182" s="78" t="str">
        <f t="shared" si="704"/>
        <v/>
      </c>
      <c r="CQ1182" s="78" t="str">
        <f t="shared" si="705"/>
        <v/>
      </c>
      <c r="CR1182" s="78" t="str">
        <f t="shared" si="706"/>
        <v/>
      </c>
      <c r="CS1182" s="78" t="str">
        <f t="shared" si="707"/>
        <v/>
      </c>
      <c r="CT1182" s="78">
        <f t="shared" si="708"/>
        <v>0</v>
      </c>
      <c r="CU1182" s="78">
        <f t="shared" si="709"/>
        <v>0</v>
      </c>
      <c r="CV1182" s="78">
        <f t="shared" si="710"/>
        <v>0</v>
      </c>
      <c r="CW1182" s="78">
        <f t="shared" si="711"/>
        <v>0</v>
      </c>
      <c r="CX1182" s="78">
        <f t="shared" si="712"/>
        <v>0</v>
      </c>
      <c r="CY1182" s="78">
        <f t="shared" si="713"/>
        <v>0</v>
      </c>
      <c r="CZ1182" s="78">
        <f t="shared" si="714"/>
        <v>0</v>
      </c>
      <c r="DA1182" s="78">
        <f>IF(COUNTIFS($A$2:$A$601,A1182,$B$2:$B$601,B1182,$F$2:F$601,F1182)&gt;1,1,0)</f>
        <v>0</v>
      </c>
      <c r="DB1182" s="78">
        <f t="shared" si="715"/>
        <v>0</v>
      </c>
      <c r="DC1182" s="78">
        <f t="shared" si="716"/>
        <v>0</v>
      </c>
      <c r="DD1182" s="78">
        <f t="shared" si="717"/>
        <v>0</v>
      </c>
      <c r="DE1182" s="78" t="str">
        <f t="shared" si="718"/>
        <v>1</v>
      </c>
      <c r="DF1182" s="78" t="str">
        <f t="shared" si="719"/>
        <v>1</v>
      </c>
      <c r="DG1182" s="78" t="str">
        <f t="shared" si="720"/>
        <v>1</v>
      </c>
      <c r="DH1182" s="78" t="str">
        <f t="shared" si="721"/>
        <v>1</v>
      </c>
      <c r="DI1182" s="79" t="str">
        <f>IFERROR(IF(J1182="","",VLOOKUP(J1182,Lists!$D$3:$E$13,2,FALSE)),1)</f>
        <v/>
      </c>
      <c r="DJ1182" s="79" t="str">
        <f>IFERROR(IF(K1182="","",VLOOKUP(K1182,Lists!$F$3:$G$14,2,FALSE)),1)</f>
        <v/>
      </c>
      <c r="DK1182" s="79" t="str">
        <f>IFERROR(IF(M1182="","",VLOOKUP(M1182,Lists!$AA$3:$AB$18,2,FALSE)),1)</f>
        <v/>
      </c>
      <c r="DL1182" s="79" t="str">
        <f>IFERROR(IF(N1182="","",VLOOKUP(N1182,Lists!$AC$3:$AD$13,2,FALSE)),1)</f>
        <v/>
      </c>
    </row>
    <row r="1183" spans="1:116" ht="15" customHeight="1" x14ac:dyDescent="0.2">
      <c r="A1183" s="20"/>
      <c r="B1183" s="19"/>
      <c r="C1183" s="19"/>
      <c r="D1183" s="19"/>
      <c r="E1183" s="136"/>
      <c r="F1183" s="70"/>
      <c r="G1183" s="19"/>
      <c r="H1183" s="65"/>
      <c r="I1183" s="20"/>
      <c r="J1183" s="66"/>
      <c r="K1183" s="18"/>
      <c r="L1183" s="18"/>
      <c r="M1183" s="20"/>
      <c r="N1183" s="20"/>
      <c r="O1183" s="18"/>
      <c r="P1183" s="134"/>
      <c r="Q1183" s="70"/>
      <c r="R1183" s="134"/>
      <c r="S1183" s="70"/>
      <c r="T1183" s="134"/>
      <c r="U1183" s="70"/>
      <c r="V1183" s="134"/>
      <c r="W1183" s="20"/>
      <c r="X1183" s="135"/>
      <c r="Y1183" s="20"/>
      <c r="Z1183" s="135"/>
      <c r="AA1183" s="19"/>
      <c r="AB1183" s="19"/>
      <c r="AC1183" s="19"/>
      <c r="AD1183" s="19"/>
      <c r="AE1183" s="71" t="str">
        <f t="shared" si="686"/>
        <v/>
      </c>
      <c r="AF1183" s="71" t="str">
        <f t="shared" si="687"/>
        <v/>
      </c>
      <c r="AG1183" s="71" t="str">
        <f t="shared" si="688"/>
        <v/>
      </c>
      <c r="AH1183" s="71" t="str">
        <f t="shared" si="689"/>
        <v/>
      </c>
      <c r="AI1183" s="71" t="str">
        <f t="shared" si="690"/>
        <v/>
      </c>
      <c r="AJ1183" s="71" t="str">
        <f t="shared" si="691"/>
        <v/>
      </c>
      <c r="AK1183" s="71" t="str">
        <f t="shared" si="692"/>
        <v/>
      </c>
      <c r="AL1183" s="71" t="str">
        <f t="shared" si="693"/>
        <v/>
      </c>
      <c r="AM1183" s="71" t="str">
        <f t="shared" si="694"/>
        <v/>
      </c>
      <c r="AN1183" s="72" t="str">
        <f t="shared" si="695"/>
        <v/>
      </c>
      <c r="AO1183" s="73" t="str">
        <f t="shared" si="696"/>
        <v/>
      </c>
      <c r="AP1183" s="72" t="str">
        <f t="shared" si="697"/>
        <v/>
      </c>
      <c r="AQ1183" s="72" t="str">
        <f t="shared" si="698"/>
        <v/>
      </c>
      <c r="AR1183" s="72" t="str">
        <f t="shared" si="699"/>
        <v/>
      </c>
      <c r="AS1183" s="72" t="str">
        <f t="shared" si="700"/>
        <v/>
      </c>
      <c r="AT1183" s="72" t="str">
        <f t="shared" si="701"/>
        <v/>
      </c>
      <c r="AU1183" s="3"/>
      <c r="AV1183" s="3"/>
      <c r="AW1183" s="3"/>
      <c r="AX1183" s="3"/>
      <c r="AY1183" s="3"/>
      <c r="AZ1183" s="3"/>
      <c r="BA1183" s="3"/>
      <c r="BB1183" s="3"/>
      <c r="BC1183" s="3"/>
      <c r="BD1183" s="3"/>
      <c r="BE1183" s="3"/>
      <c r="BF1183" s="3"/>
      <c r="BG1183" s="3"/>
      <c r="BH1183" s="3"/>
      <c r="BI1183" s="3"/>
      <c r="BJ1183" s="3"/>
      <c r="BK1183" s="3"/>
      <c r="BL1183" s="3"/>
      <c r="BM1183" s="3"/>
      <c r="BN1183" s="3"/>
      <c r="BO1183" s="3"/>
      <c r="BP1183" s="3"/>
      <c r="BQ1183" s="3"/>
      <c r="BR1183" s="3"/>
      <c r="BS1183" s="3"/>
      <c r="BT1183" s="3"/>
      <c r="BU1183" s="3"/>
      <c r="BV1183" s="3"/>
      <c r="BW1183" s="3"/>
      <c r="BX1183" s="3"/>
      <c r="BY1183" s="3"/>
      <c r="BZ1183" s="3"/>
      <c r="CA1183" s="3"/>
      <c r="CB1183" s="3"/>
      <c r="CC1183" s="3"/>
      <c r="CD1183" s="3"/>
      <c r="CE1183" s="3"/>
      <c r="CF1183" s="3"/>
      <c r="CG1183" s="3"/>
      <c r="CH1183" s="3"/>
      <c r="CI1183" s="3"/>
      <c r="CJ1183" s="3"/>
      <c r="CK1183" s="3"/>
      <c r="CL1183" s="3"/>
      <c r="CM1183" s="3"/>
      <c r="CN1183" s="78" t="str">
        <f t="shared" si="702"/>
        <v/>
      </c>
      <c r="CO1183" s="78" t="str">
        <f t="shared" si="703"/>
        <v/>
      </c>
      <c r="CP1183" s="78" t="str">
        <f t="shared" si="704"/>
        <v/>
      </c>
      <c r="CQ1183" s="78" t="str">
        <f t="shared" si="705"/>
        <v/>
      </c>
      <c r="CR1183" s="78" t="str">
        <f t="shared" si="706"/>
        <v/>
      </c>
      <c r="CS1183" s="78" t="str">
        <f t="shared" si="707"/>
        <v/>
      </c>
      <c r="CT1183" s="78">
        <f t="shared" si="708"/>
        <v>0</v>
      </c>
      <c r="CU1183" s="78">
        <f t="shared" si="709"/>
        <v>0</v>
      </c>
      <c r="CV1183" s="78">
        <f t="shared" si="710"/>
        <v>0</v>
      </c>
      <c r="CW1183" s="78">
        <f t="shared" si="711"/>
        <v>0</v>
      </c>
      <c r="CX1183" s="78">
        <f t="shared" si="712"/>
        <v>0</v>
      </c>
      <c r="CY1183" s="78">
        <f t="shared" si="713"/>
        <v>0</v>
      </c>
      <c r="CZ1183" s="78">
        <f t="shared" si="714"/>
        <v>0</v>
      </c>
      <c r="DA1183" s="78">
        <f>IF(COUNTIFS($A$2:$A$601,A1183,$B$2:$B$601,B1183,$F$2:F$601,F1183)&gt;1,1,0)</f>
        <v>0</v>
      </c>
      <c r="DB1183" s="78">
        <f t="shared" si="715"/>
        <v>0</v>
      </c>
      <c r="DC1183" s="78">
        <f t="shared" si="716"/>
        <v>0</v>
      </c>
      <c r="DD1183" s="78">
        <f t="shared" si="717"/>
        <v>0</v>
      </c>
      <c r="DE1183" s="78" t="str">
        <f t="shared" si="718"/>
        <v>1</v>
      </c>
      <c r="DF1183" s="78" t="str">
        <f t="shared" si="719"/>
        <v>1</v>
      </c>
      <c r="DG1183" s="78" t="str">
        <f t="shared" si="720"/>
        <v>1</v>
      </c>
      <c r="DH1183" s="78" t="str">
        <f t="shared" si="721"/>
        <v>1</v>
      </c>
      <c r="DI1183" s="79" t="str">
        <f>IFERROR(IF(J1183="","",VLOOKUP(J1183,Lists!$D$3:$E$13,2,FALSE)),1)</f>
        <v/>
      </c>
      <c r="DJ1183" s="79" t="str">
        <f>IFERROR(IF(K1183="","",VLOOKUP(K1183,Lists!$F$3:$G$14,2,FALSE)),1)</f>
        <v/>
      </c>
      <c r="DK1183" s="79" t="str">
        <f>IFERROR(IF(M1183="","",VLOOKUP(M1183,Lists!$AA$3:$AB$18,2,FALSE)),1)</f>
        <v/>
      </c>
      <c r="DL1183" s="79" t="str">
        <f>IFERROR(IF(N1183="","",VLOOKUP(N1183,Lists!$AC$3:$AD$13,2,FALSE)),1)</f>
        <v/>
      </c>
    </row>
    <row r="1184" spans="1:116" ht="15" customHeight="1" x14ac:dyDescent="0.2">
      <c r="A1184" s="20"/>
      <c r="B1184" s="19"/>
      <c r="C1184" s="19"/>
      <c r="D1184" s="19"/>
      <c r="E1184" s="136"/>
      <c r="F1184" s="70"/>
      <c r="G1184" s="19"/>
      <c r="H1184" s="65"/>
      <c r="I1184" s="20"/>
      <c r="J1184" s="66"/>
      <c r="K1184" s="18"/>
      <c r="L1184" s="18"/>
      <c r="M1184" s="20"/>
      <c r="N1184" s="20"/>
      <c r="O1184" s="18"/>
      <c r="P1184" s="134"/>
      <c r="Q1184" s="70"/>
      <c r="R1184" s="134"/>
      <c r="S1184" s="70"/>
      <c r="T1184" s="134"/>
      <c r="U1184" s="70"/>
      <c r="V1184" s="134"/>
      <c r="W1184" s="20"/>
      <c r="X1184" s="135"/>
      <c r="Y1184" s="20"/>
      <c r="Z1184" s="135"/>
      <c r="AA1184" s="19"/>
      <c r="AB1184" s="19"/>
      <c r="AC1184" s="19"/>
      <c r="AD1184" s="19"/>
      <c r="AE1184" s="71" t="str">
        <f t="shared" si="686"/>
        <v/>
      </c>
      <c r="AF1184" s="71" t="str">
        <f t="shared" si="687"/>
        <v/>
      </c>
      <c r="AG1184" s="71" t="str">
        <f t="shared" si="688"/>
        <v/>
      </c>
      <c r="AH1184" s="71" t="str">
        <f t="shared" si="689"/>
        <v/>
      </c>
      <c r="AI1184" s="71" t="str">
        <f t="shared" si="690"/>
        <v/>
      </c>
      <c r="AJ1184" s="71" t="str">
        <f t="shared" si="691"/>
        <v/>
      </c>
      <c r="AK1184" s="71" t="str">
        <f t="shared" si="692"/>
        <v/>
      </c>
      <c r="AL1184" s="71" t="str">
        <f t="shared" si="693"/>
        <v/>
      </c>
      <c r="AM1184" s="71" t="str">
        <f t="shared" si="694"/>
        <v/>
      </c>
      <c r="AN1184" s="72" t="str">
        <f t="shared" si="695"/>
        <v/>
      </c>
      <c r="AO1184" s="73" t="str">
        <f t="shared" si="696"/>
        <v/>
      </c>
      <c r="AP1184" s="72" t="str">
        <f t="shared" si="697"/>
        <v/>
      </c>
      <c r="AQ1184" s="72" t="str">
        <f t="shared" si="698"/>
        <v/>
      </c>
      <c r="AR1184" s="72" t="str">
        <f t="shared" si="699"/>
        <v/>
      </c>
      <c r="AS1184" s="72" t="str">
        <f t="shared" si="700"/>
        <v/>
      </c>
      <c r="AT1184" s="72" t="str">
        <f t="shared" si="701"/>
        <v/>
      </c>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3"/>
      <c r="CI1184" s="3"/>
      <c r="CJ1184" s="3"/>
      <c r="CK1184" s="3"/>
      <c r="CL1184" s="3"/>
      <c r="CM1184" s="3"/>
      <c r="CN1184" s="78" t="str">
        <f t="shared" si="702"/>
        <v/>
      </c>
      <c r="CO1184" s="78" t="str">
        <f t="shared" si="703"/>
        <v/>
      </c>
      <c r="CP1184" s="78" t="str">
        <f t="shared" si="704"/>
        <v/>
      </c>
      <c r="CQ1184" s="78" t="str">
        <f t="shared" si="705"/>
        <v/>
      </c>
      <c r="CR1184" s="78" t="str">
        <f t="shared" si="706"/>
        <v/>
      </c>
      <c r="CS1184" s="78" t="str">
        <f t="shared" si="707"/>
        <v/>
      </c>
      <c r="CT1184" s="78">
        <f t="shared" si="708"/>
        <v>0</v>
      </c>
      <c r="CU1184" s="78">
        <f t="shared" si="709"/>
        <v>0</v>
      </c>
      <c r="CV1184" s="78">
        <f t="shared" si="710"/>
        <v>0</v>
      </c>
      <c r="CW1184" s="78">
        <f t="shared" si="711"/>
        <v>0</v>
      </c>
      <c r="CX1184" s="78">
        <f t="shared" si="712"/>
        <v>0</v>
      </c>
      <c r="CY1184" s="78">
        <f t="shared" si="713"/>
        <v>0</v>
      </c>
      <c r="CZ1184" s="78">
        <f t="shared" si="714"/>
        <v>0</v>
      </c>
      <c r="DA1184" s="78">
        <f>IF(COUNTIFS($A$2:$A$601,A1184,$B$2:$B$601,B1184,$F$2:F$601,F1184)&gt;1,1,0)</f>
        <v>0</v>
      </c>
      <c r="DB1184" s="78">
        <f t="shared" si="715"/>
        <v>0</v>
      </c>
      <c r="DC1184" s="78">
        <f t="shared" si="716"/>
        <v>0</v>
      </c>
      <c r="DD1184" s="78">
        <f t="shared" si="717"/>
        <v>0</v>
      </c>
      <c r="DE1184" s="78" t="str">
        <f t="shared" si="718"/>
        <v>1</v>
      </c>
      <c r="DF1184" s="78" t="str">
        <f t="shared" si="719"/>
        <v>1</v>
      </c>
      <c r="DG1184" s="78" t="str">
        <f t="shared" si="720"/>
        <v>1</v>
      </c>
      <c r="DH1184" s="78" t="str">
        <f t="shared" si="721"/>
        <v>1</v>
      </c>
      <c r="DI1184" s="79" t="str">
        <f>IFERROR(IF(J1184="","",VLOOKUP(J1184,Lists!$D$3:$E$13,2,FALSE)),1)</f>
        <v/>
      </c>
      <c r="DJ1184" s="79" t="str">
        <f>IFERROR(IF(K1184="","",VLOOKUP(K1184,Lists!$F$3:$G$14,2,FALSE)),1)</f>
        <v/>
      </c>
      <c r="DK1184" s="79" t="str">
        <f>IFERROR(IF(M1184="","",VLOOKUP(M1184,Lists!$AA$3:$AB$18,2,FALSE)),1)</f>
        <v/>
      </c>
      <c r="DL1184" s="79" t="str">
        <f>IFERROR(IF(N1184="","",VLOOKUP(N1184,Lists!$AC$3:$AD$13,2,FALSE)),1)</f>
        <v/>
      </c>
    </row>
    <row r="1185" spans="1:116" ht="15" customHeight="1" x14ac:dyDescent="0.2">
      <c r="A1185" s="20"/>
      <c r="B1185" s="19"/>
      <c r="C1185" s="19"/>
      <c r="D1185" s="19"/>
      <c r="E1185" s="136"/>
      <c r="F1185" s="70"/>
      <c r="G1185" s="19"/>
      <c r="H1185" s="65"/>
      <c r="I1185" s="20"/>
      <c r="J1185" s="66"/>
      <c r="K1185" s="18"/>
      <c r="L1185" s="18"/>
      <c r="M1185" s="20"/>
      <c r="N1185" s="20"/>
      <c r="O1185" s="18"/>
      <c r="P1185" s="134"/>
      <c r="Q1185" s="70"/>
      <c r="R1185" s="134"/>
      <c r="S1185" s="70"/>
      <c r="T1185" s="134"/>
      <c r="U1185" s="70"/>
      <c r="V1185" s="134"/>
      <c r="W1185" s="20"/>
      <c r="X1185" s="135"/>
      <c r="Y1185" s="20"/>
      <c r="Z1185" s="135"/>
      <c r="AA1185" s="19"/>
      <c r="AB1185" s="19"/>
      <c r="AC1185" s="19"/>
      <c r="AD1185" s="19"/>
      <c r="AE1185" s="71" t="str">
        <f t="shared" si="686"/>
        <v/>
      </c>
      <c r="AF1185" s="71" t="str">
        <f t="shared" si="687"/>
        <v/>
      </c>
      <c r="AG1185" s="71" t="str">
        <f t="shared" si="688"/>
        <v/>
      </c>
      <c r="AH1185" s="71" t="str">
        <f t="shared" si="689"/>
        <v/>
      </c>
      <c r="AI1185" s="71" t="str">
        <f t="shared" si="690"/>
        <v/>
      </c>
      <c r="AJ1185" s="71" t="str">
        <f t="shared" si="691"/>
        <v/>
      </c>
      <c r="AK1185" s="71" t="str">
        <f t="shared" si="692"/>
        <v/>
      </c>
      <c r="AL1185" s="71" t="str">
        <f t="shared" si="693"/>
        <v/>
      </c>
      <c r="AM1185" s="71" t="str">
        <f t="shared" si="694"/>
        <v/>
      </c>
      <c r="AN1185" s="72" t="str">
        <f t="shared" si="695"/>
        <v/>
      </c>
      <c r="AO1185" s="73" t="str">
        <f t="shared" si="696"/>
        <v/>
      </c>
      <c r="AP1185" s="72" t="str">
        <f t="shared" si="697"/>
        <v/>
      </c>
      <c r="AQ1185" s="72" t="str">
        <f t="shared" si="698"/>
        <v/>
      </c>
      <c r="AR1185" s="72" t="str">
        <f t="shared" si="699"/>
        <v/>
      </c>
      <c r="AS1185" s="72" t="str">
        <f t="shared" si="700"/>
        <v/>
      </c>
      <c r="AT1185" s="72" t="str">
        <f t="shared" si="701"/>
        <v/>
      </c>
      <c r="AU1185" s="3"/>
      <c r="AV1185" s="3"/>
      <c r="AW1185" s="3"/>
      <c r="AX1185" s="3"/>
      <c r="AY1185" s="3"/>
      <c r="AZ1185" s="3"/>
      <c r="BA1185" s="3"/>
      <c r="BB1185" s="3"/>
      <c r="BC1185" s="3"/>
      <c r="BD1185" s="3"/>
      <c r="BE1185" s="3"/>
      <c r="BF1185" s="3"/>
      <c r="BG1185" s="3"/>
      <c r="BH1185" s="3"/>
      <c r="BI1185" s="3"/>
      <c r="BJ1185" s="3"/>
      <c r="BK1185" s="3"/>
      <c r="BL1185" s="3"/>
      <c r="BM1185" s="3"/>
      <c r="BN1185" s="3"/>
      <c r="BO1185" s="3"/>
      <c r="BP1185" s="3"/>
      <c r="BQ1185" s="3"/>
      <c r="BR1185" s="3"/>
      <c r="BS1185" s="3"/>
      <c r="BT1185" s="3"/>
      <c r="BU1185" s="3"/>
      <c r="BV1185" s="3"/>
      <c r="BW1185" s="3"/>
      <c r="BX1185" s="3"/>
      <c r="BY1185" s="3"/>
      <c r="BZ1185" s="3"/>
      <c r="CA1185" s="3"/>
      <c r="CB1185" s="3"/>
      <c r="CC1185" s="3"/>
      <c r="CD1185" s="3"/>
      <c r="CE1185" s="3"/>
      <c r="CF1185" s="3"/>
      <c r="CG1185" s="3"/>
      <c r="CH1185" s="3"/>
      <c r="CI1185" s="3"/>
      <c r="CJ1185" s="3"/>
      <c r="CK1185" s="3"/>
      <c r="CL1185" s="3"/>
      <c r="CM1185" s="3"/>
      <c r="CN1185" s="78" t="str">
        <f t="shared" si="702"/>
        <v/>
      </c>
      <c r="CO1185" s="78" t="str">
        <f t="shared" si="703"/>
        <v/>
      </c>
      <c r="CP1185" s="78" t="str">
        <f t="shared" si="704"/>
        <v/>
      </c>
      <c r="CQ1185" s="78" t="str">
        <f t="shared" si="705"/>
        <v/>
      </c>
      <c r="CR1185" s="78" t="str">
        <f t="shared" si="706"/>
        <v/>
      </c>
      <c r="CS1185" s="78" t="str">
        <f t="shared" si="707"/>
        <v/>
      </c>
      <c r="CT1185" s="78">
        <f t="shared" si="708"/>
        <v>0</v>
      </c>
      <c r="CU1185" s="78">
        <f t="shared" si="709"/>
        <v>0</v>
      </c>
      <c r="CV1185" s="78">
        <f t="shared" si="710"/>
        <v>0</v>
      </c>
      <c r="CW1185" s="78">
        <f t="shared" si="711"/>
        <v>0</v>
      </c>
      <c r="CX1185" s="78">
        <f t="shared" si="712"/>
        <v>0</v>
      </c>
      <c r="CY1185" s="78">
        <f t="shared" si="713"/>
        <v>0</v>
      </c>
      <c r="CZ1185" s="78">
        <f t="shared" si="714"/>
        <v>0</v>
      </c>
      <c r="DA1185" s="78">
        <f>IF(COUNTIFS($A$2:$A$601,A1185,$B$2:$B$601,B1185,$F$2:F$601,F1185)&gt;1,1,0)</f>
        <v>0</v>
      </c>
      <c r="DB1185" s="78">
        <f t="shared" si="715"/>
        <v>0</v>
      </c>
      <c r="DC1185" s="78">
        <f t="shared" si="716"/>
        <v>0</v>
      </c>
      <c r="DD1185" s="78">
        <f t="shared" si="717"/>
        <v>0</v>
      </c>
      <c r="DE1185" s="78" t="str">
        <f t="shared" si="718"/>
        <v>1</v>
      </c>
      <c r="DF1185" s="78" t="str">
        <f t="shared" si="719"/>
        <v>1</v>
      </c>
      <c r="DG1185" s="78" t="str">
        <f t="shared" si="720"/>
        <v>1</v>
      </c>
      <c r="DH1185" s="78" t="str">
        <f t="shared" si="721"/>
        <v>1</v>
      </c>
      <c r="DI1185" s="79" t="str">
        <f>IFERROR(IF(J1185="","",VLOOKUP(J1185,Lists!$D$3:$E$13,2,FALSE)),1)</f>
        <v/>
      </c>
      <c r="DJ1185" s="79" t="str">
        <f>IFERROR(IF(K1185="","",VLOOKUP(K1185,Lists!$F$3:$G$14,2,FALSE)),1)</f>
        <v/>
      </c>
      <c r="DK1185" s="79" t="str">
        <f>IFERROR(IF(M1185="","",VLOOKUP(M1185,Lists!$AA$3:$AB$18,2,FALSE)),1)</f>
        <v/>
      </c>
      <c r="DL1185" s="79" t="str">
        <f>IFERROR(IF(N1185="","",VLOOKUP(N1185,Lists!$AC$3:$AD$13,2,FALSE)),1)</f>
        <v/>
      </c>
    </row>
    <row r="1186" spans="1:116" ht="15" customHeight="1" x14ac:dyDescent="0.2">
      <c r="A1186" s="20"/>
      <c r="B1186" s="19"/>
      <c r="C1186" s="19"/>
      <c r="D1186" s="19"/>
      <c r="E1186" s="136"/>
      <c r="F1186" s="70"/>
      <c r="G1186" s="19"/>
      <c r="H1186" s="65"/>
      <c r="I1186" s="20"/>
      <c r="J1186" s="66"/>
      <c r="K1186" s="18"/>
      <c r="L1186" s="18"/>
      <c r="M1186" s="20"/>
      <c r="N1186" s="20"/>
      <c r="O1186" s="18"/>
      <c r="P1186" s="134"/>
      <c r="Q1186" s="70"/>
      <c r="R1186" s="134"/>
      <c r="S1186" s="70"/>
      <c r="T1186" s="134"/>
      <c r="U1186" s="70"/>
      <c r="V1186" s="134"/>
      <c r="W1186" s="20"/>
      <c r="X1186" s="135"/>
      <c r="Y1186" s="20"/>
      <c r="Z1186" s="135"/>
      <c r="AA1186" s="19"/>
      <c r="AB1186" s="19"/>
      <c r="AC1186" s="19"/>
      <c r="AD1186" s="19"/>
      <c r="AE1186" s="71" t="str">
        <f t="shared" si="686"/>
        <v/>
      </c>
      <c r="AF1186" s="71" t="str">
        <f t="shared" si="687"/>
        <v/>
      </c>
      <c r="AG1186" s="71" t="str">
        <f t="shared" si="688"/>
        <v/>
      </c>
      <c r="AH1186" s="71" t="str">
        <f t="shared" si="689"/>
        <v/>
      </c>
      <c r="AI1186" s="71" t="str">
        <f t="shared" si="690"/>
        <v/>
      </c>
      <c r="AJ1186" s="71" t="str">
        <f t="shared" si="691"/>
        <v/>
      </c>
      <c r="AK1186" s="71" t="str">
        <f t="shared" si="692"/>
        <v/>
      </c>
      <c r="AL1186" s="71" t="str">
        <f t="shared" si="693"/>
        <v/>
      </c>
      <c r="AM1186" s="71" t="str">
        <f t="shared" si="694"/>
        <v/>
      </c>
      <c r="AN1186" s="72" t="str">
        <f t="shared" si="695"/>
        <v/>
      </c>
      <c r="AO1186" s="73" t="str">
        <f t="shared" si="696"/>
        <v/>
      </c>
      <c r="AP1186" s="72" t="str">
        <f t="shared" si="697"/>
        <v/>
      </c>
      <c r="AQ1186" s="72" t="str">
        <f t="shared" si="698"/>
        <v/>
      </c>
      <c r="AR1186" s="72" t="str">
        <f t="shared" si="699"/>
        <v/>
      </c>
      <c r="AS1186" s="72" t="str">
        <f t="shared" si="700"/>
        <v/>
      </c>
      <c r="AT1186" s="72" t="str">
        <f t="shared" si="701"/>
        <v/>
      </c>
      <c r="AU1186" s="3"/>
      <c r="AV1186" s="3"/>
      <c r="AW1186" s="3"/>
      <c r="AX1186" s="3"/>
      <c r="AY1186" s="3"/>
      <c r="AZ1186" s="3"/>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3"/>
      <c r="CB1186" s="3"/>
      <c r="CC1186" s="3"/>
      <c r="CD1186" s="3"/>
      <c r="CE1186" s="3"/>
      <c r="CF1186" s="3"/>
      <c r="CG1186" s="3"/>
      <c r="CH1186" s="3"/>
      <c r="CI1186" s="3"/>
      <c r="CJ1186" s="3"/>
      <c r="CK1186" s="3"/>
      <c r="CL1186" s="3"/>
      <c r="CM1186" s="3"/>
      <c r="CN1186" s="78" t="str">
        <f t="shared" si="702"/>
        <v/>
      </c>
      <c r="CO1186" s="78" t="str">
        <f t="shared" si="703"/>
        <v/>
      </c>
      <c r="CP1186" s="78" t="str">
        <f t="shared" si="704"/>
        <v/>
      </c>
      <c r="CQ1186" s="78" t="str">
        <f t="shared" si="705"/>
        <v/>
      </c>
      <c r="CR1186" s="78" t="str">
        <f t="shared" si="706"/>
        <v/>
      </c>
      <c r="CS1186" s="78" t="str">
        <f t="shared" si="707"/>
        <v/>
      </c>
      <c r="CT1186" s="78">
        <f t="shared" si="708"/>
        <v>0</v>
      </c>
      <c r="CU1186" s="78">
        <f t="shared" si="709"/>
        <v>0</v>
      </c>
      <c r="CV1186" s="78">
        <f t="shared" si="710"/>
        <v>0</v>
      </c>
      <c r="CW1186" s="78">
        <f t="shared" si="711"/>
        <v>0</v>
      </c>
      <c r="CX1186" s="78">
        <f t="shared" si="712"/>
        <v>0</v>
      </c>
      <c r="CY1186" s="78">
        <f t="shared" si="713"/>
        <v>0</v>
      </c>
      <c r="CZ1186" s="78">
        <f t="shared" si="714"/>
        <v>0</v>
      </c>
      <c r="DA1186" s="78">
        <f>IF(COUNTIFS($A$2:$A$601,A1186,$B$2:$B$601,B1186,$F$2:F$601,F1186)&gt;1,1,0)</f>
        <v>0</v>
      </c>
      <c r="DB1186" s="78">
        <f t="shared" si="715"/>
        <v>0</v>
      </c>
      <c r="DC1186" s="78">
        <f t="shared" si="716"/>
        <v>0</v>
      </c>
      <c r="DD1186" s="78">
        <f t="shared" si="717"/>
        <v>0</v>
      </c>
      <c r="DE1186" s="78" t="str">
        <f t="shared" si="718"/>
        <v>1</v>
      </c>
      <c r="DF1186" s="78" t="str">
        <f t="shared" si="719"/>
        <v>1</v>
      </c>
      <c r="DG1186" s="78" t="str">
        <f t="shared" si="720"/>
        <v>1</v>
      </c>
      <c r="DH1186" s="78" t="str">
        <f t="shared" si="721"/>
        <v>1</v>
      </c>
      <c r="DI1186" s="79" t="str">
        <f>IFERROR(IF(J1186="","",VLOOKUP(J1186,Lists!$D$3:$E$13,2,FALSE)),1)</f>
        <v/>
      </c>
      <c r="DJ1186" s="79" t="str">
        <f>IFERROR(IF(K1186="","",VLOOKUP(K1186,Lists!$F$3:$G$14,2,FALSE)),1)</f>
        <v/>
      </c>
      <c r="DK1186" s="79" t="str">
        <f>IFERROR(IF(M1186="","",VLOOKUP(M1186,Lists!$AA$3:$AB$18,2,FALSE)),1)</f>
        <v/>
      </c>
      <c r="DL1186" s="79" t="str">
        <f>IFERROR(IF(N1186="","",VLOOKUP(N1186,Lists!$AC$3:$AD$13,2,FALSE)),1)</f>
        <v/>
      </c>
    </row>
    <row r="1187" spans="1:116" ht="15" customHeight="1" x14ac:dyDescent="0.2">
      <c r="A1187" s="20"/>
      <c r="B1187" s="19"/>
      <c r="C1187" s="19"/>
      <c r="D1187" s="19"/>
      <c r="E1187" s="136"/>
      <c r="F1187" s="70"/>
      <c r="G1187" s="19"/>
      <c r="H1187" s="65"/>
      <c r="I1187" s="20"/>
      <c r="J1187" s="66"/>
      <c r="K1187" s="18"/>
      <c r="L1187" s="18"/>
      <c r="M1187" s="20"/>
      <c r="N1187" s="20"/>
      <c r="O1187" s="18"/>
      <c r="P1187" s="134"/>
      <c r="Q1187" s="70"/>
      <c r="R1187" s="134"/>
      <c r="S1187" s="70"/>
      <c r="T1187" s="134"/>
      <c r="U1187" s="70"/>
      <c r="V1187" s="134"/>
      <c r="W1187" s="20"/>
      <c r="X1187" s="135"/>
      <c r="Y1187" s="20"/>
      <c r="Z1187" s="135"/>
      <c r="AA1187" s="19"/>
      <c r="AB1187" s="19"/>
      <c r="AC1187" s="19"/>
      <c r="AD1187" s="19"/>
      <c r="AE1187" s="71" t="str">
        <f t="shared" si="686"/>
        <v/>
      </c>
      <c r="AF1187" s="71" t="str">
        <f t="shared" si="687"/>
        <v/>
      </c>
      <c r="AG1187" s="71" t="str">
        <f t="shared" si="688"/>
        <v/>
      </c>
      <c r="AH1187" s="71" t="str">
        <f t="shared" si="689"/>
        <v/>
      </c>
      <c r="AI1187" s="71" t="str">
        <f t="shared" si="690"/>
        <v/>
      </c>
      <c r="AJ1187" s="71" t="str">
        <f t="shared" si="691"/>
        <v/>
      </c>
      <c r="AK1187" s="71" t="str">
        <f t="shared" si="692"/>
        <v/>
      </c>
      <c r="AL1187" s="71" t="str">
        <f t="shared" si="693"/>
        <v/>
      </c>
      <c r="AM1187" s="71" t="str">
        <f t="shared" si="694"/>
        <v/>
      </c>
      <c r="AN1187" s="72" t="str">
        <f t="shared" si="695"/>
        <v/>
      </c>
      <c r="AO1187" s="73" t="str">
        <f t="shared" si="696"/>
        <v/>
      </c>
      <c r="AP1187" s="72" t="str">
        <f t="shared" si="697"/>
        <v/>
      </c>
      <c r="AQ1187" s="72" t="str">
        <f t="shared" si="698"/>
        <v/>
      </c>
      <c r="AR1187" s="72" t="str">
        <f t="shared" si="699"/>
        <v/>
      </c>
      <c r="AS1187" s="72" t="str">
        <f t="shared" si="700"/>
        <v/>
      </c>
      <c r="AT1187" s="72" t="str">
        <f t="shared" si="701"/>
        <v/>
      </c>
      <c r="AU1187" s="3"/>
      <c r="AV1187" s="3"/>
      <c r="AW1187" s="3"/>
      <c r="AX1187" s="3"/>
      <c r="AY1187" s="3"/>
      <c r="AZ1187" s="3"/>
      <c r="BA1187" s="3"/>
      <c r="BB1187" s="3"/>
      <c r="BC1187" s="3"/>
      <c r="BD1187" s="3"/>
      <c r="BE1187" s="3"/>
      <c r="BF1187" s="3"/>
      <c r="BG1187" s="3"/>
      <c r="BH1187" s="3"/>
      <c r="BI1187" s="3"/>
      <c r="BJ1187" s="3"/>
      <c r="BK1187" s="3"/>
      <c r="BL1187" s="3"/>
      <c r="BM1187" s="3"/>
      <c r="BN1187" s="3"/>
      <c r="BO1187" s="3"/>
      <c r="BP1187" s="3"/>
      <c r="BQ1187" s="3"/>
      <c r="BR1187" s="3"/>
      <c r="BS1187" s="3"/>
      <c r="BT1187" s="3"/>
      <c r="BU1187" s="3"/>
      <c r="BV1187" s="3"/>
      <c r="BW1187" s="3"/>
      <c r="BX1187" s="3"/>
      <c r="BY1187" s="3"/>
      <c r="BZ1187" s="3"/>
      <c r="CA1187" s="3"/>
      <c r="CB1187" s="3"/>
      <c r="CC1187" s="3"/>
      <c r="CD1187" s="3"/>
      <c r="CE1187" s="3"/>
      <c r="CF1187" s="3"/>
      <c r="CG1187" s="3"/>
      <c r="CH1187" s="3"/>
      <c r="CI1187" s="3"/>
      <c r="CJ1187" s="3"/>
      <c r="CK1187" s="3"/>
      <c r="CL1187" s="3"/>
      <c r="CM1187" s="3"/>
      <c r="CN1187" s="78" t="str">
        <f t="shared" si="702"/>
        <v/>
      </c>
      <c r="CO1187" s="78" t="str">
        <f t="shared" si="703"/>
        <v/>
      </c>
      <c r="CP1187" s="78" t="str">
        <f t="shared" si="704"/>
        <v/>
      </c>
      <c r="CQ1187" s="78" t="str">
        <f t="shared" si="705"/>
        <v/>
      </c>
      <c r="CR1187" s="78" t="str">
        <f t="shared" si="706"/>
        <v/>
      </c>
      <c r="CS1187" s="78" t="str">
        <f t="shared" si="707"/>
        <v/>
      </c>
      <c r="CT1187" s="78">
        <f t="shared" si="708"/>
        <v>0</v>
      </c>
      <c r="CU1187" s="78">
        <f t="shared" si="709"/>
        <v>0</v>
      </c>
      <c r="CV1187" s="78">
        <f t="shared" si="710"/>
        <v>0</v>
      </c>
      <c r="CW1187" s="78">
        <f t="shared" si="711"/>
        <v>0</v>
      </c>
      <c r="CX1187" s="78">
        <f t="shared" si="712"/>
        <v>0</v>
      </c>
      <c r="CY1187" s="78">
        <f t="shared" si="713"/>
        <v>0</v>
      </c>
      <c r="CZ1187" s="78">
        <f t="shared" si="714"/>
        <v>0</v>
      </c>
      <c r="DA1187" s="78">
        <f>IF(COUNTIFS($A$2:$A$601,A1187,$B$2:$B$601,B1187,$F$2:F$601,F1187)&gt;1,1,0)</f>
        <v>0</v>
      </c>
      <c r="DB1187" s="78">
        <f t="shared" si="715"/>
        <v>0</v>
      </c>
      <c r="DC1187" s="78">
        <f t="shared" si="716"/>
        <v>0</v>
      </c>
      <c r="DD1187" s="78">
        <f t="shared" si="717"/>
        <v>0</v>
      </c>
      <c r="DE1187" s="78" t="str">
        <f t="shared" si="718"/>
        <v>1</v>
      </c>
      <c r="DF1187" s="78" t="str">
        <f t="shared" si="719"/>
        <v>1</v>
      </c>
      <c r="DG1187" s="78" t="str">
        <f t="shared" si="720"/>
        <v>1</v>
      </c>
      <c r="DH1187" s="78" t="str">
        <f t="shared" si="721"/>
        <v>1</v>
      </c>
      <c r="DI1187" s="79" t="str">
        <f>IFERROR(IF(J1187="","",VLOOKUP(J1187,Lists!$D$3:$E$13,2,FALSE)),1)</f>
        <v/>
      </c>
      <c r="DJ1187" s="79" t="str">
        <f>IFERROR(IF(K1187="","",VLOOKUP(K1187,Lists!$F$3:$G$14,2,FALSE)),1)</f>
        <v/>
      </c>
      <c r="DK1187" s="79" t="str">
        <f>IFERROR(IF(M1187="","",VLOOKUP(M1187,Lists!$AA$3:$AB$18,2,FALSE)),1)</f>
        <v/>
      </c>
      <c r="DL1187" s="79" t="str">
        <f>IFERROR(IF(N1187="","",VLOOKUP(N1187,Lists!$AC$3:$AD$13,2,FALSE)),1)</f>
        <v/>
      </c>
    </row>
    <row r="1188" spans="1:116" ht="15" customHeight="1" x14ac:dyDescent="0.2">
      <c r="A1188" s="20"/>
      <c r="B1188" s="19"/>
      <c r="C1188" s="19"/>
      <c r="D1188" s="19"/>
      <c r="E1188" s="136"/>
      <c r="F1188" s="70"/>
      <c r="G1188" s="19"/>
      <c r="H1188" s="65"/>
      <c r="I1188" s="20"/>
      <c r="J1188" s="66"/>
      <c r="K1188" s="18"/>
      <c r="L1188" s="18"/>
      <c r="M1188" s="20"/>
      <c r="N1188" s="20"/>
      <c r="O1188" s="18"/>
      <c r="P1188" s="134"/>
      <c r="Q1188" s="70"/>
      <c r="R1188" s="134"/>
      <c r="S1188" s="70"/>
      <c r="T1188" s="134"/>
      <c r="U1188" s="70"/>
      <c r="V1188" s="134"/>
      <c r="W1188" s="20"/>
      <c r="X1188" s="135"/>
      <c r="Y1188" s="20"/>
      <c r="Z1188" s="135"/>
      <c r="AA1188" s="19"/>
      <c r="AB1188" s="19"/>
      <c r="AC1188" s="19"/>
      <c r="AD1188" s="19"/>
      <c r="AE1188" s="71" t="str">
        <f t="shared" si="686"/>
        <v/>
      </c>
      <c r="AF1188" s="71" t="str">
        <f t="shared" si="687"/>
        <v/>
      </c>
      <c r="AG1188" s="71" t="str">
        <f t="shared" si="688"/>
        <v/>
      </c>
      <c r="AH1188" s="71" t="str">
        <f t="shared" si="689"/>
        <v/>
      </c>
      <c r="AI1188" s="71" t="str">
        <f t="shared" si="690"/>
        <v/>
      </c>
      <c r="AJ1188" s="71" t="str">
        <f t="shared" si="691"/>
        <v/>
      </c>
      <c r="AK1188" s="71" t="str">
        <f t="shared" si="692"/>
        <v/>
      </c>
      <c r="AL1188" s="71" t="str">
        <f t="shared" si="693"/>
        <v/>
      </c>
      <c r="AM1188" s="71" t="str">
        <f t="shared" si="694"/>
        <v/>
      </c>
      <c r="AN1188" s="72" t="str">
        <f t="shared" si="695"/>
        <v/>
      </c>
      <c r="AO1188" s="73" t="str">
        <f t="shared" si="696"/>
        <v/>
      </c>
      <c r="AP1188" s="72" t="str">
        <f t="shared" si="697"/>
        <v/>
      </c>
      <c r="AQ1188" s="72" t="str">
        <f t="shared" si="698"/>
        <v/>
      </c>
      <c r="AR1188" s="72" t="str">
        <f t="shared" si="699"/>
        <v/>
      </c>
      <c r="AS1188" s="72" t="str">
        <f t="shared" si="700"/>
        <v/>
      </c>
      <c r="AT1188" s="72" t="str">
        <f t="shared" si="701"/>
        <v/>
      </c>
      <c r="AU1188" s="3"/>
      <c r="AV1188" s="3"/>
      <c r="AW1188" s="3"/>
      <c r="AX1188" s="3"/>
      <c r="AY1188" s="3"/>
      <c r="AZ1188" s="3"/>
      <c r="BA1188" s="3"/>
      <c r="BB1188" s="3"/>
      <c r="BC1188" s="3"/>
      <c r="BD1188" s="3"/>
      <c r="BE1188" s="3"/>
      <c r="BF1188" s="3"/>
      <c r="BG1188" s="3"/>
      <c r="BH1188" s="3"/>
      <c r="BI1188" s="3"/>
      <c r="BJ1188" s="3"/>
      <c r="BK1188" s="3"/>
      <c r="BL1188" s="3"/>
      <c r="BM1188" s="3"/>
      <c r="BN1188" s="3"/>
      <c r="BO1188" s="3"/>
      <c r="BP1188" s="3"/>
      <c r="BQ1188" s="3"/>
      <c r="BR1188" s="3"/>
      <c r="BS1188" s="3"/>
      <c r="BT1188" s="3"/>
      <c r="BU1188" s="3"/>
      <c r="BV1188" s="3"/>
      <c r="BW1188" s="3"/>
      <c r="BX1188" s="3"/>
      <c r="BY1188" s="3"/>
      <c r="BZ1188" s="3"/>
      <c r="CA1188" s="3"/>
      <c r="CB1188" s="3"/>
      <c r="CC1188" s="3"/>
      <c r="CD1188" s="3"/>
      <c r="CE1188" s="3"/>
      <c r="CF1188" s="3"/>
      <c r="CG1188" s="3"/>
      <c r="CH1188" s="3"/>
      <c r="CI1188" s="3"/>
      <c r="CJ1188" s="3"/>
      <c r="CK1188" s="3"/>
      <c r="CL1188" s="3"/>
      <c r="CM1188" s="3"/>
      <c r="CN1188" s="78" t="str">
        <f t="shared" si="702"/>
        <v/>
      </c>
      <c r="CO1188" s="78" t="str">
        <f t="shared" si="703"/>
        <v/>
      </c>
      <c r="CP1188" s="78" t="str">
        <f t="shared" si="704"/>
        <v/>
      </c>
      <c r="CQ1188" s="78" t="str">
        <f t="shared" si="705"/>
        <v/>
      </c>
      <c r="CR1188" s="78" t="str">
        <f t="shared" si="706"/>
        <v/>
      </c>
      <c r="CS1188" s="78" t="str">
        <f t="shared" si="707"/>
        <v/>
      </c>
      <c r="CT1188" s="78">
        <f t="shared" si="708"/>
        <v>0</v>
      </c>
      <c r="CU1188" s="78">
        <f t="shared" si="709"/>
        <v>0</v>
      </c>
      <c r="CV1188" s="78">
        <f t="shared" si="710"/>
        <v>0</v>
      </c>
      <c r="CW1188" s="78">
        <f t="shared" si="711"/>
        <v>0</v>
      </c>
      <c r="CX1188" s="78">
        <f t="shared" si="712"/>
        <v>0</v>
      </c>
      <c r="CY1188" s="78">
        <f t="shared" si="713"/>
        <v>0</v>
      </c>
      <c r="CZ1188" s="78">
        <f t="shared" si="714"/>
        <v>0</v>
      </c>
      <c r="DA1188" s="78">
        <f>IF(COUNTIFS($A$2:$A$601,A1188,$B$2:$B$601,B1188,$F$2:F$601,F1188)&gt;1,1,0)</f>
        <v>0</v>
      </c>
      <c r="DB1188" s="78">
        <f t="shared" si="715"/>
        <v>0</v>
      </c>
      <c r="DC1188" s="78">
        <f t="shared" si="716"/>
        <v>0</v>
      </c>
      <c r="DD1188" s="78">
        <f t="shared" si="717"/>
        <v>0</v>
      </c>
      <c r="DE1188" s="78" t="str">
        <f t="shared" si="718"/>
        <v>1</v>
      </c>
      <c r="DF1188" s="78" t="str">
        <f t="shared" si="719"/>
        <v>1</v>
      </c>
      <c r="DG1188" s="78" t="str">
        <f t="shared" si="720"/>
        <v>1</v>
      </c>
      <c r="DH1188" s="78" t="str">
        <f t="shared" si="721"/>
        <v>1</v>
      </c>
      <c r="DI1188" s="79" t="str">
        <f>IFERROR(IF(J1188="","",VLOOKUP(J1188,Lists!$D$3:$E$13,2,FALSE)),1)</f>
        <v/>
      </c>
      <c r="DJ1188" s="79" t="str">
        <f>IFERROR(IF(K1188="","",VLOOKUP(K1188,Lists!$F$3:$G$14,2,FALSE)),1)</f>
        <v/>
      </c>
      <c r="DK1188" s="79" t="str">
        <f>IFERROR(IF(M1188="","",VLOOKUP(M1188,Lists!$AA$3:$AB$18,2,FALSE)),1)</f>
        <v/>
      </c>
      <c r="DL1188" s="79" t="str">
        <f>IFERROR(IF(N1188="","",VLOOKUP(N1188,Lists!$AC$3:$AD$13,2,FALSE)),1)</f>
        <v/>
      </c>
    </row>
    <row r="1189" spans="1:116" ht="15" customHeight="1" x14ac:dyDescent="0.2">
      <c r="A1189" s="20"/>
      <c r="B1189" s="19"/>
      <c r="C1189" s="19"/>
      <c r="D1189" s="19"/>
      <c r="E1189" s="136"/>
      <c r="F1189" s="70"/>
      <c r="G1189" s="19"/>
      <c r="H1189" s="65"/>
      <c r="I1189" s="20"/>
      <c r="J1189" s="66"/>
      <c r="K1189" s="18"/>
      <c r="L1189" s="18"/>
      <c r="M1189" s="20"/>
      <c r="N1189" s="20"/>
      <c r="O1189" s="18"/>
      <c r="P1189" s="134"/>
      <c r="Q1189" s="70"/>
      <c r="R1189" s="134"/>
      <c r="S1189" s="70"/>
      <c r="T1189" s="134"/>
      <c r="U1189" s="70"/>
      <c r="V1189" s="134"/>
      <c r="W1189" s="20"/>
      <c r="X1189" s="135"/>
      <c r="Y1189" s="20"/>
      <c r="Z1189" s="135"/>
      <c r="AA1189" s="19"/>
      <c r="AB1189" s="19"/>
      <c r="AC1189" s="19"/>
      <c r="AD1189" s="19"/>
      <c r="AE1189" s="71" t="str">
        <f t="shared" si="686"/>
        <v/>
      </c>
      <c r="AF1189" s="71" t="str">
        <f t="shared" si="687"/>
        <v/>
      </c>
      <c r="AG1189" s="71" t="str">
        <f t="shared" si="688"/>
        <v/>
      </c>
      <c r="AH1189" s="71" t="str">
        <f t="shared" si="689"/>
        <v/>
      </c>
      <c r="AI1189" s="71" t="str">
        <f t="shared" si="690"/>
        <v/>
      </c>
      <c r="AJ1189" s="71" t="str">
        <f t="shared" si="691"/>
        <v/>
      </c>
      <c r="AK1189" s="71" t="str">
        <f t="shared" si="692"/>
        <v/>
      </c>
      <c r="AL1189" s="71" t="str">
        <f t="shared" si="693"/>
        <v/>
      </c>
      <c r="AM1189" s="71" t="str">
        <f t="shared" si="694"/>
        <v/>
      </c>
      <c r="AN1189" s="72" t="str">
        <f t="shared" si="695"/>
        <v/>
      </c>
      <c r="AO1189" s="73" t="str">
        <f t="shared" si="696"/>
        <v/>
      </c>
      <c r="AP1189" s="72" t="str">
        <f t="shared" si="697"/>
        <v/>
      </c>
      <c r="AQ1189" s="72" t="str">
        <f t="shared" si="698"/>
        <v/>
      </c>
      <c r="AR1189" s="72" t="str">
        <f t="shared" si="699"/>
        <v/>
      </c>
      <c r="AS1189" s="72" t="str">
        <f t="shared" si="700"/>
        <v/>
      </c>
      <c r="AT1189" s="72" t="str">
        <f t="shared" si="701"/>
        <v/>
      </c>
      <c r="AU1189" s="3"/>
      <c r="AV1189" s="3"/>
      <c r="AW1189" s="3"/>
      <c r="AX1189" s="3"/>
      <c r="AY1189" s="3"/>
      <c r="AZ1189" s="3"/>
      <c r="BA1189" s="3"/>
      <c r="BB1189" s="3"/>
      <c r="BC1189" s="3"/>
      <c r="BD1189" s="3"/>
      <c r="BE1189" s="3"/>
      <c r="BF1189" s="3"/>
      <c r="BG1189" s="3"/>
      <c r="BH1189" s="3"/>
      <c r="BI1189" s="3"/>
      <c r="BJ1189" s="3"/>
      <c r="BK1189" s="3"/>
      <c r="BL1189" s="3"/>
      <c r="BM1189" s="3"/>
      <c r="BN1189" s="3"/>
      <c r="BO1189" s="3"/>
      <c r="BP1189" s="3"/>
      <c r="BQ1189" s="3"/>
      <c r="BR1189" s="3"/>
      <c r="BS1189" s="3"/>
      <c r="BT1189" s="3"/>
      <c r="BU1189" s="3"/>
      <c r="BV1189" s="3"/>
      <c r="BW1189" s="3"/>
      <c r="BX1189" s="3"/>
      <c r="BY1189" s="3"/>
      <c r="BZ1189" s="3"/>
      <c r="CA1189" s="3"/>
      <c r="CB1189" s="3"/>
      <c r="CC1189" s="3"/>
      <c r="CD1189" s="3"/>
      <c r="CE1189" s="3"/>
      <c r="CF1189" s="3"/>
      <c r="CG1189" s="3"/>
      <c r="CH1189" s="3"/>
      <c r="CI1189" s="3"/>
      <c r="CJ1189" s="3"/>
      <c r="CK1189" s="3"/>
      <c r="CL1189" s="3"/>
      <c r="CM1189" s="3"/>
      <c r="CN1189" s="78" t="str">
        <f t="shared" si="702"/>
        <v/>
      </c>
      <c r="CO1189" s="78" t="str">
        <f t="shared" si="703"/>
        <v/>
      </c>
      <c r="CP1189" s="78" t="str">
        <f t="shared" si="704"/>
        <v/>
      </c>
      <c r="CQ1189" s="78" t="str">
        <f t="shared" si="705"/>
        <v/>
      </c>
      <c r="CR1189" s="78" t="str">
        <f t="shared" si="706"/>
        <v/>
      </c>
      <c r="CS1189" s="78" t="str">
        <f t="shared" si="707"/>
        <v/>
      </c>
      <c r="CT1189" s="78">
        <f t="shared" si="708"/>
        <v>0</v>
      </c>
      <c r="CU1189" s="78">
        <f t="shared" si="709"/>
        <v>0</v>
      </c>
      <c r="CV1189" s="78">
        <f t="shared" si="710"/>
        <v>0</v>
      </c>
      <c r="CW1189" s="78">
        <f t="shared" si="711"/>
        <v>0</v>
      </c>
      <c r="CX1189" s="78">
        <f t="shared" si="712"/>
        <v>0</v>
      </c>
      <c r="CY1189" s="78">
        <f t="shared" si="713"/>
        <v>0</v>
      </c>
      <c r="CZ1189" s="78">
        <f t="shared" si="714"/>
        <v>0</v>
      </c>
      <c r="DA1189" s="78">
        <f>IF(COUNTIFS($A$2:$A$601,A1189,$B$2:$B$601,B1189,$F$2:F$601,F1189)&gt;1,1,0)</f>
        <v>0</v>
      </c>
      <c r="DB1189" s="78">
        <f t="shared" si="715"/>
        <v>0</v>
      </c>
      <c r="DC1189" s="78">
        <f t="shared" si="716"/>
        <v>0</v>
      </c>
      <c r="DD1189" s="78">
        <f t="shared" si="717"/>
        <v>0</v>
      </c>
      <c r="DE1189" s="78" t="str">
        <f t="shared" si="718"/>
        <v>1</v>
      </c>
      <c r="DF1189" s="78" t="str">
        <f t="shared" si="719"/>
        <v>1</v>
      </c>
      <c r="DG1189" s="78" t="str">
        <f t="shared" si="720"/>
        <v>1</v>
      </c>
      <c r="DH1189" s="78" t="str">
        <f t="shared" si="721"/>
        <v>1</v>
      </c>
      <c r="DI1189" s="79" t="str">
        <f>IFERROR(IF(J1189="","",VLOOKUP(J1189,Lists!$D$3:$E$13,2,FALSE)),1)</f>
        <v/>
      </c>
      <c r="DJ1189" s="79" t="str">
        <f>IFERROR(IF(K1189="","",VLOOKUP(K1189,Lists!$F$3:$G$14,2,FALSE)),1)</f>
        <v/>
      </c>
      <c r="DK1189" s="79" t="str">
        <f>IFERROR(IF(M1189="","",VLOOKUP(M1189,Lists!$AA$3:$AB$18,2,FALSE)),1)</f>
        <v/>
      </c>
      <c r="DL1189" s="79" t="str">
        <f>IFERROR(IF(N1189="","",VLOOKUP(N1189,Lists!$AC$3:$AD$13,2,FALSE)),1)</f>
        <v/>
      </c>
    </row>
    <row r="1190" spans="1:116" ht="15" customHeight="1" x14ac:dyDescent="0.2">
      <c r="A1190" s="20"/>
      <c r="B1190" s="19"/>
      <c r="C1190" s="19"/>
      <c r="D1190" s="19"/>
      <c r="E1190" s="136"/>
      <c r="F1190" s="70"/>
      <c r="G1190" s="19"/>
      <c r="H1190" s="65"/>
      <c r="I1190" s="20"/>
      <c r="J1190" s="66"/>
      <c r="K1190" s="18"/>
      <c r="L1190" s="18"/>
      <c r="M1190" s="20"/>
      <c r="N1190" s="20"/>
      <c r="O1190" s="18"/>
      <c r="P1190" s="134"/>
      <c r="Q1190" s="70"/>
      <c r="R1190" s="134"/>
      <c r="S1190" s="70"/>
      <c r="T1190" s="134"/>
      <c r="U1190" s="70"/>
      <c r="V1190" s="134"/>
      <c r="W1190" s="20"/>
      <c r="X1190" s="135"/>
      <c r="Y1190" s="20"/>
      <c r="Z1190" s="135"/>
      <c r="AA1190" s="19"/>
      <c r="AB1190" s="19"/>
      <c r="AC1190" s="19"/>
      <c r="AD1190" s="19"/>
      <c r="AE1190" s="71" t="str">
        <f t="shared" si="686"/>
        <v/>
      </c>
      <c r="AF1190" s="71" t="str">
        <f t="shared" si="687"/>
        <v/>
      </c>
      <c r="AG1190" s="71" t="str">
        <f t="shared" si="688"/>
        <v/>
      </c>
      <c r="AH1190" s="71" t="str">
        <f t="shared" si="689"/>
        <v/>
      </c>
      <c r="AI1190" s="71" t="str">
        <f t="shared" si="690"/>
        <v/>
      </c>
      <c r="AJ1190" s="71" t="str">
        <f t="shared" si="691"/>
        <v/>
      </c>
      <c r="AK1190" s="71" t="str">
        <f t="shared" si="692"/>
        <v/>
      </c>
      <c r="AL1190" s="71" t="str">
        <f t="shared" si="693"/>
        <v/>
      </c>
      <c r="AM1190" s="71" t="str">
        <f t="shared" si="694"/>
        <v/>
      </c>
      <c r="AN1190" s="72" t="str">
        <f t="shared" si="695"/>
        <v/>
      </c>
      <c r="AO1190" s="73" t="str">
        <f t="shared" si="696"/>
        <v/>
      </c>
      <c r="AP1190" s="72" t="str">
        <f t="shared" si="697"/>
        <v/>
      </c>
      <c r="AQ1190" s="72" t="str">
        <f t="shared" si="698"/>
        <v/>
      </c>
      <c r="AR1190" s="72" t="str">
        <f t="shared" si="699"/>
        <v/>
      </c>
      <c r="AS1190" s="72" t="str">
        <f t="shared" si="700"/>
        <v/>
      </c>
      <c r="AT1190" s="72" t="str">
        <f t="shared" si="701"/>
        <v/>
      </c>
      <c r="AU1190" s="3"/>
      <c r="AV1190" s="3"/>
      <c r="AW1190" s="3"/>
      <c r="AX1190" s="3"/>
      <c r="AY1190" s="3"/>
      <c r="AZ1190" s="3"/>
      <c r="BA1190" s="3"/>
      <c r="BB1190" s="3"/>
      <c r="BC1190" s="3"/>
      <c r="BD1190" s="3"/>
      <c r="BE1190" s="3"/>
      <c r="BF1190" s="3"/>
      <c r="BG1190" s="3"/>
      <c r="BH1190" s="3"/>
      <c r="BI1190" s="3"/>
      <c r="BJ1190" s="3"/>
      <c r="BK1190" s="3"/>
      <c r="BL1190" s="3"/>
      <c r="BM1190" s="3"/>
      <c r="BN1190" s="3"/>
      <c r="BO1190" s="3"/>
      <c r="BP1190" s="3"/>
      <c r="BQ1190" s="3"/>
      <c r="BR1190" s="3"/>
      <c r="BS1190" s="3"/>
      <c r="BT1190" s="3"/>
      <c r="BU1190" s="3"/>
      <c r="BV1190" s="3"/>
      <c r="BW1190" s="3"/>
      <c r="BX1190" s="3"/>
      <c r="BY1190" s="3"/>
      <c r="BZ1190" s="3"/>
      <c r="CA1190" s="3"/>
      <c r="CB1190" s="3"/>
      <c r="CC1190" s="3"/>
      <c r="CD1190" s="3"/>
      <c r="CE1190" s="3"/>
      <c r="CF1190" s="3"/>
      <c r="CG1190" s="3"/>
      <c r="CH1190" s="3"/>
      <c r="CI1190" s="3"/>
      <c r="CJ1190" s="3"/>
      <c r="CK1190" s="3"/>
      <c r="CL1190" s="3"/>
      <c r="CM1190" s="3"/>
      <c r="CN1190" s="78" t="str">
        <f t="shared" si="702"/>
        <v/>
      </c>
      <c r="CO1190" s="78" t="str">
        <f t="shared" si="703"/>
        <v/>
      </c>
      <c r="CP1190" s="78" t="str">
        <f t="shared" si="704"/>
        <v/>
      </c>
      <c r="CQ1190" s="78" t="str">
        <f t="shared" si="705"/>
        <v/>
      </c>
      <c r="CR1190" s="78" t="str">
        <f t="shared" si="706"/>
        <v/>
      </c>
      <c r="CS1190" s="78" t="str">
        <f t="shared" si="707"/>
        <v/>
      </c>
      <c r="CT1190" s="78">
        <f t="shared" si="708"/>
        <v>0</v>
      </c>
      <c r="CU1190" s="78">
        <f t="shared" si="709"/>
        <v>0</v>
      </c>
      <c r="CV1190" s="78">
        <f t="shared" si="710"/>
        <v>0</v>
      </c>
      <c r="CW1190" s="78">
        <f t="shared" si="711"/>
        <v>0</v>
      </c>
      <c r="CX1190" s="78">
        <f t="shared" si="712"/>
        <v>0</v>
      </c>
      <c r="CY1190" s="78">
        <f t="shared" si="713"/>
        <v>0</v>
      </c>
      <c r="CZ1190" s="78">
        <f t="shared" si="714"/>
        <v>0</v>
      </c>
      <c r="DA1190" s="78">
        <f>IF(COUNTIFS($A$2:$A$601,A1190,$B$2:$B$601,B1190,$F$2:F$601,F1190)&gt;1,1,0)</f>
        <v>0</v>
      </c>
      <c r="DB1190" s="78">
        <f t="shared" si="715"/>
        <v>0</v>
      </c>
      <c r="DC1190" s="78">
        <f t="shared" si="716"/>
        <v>0</v>
      </c>
      <c r="DD1190" s="78">
        <f t="shared" si="717"/>
        <v>0</v>
      </c>
      <c r="DE1190" s="78" t="str">
        <f t="shared" si="718"/>
        <v>1</v>
      </c>
      <c r="DF1190" s="78" t="str">
        <f t="shared" si="719"/>
        <v>1</v>
      </c>
      <c r="DG1190" s="78" t="str">
        <f t="shared" si="720"/>
        <v>1</v>
      </c>
      <c r="DH1190" s="78" t="str">
        <f t="shared" si="721"/>
        <v>1</v>
      </c>
      <c r="DI1190" s="79" t="str">
        <f>IFERROR(IF(J1190="","",VLOOKUP(J1190,Lists!$D$3:$E$13,2,FALSE)),1)</f>
        <v/>
      </c>
      <c r="DJ1190" s="79" t="str">
        <f>IFERROR(IF(K1190="","",VLOOKUP(K1190,Lists!$F$3:$G$14,2,FALSE)),1)</f>
        <v/>
      </c>
      <c r="DK1190" s="79" t="str">
        <f>IFERROR(IF(M1190="","",VLOOKUP(M1190,Lists!$AA$3:$AB$18,2,FALSE)),1)</f>
        <v/>
      </c>
      <c r="DL1190" s="79" t="str">
        <f>IFERROR(IF(N1190="","",VLOOKUP(N1190,Lists!$AC$3:$AD$13,2,FALSE)),1)</f>
        <v/>
      </c>
    </row>
    <row r="1191" spans="1:116" ht="15" customHeight="1" x14ac:dyDescent="0.2">
      <c r="A1191" s="20"/>
      <c r="B1191" s="19"/>
      <c r="C1191" s="19"/>
      <c r="D1191" s="19"/>
      <c r="E1191" s="136"/>
      <c r="F1191" s="70"/>
      <c r="G1191" s="19"/>
      <c r="H1191" s="65"/>
      <c r="I1191" s="20"/>
      <c r="J1191" s="66"/>
      <c r="K1191" s="18"/>
      <c r="L1191" s="18"/>
      <c r="M1191" s="20"/>
      <c r="N1191" s="20"/>
      <c r="O1191" s="18"/>
      <c r="P1191" s="134"/>
      <c r="Q1191" s="70"/>
      <c r="R1191" s="134"/>
      <c r="S1191" s="70"/>
      <c r="T1191" s="134"/>
      <c r="U1191" s="70"/>
      <c r="V1191" s="134"/>
      <c r="W1191" s="20"/>
      <c r="X1191" s="135"/>
      <c r="Y1191" s="20"/>
      <c r="Z1191" s="135"/>
      <c r="AA1191" s="19"/>
      <c r="AB1191" s="19"/>
      <c r="AC1191" s="19"/>
      <c r="AD1191" s="19"/>
      <c r="AE1191" s="71" t="str">
        <f t="shared" si="686"/>
        <v/>
      </c>
      <c r="AF1191" s="71" t="str">
        <f t="shared" si="687"/>
        <v/>
      </c>
      <c r="AG1191" s="71" t="str">
        <f t="shared" si="688"/>
        <v/>
      </c>
      <c r="AH1191" s="71" t="str">
        <f t="shared" si="689"/>
        <v/>
      </c>
      <c r="AI1191" s="71" t="str">
        <f t="shared" si="690"/>
        <v/>
      </c>
      <c r="AJ1191" s="71" t="str">
        <f t="shared" si="691"/>
        <v/>
      </c>
      <c r="AK1191" s="71" t="str">
        <f t="shared" si="692"/>
        <v/>
      </c>
      <c r="AL1191" s="71" t="str">
        <f t="shared" si="693"/>
        <v/>
      </c>
      <c r="AM1191" s="71" t="str">
        <f t="shared" si="694"/>
        <v/>
      </c>
      <c r="AN1191" s="72" t="str">
        <f t="shared" si="695"/>
        <v/>
      </c>
      <c r="AO1191" s="73" t="str">
        <f t="shared" si="696"/>
        <v/>
      </c>
      <c r="AP1191" s="72" t="str">
        <f t="shared" si="697"/>
        <v/>
      </c>
      <c r="AQ1191" s="72" t="str">
        <f t="shared" si="698"/>
        <v/>
      </c>
      <c r="AR1191" s="72" t="str">
        <f t="shared" si="699"/>
        <v/>
      </c>
      <c r="AS1191" s="72" t="str">
        <f t="shared" si="700"/>
        <v/>
      </c>
      <c r="AT1191" s="72" t="str">
        <f t="shared" si="701"/>
        <v/>
      </c>
      <c r="AU1191" s="3"/>
      <c r="AV1191" s="3"/>
      <c r="AW1191" s="3"/>
      <c r="AX1191" s="3"/>
      <c r="AY1191" s="3"/>
      <c r="AZ1191" s="3"/>
      <c r="BA1191" s="3"/>
      <c r="BB1191" s="3"/>
      <c r="BC1191" s="3"/>
      <c r="BD1191" s="3"/>
      <c r="BE1191" s="3"/>
      <c r="BF1191" s="3"/>
      <c r="BG1191" s="3"/>
      <c r="BH1191" s="3"/>
      <c r="BI1191" s="3"/>
      <c r="BJ1191" s="3"/>
      <c r="BK1191" s="3"/>
      <c r="BL1191" s="3"/>
      <c r="BM1191" s="3"/>
      <c r="BN1191" s="3"/>
      <c r="BO1191" s="3"/>
      <c r="BP1191" s="3"/>
      <c r="BQ1191" s="3"/>
      <c r="BR1191" s="3"/>
      <c r="BS1191" s="3"/>
      <c r="BT1191" s="3"/>
      <c r="BU1191" s="3"/>
      <c r="BV1191" s="3"/>
      <c r="BW1191" s="3"/>
      <c r="BX1191" s="3"/>
      <c r="BY1191" s="3"/>
      <c r="BZ1191" s="3"/>
      <c r="CA1191" s="3"/>
      <c r="CB1191" s="3"/>
      <c r="CC1191" s="3"/>
      <c r="CD1191" s="3"/>
      <c r="CE1191" s="3"/>
      <c r="CF1191" s="3"/>
      <c r="CG1191" s="3"/>
      <c r="CH1191" s="3"/>
      <c r="CI1191" s="3"/>
      <c r="CJ1191" s="3"/>
      <c r="CK1191" s="3"/>
      <c r="CL1191" s="3"/>
      <c r="CM1191" s="3"/>
      <c r="CN1191" s="78" t="str">
        <f t="shared" si="702"/>
        <v/>
      </c>
      <c r="CO1191" s="78" t="str">
        <f t="shared" si="703"/>
        <v/>
      </c>
      <c r="CP1191" s="78" t="str">
        <f t="shared" si="704"/>
        <v/>
      </c>
      <c r="CQ1191" s="78" t="str">
        <f t="shared" si="705"/>
        <v/>
      </c>
      <c r="CR1191" s="78" t="str">
        <f t="shared" si="706"/>
        <v/>
      </c>
      <c r="CS1191" s="78" t="str">
        <f t="shared" si="707"/>
        <v/>
      </c>
      <c r="CT1191" s="78">
        <f t="shared" si="708"/>
        <v>0</v>
      </c>
      <c r="CU1191" s="78">
        <f t="shared" si="709"/>
        <v>0</v>
      </c>
      <c r="CV1191" s="78">
        <f t="shared" si="710"/>
        <v>0</v>
      </c>
      <c r="CW1191" s="78">
        <f t="shared" si="711"/>
        <v>0</v>
      </c>
      <c r="CX1191" s="78">
        <f t="shared" si="712"/>
        <v>0</v>
      </c>
      <c r="CY1191" s="78">
        <f t="shared" si="713"/>
        <v>0</v>
      </c>
      <c r="CZ1191" s="78">
        <f t="shared" si="714"/>
        <v>0</v>
      </c>
      <c r="DA1191" s="78">
        <f>IF(COUNTIFS($A$2:$A$601,A1191,$B$2:$B$601,B1191,$F$2:F$601,F1191)&gt;1,1,0)</f>
        <v>0</v>
      </c>
      <c r="DB1191" s="78">
        <f t="shared" si="715"/>
        <v>0</v>
      </c>
      <c r="DC1191" s="78">
        <f t="shared" si="716"/>
        <v>0</v>
      </c>
      <c r="DD1191" s="78">
        <f t="shared" si="717"/>
        <v>0</v>
      </c>
      <c r="DE1191" s="78" t="str">
        <f t="shared" si="718"/>
        <v>1</v>
      </c>
      <c r="DF1191" s="78" t="str">
        <f t="shared" si="719"/>
        <v>1</v>
      </c>
      <c r="DG1191" s="78" t="str">
        <f t="shared" si="720"/>
        <v>1</v>
      </c>
      <c r="DH1191" s="78" t="str">
        <f t="shared" si="721"/>
        <v>1</v>
      </c>
      <c r="DI1191" s="79" t="str">
        <f>IFERROR(IF(J1191="","",VLOOKUP(J1191,Lists!$D$3:$E$13,2,FALSE)),1)</f>
        <v/>
      </c>
      <c r="DJ1191" s="79" t="str">
        <f>IFERROR(IF(K1191="","",VLOOKUP(K1191,Lists!$F$3:$G$14,2,FALSE)),1)</f>
        <v/>
      </c>
      <c r="DK1191" s="79" t="str">
        <f>IFERROR(IF(M1191="","",VLOOKUP(M1191,Lists!$AA$3:$AB$18,2,FALSE)),1)</f>
        <v/>
      </c>
      <c r="DL1191" s="79" t="str">
        <f>IFERROR(IF(N1191="","",VLOOKUP(N1191,Lists!$AC$3:$AD$13,2,FALSE)),1)</f>
        <v/>
      </c>
    </row>
    <row r="1192" spans="1:116" ht="15" customHeight="1" x14ac:dyDescent="0.2">
      <c r="A1192" s="20"/>
      <c r="B1192" s="19"/>
      <c r="C1192" s="19"/>
      <c r="D1192" s="19"/>
      <c r="E1192" s="136"/>
      <c r="F1192" s="70"/>
      <c r="G1192" s="19"/>
      <c r="H1192" s="65"/>
      <c r="I1192" s="20"/>
      <c r="J1192" s="66"/>
      <c r="K1192" s="18"/>
      <c r="L1192" s="18"/>
      <c r="M1192" s="20"/>
      <c r="N1192" s="20"/>
      <c r="O1192" s="18"/>
      <c r="P1192" s="134"/>
      <c r="Q1192" s="70"/>
      <c r="R1192" s="134"/>
      <c r="S1192" s="70"/>
      <c r="T1192" s="134"/>
      <c r="U1192" s="70"/>
      <c r="V1192" s="134"/>
      <c r="W1192" s="20"/>
      <c r="X1192" s="135"/>
      <c r="Y1192" s="20"/>
      <c r="Z1192" s="135"/>
      <c r="AA1192" s="19"/>
      <c r="AB1192" s="19"/>
      <c r="AC1192" s="19"/>
      <c r="AD1192" s="19"/>
      <c r="AE1192" s="71" t="str">
        <f t="shared" si="686"/>
        <v/>
      </c>
      <c r="AF1192" s="71" t="str">
        <f t="shared" si="687"/>
        <v/>
      </c>
      <c r="AG1192" s="71" t="str">
        <f t="shared" si="688"/>
        <v/>
      </c>
      <c r="AH1192" s="71" t="str">
        <f t="shared" si="689"/>
        <v/>
      </c>
      <c r="AI1192" s="71" t="str">
        <f t="shared" si="690"/>
        <v/>
      </c>
      <c r="AJ1192" s="71" t="str">
        <f t="shared" si="691"/>
        <v/>
      </c>
      <c r="AK1192" s="71" t="str">
        <f t="shared" si="692"/>
        <v/>
      </c>
      <c r="AL1192" s="71" t="str">
        <f t="shared" si="693"/>
        <v/>
      </c>
      <c r="AM1192" s="71" t="str">
        <f t="shared" si="694"/>
        <v/>
      </c>
      <c r="AN1192" s="72" t="str">
        <f t="shared" si="695"/>
        <v/>
      </c>
      <c r="AO1192" s="73" t="str">
        <f t="shared" si="696"/>
        <v/>
      </c>
      <c r="AP1192" s="72" t="str">
        <f t="shared" si="697"/>
        <v/>
      </c>
      <c r="AQ1192" s="72" t="str">
        <f t="shared" si="698"/>
        <v/>
      </c>
      <c r="AR1192" s="72" t="str">
        <f t="shared" si="699"/>
        <v/>
      </c>
      <c r="AS1192" s="72" t="str">
        <f t="shared" si="700"/>
        <v/>
      </c>
      <c r="AT1192" s="72" t="str">
        <f t="shared" si="701"/>
        <v/>
      </c>
      <c r="AU1192" s="3"/>
      <c r="AV1192" s="3"/>
      <c r="AW1192" s="3"/>
      <c r="AX1192" s="3"/>
      <c r="AY1192" s="3"/>
      <c r="AZ1192" s="3"/>
      <c r="BA1192" s="3"/>
      <c r="BB1192" s="3"/>
      <c r="BC1192" s="3"/>
      <c r="BD1192" s="3"/>
      <c r="BE1192" s="3"/>
      <c r="BF1192" s="3"/>
      <c r="BG1192" s="3"/>
      <c r="BH1192" s="3"/>
      <c r="BI1192" s="3"/>
      <c r="BJ1192" s="3"/>
      <c r="BK1192" s="3"/>
      <c r="BL1192" s="3"/>
      <c r="BM1192" s="3"/>
      <c r="BN1192" s="3"/>
      <c r="BO1192" s="3"/>
      <c r="BP1192" s="3"/>
      <c r="BQ1192" s="3"/>
      <c r="BR1192" s="3"/>
      <c r="BS1192" s="3"/>
      <c r="BT1192" s="3"/>
      <c r="BU1192" s="3"/>
      <c r="BV1192" s="3"/>
      <c r="BW1192" s="3"/>
      <c r="BX1192" s="3"/>
      <c r="BY1192" s="3"/>
      <c r="BZ1192" s="3"/>
      <c r="CA1192" s="3"/>
      <c r="CB1192" s="3"/>
      <c r="CC1192" s="3"/>
      <c r="CD1192" s="3"/>
      <c r="CE1192" s="3"/>
      <c r="CF1192" s="3"/>
      <c r="CG1192" s="3"/>
      <c r="CH1192" s="3"/>
      <c r="CI1192" s="3"/>
      <c r="CJ1192" s="3"/>
      <c r="CK1192" s="3"/>
      <c r="CL1192" s="3"/>
      <c r="CM1192" s="3"/>
      <c r="CN1192" s="78" t="str">
        <f t="shared" si="702"/>
        <v/>
      </c>
      <c r="CO1192" s="78" t="str">
        <f t="shared" si="703"/>
        <v/>
      </c>
      <c r="CP1192" s="78" t="str">
        <f t="shared" si="704"/>
        <v/>
      </c>
      <c r="CQ1192" s="78" t="str">
        <f t="shared" si="705"/>
        <v/>
      </c>
      <c r="CR1192" s="78" t="str">
        <f t="shared" si="706"/>
        <v/>
      </c>
      <c r="CS1192" s="78" t="str">
        <f t="shared" si="707"/>
        <v/>
      </c>
      <c r="CT1192" s="78">
        <f t="shared" si="708"/>
        <v>0</v>
      </c>
      <c r="CU1192" s="78">
        <f t="shared" si="709"/>
        <v>0</v>
      </c>
      <c r="CV1192" s="78">
        <f t="shared" si="710"/>
        <v>0</v>
      </c>
      <c r="CW1192" s="78">
        <f t="shared" si="711"/>
        <v>0</v>
      </c>
      <c r="CX1192" s="78">
        <f t="shared" si="712"/>
        <v>0</v>
      </c>
      <c r="CY1192" s="78">
        <f t="shared" si="713"/>
        <v>0</v>
      </c>
      <c r="CZ1192" s="78">
        <f t="shared" si="714"/>
        <v>0</v>
      </c>
      <c r="DA1192" s="78">
        <f>IF(COUNTIFS($A$2:$A$601,A1192,$B$2:$B$601,B1192,$F$2:F$601,F1192)&gt;1,1,0)</f>
        <v>0</v>
      </c>
      <c r="DB1192" s="78">
        <f t="shared" si="715"/>
        <v>0</v>
      </c>
      <c r="DC1192" s="78">
        <f t="shared" si="716"/>
        <v>0</v>
      </c>
      <c r="DD1192" s="78">
        <f t="shared" si="717"/>
        <v>0</v>
      </c>
      <c r="DE1192" s="78" t="str">
        <f t="shared" si="718"/>
        <v>1</v>
      </c>
      <c r="DF1192" s="78" t="str">
        <f t="shared" si="719"/>
        <v>1</v>
      </c>
      <c r="DG1192" s="78" t="str">
        <f t="shared" si="720"/>
        <v>1</v>
      </c>
      <c r="DH1192" s="78" t="str">
        <f t="shared" si="721"/>
        <v>1</v>
      </c>
      <c r="DI1192" s="79" t="str">
        <f>IFERROR(IF(J1192="","",VLOOKUP(J1192,Lists!$D$3:$E$13,2,FALSE)),1)</f>
        <v/>
      </c>
      <c r="DJ1192" s="79" t="str">
        <f>IFERROR(IF(K1192="","",VLOOKUP(K1192,Lists!$F$3:$G$14,2,FALSE)),1)</f>
        <v/>
      </c>
      <c r="DK1192" s="79" t="str">
        <f>IFERROR(IF(M1192="","",VLOOKUP(M1192,Lists!$AA$3:$AB$18,2,FALSE)),1)</f>
        <v/>
      </c>
      <c r="DL1192" s="79" t="str">
        <f>IFERROR(IF(N1192="","",VLOOKUP(N1192,Lists!$AC$3:$AD$13,2,FALSE)),1)</f>
        <v/>
      </c>
    </row>
    <row r="1193" spans="1:116" ht="15" customHeight="1" x14ac:dyDescent="0.2">
      <c r="A1193" s="20"/>
      <c r="B1193" s="19"/>
      <c r="C1193" s="19"/>
      <c r="D1193" s="19"/>
      <c r="E1193" s="136"/>
      <c r="F1193" s="70"/>
      <c r="G1193" s="19"/>
      <c r="H1193" s="65"/>
      <c r="I1193" s="20"/>
      <c r="J1193" s="66"/>
      <c r="K1193" s="18"/>
      <c r="L1193" s="18"/>
      <c r="M1193" s="20"/>
      <c r="N1193" s="20"/>
      <c r="O1193" s="18"/>
      <c r="P1193" s="134"/>
      <c r="Q1193" s="70"/>
      <c r="R1193" s="134"/>
      <c r="S1193" s="70"/>
      <c r="T1193" s="134"/>
      <c r="U1193" s="70"/>
      <c r="V1193" s="134"/>
      <c r="W1193" s="20"/>
      <c r="X1193" s="135"/>
      <c r="Y1193" s="20"/>
      <c r="Z1193" s="135"/>
      <c r="AA1193" s="19"/>
      <c r="AB1193" s="19"/>
      <c r="AC1193" s="19"/>
      <c r="AD1193" s="19"/>
      <c r="AE1193" s="71" t="str">
        <f t="shared" si="686"/>
        <v/>
      </c>
      <c r="AF1193" s="71" t="str">
        <f t="shared" si="687"/>
        <v/>
      </c>
      <c r="AG1193" s="71" t="str">
        <f t="shared" si="688"/>
        <v/>
      </c>
      <c r="AH1193" s="71" t="str">
        <f t="shared" si="689"/>
        <v/>
      </c>
      <c r="AI1193" s="71" t="str">
        <f t="shared" si="690"/>
        <v/>
      </c>
      <c r="AJ1193" s="71" t="str">
        <f t="shared" si="691"/>
        <v/>
      </c>
      <c r="AK1193" s="71" t="str">
        <f t="shared" si="692"/>
        <v/>
      </c>
      <c r="AL1193" s="71" t="str">
        <f t="shared" si="693"/>
        <v/>
      </c>
      <c r="AM1193" s="71" t="str">
        <f t="shared" si="694"/>
        <v/>
      </c>
      <c r="AN1193" s="72" t="str">
        <f t="shared" si="695"/>
        <v/>
      </c>
      <c r="AO1193" s="73" t="str">
        <f t="shared" si="696"/>
        <v/>
      </c>
      <c r="AP1193" s="72" t="str">
        <f t="shared" si="697"/>
        <v/>
      </c>
      <c r="AQ1193" s="72" t="str">
        <f t="shared" si="698"/>
        <v/>
      </c>
      <c r="AR1193" s="72" t="str">
        <f t="shared" si="699"/>
        <v/>
      </c>
      <c r="AS1193" s="72" t="str">
        <f t="shared" si="700"/>
        <v/>
      </c>
      <c r="AT1193" s="72" t="str">
        <f t="shared" si="701"/>
        <v/>
      </c>
      <c r="AU1193" s="3"/>
      <c r="AV1193" s="3"/>
      <c r="AW1193" s="3"/>
      <c r="AX1193" s="3"/>
      <c r="AY1193" s="3"/>
      <c r="AZ1193" s="3"/>
      <c r="BA1193" s="3"/>
      <c r="BB1193" s="3"/>
      <c r="BC1193" s="3"/>
      <c r="BD1193" s="3"/>
      <c r="BE1193" s="3"/>
      <c r="BF1193" s="3"/>
      <c r="BG1193" s="3"/>
      <c r="BH1193" s="3"/>
      <c r="BI1193" s="3"/>
      <c r="BJ1193" s="3"/>
      <c r="BK1193" s="3"/>
      <c r="BL1193" s="3"/>
      <c r="BM1193" s="3"/>
      <c r="BN1193" s="3"/>
      <c r="BO1193" s="3"/>
      <c r="BP1193" s="3"/>
      <c r="BQ1193" s="3"/>
      <c r="BR1193" s="3"/>
      <c r="BS1193" s="3"/>
      <c r="BT1193" s="3"/>
      <c r="BU1193" s="3"/>
      <c r="BV1193" s="3"/>
      <c r="BW1193" s="3"/>
      <c r="BX1193" s="3"/>
      <c r="BY1193" s="3"/>
      <c r="BZ1193" s="3"/>
      <c r="CA1193" s="3"/>
      <c r="CB1193" s="3"/>
      <c r="CC1193" s="3"/>
      <c r="CD1193" s="3"/>
      <c r="CE1193" s="3"/>
      <c r="CF1193" s="3"/>
      <c r="CG1193" s="3"/>
      <c r="CH1193" s="3"/>
      <c r="CI1193" s="3"/>
      <c r="CJ1193" s="3"/>
      <c r="CK1193" s="3"/>
      <c r="CL1193" s="3"/>
      <c r="CM1193" s="3"/>
      <c r="CN1193" s="78" t="str">
        <f t="shared" si="702"/>
        <v/>
      </c>
      <c r="CO1193" s="78" t="str">
        <f t="shared" si="703"/>
        <v/>
      </c>
      <c r="CP1193" s="78" t="str">
        <f t="shared" si="704"/>
        <v/>
      </c>
      <c r="CQ1193" s="78" t="str">
        <f t="shared" si="705"/>
        <v/>
      </c>
      <c r="CR1193" s="78" t="str">
        <f t="shared" si="706"/>
        <v/>
      </c>
      <c r="CS1193" s="78" t="str">
        <f t="shared" si="707"/>
        <v/>
      </c>
      <c r="CT1193" s="78">
        <f t="shared" si="708"/>
        <v>0</v>
      </c>
      <c r="CU1193" s="78">
        <f t="shared" si="709"/>
        <v>0</v>
      </c>
      <c r="CV1193" s="78">
        <f t="shared" si="710"/>
        <v>0</v>
      </c>
      <c r="CW1193" s="78">
        <f t="shared" si="711"/>
        <v>0</v>
      </c>
      <c r="CX1193" s="78">
        <f t="shared" si="712"/>
        <v>0</v>
      </c>
      <c r="CY1193" s="78">
        <f t="shared" si="713"/>
        <v>0</v>
      </c>
      <c r="CZ1193" s="78">
        <f t="shared" si="714"/>
        <v>0</v>
      </c>
      <c r="DA1193" s="78">
        <f>IF(COUNTIFS($A$2:$A$601,A1193,$B$2:$B$601,B1193,$F$2:F$601,F1193)&gt;1,1,0)</f>
        <v>0</v>
      </c>
      <c r="DB1193" s="78">
        <f t="shared" si="715"/>
        <v>0</v>
      </c>
      <c r="DC1193" s="78">
        <f t="shared" si="716"/>
        <v>0</v>
      </c>
      <c r="DD1193" s="78">
        <f t="shared" si="717"/>
        <v>0</v>
      </c>
      <c r="DE1193" s="78" t="str">
        <f t="shared" si="718"/>
        <v>1</v>
      </c>
      <c r="DF1193" s="78" t="str">
        <f t="shared" si="719"/>
        <v>1</v>
      </c>
      <c r="DG1193" s="78" t="str">
        <f t="shared" si="720"/>
        <v>1</v>
      </c>
      <c r="DH1193" s="78" t="str">
        <f t="shared" si="721"/>
        <v>1</v>
      </c>
      <c r="DI1193" s="79" t="str">
        <f>IFERROR(IF(J1193="","",VLOOKUP(J1193,Lists!$D$3:$E$13,2,FALSE)),1)</f>
        <v/>
      </c>
      <c r="DJ1193" s="79" t="str">
        <f>IFERROR(IF(K1193="","",VLOOKUP(K1193,Lists!$F$3:$G$14,2,FALSE)),1)</f>
        <v/>
      </c>
      <c r="DK1193" s="79" t="str">
        <f>IFERROR(IF(M1193="","",VLOOKUP(M1193,Lists!$AA$3:$AB$18,2,FALSE)),1)</f>
        <v/>
      </c>
      <c r="DL1193" s="79" t="str">
        <f>IFERROR(IF(N1193="","",VLOOKUP(N1193,Lists!$AC$3:$AD$13,2,FALSE)),1)</f>
        <v/>
      </c>
    </row>
    <row r="1194" spans="1:116" ht="15" customHeight="1" x14ac:dyDescent="0.2">
      <c r="A1194" s="20"/>
      <c r="B1194" s="19"/>
      <c r="C1194" s="19"/>
      <c r="D1194" s="19"/>
      <c r="E1194" s="136"/>
      <c r="F1194" s="70"/>
      <c r="G1194" s="19"/>
      <c r="H1194" s="65"/>
      <c r="I1194" s="20"/>
      <c r="J1194" s="66"/>
      <c r="K1194" s="18"/>
      <c r="L1194" s="18"/>
      <c r="M1194" s="20"/>
      <c r="N1194" s="20"/>
      <c r="O1194" s="18"/>
      <c r="P1194" s="134"/>
      <c r="Q1194" s="70"/>
      <c r="R1194" s="134"/>
      <c r="S1194" s="70"/>
      <c r="T1194" s="134"/>
      <c r="U1194" s="70"/>
      <c r="V1194" s="134"/>
      <c r="W1194" s="20"/>
      <c r="X1194" s="135"/>
      <c r="Y1194" s="20"/>
      <c r="Z1194" s="135"/>
      <c r="AA1194" s="19"/>
      <c r="AB1194" s="19"/>
      <c r="AC1194" s="19"/>
      <c r="AD1194" s="19"/>
      <c r="AE1194" s="71" t="str">
        <f t="shared" si="686"/>
        <v/>
      </c>
      <c r="AF1194" s="71" t="str">
        <f t="shared" si="687"/>
        <v/>
      </c>
      <c r="AG1194" s="71" t="str">
        <f t="shared" si="688"/>
        <v/>
      </c>
      <c r="AH1194" s="71" t="str">
        <f t="shared" si="689"/>
        <v/>
      </c>
      <c r="AI1194" s="71" t="str">
        <f t="shared" si="690"/>
        <v/>
      </c>
      <c r="AJ1194" s="71" t="str">
        <f t="shared" si="691"/>
        <v/>
      </c>
      <c r="AK1194" s="71" t="str">
        <f t="shared" si="692"/>
        <v/>
      </c>
      <c r="AL1194" s="71" t="str">
        <f t="shared" si="693"/>
        <v/>
      </c>
      <c r="AM1194" s="71" t="str">
        <f t="shared" si="694"/>
        <v/>
      </c>
      <c r="AN1194" s="72" t="str">
        <f t="shared" si="695"/>
        <v/>
      </c>
      <c r="AO1194" s="73" t="str">
        <f t="shared" si="696"/>
        <v/>
      </c>
      <c r="AP1194" s="72" t="str">
        <f t="shared" si="697"/>
        <v/>
      </c>
      <c r="AQ1194" s="72" t="str">
        <f t="shared" si="698"/>
        <v/>
      </c>
      <c r="AR1194" s="72" t="str">
        <f t="shared" si="699"/>
        <v/>
      </c>
      <c r="AS1194" s="72" t="str">
        <f t="shared" si="700"/>
        <v/>
      </c>
      <c r="AT1194" s="72" t="str">
        <f t="shared" si="701"/>
        <v/>
      </c>
      <c r="AU1194" s="3"/>
      <c r="AV1194" s="3"/>
      <c r="AW1194" s="3"/>
      <c r="AX1194" s="3"/>
      <c r="AY1194" s="3"/>
      <c r="AZ1194" s="3"/>
      <c r="BA1194" s="3"/>
      <c r="BB1194" s="3"/>
      <c r="BC1194" s="3"/>
      <c r="BD1194" s="3"/>
      <c r="BE1194" s="3"/>
      <c r="BF1194" s="3"/>
      <c r="BG1194" s="3"/>
      <c r="BH1194" s="3"/>
      <c r="BI1194" s="3"/>
      <c r="BJ1194" s="3"/>
      <c r="BK1194" s="3"/>
      <c r="BL1194" s="3"/>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3"/>
      <c r="CI1194" s="3"/>
      <c r="CJ1194" s="3"/>
      <c r="CK1194" s="3"/>
      <c r="CL1194" s="3"/>
      <c r="CM1194" s="3"/>
      <c r="CN1194" s="78" t="str">
        <f t="shared" si="702"/>
        <v/>
      </c>
      <c r="CO1194" s="78" t="str">
        <f t="shared" si="703"/>
        <v/>
      </c>
      <c r="CP1194" s="78" t="str">
        <f t="shared" si="704"/>
        <v/>
      </c>
      <c r="CQ1194" s="78" t="str">
        <f t="shared" si="705"/>
        <v/>
      </c>
      <c r="CR1194" s="78" t="str">
        <f t="shared" si="706"/>
        <v/>
      </c>
      <c r="CS1194" s="78" t="str">
        <f t="shared" si="707"/>
        <v/>
      </c>
      <c r="CT1194" s="78">
        <f t="shared" si="708"/>
        <v>0</v>
      </c>
      <c r="CU1194" s="78">
        <f t="shared" si="709"/>
        <v>0</v>
      </c>
      <c r="CV1194" s="78">
        <f t="shared" si="710"/>
        <v>0</v>
      </c>
      <c r="CW1194" s="78">
        <f t="shared" si="711"/>
        <v>0</v>
      </c>
      <c r="CX1194" s="78">
        <f t="shared" si="712"/>
        <v>0</v>
      </c>
      <c r="CY1194" s="78">
        <f t="shared" si="713"/>
        <v>0</v>
      </c>
      <c r="CZ1194" s="78">
        <f t="shared" si="714"/>
        <v>0</v>
      </c>
      <c r="DA1194" s="78">
        <f>IF(COUNTIFS($A$2:$A$601,A1194,$B$2:$B$601,B1194,$F$2:F$601,F1194)&gt;1,1,0)</f>
        <v>0</v>
      </c>
      <c r="DB1194" s="78">
        <f t="shared" si="715"/>
        <v>0</v>
      </c>
      <c r="DC1194" s="78">
        <f t="shared" si="716"/>
        <v>0</v>
      </c>
      <c r="DD1194" s="78">
        <f t="shared" si="717"/>
        <v>0</v>
      </c>
      <c r="DE1194" s="78" t="str">
        <f t="shared" si="718"/>
        <v>1</v>
      </c>
      <c r="DF1194" s="78" t="str">
        <f t="shared" si="719"/>
        <v>1</v>
      </c>
      <c r="DG1194" s="78" t="str">
        <f t="shared" si="720"/>
        <v>1</v>
      </c>
      <c r="DH1194" s="78" t="str">
        <f t="shared" si="721"/>
        <v>1</v>
      </c>
      <c r="DI1194" s="79" t="str">
        <f>IFERROR(IF(J1194="","",VLOOKUP(J1194,Lists!$D$3:$E$13,2,FALSE)),1)</f>
        <v/>
      </c>
      <c r="DJ1194" s="79" t="str">
        <f>IFERROR(IF(K1194="","",VLOOKUP(K1194,Lists!$F$3:$G$14,2,FALSE)),1)</f>
        <v/>
      </c>
      <c r="DK1194" s="79" t="str">
        <f>IFERROR(IF(M1194="","",VLOOKUP(M1194,Lists!$AA$3:$AB$18,2,FALSE)),1)</f>
        <v/>
      </c>
      <c r="DL1194" s="79" t="str">
        <f>IFERROR(IF(N1194="","",VLOOKUP(N1194,Lists!$AC$3:$AD$13,2,FALSE)),1)</f>
        <v/>
      </c>
    </row>
    <row r="1195" spans="1:116" ht="15" customHeight="1" x14ac:dyDescent="0.2">
      <c r="A1195" s="20"/>
      <c r="B1195" s="19"/>
      <c r="C1195" s="19"/>
      <c r="D1195" s="19"/>
      <c r="E1195" s="136"/>
      <c r="F1195" s="70"/>
      <c r="G1195" s="19"/>
      <c r="H1195" s="65"/>
      <c r="I1195" s="20"/>
      <c r="J1195" s="66"/>
      <c r="K1195" s="18"/>
      <c r="L1195" s="18"/>
      <c r="M1195" s="20"/>
      <c r="N1195" s="20"/>
      <c r="O1195" s="18"/>
      <c r="P1195" s="134"/>
      <c r="Q1195" s="70"/>
      <c r="R1195" s="134"/>
      <c r="S1195" s="70"/>
      <c r="T1195" s="134"/>
      <c r="U1195" s="70"/>
      <c r="V1195" s="134"/>
      <c r="W1195" s="20"/>
      <c r="X1195" s="135"/>
      <c r="Y1195" s="20"/>
      <c r="Z1195" s="135"/>
      <c r="AA1195" s="19"/>
      <c r="AB1195" s="19"/>
      <c r="AC1195" s="19"/>
      <c r="AD1195" s="19"/>
      <c r="AE1195" s="71" t="str">
        <f t="shared" si="686"/>
        <v/>
      </c>
      <c r="AF1195" s="71" t="str">
        <f t="shared" si="687"/>
        <v/>
      </c>
      <c r="AG1195" s="71" t="str">
        <f t="shared" si="688"/>
        <v/>
      </c>
      <c r="AH1195" s="71" t="str">
        <f t="shared" si="689"/>
        <v/>
      </c>
      <c r="AI1195" s="71" t="str">
        <f t="shared" si="690"/>
        <v/>
      </c>
      <c r="AJ1195" s="71" t="str">
        <f t="shared" si="691"/>
        <v/>
      </c>
      <c r="AK1195" s="71" t="str">
        <f t="shared" si="692"/>
        <v/>
      </c>
      <c r="AL1195" s="71" t="str">
        <f t="shared" si="693"/>
        <v/>
      </c>
      <c r="AM1195" s="71" t="str">
        <f t="shared" si="694"/>
        <v/>
      </c>
      <c r="AN1195" s="72" t="str">
        <f t="shared" si="695"/>
        <v/>
      </c>
      <c r="AO1195" s="73" t="str">
        <f t="shared" si="696"/>
        <v/>
      </c>
      <c r="AP1195" s="72" t="str">
        <f t="shared" si="697"/>
        <v/>
      </c>
      <c r="AQ1195" s="72" t="str">
        <f t="shared" si="698"/>
        <v/>
      </c>
      <c r="AR1195" s="72" t="str">
        <f t="shared" si="699"/>
        <v/>
      </c>
      <c r="AS1195" s="72" t="str">
        <f t="shared" si="700"/>
        <v/>
      </c>
      <c r="AT1195" s="72" t="str">
        <f t="shared" si="701"/>
        <v/>
      </c>
      <c r="AU1195" s="3"/>
      <c r="AV1195" s="3"/>
      <c r="AW1195" s="3"/>
      <c r="AX1195" s="3"/>
      <c r="AY1195" s="3"/>
      <c r="AZ1195" s="3"/>
      <c r="BA1195" s="3"/>
      <c r="BB1195" s="3"/>
      <c r="BC1195" s="3"/>
      <c r="BD1195" s="3"/>
      <c r="BE1195" s="3"/>
      <c r="BF1195" s="3"/>
      <c r="BG1195" s="3"/>
      <c r="BH1195" s="3"/>
      <c r="BI1195" s="3"/>
      <c r="BJ1195" s="3"/>
      <c r="BK1195" s="3"/>
      <c r="BL1195" s="3"/>
      <c r="BM1195" s="3"/>
      <c r="BN1195" s="3"/>
      <c r="BO1195" s="3"/>
      <c r="BP1195" s="3"/>
      <c r="BQ1195" s="3"/>
      <c r="BR1195" s="3"/>
      <c r="BS1195" s="3"/>
      <c r="BT1195" s="3"/>
      <c r="BU1195" s="3"/>
      <c r="BV1195" s="3"/>
      <c r="BW1195" s="3"/>
      <c r="BX1195" s="3"/>
      <c r="BY1195" s="3"/>
      <c r="BZ1195" s="3"/>
      <c r="CA1195" s="3"/>
      <c r="CB1195" s="3"/>
      <c r="CC1195" s="3"/>
      <c r="CD1195" s="3"/>
      <c r="CE1195" s="3"/>
      <c r="CF1195" s="3"/>
      <c r="CG1195" s="3"/>
      <c r="CH1195" s="3"/>
      <c r="CI1195" s="3"/>
      <c r="CJ1195" s="3"/>
      <c r="CK1195" s="3"/>
      <c r="CL1195" s="3"/>
      <c r="CM1195" s="3"/>
      <c r="CN1195" s="78" t="str">
        <f t="shared" si="702"/>
        <v/>
      </c>
      <c r="CO1195" s="78" t="str">
        <f t="shared" si="703"/>
        <v/>
      </c>
      <c r="CP1195" s="78" t="str">
        <f t="shared" si="704"/>
        <v/>
      </c>
      <c r="CQ1195" s="78" t="str">
        <f t="shared" si="705"/>
        <v/>
      </c>
      <c r="CR1195" s="78" t="str">
        <f t="shared" si="706"/>
        <v/>
      </c>
      <c r="CS1195" s="78" t="str">
        <f t="shared" si="707"/>
        <v/>
      </c>
      <c r="CT1195" s="78">
        <f t="shared" si="708"/>
        <v>0</v>
      </c>
      <c r="CU1195" s="78">
        <f t="shared" si="709"/>
        <v>0</v>
      </c>
      <c r="CV1195" s="78">
        <f t="shared" si="710"/>
        <v>0</v>
      </c>
      <c r="CW1195" s="78">
        <f t="shared" si="711"/>
        <v>0</v>
      </c>
      <c r="CX1195" s="78">
        <f t="shared" si="712"/>
        <v>0</v>
      </c>
      <c r="CY1195" s="78">
        <f t="shared" si="713"/>
        <v>0</v>
      </c>
      <c r="CZ1195" s="78">
        <f t="shared" si="714"/>
        <v>0</v>
      </c>
      <c r="DA1195" s="78">
        <f>IF(COUNTIFS($A$2:$A$601,A1195,$B$2:$B$601,B1195,$F$2:F$601,F1195)&gt;1,1,0)</f>
        <v>0</v>
      </c>
      <c r="DB1195" s="78">
        <f t="shared" si="715"/>
        <v>0</v>
      </c>
      <c r="DC1195" s="78">
        <f t="shared" si="716"/>
        <v>0</v>
      </c>
      <c r="DD1195" s="78">
        <f t="shared" si="717"/>
        <v>0</v>
      </c>
      <c r="DE1195" s="78" t="str">
        <f t="shared" si="718"/>
        <v>1</v>
      </c>
      <c r="DF1195" s="78" t="str">
        <f t="shared" si="719"/>
        <v>1</v>
      </c>
      <c r="DG1195" s="78" t="str">
        <f t="shared" si="720"/>
        <v>1</v>
      </c>
      <c r="DH1195" s="78" t="str">
        <f t="shared" si="721"/>
        <v>1</v>
      </c>
      <c r="DI1195" s="79" t="str">
        <f>IFERROR(IF(J1195="","",VLOOKUP(J1195,Lists!$D$3:$E$13,2,FALSE)),1)</f>
        <v/>
      </c>
      <c r="DJ1195" s="79" t="str">
        <f>IFERROR(IF(K1195="","",VLOOKUP(K1195,Lists!$F$3:$G$14,2,FALSE)),1)</f>
        <v/>
      </c>
      <c r="DK1195" s="79" t="str">
        <f>IFERROR(IF(M1195="","",VLOOKUP(M1195,Lists!$AA$3:$AB$18,2,FALSE)),1)</f>
        <v/>
      </c>
      <c r="DL1195" s="79" t="str">
        <f>IFERROR(IF(N1195="","",VLOOKUP(N1195,Lists!$AC$3:$AD$13,2,FALSE)),1)</f>
        <v/>
      </c>
    </row>
    <row r="1196" spans="1:116" ht="15" customHeight="1" x14ac:dyDescent="0.2">
      <c r="A1196" s="20"/>
      <c r="B1196" s="19"/>
      <c r="C1196" s="19"/>
      <c r="D1196" s="19"/>
      <c r="E1196" s="136"/>
      <c r="F1196" s="70"/>
      <c r="G1196" s="19"/>
      <c r="H1196" s="65"/>
      <c r="I1196" s="20"/>
      <c r="J1196" s="66"/>
      <c r="K1196" s="18"/>
      <c r="L1196" s="18"/>
      <c r="M1196" s="20"/>
      <c r="N1196" s="20"/>
      <c r="O1196" s="18"/>
      <c r="P1196" s="134"/>
      <c r="Q1196" s="70"/>
      <c r="R1196" s="134"/>
      <c r="S1196" s="70"/>
      <c r="T1196" s="134"/>
      <c r="U1196" s="70"/>
      <c r="V1196" s="134"/>
      <c r="W1196" s="20"/>
      <c r="X1196" s="135"/>
      <c r="Y1196" s="20"/>
      <c r="Z1196" s="135"/>
      <c r="AA1196" s="19"/>
      <c r="AB1196" s="19"/>
      <c r="AC1196" s="19"/>
      <c r="AD1196" s="19"/>
      <c r="AE1196" s="71" t="str">
        <f t="shared" si="686"/>
        <v/>
      </c>
      <c r="AF1196" s="71" t="str">
        <f t="shared" si="687"/>
        <v/>
      </c>
      <c r="AG1196" s="71" t="str">
        <f t="shared" si="688"/>
        <v/>
      </c>
      <c r="AH1196" s="71" t="str">
        <f t="shared" si="689"/>
        <v/>
      </c>
      <c r="AI1196" s="71" t="str">
        <f t="shared" si="690"/>
        <v/>
      </c>
      <c r="AJ1196" s="71" t="str">
        <f t="shared" si="691"/>
        <v/>
      </c>
      <c r="AK1196" s="71" t="str">
        <f t="shared" si="692"/>
        <v/>
      </c>
      <c r="AL1196" s="71" t="str">
        <f t="shared" si="693"/>
        <v/>
      </c>
      <c r="AM1196" s="71" t="str">
        <f t="shared" si="694"/>
        <v/>
      </c>
      <c r="AN1196" s="72" t="str">
        <f t="shared" si="695"/>
        <v/>
      </c>
      <c r="AO1196" s="73" t="str">
        <f t="shared" si="696"/>
        <v/>
      </c>
      <c r="AP1196" s="72" t="str">
        <f t="shared" si="697"/>
        <v/>
      </c>
      <c r="AQ1196" s="72" t="str">
        <f t="shared" si="698"/>
        <v/>
      </c>
      <c r="AR1196" s="72" t="str">
        <f t="shared" si="699"/>
        <v/>
      </c>
      <c r="AS1196" s="72" t="str">
        <f t="shared" si="700"/>
        <v/>
      </c>
      <c r="AT1196" s="72" t="str">
        <f t="shared" si="701"/>
        <v/>
      </c>
      <c r="AU1196" s="3"/>
      <c r="AV1196" s="3"/>
      <c r="AW1196" s="3"/>
      <c r="AX1196" s="3"/>
      <c r="AY1196" s="3"/>
      <c r="AZ1196" s="3"/>
      <c r="BA1196" s="3"/>
      <c r="BB1196" s="3"/>
      <c r="BC1196" s="3"/>
      <c r="BD1196" s="3"/>
      <c r="BE1196" s="3"/>
      <c r="BF1196" s="3"/>
      <c r="BG1196" s="3"/>
      <c r="BH1196" s="3"/>
      <c r="BI1196" s="3"/>
      <c r="BJ1196" s="3"/>
      <c r="BK1196" s="3"/>
      <c r="BL1196" s="3"/>
      <c r="BM1196" s="3"/>
      <c r="BN1196" s="3"/>
      <c r="BO1196" s="3"/>
      <c r="BP1196" s="3"/>
      <c r="BQ1196" s="3"/>
      <c r="BR1196" s="3"/>
      <c r="BS1196" s="3"/>
      <c r="BT1196" s="3"/>
      <c r="BU1196" s="3"/>
      <c r="BV1196" s="3"/>
      <c r="BW1196" s="3"/>
      <c r="BX1196" s="3"/>
      <c r="BY1196" s="3"/>
      <c r="BZ1196" s="3"/>
      <c r="CA1196" s="3"/>
      <c r="CB1196" s="3"/>
      <c r="CC1196" s="3"/>
      <c r="CD1196" s="3"/>
      <c r="CE1196" s="3"/>
      <c r="CF1196" s="3"/>
      <c r="CG1196" s="3"/>
      <c r="CH1196" s="3"/>
      <c r="CI1196" s="3"/>
      <c r="CJ1196" s="3"/>
      <c r="CK1196" s="3"/>
      <c r="CL1196" s="3"/>
      <c r="CM1196" s="3"/>
      <c r="CN1196" s="78" t="str">
        <f t="shared" si="702"/>
        <v/>
      </c>
      <c r="CO1196" s="78" t="str">
        <f t="shared" si="703"/>
        <v/>
      </c>
      <c r="CP1196" s="78" t="str">
        <f t="shared" si="704"/>
        <v/>
      </c>
      <c r="CQ1196" s="78" t="str">
        <f t="shared" si="705"/>
        <v/>
      </c>
      <c r="CR1196" s="78" t="str">
        <f t="shared" si="706"/>
        <v/>
      </c>
      <c r="CS1196" s="78" t="str">
        <f t="shared" si="707"/>
        <v/>
      </c>
      <c r="CT1196" s="78">
        <f t="shared" si="708"/>
        <v>0</v>
      </c>
      <c r="CU1196" s="78">
        <f t="shared" si="709"/>
        <v>0</v>
      </c>
      <c r="CV1196" s="78">
        <f t="shared" si="710"/>
        <v>0</v>
      </c>
      <c r="CW1196" s="78">
        <f t="shared" si="711"/>
        <v>0</v>
      </c>
      <c r="CX1196" s="78">
        <f t="shared" si="712"/>
        <v>0</v>
      </c>
      <c r="CY1196" s="78">
        <f t="shared" si="713"/>
        <v>0</v>
      </c>
      <c r="CZ1196" s="78">
        <f t="shared" si="714"/>
        <v>0</v>
      </c>
      <c r="DA1196" s="78">
        <f>IF(COUNTIFS($A$2:$A$601,A1196,$B$2:$B$601,B1196,$F$2:F$601,F1196)&gt;1,1,0)</f>
        <v>0</v>
      </c>
      <c r="DB1196" s="78">
        <f t="shared" si="715"/>
        <v>0</v>
      </c>
      <c r="DC1196" s="78">
        <f t="shared" si="716"/>
        <v>0</v>
      </c>
      <c r="DD1196" s="78">
        <f t="shared" si="717"/>
        <v>0</v>
      </c>
      <c r="DE1196" s="78" t="str">
        <f t="shared" si="718"/>
        <v>1</v>
      </c>
      <c r="DF1196" s="78" t="str">
        <f t="shared" si="719"/>
        <v>1</v>
      </c>
      <c r="DG1196" s="78" t="str">
        <f t="shared" si="720"/>
        <v>1</v>
      </c>
      <c r="DH1196" s="78" t="str">
        <f t="shared" si="721"/>
        <v>1</v>
      </c>
      <c r="DI1196" s="79" t="str">
        <f>IFERROR(IF(J1196="","",VLOOKUP(J1196,Lists!$D$3:$E$13,2,FALSE)),1)</f>
        <v/>
      </c>
      <c r="DJ1196" s="79" t="str">
        <f>IFERROR(IF(K1196="","",VLOOKUP(K1196,Lists!$F$3:$G$14,2,FALSE)),1)</f>
        <v/>
      </c>
      <c r="DK1196" s="79" t="str">
        <f>IFERROR(IF(M1196="","",VLOOKUP(M1196,Lists!$AA$3:$AB$18,2,FALSE)),1)</f>
        <v/>
      </c>
      <c r="DL1196" s="79" t="str">
        <f>IFERROR(IF(N1196="","",VLOOKUP(N1196,Lists!$AC$3:$AD$13,2,FALSE)),1)</f>
        <v/>
      </c>
    </row>
    <row r="1197" spans="1:116" ht="15" customHeight="1" x14ac:dyDescent="0.2">
      <c r="A1197" s="20"/>
      <c r="B1197" s="19"/>
      <c r="C1197" s="19"/>
      <c r="D1197" s="19"/>
      <c r="E1197" s="136"/>
      <c r="F1197" s="70"/>
      <c r="G1197" s="19"/>
      <c r="H1197" s="65"/>
      <c r="I1197" s="20"/>
      <c r="J1197" s="66"/>
      <c r="K1197" s="18"/>
      <c r="L1197" s="18"/>
      <c r="M1197" s="20"/>
      <c r="N1197" s="20"/>
      <c r="O1197" s="18"/>
      <c r="P1197" s="134"/>
      <c r="Q1197" s="70"/>
      <c r="R1197" s="134"/>
      <c r="S1197" s="70"/>
      <c r="T1197" s="134"/>
      <c r="U1197" s="70"/>
      <c r="V1197" s="134"/>
      <c r="W1197" s="20"/>
      <c r="X1197" s="135"/>
      <c r="Y1197" s="20"/>
      <c r="Z1197" s="135"/>
      <c r="AA1197" s="19"/>
      <c r="AB1197" s="19"/>
      <c r="AC1197" s="19"/>
      <c r="AD1197" s="19"/>
      <c r="AE1197" s="71" t="str">
        <f t="shared" si="686"/>
        <v/>
      </c>
      <c r="AF1197" s="71" t="str">
        <f t="shared" si="687"/>
        <v/>
      </c>
      <c r="AG1197" s="71" t="str">
        <f t="shared" si="688"/>
        <v/>
      </c>
      <c r="AH1197" s="71" t="str">
        <f t="shared" si="689"/>
        <v/>
      </c>
      <c r="AI1197" s="71" t="str">
        <f t="shared" si="690"/>
        <v/>
      </c>
      <c r="AJ1197" s="71" t="str">
        <f t="shared" si="691"/>
        <v/>
      </c>
      <c r="AK1197" s="71" t="str">
        <f t="shared" si="692"/>
        <v/>
      </c>
      <c r="AL1197" s="71" t="str">
        <f t="shared" si="693"/>
        <v/>
      </c>
      <c r="AM1197" s="71" t="str">
        <f t="shared" si="694"/>
        <v/>
      </c>
      <c r="AN1197" s="72" t="str">
        <f t="shared" si="695"/>
        <v/>
      </c>
      <c r="AO1197" s="73" t="str">
        <f t="shared" si="696"/>
        <v/>
      </c>
      <c r="AP1197" s="72" t="str">
        <f t="shared" si="697"/>
        <v/>
      </c>
      <c r="AQ1197" s="72" t="str">
        <f t="shared" si="698"/>
        <v/>
      </c>
      <c r="AR1197" s="72" t="str">
        <f t="shared" si="699"/>
        <v/>
      </c>
      <c r="AS1197" s="72" t="str">
        <f t="shared" si="700"/>
        <v/>
      </c>
      <c r="AT1197" s="72" t="str">
        <f t="shared" si="701"/>
        <v/>
      </c>
      <c r="AU1197" s="3"/>
      <c r="AV1197" s="3"/>
      <c r="AW1197" s="3"/>
      <c r="AX1197" s="3"/>
      <c r="AY1197" s="3"/>
      <c r="AZ1197" s="3"/>
      <c r="BA1197" s="3"/>
      <c r="BB1197" s="3"/>
      <c r="BC1197" s="3"/>
      <c r="BD1197" s="3"/>
      <c r="BE1197" s="3"/>
      <c r="BF1197" s="3"/>
      <c r="BG1197" s="3"/>
      <c r="BH1197" s="3"/>
      <c r="BI1197" s="3"/>
      <c r="BJ1197" s="3"/>
      <c r="BK1197" s="3"/>
      <c r="BL1197" s="3"/>
      <c r="BM1197" s="3"/>
      <c r="BN1197" s="3"/>
      <c r="BO1197" s="3"/>
      <c r="BP1197" s="3"/>
      <c r="BQ1197" s="3"/>
      <c r="BR1197" s="3"/>
      <c r="BS1197" s="3"/>
      <c r="BT1197" s="3"/>
      <c r="BU1197" s="3"/>
      <c r="BV1197" s="3"/>
      <c r="BW1197" s="3"/>
      <c r="BX1197" s="3"/>
      <c r="BY1197" s="3"/>
      <c r="BZ1197" s="3"/>
      <c r="CA1197" s="3"/>
      <c r="CB1197" s="3"/>
      <c r="CC1197" s="3"/>
      <c r="CD1197" s="3"/>
      <c r="CE1197" s="3"/>
      <c r="CF1197" s="3"/>
      <c r="CG1197" s="3"/>
      <c r="CH1197" s="3"/>
      <c r="CI1197" s="3"/>
      <c r="CJ1197" s="3"/>
      <c r="CK1197" s="3"/>
      <c r="CL1197" s="3"/>
      <c r="CM1197" s="3"/>
      <c r="CN1197" s="78" t="str">
        <f t="shared" si="702"/>
        <v/>
      </c>
      <c r="CO1197" s="78" t="str">
        <f t="shared" si="703"/>
        <v/>
      </c>
      <c r="CP1197" s="78" t="str">
        <f t="shared" si="704"/>
        <v/>
      </c>
      <c r="CQ1197" s="78" t="str">
        <f t="shared" si="705"/>
        <v/>
      </c>
      <c r="CR1197" s="78" t="str">
        <f t="shared" si="706"/>
        <v/>
      </c>
      <c r="CS1197" s="78" t="str">
        <f t="shared" si="707"/>
        <v/>
      </c>
      <c r="CT1197" s="78">
        <f t="shared" si="708"/>
        <v>0</v>
      </c>
      <c r="CU1197" s="78">
        <f t="shared" si="709"/>
        <v>0</v>
      </c>
      <c r="CV1197" s="78">
        <f t="shared" si="710"/>
        <v>0</v>
      </c>
      <c r="CW1197" s="78">
        <f t="shared" si="711"/>
        <v>0</v>
      </c>
      <c r="CX1197" s="78">
        <f t="shared" si="712"/>
        <v>0</v>
      </c>
      <c r="CY1197" s="78">
        <f t="shared" si="713"/>
        <v>0</v>
      </c>
      <c r="CZ1197" s="78">
        <f t="shared" si="714"/>
        <v>0</v>
      </c>
      <c r="DA1197" s="78">
        <f>IF(COUNTIFS($A$2:$A$601,A1197,$B$2:$B$601,B1197,$F$2:F$601,F1197)&gt;1,1,0)</f>
        <v>0</v>
      </c>
      <c r="DB1197" s="78">
        <f t="shared" si="715"/>
        <v>0</v>
      </c>
      <c r="DC1197" s="78">
        <f t="shared" si="716"/>
        <v>0</v>
      </c>
      <c r="DD1197" s="78">
        <f t="shared" si="717"/>
        <v>0</v>
      </c>
      <c r="DE1197" s="78" t="str">
        <f t="shared" si="718"/>
        <v>1</v>
      </c>
      <c r="DF1197" s="78" t="str">
        <f t="shared" si="719"/>
        <v>1</v>
      </c>
      <c r="DG1197" s="78" t="str">
        <f t="shared" si="720"/>
        <v>1</v>
      </c>
      <c r="DH1197" s="78" t="str">
        <f t="shared" si="721"/>
        <v>1</v>
      </c>
      <c r="DI1197" s="79" t="str">
        <f>IFERROR(IF(J1197="","",VLOOKUP(J1197,Lists!$D$3:$E$13,2,FALSE)),1)</f>
        <v/>
      </c>
      <c r="DJ1197" s="79" t="str">
        <f>IFERROR(IF(K1197="","",VLOOKUP(K1197,Lists!$F$3:$G$14,2,FALSE)),1)</f>
        <v/>
      </c>
      <c r="DK1197" s="79" t="str">
        <f>IFERROR(IF(M1197="","",VLOOKUP(M1197,Lists!$AA$3:$AB$18,2,FALSE)),1)</f>
        <v/>
      </c>
      <c r="DL1197" s="79" t="str">
        <f>IFERROR(IF(N1197="","",VLOOKUP(N1197,Lists!$AC$3:$AD$13,2,FALSE)),1)</f>
        <v/>
      </c>
    </row>
    <row r="1198" spans="1:116" ht="15" customHeight="1" x14ac:dyDescent="0.2">
      <c r="A1198" s="20"/>
      <c r="B1198" s="19"/>
      <c r="C1198" s="19"/>
      <c r="D1198" s="19"/>
      <c r="E1198" s="136"/>
      <c r="F1198" s="70"/>
      <c r="G1198" s="19"/>
      <c r="H1198" s="65"/>
      <c r="I1198" s="20"/>
      <c r="J1198" s="66"/>
      <c r="K1198" s="18"/>
      <c r="L1198" s="18"/>
      <c r="M1198" s="20"/>
      <c r="N1198" s="20"/>
      <c r="O1198" s="18"/>
      <c r="P1198" s="134"/>
      <c r="Q1198" s="70"/>
      <c r="R1198" s="134"/>
      <c r="S1198" s="70"/>
      <c r="T1198" s="134"/>
      <c r="U1198" s="70"/>
      <c r="V1198" s="134"/>
      <c r="W1198" s="20"/>
      <c r="X1198" s="135"/>
      <c r="Y1198" s="20"/>
      <c r="Z1198" s="135"/>
      <c r="AA1198" s="19"/>
      <c r="AB1198" s="19"/>
      <c r="AC1198" s="19"/>
      <c r="AD1198" s="19"/>
      <c r="AE1198" s="71" t="str">
        <f t="shared" si="686"/>
        <v/>
      </c>
      <c r="AF1198" s="71" t="str">
        <f t="shared" si="687"/>
        <v/>
      </c>
      <c r="AG1198" s="71" t="str">
        <f t="shared" si="688"/>
        <v/>
      </c>
      <c r="AH1198" s="71" t="str">
        <f t="shared" si="689"/>
        <v/>
      </c>
      <c r="AI1198" s="71" t="str">
        <f t="shared" si="690"/>
        <v/>
      </c>
      <c r="AJ1198" s="71" t="str">
        <f t="shared" si="691"/>
        <v/>
      </c>
      <c r="AK1198" s="71" t="str">
        <f t="shared" si="692"/>
        <v/>
      </c>
      <c r="AL1198" s="71" t="str">
        <f t="shared" si="693"/>
        <v/>
      </c>
      <c r="AM1198" s="71" t="str">
        <f t="shared" si="694"/>
        <v/>
      </c>
      <c r="AN1198" s="72" t="str">
        <f t="shared" si="695"/>
        <v/>
      </c>
      <c r="AO1198" s="73" t="str">
        <f t="shared" si="696"/>
        <v/>
      </c>
      <c r="AP1198" s="72" t="str">
        <f t="shared" si="697"/>
        <v/>
      </c>
      <c r="AQ1198" s="72" t="str">
        <f t="shared" si="698"/>
        <v/>
      </c>
      <c r="AR1198" s="72" t="str">
        <f t="shared" si="699"/>
        <v/>
      </c>
      <c r="AS1198" s="72" t="str">
        <f t="shared" si="700"/>
        <v/>
      </c>
      <c r="AT1198" s="72" t="str">
        <f t="shared" si="701"/>
        <v/>
      </c>
      <c r="AU1198" s="3"/>
      <c r="AV1198" s="3"/>
      <c r="AW1198" s="3"/>
      <c r="AX1198" s="3"/>
      <c r="AY1198" s="3"/>
      <c r="AZ1198" s="3"/>
      <c r="BA1198" s="3"/>
      <c r="BB1198" s="3"/>
      <c r="BC1198" s="3"/>
      <c r="BD1198" s="3"/>
      <c r="BE1198" s="3"/>
      <c r="BF1198" s="3"/>
      <c r="BG1198" s="3"/>
      <c r="BH1198" s="3"/>
      <c r="BI1198" s="3"/>
      <c r="BJ1198" s="3"/>
      <c r="BK1198" s="3"/>
      <c r="BL1198" s="3"/>
      <c r="BM1198" s="3"/>
      <c r="BN1198" s="3"/>
      <c r="BO1198" s="3"/>
      <c r="BP1198" s="3"/>
      <c r="BQ1198" s="3"/>
      <c r="BR1198" s="3"/>
      <c r="BS1198" s="3"/>
      <c r="BT1198" s="3"/>
      <c r="BU1198" s="3"/>
      <c r="BV1198" s="3"/>
      <c r="BW1198" s="3"/>
      <c r="BX1198" s="3"/>
      <c r="BY1198" s="3"/>
      <c r="BZ1198" s="3"/>
      <c r="CA1198" s="3"/>
      <c r="CB1198" s="3"/>
      <c r="CC1198" s="3"/>
      <c r="CD1198" s="3"/>
      <c r="CE1198" s="3"/>
      <c r="CF1198" s="3"/>
      <c r="CG1198" s="3"/>
      <c r="CH1198" s="3"/>
      <c r="CI1198" s="3"/>
      <c r="CJ1198" s="3"/>
      <c r="CK1198" s="3"/>
      <c r="CL1198" s="3"/>
      <c r="CM1198" s="3"/>
      <c r="CN1198" s="78" t="str">
        <f t="shared" si="702"/>
        <v/>
      </c>
      <c r="CO1198" s="78" t="str">
        <f t="shared" si="703"/>
        <v/>
      </c>
      <c r="CP1198" s="78" t="str">
        <f t="shared" si="704"/>
        <v/>
      </c>
      <c r="CQ1198" s="78" t="str">
        <f t="shared" si="705"/>
        <v/>
      </c>
      <c r="CR1198" s="78" t="str">
        <f t="shared" si="706"/>
        <v/>
      </c>
      <c r="CS1198" s="78" t="str">
        <f t="shared" si="707"/>
        <v/>
      </c>
      <c r="CT1198" s="78">
        <f t="shared" si="708"/>
        <v>0</v>
      </c>
      <c r="CU1198" s="78">
        <f t="shared" si="709"/>
        <v>0</v>
      </c>
      <c r="CV1198" s="78">
        <f t="shared" si="710"/>
        <v>0</v>
      </c>
      <c r="CW1198" s="78">
        <f t="shared" si="711"/>
        <v>0</v>
      </c>
      <c r="CX1198" s="78">
        <f t="shared" si="712"/>
        <v>0</v>
      </c>
      <c r="CY1198" s="78">
        <f t="shared" si="713"/>
        <v>0</v>
      </c>
      <c r="CZ1198" s="78">
        <f t="shared" si="714"/>
        <v>0</v>
      </c>
      <c r="DA1198" s="78">
        <f>IF(COUNTIFS($A$2:$A$601,A1198,$B$2:$B$601,B1198,$F$2:F$601,F1198)&gt;1,1,0)</f>
        <v>0</v>
      </c>
      <c r="DB1198" s="78">
        <f t="shared" si="715"/>
        <v>0</v>
      </c>
      <c r="DC1198" s="78">
        <f t="shared" si="716"/>
        <v>0</v>
      </c>
      <c r="DD1198" s="78">
        <f t="shared" si="717"/>
        <v>0</v>
      </c>
      <c r="DE1198" s="78" t="str">
        <f t="shared" si="718"/>
        <v>1</v>
      </c>
      <c r="DF1198" s="78" t="str">
        <f t="shared" si="719"/>
        <v>1</v>
      </c>
      <c r="DG1198" s="78" t="str">
        <f t="shared" si="720"/>
        <v>1</v>
      </c>
      <c r="DH1198" s="78" t="str">
        <f t="shared" si="721"/>
        <v>1</v>
      </c>
      <c r="DI1198" s="79" t="str">
        <f>IFERROR(IF(J1198="","",VLOOKUP(J1198,Lists!$D$3:$E$13,2,FALSE)),1)</f>
        <v/>
      </c>
      <c r="DJ1198" s="79" t="str">
        <f>IFERROR(IF(K1198="","",VLOOKUP(K1198,Lists!$F$3:$G$14,2,FALSE)),1)</f>
        <v/>
      </c>
      <c r="DK1198" s="79" t="str">
        <f>IFERROR(IF(M1198="","",VLOOKUP(M1198,Lists!$AA$3:$AB$18,2,FALSE)),1)</f>
        <v/>
      </c>
      <c r="DL1198" s="79" t="str">
        <f>IFERROR(IF(N1198="","",VLOOKUP(N1198,Lists!$AC$3:$AD$13,2,FALSE)),1)</f>
        <v/>
      </c>
    </row>
    <row r="1199" spans="1:116" ht="15" customHeight="1" x14ac:dyDescent="0.2">
      <c r="A1199" s="20"/>
      <c r="B1199" s="19"/>
      <c r="C1199" s="19"/>
      <c r="D1199" s="19"/>
      <c r="E1199" s="136"/>
      <c r="F1199" s="70"/>
      <c r="G1199" s="19"/>
      <c r="H1199" s="65"/>
      <c r="I1199" s="20"/>
      <c r="J1199" s="66"/>
      <c r="K1199" s="18"/>
      <c r="L1199" s="18"/>
      <c r="M1199" s="20"/>
      <c r="N1199" s="20"/>
      <c r="O1199" s="18"/>
      <c r="P1199" s="134"/>
      <c r="Q1199" s="70"/>
      <c r="R1199" s="134"/>
      <c r="S1199" s="70"/>
      <c r="T1199" s="134"/>
      <c r="U1199" s="70"/>
      <c r="V1199" s="134"/>
      <c r="W1199" s="20"/>
      <c r="X1199" s="135"/>
      <c r="Y1199" s="20"/>
      <c r="Z1199" s="135"/>
      <c r="AA1199" s="19"/>
      <c r="AB1199" s="19"/>
      <c r="AC1199" s="19"/>
      <c r="AD1199" s="19"/>
      <c r="AE1199" s="71" t="str">
        <f t="shared" si="686"/>
        <v/>
      </c>
      <c r="AF1199" s="71" t="str">
        <f t="shared" si="687"/>
        <v/>
      </c>
      <c r="AG1199" s="71" t="str">
        <f t="shared" si="688"/>
        <v/>
      </c>
      <c r="AH1199" s="71" t="str">
        <f t="shared" si="689"/>
        <v/>
      </c>
      <c r="AI1199" s="71" t="str">
        <f t="shared" si="690"/>
        <v/>
      </c>
      <c r="AJ1199" s="71" t="str">
        <f t="shared" si="691"/>
        <v/>
      </c>
      <c r="AK1199" s="71" t="str">
        <f t="shared" si="692"/>
        <v/>
      </c>
      <c r="AL1199" s="71" t="str">
        <f t="shared" si="693"/>
        <v/>
      </c>
      <c r="AM1199" s="71" t="str">
        <f t="shared" si="694"/>
        <v/>
      </c>
      <c r="AN1199" s="72" t="str">
        <f t="shared" si="695"/>
        <v/>
      </c>
      <c r="AO1199" s="73" t="str">
        <f t="shared" si="696"/>
        <v/>
      </c>
      <c r="AP1199" s="72" t="str">
        <f t="shared" si="697"/>
        <v/>
      </c>
      <c r="AQ1199" s="72" t="str">
        <f t="shared" si="698"/>
        <v/>
      </c>
      <c r="AR1199" s="72" t="str">
        <f t="shared" si="699"/>
        <v/>
      </c>
      <c r="AS1199" s="72" t="str">
        <f t="shared" si="700"/>
        <v/>
      </c>
      <c r="AT1199" s="72" t="str">
        <f t="shared" si="701"/>
        <v/>
      </c>
      <c r="AU1199" s="3"/>
      <c r="AV1199" s="3"/>
      <c r="AW1199" s="3"/>
      <c r="AX1199" s="3"/>
      <c r="AY1199" s="3"/>
      <c r="AZ1199" s="3"/>
      <c r="BA1199" s="3"/>
      <c r="BB1199" s="3"/>
      <c r="BC1199" s="3"/>
      <c r="BD1199" s="3"/>
      <c r="BE1199" s="3"/>
      <c r="BF1199" s="3"/>
      <c r="BG1199" s="3"/>
      <c r="BH1199" s="3"/>
      <c r="BI1199" s="3"/>
      <c r="BJ1199" s="3"/>
      <c r="BK1199" s="3"/>
      <c r="BL1199" s="3"/>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3"/>
      <c r="CI1199" s="3"/>
      <c r="CJ1199" s="3"/>
      <c r="CK1199" s="3"/>
      <c r="CL1199" s="3"/>
      <c r="CM1199" s="3"/>
      <c r="CN1199" s="78" t="str">
        <f t="shared" si="702"/>
        <v/>
      </c>
      <c r="CO1199" s="78" t="str">
        <f t="shared" si="703"/>
        <v/>
      </c>
      <c r="CP1199" s="78" t="str">
        <f t="shared" si="704"/>
        <v/>
      </c>
      <c r="CQ1199" s="78" t="str">
        <f t="shared" si="705"/>
        <v/>
      </c>
      <c r="CR1199" s="78" t="str">
        <f t="shared" si="706"/>
        <v/>
      </c>
      <c r="CS1199" s="78" t="str">
        <f t="shared" si="707"/>
        <v/>
      </c>
      <c r="CT1199" s="78">
        <f t="shared" si="708"/>
        <v>0</v>
      </c>
      <c r="CU1199" s="78">
        <f t="shared" si="709"/>
        <v>0</v>
      </c>
      <c r="CV1199" s="78">
        <f t="shared" si="710"/>
        <v>0</v>
      </c>
      <c r="CW1199" s="78">
        <f t="shared" si="711"/>
        <v>0</v>
      </c>
      <c r="CX1199" s="78">
        <f t="shared" si="712"/>
        <v>0</v>
      </c>
      <c r="CY1199" s="78">
        <f t="shared" si="713"/>
        <v>0</v>
      </c>
      <c r="CZ1199" s="78">
        <f t="shared" si="714"/>
        <v>0</v>
      </c>
      <c r="DA1199" s="78">
        <f>IF(COUNTIFS($A$2:$A$601,A1199,$B$2:$B$601,B1199,$F$2:F$601,F1199)&gt;1,1,0)</f>
        <v>0</v>
      </c>
      <c r="DB1199" s="78">
        <f t="shared" si="715"/>
        <v>0</v>
      </c>
      <c r="DC1199" s="78">
        <f t="shared" si="716"/>
        <v>0</v>
      </c>
      <c r="DD1199" s="78">
        <f t="shared" si="717"/>
        <v>0</v>
      </c>
      <c r="DE1199" s="78" t="str">
        <f t="shared" si="718"/>
        <v>1</v>
      </c>
      <c r="DF1199" s="78" t="str">
        <f t="shared" si="719"/>
        <v>1</v>
      </c>
      <c r="DG1199" s="78" t="str">
        <f t="shared" si="720"/>
        <v>1</v>
      </c>
      <c r="DH1199" s="78" t="str">
        <f t="shared" si="721"/>
        <v>1</v>
      </c>
      <c r="DI1199" s="79" t="str">
        <f>IFERROR(IF(J1199="","",VLOOKUP(J1199,Lists!$D$3:$E$13,2,FALSE)),1)</f>
        <v/>
      </c>
      <c r="DJ1199" s="79" t="str">
        <f>IFERROR(IF(K1199="","",VLOOKUP(K1199,Lists!$F$3:$G$14,2,FALSE)),1)</f>
        <v/>
      </c>
      <c r="DK1199" s="79" t="str">
        <f>IFERROR(IF(M1199="","",VLOOKUP(M1199,Lists!$AA$3:$AB$18,2,FALSE)),1)</f>
        <v/>
      </c>
      <c r="DL1199" s="79" t="str">
        <f>IFERROR(IF(N1199="","",VLOOKUP(N1199,Lists!$AC$3:$AD$13,2,FALSE)),1)</f>
        <v/>
      </c>
    </row>
    <row r="1200" spans="1:116" ht="15" customHeight="1" x14ac:dyDescent="0.2">
      <c r="A1200" s="20"/>
      <c r="B1200" s="19"/>
      <c r="C1200" s="19"/>
      <c r="D1200" s="19"/>
      <c r="E1200" s="136"/>
      <c r="F1200" s="70"/>
      <c r="G1200" s="19"/>
      <c r="H1200" s="65"/>
      <c r="I1200" s="20"/>
      <c r="J1200" s="66"/>
      <c r="K1200" s="18"/>
      <c r="L1200" s="18"/>
      <c r="M1200" s="20"/>
      <c r="N1200" s="20"/>
      <c r="O1200" s="18"/>
      <c r="P1200" s="134"/>
      <c r="Q1200" s="70"/>
      <c r="R1200" s="134"/>
      <c r="S1200" s="70"/>
      <c r="T1200" s="134"/>
      <c r="U1200" s="70"/>
      <c r="V1200" s="134"/>
      <c r="W1200" s="20"/>
      <c r="X1200" s="135"/>
      <c r="Y1200" s="20"/>
      <c r="Z1200" s="135"/>
      <c r="AA1200" s="19"/>
      <c r="AB1200" s="19"/>
      <c r="AC1200" s="19"/>
      <c r="AD1200" s="19"/>
      <c r="AE1200" s="71" t="str">
        <f t="shared" si="686"/>
        <v/>
      </c>
      <c r="AF1200" s="71" t="str">
        <f t="shared" si="687"/>
        <v/>
      </c>
      <c r="AG1200" s="71" t="str">
        <f t="shared" si="688"/>
        <v/>
      </c>
      <c r="AH1200" s="71" t="str">
        <f t="shared" si="689"/>
        <v/>
      </c>
      <c r="AI1200" s="71" t="str">
        <f t="shared" si="690"/>
        <v/>
      </c>
      <c r="AJ1200" s="71" t="str">
        <f t="shared" si="691"/>
        <v/>
      </c>
      <c r="AK1200" s="71" t="str">
        <f t="shared" si="692"/>
        <v/>
      </c>
      <c r="AL1200" s="71" t="str">
        <f t="shared" si="693"/>
        <v/>
      </c>
      <c r="AM1200" s="71" t="str">
        <f t="shared" si="694"/>
        <v/>
      </c>
      <c r="AN1200" s="72" t="str">
        <f t="shared" si="695"/>
        <v/>
      </c>
      <c r="AO1200" s="73" t="str">
        <f t="shared" si="696"/>
        <v/>
      </c>
      <c r="AP1200" s="72" t="str">
        <f t="shared" si="697"/>
        <v/>
      </c>
      <c r="AQ1200" s="72" t="str">
        <f t="shared" si="698"/>
        <v/>
      </c>
      <c r="AR1200" s="72" t="str">
        <f t="shared" si="699"/>
        <v/>
      </c>
      <c r="AS1200" s="72" t="str">
        <f t="shared" si="700"/>
        <v/>
      </c>
      <c r="AT1200" s="72" t="str">
        <f t="shared" si="701"/>
        <v/>
      </c>
      <c r="AU1200" s="3"/>
      <c r="AV1200" s="3"/>
      <c r="AW1200" s="3"/>
      <c r="AX1200" s="3"/>
      <c r="AY1200" s="3"/>
      <c r="AZ1200" s="3"/>
      <c r="BA1200" s="3"/>
      <c r="BB1200" s="3"/>
      <c r="BC1200" s="3"/>
      <c r="BD1200" s="3"/>
      <c r="BE1200" s="3"/>
      <c r="BF1200" s="3"/>
      <c r="BG1200" s="3"/>
      <c r="BH1200" s="3"/>
      <c r="BI1200" s="3"/>
      <c r="BJ1200" s="3"/>
      <c r="BK1200" s="3"/>
      <c r="BL1200" s="3"/>
      <c r="BM1200" s="3"/>
      <c r="BN1200" s="3"/>
      <c r="BO1200" s="3"/>
      <c r="BP1200" s="3"/>
      <c r="BQ1200" s="3"/>
      <c r="BR1200" s="3"/>
      <c r="BS1200" s="3"/>
      <c r="BT1200" s="3"/>
      <c r="BU1200" s="3"/>
      <c r="BV1200" s="3"/>
      <c r="BW1200" s="3"/>
      <c r="BX1200" s="3"/>
      <c r="BY1200" s="3"/>
      <c r="BZ1200" s="3"/>
      <c r="CA1200" s="3"/>
      <c r="CB1200" s="3"/>
      <c r="CC1200" s="3"/>
      <c r="CD1200" s="3"/>
      <c r="CE1200" s="3"/>
      <c r="CF1200" s="3"/>
      <c r="CG1200" s="3"/>
      <c r="CH1200" s="3"/>
      <c r="CI1200" s="3"/>
      <c r="CJ1200" s="3"/>
      <c r="CK1200" s="3"/>
      <c r="CL1200" s="3"/>
      <c r="CM1200" s="3"/>
      <c r="CN1200" s="78" t="str">
        <f t="shared" si="702"/>
        <v/>
      </c>
      <c r="CO1200" s="78" t="str">
        <f t="shared" si="703"/>
        <v/>
      </c>
      <c r="CP1200" s="78" t="str">
        <f t="shared" si="704"/>
        <v/>
      </c>
      <c r="CQ1200" s="78" t="str">
        <f t="shared" si="705"/>
        <v/>
      </c>
      <c r="CR1200" s="78" t="str">
        <f t="shared" si="706"/>
        <v/>
      </c>
      <c r="CS1200" s="78" t="str">
        <f t="shared" si="707"/>
        <v/>
      </c>
      <c r="CT1200" s="78">
        <f t="shared" si="708"/>
        <v>0</v>
      </c>
      <c r="CU1200" s="78">
        <f t="shared" si="709"/>
        <v>0</v>
      </c>
      <c r="CV1200" s="78">
        <f t="shared" si="710"/>
        <v>0</v>
      </c>
      <c r="CW1200" s="78">
        <f t="shared" si="711"/>
        <v>0</v>
      </c>
      <c r="CX1200" s="78">
        <f t="shared" si="712"/>
        <v>0</v>
      </c>
      <c r="CY1200" s="78">
        <f t="shared" si="713"/>
        <v>0</v>
      </c>
      <c r="CZ1200" s="78">
        <f t="shared" si="714"/>
        <v>0</v>
      </c>
      <c r="DA1200" s="78">
        <f>IF(COUNTIFS($A$2:$A$601,A1200,$B$2:$B$601,B1200,$F$2:F$601,F1200)&gt;1,1,0)</f>
        <v>0</v>
      </c>
      <c r="DB1200" s="78">
        <f t="shared" si="715"/>
        <v>0</v>
      </c>
      <c r="DC1200" s="78">
        <f t="shared" si="716"/>
        <v>0</v>
      </c>
      <c r="DD1200" s="78">
        <f t="shared" si="717"/>
        <v>0</v>
      </c>
      <c r="DE1200" s="78" t="str">
        <f t="shared" si="718"/>
        <v>1</v>
      </c>
      <c r="DF1200" s="78" t="str">
        <f t="shared" si="719"/>
        <v>1</v>
      </c>
      <c r="DG1200" s="78" t="str">
        <f t="shared" si="720"/>
        <v>1</v>
      </c>
      <c r="DH1200" s="78" t="str">
        <f t="shared" si="721"/>
        <v>1</v>
      </c>
      <c r="DI1200" s="79" t="str">
        <f>IFERROR(IF(J1200="","",VLOOKUP(J1200,Lists!$D$3:$E$13,2,FALSE)),1)</f>
        <v/>
      </c>
      <c r="DJ1200" s="79" t="str">
        <f>IFERROR(IF(K1200="","",VLOOKUP(K1200,Lists!$F$3:$G$14,2,FALSE)),1)</f>
        <v/>
      </c>
      <c r="DK1200" s="79" t="str">
        <f>IFERROR(IF(M1200="","",VLOOKUP(M1200,Lists!$AA$3:$AB$18,2,FALSE)),1)</f>
        <v/>
      </c>
      <c r="DL1200" s="79" t="str">
        <f>IFERROR(IF(N1200="","",VLOOKUP(N1200,Lists!$AC$3:$AD$13,2,FALSE)),1)</f>
        <v/>
      </c>
    </row>
    <row r="1201" spans="1:116" ht="15" customHeight="1" x14ac:dyDescent="0.2">
      <c r="A1201" s="20"/>
      <c r="B1201" s="19"/>
      <c r="C1201" s="19"/>
      <c r="D1201" s="19"/>
      <c r="E1201" s="136"/>
      <c r="F1201" s="70"/>
      <c r="G1201" s="19"/>
      <c r="H1201" s="65"/>
      <c r="I1201" s="20"/>
      <c r="J1201" s="66"/>
      <c r="K1201" s="18"/>
      <c r="L1201" s="18"/>
      <c r="M1201" s="20"/>
      <c r="N1201" s="20"/>
      <c r="O1201" s="18"/>
      <c r="P1201" s="134"/>
      <c r="Q1201" s="70"/>
      <c r="R1201" s="134"/>
      <c r="S1201" s="70"/>
      <c r="T1201" s="134"/>
      <c r="U1201" s="70"/>
      <c r="V1201" s="134"/>
      <c r="W1201" s="20"/>
      <c r="X1201" s="135"/>
      <c r="Y1201" s="20"/>
      <c r="Z1201" s="135"/>
      <c r="AA1201" s="19"/>
      <c r="AB1201" s="19"/>
      <c r="AC1201" s="19"/>
      <c r="AD1201" s="19"/>
      <c r="AE1201" s="71" t="str">
        <f t="shared" si="686"/>
        <v/>
      </c>
      <c r="AF1201" s="71" t="str">
        <f t="shared" si="687"/>
        <v/>
      </c>
      <c r="AG1201" s="71" t="str">
        <f t="shared" si="688"/>
        <v/>
      </c>
      <c r="AH1201" s="71" t="str">
        <f t="shared" si="689"/>
        <v/>
      </c>
      <c r="AI1201" s="71" t="str">
        <f t="shared" si="690"/>
        <v/>
      </c>
      <c r="AJ1201" s="71" t="str">
        <f t="shared" si="691"/>
        <v/>
      </c>
      <c r="AK1201" s="71" t="str">
        <f t="shared" si="692"/>
        <v/>
      </c>
      <c r="AL1201" s="71" t="str">
        <f t="shared" si="693"/>
        <v/>
      </c>
      <c r="AM1201" s="71" t="str">
        <f t="shared" si="694"/>
        <v/>
      </c>
      <c r="AN1201" s="72" t="str">
        <f t="shared" si="695"/>
        <v/>
      </c>
      <c r="AO1201" s="73" t="str">
        <f t="shared" si="696"/>
        <v/>
      </c>
      <c r="AP1201" s="72" t="str">
        <f t="shared" si="697"/>
        <v/>
      </c>
      <c r="AQ1201" s="72" t="str">
        <f t="shared" si="698"/>
        <v/>
      </c>
      <c r="AR1201" s="72" t="str">
        <f t="shared" si="699"/>
        <v/>
      </c>
      <c r="AS1201" s="72" t="str">
        <f t="shared" si="700"/>
        <v/>
      </c>
      <c r="AT1201" s="72" t="str">
        <f t="shared" si="701"/>
        <v/>
      </c>
      <c r="AU1201" s="3"/>
      <c r="AV1201" s="3"/>
      <c r="AW1201" s="3"/>
      <c r="AX1201" s="3"/>
      <c r="AY1201" s="3"/>
      <c r="AZ1201" s="3"/>
      <c r="BA1201" s="3"/>
      <c r="BB1201" s="3"/>
      <c r="BC1201" s="3"/>
      <c r="BD1201" s="3"/>
      <c r="BE1201" s="3"/>
      <c r="BF1201" s="3"/>
      <c r="BG1201" s="3"/>
      <c r="BH1201" s="3"/>
      <c r="BI1201" s="3"/>
      <c r="BJ1201" s="3"/>
      <c r="BK1201" s="3"/>
      <c r="BL1201" s="3"/>
      <c r="BM1201" s="3"/>
      <c r="BN1201" s="3"/>
      <c r="BO1201" s="3"/>
      <c r="BP1201" s="3"/>
      <c r="BQ1201" s="3"/>
      <c r="BR1201" s="3"/>
      <c r="BS1201" s="3"/>
      <c r="BT1201" s="3"/>
      <c r="BU1201" s="3"/>
      <c r="BV1201" s="3"/>
      <c r="BW1201" s="3"/>
      <c r="BX1201" s="3"/>
      <c r="BY1201" s="3"/>
      <c r="BZ1201" s="3"/>
      <c r="CA1201" s="3"/>
      <c r="CB1201" s="3"/>
      <c r="CC1201" s="3"/>
      <c r="CD1201" s="3"/>
      <c r="CE1201" s="3"/>
      <c r="CF1201" s="3"/>
      <c r="CG1201" s="3"/>
      <c r="CH1201" s="3"/>
      <c r="CI1201" s="3"/>
      <c r="CJ1201" s="3"/>
      <c r="CK1201" s="3"/>
      <c r="CL1201" s="3"/>
      <c r="CM1201" s="3"/>
      <c r="CN1201" s="78" t="str">
        <f t="shared" si="702"/>
        <v/>
      </c>
      <c r="CO1201" s="78" t="str">
        <f t="shared" si="703"/>
        <v/>
      </c>
      <c r="CP1201" s="78" t="str">
        <f t="shared" si="704"/>
        <v/>
      </c>
      <c r="CQ1201" s="78" t="str">
        <f t="shared" si="705"/>
        <v/>
      </c>
      <c r="CR1201" s="78" t="str">
        <f t="shared" si="706"/>
        <v/>
      </c>
      <c r="CS1201" s="78" t="str">
        <f t="shared" si="707"/>
        <v/>
      </c>
      <c r="CT1201" s="78">
        <f t="shared" si="708"/>
        <v>0</v>
      </c>
      <c r="CU1201" s="78">
        <f t="shared" si="709"/>
        <v>0</v>
      </c>
      <c r="CV1201" s="78">
        <f t="shared" si="710"/>
        <v>0</v>
      </c>
      <c r="CW1201" s="78">
        <f t="shared" si="711"/>
        <v>0</v>
      </c>
      <c r="CX1201" s="78">
        <f t="shared" si="712"/>
        <v>0</v>
      </c>
      <c r="CY1201" s="78">
        <f t="shared" si="713"/>
        <v>0</v>
      </c>
      <c r="CZ1201" s="78">
        <f t="shared" si="714"/>
        <v>0</v>
      </c>
      <c r="DA1201" s="78">
        <f>IF(COUNTIFS($A$2:$A$601,A1201,$B$2:$B$601,B1201,$F$2:F$601,F1201)&gt;1,1,0)</f>
        <v>0</v>
      </c>
      <c r="DB1201" s="78">
        <f t="shared" si="715"/>
        <v>0</v>
      </c>
      <c r="DC1201" s="78">
        <f t="shared" si="716"/>
        <v>0</v>
      </c>
      <c r="DD1201" s="78">
        <f t="shared" si="717"/>
        <v>0</v>
      </c>
      <c r="DE1201" s="78" t="str">
        <f t="shared" si="718"/>
        <v>1</v>
      </c>
      <c r="DF1201" s="78" t="str">
        <f t="shared" si="719"/>
        <v>1</v>
      </c>
      <c r="DG1201" s="78" t="str">
        <f t="shared" si="720"/>
        <v>1</v>
      </c>
      <c r="DH1201" s="78" t="str">
        <f t="shared" si="721"/>
        <v>1</v>
      </c>
      <c r="DI1201" s="79" t="str">
        <f>IFERROR(IF(J1201="","",VLOOKUP(J1201,Lists!$D$3:$E$13,2,FALSE)),1)</f>
        <v/>
      </c>
      <c r="DJ1201" s="79" t="str">
        <f>IFERROR(IF(K1201="","",VLOOKUP(K1201,Lists!$F$3:$G$14,2,FALSE)),1)</f>
        <v/>
      </c>
      <c r="DK1201" s="79" t="str">
        <f>IFERROR(IF(M1201="","",VLOOKUP(M1201,Lists!$AA$3:$AB$18,2,FALSE)),1)</f>
        <v/>
      </c>
      <c r="DL1201" s="79" t="str">
        <f>IFERROR(IF(N1201="","",VLOOKUP(N1201,Lists!$AC$3:$AD$13,2,FALSE)),1)</f>
        <v/>
      </c>
    </row>
    <row r="1202" spans="1:116" ht="15" customHeight="1" x14ac:dyDescent="0.2">
      <c r="A1202" s="20"/>
      <c r="B1202" s="19"/>
      <c r="C1202" s="19"/>
      <c r="D1202" s="19"/>
      <c r="E1202" s="136"/>
      <c r="F1202" s="70"/>
      <c r="G1202" s="19"/>
      <c r="H1202" s="65"/>
      <c r="I1202" s="20"/>
      <c r="J1202" s="66"/>
      <c r="K1202" s="18"/>
      <c r="L1202" s="18"/>
      <c r="M1202" s="20"/>
      <c r="N1202" s="20"/>
      <c r="O1202" s="18"/>
      <c r="P1202" s="134"/>
      <c r="Q1202" s="70"/>
      <c r="R1202" s="134"/>
      <c r="S1202" s="70"/>
      <c r="T1202" s="134"/>
      <c r="U1202" s="70"/>
      <c r="V1202" s="134"/>
      <c r="W1202" s="20"/>
      <c r="X1202" s="135"/>
      <c r="Y1202" s="20"/>
      <c r="Z1202" s="135"/>
      <c r="AA1202" s="19"/>
      <c r="AB1202" s="19"/>
      <c r="AC1202" s="19"/>
      <c r="AD1202" s="19"/>
      <c r="AE1202" s="71" t="str">
        <f t="shared" si="686"/>
        <v/>
      </c>
      <c r="AF1202" s="71" t="str">
        <f t="shared" si="687"/>
        <v/>
      </c>
      <c r="AG1202" s="71" t="str">
        <f t="shared" si="688"/>
        <v/>
      </c>
      <c r="AH1202" s="71" t="str">
        <f t="shared" si="689"/>
        <v/>
      </c>
      <c r="AI1202" s="71" t="str">
        <f t="shared" si="690"/>
        <v/>
      </c>
      <c r="AJ1202" s="71" t="str">
        <f t="shared" si="691"/>
        <v/>
      </c>
      <c r="AK1202" s="71" t="str">
        <f t="shared" si="692"/>
        <v/>
      </c>
      <c r="AL1202" s="71" t="str">
        <f t="shared" si="693"/>
        <v/>
      </c>
      <c r="AM1202" s="71" t="str">
        <f t="shared" si="694"/>
        <v/>
      </c>
      <c r="AN1202" s="72" t="str">
        <f t="shared" si="695"/>
        <v/>
      </c>
      <c r="AO1202" s="73" t="str">
        <f t="shared" si="696"/>
        <v/>
      </c>
      <c r="AP1202" s="72" t="str">
        <f t="shared" si="697"/>
        <v/>
      </c>
      <c r="AQ1202" s="72" t="str">
        <f t="shared" si="698"/>
        <v/>
      </c>
      <c r="AR1202" s="72" t="str">
        <f t="shared" si="699"/>
        <v/>
      </c>
      <c r="AS1202" s="72" t="str">
        <f t="shared" si="700"/>
        <v/>
      </c>
      <c r="AT1202" s="72" t="str">
        <f t="shared" si="701"/>
        <v/>
      </c>
      <c r="AU1202" s="3"/>
      <c r="AV1202" s="3"/>
      <c r="AW1202" s="3"/>
      <c r="AX1202" s="3"/>
      <c r="AY1202" s="3"/>
      <c r="AZ1202" s="3"/>
      <c r="BA1202" s="3"/>
      <c r="BB1202" s="3"/>
      <c r="BC1202" s="3"/>
      <c r="BD1202" s="3"/>
      <c r="BE1202" s="3"/>
      <c r="BF1202" s="3"/>
      <c r="BG1202" s="3"/>
      <c r="BH1202" s="3"/>
      <c r="BI1202" s="3"/>
      <c r="BJ1202" s="3"/>
      <c r="BK1202" s="3"/>
      <c r="BL1202" s="3"/>
      <c r="BM1202" s="3"/>
      <c r="BN1202" s="3"/>
      <c r="BO1202" s="3"/>
      <c r="BP1202" s="3"/>
      <c r="BQ1202" s="3"/>
      <c r="BR1202" s="3"/>
      <c r="BS1202" s="3"/>
      <c r="BT1202" s="3"/>
      <c r="BU1202" s="3"/>
      <c r="BV1202" s="3"/>
      <c r="BW1202" s="3"/>
      <c r="BX1202" s="3"/>
      <c r="BY1202" s="3"/>
      <c r="BZ1202" s="3"/>
      <c r="CA1202" s="3"/>
      <c r="CB1202" s="3"/>
      <c r="CC1202" s="3"/>
      <c r="CD1202" s="3"/>
      <c r="CE1202" s="3"/>
      <c r="CF1202" s="3"/>
      <c r="CG1202" s="3"/>
      <c r="CH1202" s="3"/>
      <c r="CI1202" s="3"/>
      <c r="CJ1202" s="3"/>
      <c r="CK1202" s="3"/>
      <c r="CL1202" s="3"/>
      <c r="CM1202" s="3"/>
      <c r="CN1202" s="78" t="str">
        <f t="shared" si="702"/>
        <v/>
      </c>
      <c r="CO1202" s="78" t="str">
        <f t="shared" si="703"/>
        <v/>
      </c>
      <c r="CP1202" s="78" t="str">
        <f t="shared" si="704"/>
        <v/>
      </c>
      <c r="CQ1202" s="78" t="str">
        <f t="shared" si="705"/>
        <v/>
      </c>
      <c r="CR1202" s="78" t="str">
        <f t="shared" si="706"/>
        <v/>
      </c>
      <c r="CS1202" s="78" t="str">
        <f t="shared" si="707"/>
        <v/>
      </c>
      <c r="CT1202" s="78">
        <f t="shared" si="708"/>
        <v>0</v>
      </c>
      <c r="CU1202" s="78">
        <f t="shared" si="709"/>
        <v>0</v>
      </c>
      <c r="CV1202" s="78">
        <f t="shared" si="710"/>
        <v>0</v>
      </c>
      <c r="CW1202" s="78">
        <f t="shared" si="711"/>
        <v>0</v>
      </c>
      <c r="CX1202" s="78">
        <f t="shared" si="712"/>
        <v>0</v>
      </c>
      <c r="CY1202" s="78">
        <f t="shared" si="713"/>
        <v>0</v>
      </c>
      <c r="CZ1202" s="78">
        <f t="shared" si="714"/>
        <v>0</v>
      </c>
      <c r="DA1202" s="78">
        <f>IF(COUNTIFS($A$2:$A$601,A1202,$B$2:$B$601,B1202,$F$2:F$601,F1202)&gt;1,1,0)</f>
        <v>0</v>
      </c>
      <c r="DB1202" s="78">
        <f t="shared" si="715"/>
        <v>0</v>
      </c>
      <c r="DC1202" s="78">
        <f t="shared" si="716"/>
        <v>0</v>
      </c>
      <c r="DD1202" s="78">
        <f t="shared" si="717"/>
        <v>0</v>
      </c>
      <c r="DE1202" s="78" t="str">
        <f t="shared" si="718"/>
        <v>1</v>
      </c>
      <c r="DF1202" s="78" t="str">
        <f t="shared" si="719"/>
        <v>1</v>
      </c>
      <c r="DG1202" s="78" t="str">
        <f t="shared" si="720"/>
        <v>1</v>
      </c>
      <c r="DH1202" s="78" t="str">
        <f t="shared" si="721"/>
        <v>1</v>
      </c>
      <c r="DI1202" s="79" t="str">
        <f>IFERROR(IF(J1202="","",VLOOKUP(J1202,Lists!$D$3:$E$13,2,FALSE)),1)</f>
        <v/>
      </c>
      <c r="DJ1202" s="79" t="str">
        <f>IFERROR(IF(K1202="","",VLOOKUP(K1202,Lists!$F$3:$G$14,2,FALSE)),1)</f>
        <v/>
      </c>
      <c r="DK1202" s="79" t="str">
        <f>IFERROR(IF(M1202="","",VLOOKUP(M1202,Lists!$AA$3:$AB$18,2,FALSE)),1)</f>
        <v/>
      </c>
      <c r="DL1202" s="79" t="str">
        <f>IFERROR(IF(N1202="","",VLOOKUP(N1202,Lists!$AC$3:$AD$13,2,FALSE)),1)</f>
        <v/>
      </c>
    </row>
    <row r="1203" spans="1:116" ht="15" customHeight="1" x14ac:dyDescent="0.2">
      <c r="A1203" s="20"/>
      <c r="B1203" s="19"/>
      <c r="C1203" s="19"/>
      <c r="D1203" s="19"/>
      <c r="E1203" s="136"/>
      <c r="F1203" s="70"/>
      <c r="G1203" s="19"/>
      <c r="H1203" s="65"/>
      <c r="I1203" s="20"/>
      <c r="J1203" s="66"/>
      <c r="K1203" s="18"/>
      <c r="L1203" s="18"/>
      <c r="M1203" s="20"/>
      <c r="N1203" s="20"/>
      <c r="O1203" s="18"/>
      <c r="P1203" s="134"/>
      <c r="Q1203" s="70"/>
      <c r="R1203" s="134"/>
      <c r="S1203" s="70"/>
      <c r="T1203" s="134"/>
      <c r="U1203" s="70"/>
      <c r="V1203" s="134"/>
      <c r="W1203" s="20"/>
      <c r="X1203" s="135"/>
      <c r="Y1203" s="20"/>
      <c r="Z1203" s="135"/>
      <c r="AA1203" s="19"/>
      <c r="AB1203" s="19"/>
      <c r="AC1203" s="19"/>
      <c r="AD1203" s="19"/>
      <c r="AE1203" s="71" t="str">
        <f t="shared" si="686"/>
        <v/>
      </c>
      <c r="AF1203" s="71" t="str">
        <f t="shared" si="687"/>
        <v/>
      </c>
      <c r="AG1203" s="71" t="str">
        <f t="shared" si="688"/>
        <v/>
      </c>
      <c r="AH1203" s="71" t="str">
        <f t="shared" si="689"/>
        <v/>
      </c>
      <c r="AI1203" s="71" t="str">
        <f t="shared" si="690"/>
        <v/>
      </c>
      <c r="AJ1203" s="71" t="str">
        <f t="shared" si="691"/>
        <v/>
      </c>
      <c r="AK1203" s="71" t="str">
        <f t="shared" si="692"/>
        <v/>
      </c>
      <c r="AL1203" s="71" t="str">
        <f t="shared" si="693"/>
        <v/>
      </c>
      <c r="AM1203" s="71" t="str">
        <f t="shared" si="694"/>
        <v/>
      </c>
      <c r="AN1203" s="72" t="str">
        <f t="shared" si="695"/>
        <v/>
      </c>
      <c r="AO1203" s="73" t="str">
        <f t="shared" si="696"/>
        <v/>
      </c>
      <c r="AP1203" s="72" t="str">
        <f t="shared" si="697"/>
        <v/>
      </c>
      <c r="AQ1203" s="72" t="str">
        <f t="shared" si="698"/>
        <v/>
      </c>
      <c r="AR1203" s="72" t="str">
        <f t="shared" si="699"/>
        <v/>
      </c>
      <c r="AS1203" s="72" t="str">
        <f t="shared" si="700"/>
        <v/>
      </c>
      <c r="AT1203" s="72" t="str">
        <f t="shared" si="701"/>
        <v/>
      </c>
      <c r="AU1203" s="3"/>
      <c r="AV1203" s="3"/>
      <c r="AW1203" s="3"/>
      <c r="AX1203" s="3"/>
      <c r="AY1203" s="3"/>
      <c r="AZ1203" s="3"/>
      <c r="BA1203" s="3"/>
      <c r="BB1203" s="3"/>
      <c r="BC1203" s="3"/>
      <c r="BD1203" s="3"/>
      <c r="BE1203" s="3"/>
      <c r="BF1203" s="3"/>
      <c r="BG1203" s="3"/>
      <c r="BH1203" s="3"/>
      <c r="BI1203" s="3"/>
      <c r="BJ1203" s="3"/>
      <c r="BK1203" s="3"/>
      <c r="BL1203" s="3"/>
      <c r="BM1203" s="3"/>
      <c r="BN1203" s="3"/>
      <c r="BO1203" s="3"/>
      <c r="BP1203" s="3"/>
      <c r="BQ1203" s="3"/>
      <c r="BR1203" s="3"/>
      <c r="BS1203" s="3"/>
      <c r="BT1203" s="3"/>
      <c r="BU1203" s="3"/>
      <c r="BV1203" s="3"/>
      <c r="BW1203" s="3"/>
      <c r="BX1203" s="3"/>
      <c r="BY1203" s="3"/>
      <c r="BZ1203" s="3"/>
      <c r="CA1203" s="3"/>
      <c r="CB1203" s="3"/>
      <c r="CC1203" s="3"/>
      <c r="CD1203" s="3"/>
      <c r="CE1203" s="3"/>
      <c r="CF1203" s="3"/>
      <c r="CG1203" s="3"/>
      <c r="CH1203" s="3"/>
      <c r="CI1203" s="3"/>
      <c r="CJ1203" s="3"/>
      <c r="CK1203" s="3"/>
      <c r="CL1203" s="3"/>
      <c r="CM1203" s="3"/>
      <c r="CN1203" s="78" t="str">
        <f t="shared" si="702"/>
        <v/>
      </c>
      <c r="CO1203" s="78" t="str">
        <f t="shared" si="703"/>
        <v/>
      </c>
      <c r="CP1203" s="78" t="str">
        <f t="shared" si="704"/>
        <v/>
      </c>
      <c r="CQ1203" s="78" t="str">
        <f t="shared" si="705"/>
        <v/>
      </c>
      <c r="CR1203" s="78" t="str">
        <f t="shared" si="706"/>
        <v/>
      </c>
      <c r="CS1203" s="78" t="str">
        <f t="shared" si="707"/>
        <v/>
      </c>
      <c r="CT1203" s="78">
        <f t="shared" si="708"/>
        <v>0</v>
      </c>
      <c r="CU1203" s="78">
        <f t="shared" si="709"/>
        <v>0</v>
      </c>
      <c r="CV1203" s="78">
        <f t="shared" si="710"/>
        <v>0</v>
      </c>
      <c r="CW1203" s="78">
        <f t="shared" si="711"/>
        <v>0</v>
      </c>
      <c r="CX1203" s="78">
        <f t="shared" si="712"/>
        <v>0</v>
      </c>
      <c r="CY1203" s="78">
        <f t="shared" si="713"/>
        <v>0</v>
      </c>
      <c r="CZ1203" s="78">
        <f t="shared" si="714"/>
        <v>0</v>
      </c>
      <c r="DA1203" s="78">
        <f>IF(COUNTIFS($A$2:$A$601,A1203,$B$2:$B$601,B1203,$F$2:F$601,F1203)&gt;1,1,0)</f>
        <v>0</v>
      </c>
      <c r="DB1203" s="78">
        <f t="shared" si="715"/>
        <v>0</v>
      </c>
      <c r="DC1203" s="78">
        <f t="shared" si="716"/>
        <v>0</v>
      </c>
      <c r="DD1203" s="78">
        <f t="shared" si="717"/>
        <v>0</v>
      </c>
      <c r="DE1203" s="78" t="str">
        <f t="shared" si="718"/>
        <v>1</v>
      </c>
      <c r="DF1203" s="78" t="str">
        <f t="shared" si="719"/>
        <v>1</v>
      </c>
      <c r="DG1203" s="78" t="str">
        <f t="shared" si="720"/>
        <v>1</v>
      </c>
      <c r="DH1203" s="78" t="str">
        <f t="shared" si="721"/>
        <v>1</v>
      </c>
      <c r="DI1203" s="79" t="str">
        <f>IFERROR(IF(J1203="","",VLOOKUP(J1203,Lists!$D$3:$E$13,2,FALSE)),1)</f>
        <v/>
      </c>
      <c r="DJ1203" s="79" t="str">
        <f>IFERROR(IF(K1203="","",VLOOKUP(K1203,Lists!$F$3:$G$14,2,FALSE)),1)</f>
        <v/>
      </c>
      <c r="DK1203" s="79" t="str">
        <f>IFERROR(IF(M1203="","",VLOOKUP(M1203,Lists!$AA$3:$AB$18,2,FALSE)),1)</f>
        <v/>
      </c>
      <c r="DL1203" s="79" t="str">
        <f>IFERROR(IF(N1203="","",VLOOKUP(N1203,Lists!$AC$3:$AD$13,2,FALSE)),1)</f>
        <v/>
      </c>
    </row>
    <row r="1204" spans="1:116" ht="15" customHeight="1" x14ac:dyDescent="0.2">
      <c r="A1204" s="20"/>
      <c r="B1204" s="19"/>
      <c r="C1204" s="19"/>
      <c r="D1204" s="19"/>
      <c r="E1204" s="136"/>
      <c r="F1204" s="70"/>
      <c r="G1204" s="19"/>
      <c r="H1204" s="65"/>
      <c r="I1204" s="20"/>
      <c r="J1204" s="66"/>
      <c r="K1204" s="18"/>
      <c r="L1204" s="18"/>
      <c r="M1204" s="20"/>
      <c r="N1204" s="20"/>
      <c r="O1204" s="18"/>
      <c r="P1204" s="134"/>
      <c r="Q1204" s="70"/>
      <c r="R1204" s="134"/>
      <c r="S1204" s="70"/>
      <c r="T1204" s="134"/>
      <c r="U1204" s="70"/>
      <c r="V1204" s="134"/>
      <c r="W1204" s="20"/>
      <c r="X1204" s="135"/>
      <c r="Y1204" s="20"/>
      <c r="Z1204" s="135"/>
      <c r="AA1204" s="19"/>
      <c r="AB1204" s="19"/>
      <c r="AC1204" s="19"/>
      <c r="AD1204" s="19"/>
      <c r="AE1204" s="71" t="str">
        <f t="shared" si="686"/>
        <v/>
      </c>
      <c r="AF1204" s="71" t="str">
        <f t="shared" si="687"/>
        <v/>
      </c>
      <c r="AG1204" s="71" t="str">
        <f t="shared" si="688"/>
        <v/>
      </c>
      <c r="AH1204" s="71" t="str">
        <f t="shared" si="689"/>
        <v/>
      </c>
      <c r="AI1204" s="71" t="str">
        <f t="shared" si="690"/>
        <v/>
      </c>
      <c r="AJ1204" s="71" t="str">
        <f t="shared" si="691"/>
        <v/>
      </c>
      <c r="AK1204" s="71" t="str">
        <f t="shared" si="692"/>
        <v/>
      </c>
      <c r="AL1204" s="71" t="str">
        <f t="shared" si="693"/>
        <v/>
      </c>
      <c r="AM1204" s="71" t="str">
        <f t="shared" si="694"/>
        <v/>
      </c>
      <c r="AN1204" s="72" t="str">
        <f t="shared" si="695"/>
        <v/>
      </c>
      <c r="AO1204" s="73" t="str">
        <f t="shared" si="696"/>
        <v/>
      </c>
      <c r="AP1204" s="72" t="str">
        <f t="shared" si="697"/>
        <v/>
      </c>
      <c r="AQ1204" s="72" t="str">
        <f t="shared" si="698"/>
        <v/>
      </c>
      <c r="AR1204" s="72" t="str">
        <f t="shared" si="699"/>
        <v/>
      </c>
      <c r="AS1204" s="72" t="str">
        <f t="shared" si="700"/>
        <v/>
      </c>
      <c r="AT1204" s="72" t="str">
        <f t="shared" si="701"/>
        <v/>
      </c>
      <c r="AU1204" s="3"/>
      <c r="AV1204" s="3"/>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3"/>
      <c r="CI1204" s="3"/>
      <c r="CJ1204" s="3"/>
      <c r="CK1204" s="3"/>
      <c r="CL1204" s="3"/>
      <c r="CM1204" s="3"/>
      <c r="CN1204" s="78" t="str">
        <f t="shared" si="702"/>
        <v/>
      </c>
      <c r="CO1204" s="78" t="str">
        <f t="shared" si="703"/>
        <v/>
      </c>
      <c r="CP1204" s="78" t="str">
        <f t="shared" si="704"/>
        <v/>
      </c>
      <c r="CQ1204" s="78" t="str">
        <f t="shared" si="705"/>
        <v/>
      </c>
      <c r="CR1204" s="78" t="str">
        <f t="shared" si="706"/>
        <v/>
      </c>
      <c r="CS1204" s="78" t="str">
        <f t="shared" si="707"/>
        <v/>
      </c>
      <c r="CT1204" s="78">
        <f t="shared" si="708"/>
        <v>0</v>
      </c>
      <c r="CU1204" s="78">
        <f t="shared" si="709"/>
        <v>0</v>
      </c>
      <c r="CV1204" s="78">
        <f t="shared" si="710"/>
        <v>0</v>
      </c>
      <c r="CW1204" s="78">
        <f t="shared" si="711"/>
        <v>0</v>
      </c>
      <c r="CX1204" s="78">
        <f t="shared" si="712"/>
        <v>0</v>
      </c>
      <c r="CY1204" s="78">
        <f t="shared" si="713"/>
        <v>0</v>
      </c>
      <c r="CZ1204" s="78">
        <f t="shared" si="714"/>
        <v>0</v>
      </c>
      <c r="DA1204" s="78">
        <f>IF(COUNTIFS($A$2:$A$601,A1204,$B$2:$B$601,B1204,$F$2:F$601,F1204)&gt;1,1,0)</f>
        <v>0</v>
      </c>
      <c r="DB1204" s="78">
        <f t="shared" si="715"/>
        <v>0</v>
      </c>
      <c r="DC1204" s="78">
        <f t="shared" si="716"/>
        <v>0</v>
      </c>
      <c r="DD1204" s="78">
        <f t="shared" si="717"/>
        <v>0</v>
      </c>
      <c r="DE1204" s="78" t="str">
        <f t="shared" si="718"/>
        <v>1</v>
      </c>
      <c r="DF1204" s="78" t="str">
        <f t="shared" si="719"/>
        <v>1</v>
      </c>
      <c r="DG1204" s="78" t="str">
        <f t="shared" si="720"/>
        <v>1</v>
      </c>
      <c r="DH1204" s="78" t="str">
        <f t="shared" si="721"/>
        <v>1</v>
      </c>
      <c r="DI1204" s="79" t="str">
        <f>IFERROR(IF(J1204="","",VLOOKUP(J1204,Lists!$D$3:$E$13,2,FALSE)),1)</f>
        <v/>
      </c>
      <c r="DJ1204" s="79" t="str">
        <f>IFERROR(IF(K1204="","",VLOOKUP(K1204,Lists!$F$3:$G$14,2,FALSE)),1)</f>
        <v/>
      </c>
      <c r="DK1204" s="79" t="str">
        <f>IFERROR(IF(M1204="","",VLOOKUP(M1204,Lists!$AA$3:$AB$18,2,FALSE)),1)</f>
        <v/>
      </c>
      <c r="DL1204" s="79" t="str">
        <f>IFERROR(IF(N1204="","",VLOOKUP(N1204,Lists!$AC$3:$AD$13,2,FALSE)),1)</f>
        <v/>
      </c>
    </row>
    <row r="1205" spans="1:116" ht="15" customHeight="1" x14ac:dyDescent="0.2">
      <c r="A1205" s="20"/>
      <c r="B1205" s="19"/>
      <c r="C1205" s="19"/>
      <c r="D1205" s="19"/>
      <c r="E1205" s="136"/>
      <c r="F1205" s="70"/>
      <c r="G1205" s="19"/>
      <c r="H1205" s="65"/>
      <c r="I1205" s="20"/>
      <c r="J1205" s="66"/>
      <c r="K1205" s="18"/>
      <c r="L1205" s="18"/>
      <c r="M1205" s="20"/>
      <c r="N1205" s="20"/>
      <c r="O1205" s="18"/>
      <c r="P1205" s="134"/>
      <c r="Q1205" s="70"/>
      <c r="R1205" s="134"/>
      <c r="S1205" s="70"/>
      <c r="T1205" s="134"/>
      <c r="U1205" s="70"/>
      <c r="V1205" s="134"/>
      <c r="W1205" s="20"/>
      <c r="X1205" s="135"/>
      <c r="Y1205" s="20"/>
      <c r="Z1205" s="135"/>
      <c r="AA1205" s="19"/>
      <c r="AB1205" s="19"/>
      <c r="AC1205" s="19"/>
      <c r="AD1205" s="19"/>
      <c r="AE1205" s="71" t="str">
        <f t="shared" si="686"/>
        <v/>
      </c>
      <c r="AF1205" s="71" t="str">
        <f t="shared" si="687"/>
        <v/>
      </c>
      <c r="AG1205" s="71" t="str">
        <f t="shared" si="688"/>
        <v/>
      </c>
      <c r="AH1205" s="71" t="str">
        <f t="shared" si="689"/>
        <v/>
      </c>
      <c r="AI1205" s="71" t="str">
        <f t="shared" si="690"/>
        <v/>
      </c>
      <c r="AJ1205" s="71" t="str">
        <f t="shared" si="691"/>
        <v/>
      </c>
      <c r="AK1205" s="71" t="str">
        <f t="shared" si="692"/>
        <v/>
      </c>
      <c r="AL1205" s="71" t="str">
        <f t="shared" si="693"/>
        <v/>
      </c>
      <c r="AM1205" s="71" t="str">
        <f t="shared" si="694"/>
        <v/>
      </c>
      <c r="AN1205" s="72" t="str">
        <f t="shared" si="695"/>
        <v/>
      </c>
      <c r="AO1205" s="73" t="str">
        <f t="shared" si="696"/>
        <v/>
      </c>
      <c r="AP1205" s="72" t="str">
        <f t="shared" si="697"/>
        <v/>
      </c>
      <c r="AQ1205" s="72" t="str">
        <f t="shared" si="698"/>
        <v/>
      </c>
      <c r="AR1205" s="72" t="str">
        <f t="shared" si="699"/>
        <v/>
      </c>
      <c r="AS1205" s="72" t="str">
        <f t="shared" si="700"/>
        <v/>
      </c>
      <c r="AT1205" s="72" t="str">
        <f t="shared" si="701"/>
        <v/>
      </c>
      <c r="AU1205" s="3"/>
      <c r="AV1205" s="3"/>
      <c r="AW1205" s="3"/>
      <c r="AX1205" s="3"/>
      <c r="AY1205" s="3"/>
      <c r="AZ1205" s="3"/>
      <c r="BA1205" s="3"/>
      <c r="BB1205" s="3"/>
      <c r="BC1205" s="3"/>
      <c r="BD1205" s="3"/>
      <c r="BE1205" s="3"/>
      <c r="BF1205" s="3"/>
      <c r="BG1205" s="3"/>
      <c r="BH1205" s="3"/>
      <c r="BI1205" s="3"/>
      <c r="BJ1205" s="3"/>
      <c r="BK1205" s="3"/>
      <c r="BL1205" s="3"/>
      <c r="BM1205" s="3"/>
      <c r="BN1205" s="3"/>
      <c r="BO1205" s="3"/>
      <c r="BP1205" s="3"/>
      <c r="BQ1205" s="3"/>
      <c r="BR1205" s="3"/>
      <c r="BS1205" s="3"/>
      <c r="BT1205" s="3"/>
      <c r="BU1205" s="3"/>
      <c r="BV1205" s="3"/>
      <c r="BW1205" s="3"/>
      <c r="BX1205" s="3"/>
      <c r="BY1205" s="3"/>
      <c r="BZ1205" s="3"/>
      <c r="CA1205" s="3"/>
      <c r="CB1205" s="3"/>
      <c r="CC1205" s="3"/>
      <c r="CD1205" s="3"/>
      <c r="CE1205" s="3"/>
      <c r="CF1205" s="3"/>
      <c r="CG1205" s="3"/>
      <c r="CH1205" s="3"/>
      <c r="CI1205" s="3"/>
      <c r="CJ1205" s="3"/>
      <c r="CK1205" s="3"/>
      <c r="CL1205" s="3"/>
      <c r="CM1205" s="3"/>
      <c r="CN1205" s="78" t="str">
        <f t="shared" si="702"/>
        <v/>
      </c>
      <c r="CO1205" s="78" t="str">
        <f t="shared" si="703"/>
        <v/>
      </c>
      <c r="CP1205" s="78" t="str">
        <f t="shared" si="704"/>
        <v/>
      </c>
      <c r="CQ1205" s="78" t="str">
        <f t="shared" si="705"/>
        <v/>
      </c>
      <c r="CR1205" s="78" t="str">
        <f t="shared" si="706"/>
        <v/>
      </c>
      <c r="CS1205" s="78" t="str">
        <f t="shared" si="707"/>
        <v/>
      </c>
      <c r="CT1205" s="78">
        <f t="shared" si="708"/>
        <v>0</v>
      </c>
      <c r="CU1205" s="78">
        <f t="shared" si="709"/>
        <v>0</v>
      </c>
      <c r="CV1205" s="78">
        <f t="shared" si="710"/>
        <v>0</v>
      </c>
      <c r="CW1205" s="78">
        <f t="shared" si="711"/>
        <v>0</v>
      </c>
      <c r="CX1205" s="78">
        <f t="shared" si="712"/>
        <v>0</v>
      </c>
      <c r="CY1205" s="78">
        <f t="shared" si="713"/>
        <v>0</v>
      </c>
      <c r="CZ1205" s="78">
        <f t="shared" si="714"/>
        <v>0</v>
      </c>
      <c r="DA1205" s="78">
        <f>IF(COUNTIFS($A$2:$A$601,A1205,$B$2:$B$601,B1205,$F$2:F$601,F1205)&gt;1,1,0)</f>
        <v>0</v>
      </c>
      <c r="DB1205" s="78">
        <f t="shared" si="715"/>
        <v>0</v>
      </c>
      <c r="DC1205" s="78">
        <f t="shared" si="716"/>
        <v>0</v>
      </c>
      <c r="DD1205" s="78">
        <f t="shared" si="717"/>
        <v>0</v>
      </c>
      <c r="DE1205" s="78" t="str">
        <f t="shared" si="718"/>
        <v>1</v>
      </c>
      <c r="DF1205" s="78" t="str">
        <f t="shared" si="719"/>
        <v>1</v>
      </c>
      <c r="DG1205" s="78" t="str">
        <f t="shared" si="720"/>
        <v>1</v>
      </c>
      <c r="DH1205" s="78" t="str">
        <f t="shared" si="721"/>
        <v>1</v>
      </c>
      <c r="DI1205" s="79" t="str">
        <f>IFERROR(IF(J1205="","",VLOOKUP(J1205,Lists!$D$3:$E$13,2,FALSE)),1)</f>
        <v/>
      </c>
      <c r="DJ1205" s="79" t="str">
        <f>IFERROR(IF(K1205="","",VLOOKUP(K1205,Lists!$F$3:$G$14,2,FALSE)),1)</f>
        <v/>
      </c>
      <c r="DK1205" s="79" t="str">
        <f>IFERROR(IF(M1205="","",VLOOKUP(M1205,Lists!$AA$3:$AB$18,2,FALSE)),1)</f>
        <v/>
      </c>
      <c r="DL1205" s="79" t="str">
        <f>IFERROR(IF(N1205="","",VLOOKUP(N1205,Lists!$AC$3:$AD$13,2,FALSE)),1)</f>
        <v/>
      </c>
    </row>
    <row r="1206" spans="1:116" ht="15" customHeight="1" x14ac:dyDescent="0.2">
      <c r="A1206" s="20"/>
      <c r="B1206" s="19"/>
      <c r="C1206" s="19"/>
      <c r="D1206" s="19"/>
      <c r="E1206" s="136"/>
      <c r="F1206" s="70"/>
      <c r="G1206" s="19"/>
      <c r="H1206" s="65"/>
      <c r="I1206" s="20"/>
      <c r="J1206" s="66"/>
      <c r="K1206" s="18"/>
      <c r="L1206" s="18"/>
      <c r="M1206" s="20"/>
      <c r="N1206" s="20"/>
      <c r="O1206" s="18"/>
      <c r="P1206" s="134"/>
      <c r="Q1206" s="70"/>
      <c r="R1206" s="134"/>
      <c r="S1206" s="70"/>
      <c r="T1206" s="134"/>
      <c r="U1206" s="70"/>
      <c r="V1206" s="134"/>
      <c r="W1206" s="20"/>
      <c r="X1206" s="135"/>
      <c r="Y1206" s="20"/>
      <c r="Z1206" s="135"/>
      <c r="AA1206" s="19"/>
      <c r="AB1206" s="19"/>
      <c r="AC1206" s="19"/>
      <c r="AD1206" s="19"/>
      <c r="AE1206" s="71" t="str">
        <f t="shared" si="686"/>
        <v/>
      </c>
      <c r="AF1206" s="71" t="str">
        <f t="shared" si="687"/>
        <v/>
      </c>
      <c r="AG1206" s="71" t="str">
        <f t="shared" si="688"/>
        <v/>
      </c>
      <c r="AH1206" s="71" t="str">
        <f t="shared" si="689"/>
        <v/>
      </c>
      <c r="AI1206" s="71" t="str">
        <f t="shared" si="690"/>
        <v/>
      </c>
      <c r="AJ1206" s="71" t="str">
        <f t="shared" si="691"/>
        <v/>
      </c>
      <c r="AK1206" s="71" t="str">
        <f t="shared" si="692"/>
        <v/>
      </c>
      <c r="AL1206" s="71" t="str">
        <f t="shared" si="693"/>
        <v/>
      </c>
      <c r="AM1206" s="71" t="str">
        <f t="shared" si="694"/>
        <v/>
      </c>
      <c r="AN1206" s="72" t="str">
        <f t="shared" si="695"/>
        <v/>
      </c>
      <c r="AO1206" s="73" t="str">
        <f t="shared" si="696"/>
        <v/>
      </c>
      <c r="AP1206" s="72" t="str">
        <f t="shared" si="697"/>
        <v/>
      </c>
      <c r="AQ1206" s="72" t="str">
        <f t="shared" si="698"/>
        <v/>
      </c>
      <c r="AR1206" s="72" t="str">
        <f t="shared" si="699"/>
        <v/>
      </c>
      <c r="AS1206" s="72" t="str">
        <f t="shared" si="700"/>
        <v/>
      </c>
      <c r="AT1206" s="72" t="str">
        <f t="shared" si="701"/>
        <v/>
      </c>
      <c r="AU1206" s="3"/>
      <c r="AV1206" s="3"/>
      <c r="AW1206" s="3"/>
      <c r="AX1206" s="3"/>
      <c r="AY1206" s="3"/>
      <c r="AZ1206" s="3"/>
      <c r="BA1206" s="3"/>
      <c r="BB1206" s="3"/>
      <c r="BC1206" s="3"/>
      <c r="BD1206" s="3"/>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3"/>
      <c r="CI1206" s="3"/>
      <c r="CJ1206" s="3"/>
      <c r="CK1206" s="3"/>
      <c r="CL1206" s="3"/>
      <c r="CM1206" s="3"/>
      <c r="CN1206" s="78" t="str">
        <f t="shared" si="702"/>
        <v/>
      </c>
      <c r="CO1206" s="78" t="str">
        <f t="shared" si="703"/>
        <v/>
      </c>
      <c r="CP1206" s="78" t="str">
        <f t="shared" si="704"/>
        <v/>
      </c>
      <c r="CQ1206" s="78" t="str">
        <f t="shared" si="705"/>
        <v/>
      </c>
      <c r="CR1206" s="78" t="str">
        <f t="shared" si="706"/>
        <v/>
      </c>
      <c r="CS1206" s="78" t="str">
        <f t="shared" si="707"/>
        <v/>
      </c>
      <c r="CT1206" s="78">
        <f t="shared" si="708"/>
        <v>0</v>
      </c>
      <c r="CU1206" s="78">
        <f t="shared" si="709"/>
        <v>0</v>
      </c>
      <c r="CV1206" s="78">
        <f t="shared" si="710"/>
        <v>0</v>
      </c>
      <c r="CW1206" s="78">
        <f t="shared" si="711"/>
        <v>0</v>
      </c>
      <c r="CX1206" s="78">
        <f t="shared" si="712"/>
        <v>0</v>
      </c>
      <c r="CY1206" s="78">
        <f t="shared" si="713"/>
        <v>0</v>
      </c>
      <c r="CZ1206" s="78">
        <f t="shared" si="714"/>
        <v>0</v>
      </c>
      <c r="DA1206" s="78">
        <f>IF(COUNTIFS($A$2:$A$601,A1206,$B$2:$B$601,B1206,$F$2:F$601,F1206)&gt;1,1,0)</f>
        <v>0</v>
      </c>
      <c r="DB1206" s="78">
        <f t="shared" si="715"/>
        <v>0</v>
      </c>
      <c r="DC1206" s="78">
        <f t="shared" si="716"/>
        <v>0</v>
      </c>
      <c r="DD1206" s="78">
        <f t="shared" si="717"/>
        <v>0</v>
      </c>
      <c r="DE1206" s="78" t="str">
        <f t="shared" si="718"/>
        <v>1</v>
      </c>
      <c r="DF1206" s="78" t="str">
        <f t="shared" si="719"/>
        <v>1</v>
      </c>
      <c r="DG1206" s="78" t="str">
        <f t="shared" si="720"/>
        <v>1</v>
      </c>
      <c r="DH1206" s="78" t="str">
        <f t="shared" si="721"/>
        <v>1</v>
      </c>
      <c r="DI1206" s="79" t="str">
        <f>IFERROR(IF(J1206="","",VLOOKUP(J1206,Lists!$D$3:$E$13,2,FALSE)),1)</f>
        <v/>
      </c>
      <c r="DJ1206" s="79" t="str">
        <f>IFERROR(IF(K1206="","",VLOOKUP(K1206,Lists!$F$3:$G$14,2,FALSE)),1)</f>
        <v/>
      </c>
      <c r="DK1206" s="79" t="str">
        <f>IFERROR(IF(M1206="","",VLOOKUP(M1206,Lists!$AA$3:$AB$18,2,FALSE)),1)</f>
        <v/>
      </c>
      <c r="DL1206" s="79" t="str">
        <f>IFERROR(IF(N1206="","",VLOOKUP(N1206,Lists!$AC$3:$AD$13,2,FALSE)),1)</f>
        <v/>
      </c>
    </row>
    <row r="1207" spans="1:116" ht="15" customHeight="1" x14ac:dyDescent="0.2">
      <c r="A1207" s="20"/>
      <c r="B1207" s="19"/>
      <c r="C1207" s="19"/>
      <c r="D1207" s="19"/>
      <c r="E1207" s="136"/>
      <c r="F1207" s="70"/>
      <c r="G1207" s="19"/>
      <c r="H1207" s="65"/>
      <c r="I1207" s="20"/>
      <c r="J1207" s="66"/>
      <c r="K1207" s="18"/>
      <c r="L1207" s="18"/>
      <c r="M1207" s="20"/>
      <c r="N1207" s="20"/>
      <c r="O1207" s="18"/>
      <c r="P1207" s="134"/>
      <c r="Q1207" s="70"/>
      <c r="R1207" s="134"/>
      <c r="S1207" s="70"/>
      <c r="T1207" s="134"/>
      <c r="U1207" s="70"/>
      <c r="V1207" s="134"/>
      <c r="W1207" s="20"/>
      <c r="X1207" s="135"/>
      <c r="Y1207" s="20"/>
      <c r="Z1207" s="135"/>
      <c r="AA1207" s="19"/>
      <c r="AB1207" s="19"/>
      <c r="AC1207" s="19"/>
      <c r="AD1207" s="19"/>
      <c r="AE1207" s="71" t="str">
        <f t="shared" si="686"/>
        <v/>
      </c>
      <c r="AF1207" s="71" t="str">
        <f t="shared" si="687"/>
        <v/>
      </c>
      <c r="AG1207" s="71" t="str">
        <f t="shared" si="688"/>
        <v/>
      </c>
      <c r="AH1207" s="71" t="str">
        <f t="shared" si="689"/>
        <v/>
      </c>
      <c r="AI1207" s="71" t="str">
        <f t="shared" si="690"/>
        <v/>
      </c>
      <c r="AJ1207" s="71" t="str">
        <f t="shared" si="691"/>
        <v/>
      </c>
      <c r="AK1207" s="71" t="str">
        <f t="shared" si="692"/>
        <v/>
      </c>
      <c r="AL1207" s="71" t="str">
        <f t="shared" si="693"/>
        <v/>
      </c>
      <c r="AM1207" s="71" t="str">
        <f t="shared" si="694"/>
        <v/>
      </c>
      <c r="AN1207" s="72" t="str">
        <f t="shared" si="695"/>
        <v/>
      </c>
      <c r="AO1207" s="73" t="str">
        <f t="shared" si="696"/>
        <v/>
      </c>
      <c r="AP1207" s="72" t="str">
        <f t="shared" si="697"/>
        <v/>
      </c>
      <c r="AQ1207" s="72" t="str">
        <f t="shared" si="698"/>
        <v/>
      </c>
      <c r="AR1207" s="72" t="str">
        <f t="shared" si="699"/>
        <v/>
      </c>
      <c r="AS1207" s="72" t="str">
        <f t="shared" si="700"/>
        <v/>
      </c>
      <c r="AT1207" s="72" t="str">
        <f t="shared" si="701"/>
        <v/>
      </c>
      <c r="AU1207" s="3"/>
      <c r="AV1207" s="3"/>
      <c r="AW1207" s="3"/>
      <c r="AX1207" s="3"/>
      <c r="AY1207" s="3"/>
      <c r="AZ1207" s="3"/>
      <c r="BA1207" s="3"/>
      <c r="BB1207" s="3"/>
      <c r="BC1207" s="3"/>
      <c r="BD1207" s="3"/>
      <c r="BE1207" s="3"/>
      <c r="BF1207" s="3"/>
      <c r="BG1207" s="3"/>
      <c r="BH1207" s="3"/>
      <c r="BI1207" s="3"/>
      <c r="BJ1207" s="3"/>
      <c r="BK1207" s="3"/>
      <c r="BL1207" s="3"/>
      <c r="BM1207" s="3"/>
      <c r="BN1207" s="3"/>
      <c r="BO1207" s="3"/>
      <c r="BP1207" s="3"/>
      <c r="BQ1207" s="3"/>
      <c r="BR1207" s="3"/>
      <c r="BS1207" s="3"/>
      <c r="BT1207" s="3"/>
      <c r="BU1207" s="3"/>
      <c r="BV1207" s="3"/>
      <c r="BW1207" s="3"/>
      <c r="BX1207" s="3"/>
      <c r="BY1207" s="3"/>
      <c r="BZ1207" s="3"/>
      <c r="CA1207" s="3"/>
      <c r="CB1207" s="3"/>
      <c r="CC1207" s="3"/>
      <c r="CD1207" s="3"/>
      <c r="CE1207" s="3"/>
      <c r="CF1207" s="3"/>
      <c r="CG1207" s="3"/>
      <c r="CH1207" s="3"/>
      <c r="CI1207" s="3"/>
      <c r="CJ1207" s="3"/>
      <c r="CK1207" s="3"/>
      <c r="CL1207" s="3"/>
      <c r="CM1207" s="3"/>
      <c r="CN1207" s="78" t="str">
        <f t="shared" si="702"/>
        <v/>
      </c>
      <c r="CO1207" s="78" t="str">
        <f t="shared" si="703"/>
        <v/>
      </c>
      <c r="CP1207" s="78" t="str">
        <f t="shared" si="704"/>
        <v/>
      </c>
      <c r="CQ1207" s="78" t="str">
        <f t="shared" si="705"/>
        <v/>
      </c>
      <c r="CR1207" s="78" t="str">
        <f t="shared" si="706"/>
        <v/>
      </c>
      <c r="CS1207" s="78" t="str">
        <f t="shared" si="707"/>
        <v/>
      </c>
      <c r="CT1207" s="78">
        <f t="shared" si="708"/>
        <v>0</v>
      </c>
      <c r="CU1207" s="78">
        <f t="shared" si="709"/>
        <v>0</v>
      </c>
      <c r="CV1207" s="78">
        <f t="shared" si="710"/>
        <v>0</v>
      </c>
      <c r="CW1207" s="78">
        <f t="shared" si="711"/>
        <v>0</v>
      </c>
      <c r="CX1207" s="78">
        <f t="shared" si="712"/>
        <v>0</v>
      </c>
      <c r="CY1207" s="78">
        <f t="shared" si="713"/>
        <v>0</v>
      </c>
      <c r="CZ1207" s="78">
        <f t="shared" si="714"/>
        <v>0</v>
      </c>
      <c r="DA1207" s="78">
        <f>IF(COUNTIFS($A$2:$A$601,A1207,$B$2:$B$601,B1207,$F$2:F$601,F1207)&gt;1,1,0)</f>
        <v>0</v>
      </c>
      <c r="DB1207" s="78">
        <f t="shared" si="715"/>
        <v>0</v>
      </c>
      <c r="DC1207" s="78">
        <f t="shared" si="716"/>
        <v>0</v>
      </c>
      <c r="DD1207" s="78">
        <f t="shared" si="717"/>
        <v>0</v>
      </c>
      <c r="DE1207" s="78" t="str">
        <f t="shared" si="718"/>
        <v>1</v>
      </c>
      <c r="DF1207" s="78" t="str">
        <f t="shared" si="719"/>
        <v>1</v>
      </c>
      <c r="DG1207" s="78" t="str">
        <f t="shared" si="720"/>
        <v>1</v>
      </c>
      <c r="DH1207" s="78" t="str">
        <f t="shared" si="721"/>
        <v>1</v>
      </c>
      <c r="DI1207" s="79" t="str">
        <f>IFERROR(IF(J1207="","",VLOOKUP(J1207,Lists!$D$3:$E$13,2,FALSE)),1)</f>
        <v/>
      </c>
      <c r="DJ1207" s="79" t="str">
        <f>IFERROR(IF(K1207="","",VLOOKUP(K1207,Lists!$F$3:$G$14,2,FALSE)),1)</f>
        <v/>
      </c>
      <c r="DK1207" s="79" t="str">
        <f>IFERROR(IF(M1207="","",VLOOKUP(M1207,Lists!$AA$3:$AB$18,2,FALSE)),1)</f>
        <v/>
      </c>
      <c r="DL1207" s="79" t="str">
        <f>IFERROR(IF(N1207="","",VLOOKUP(N1207,Lists!$AC$3:$AD$13,2,FALSE)),1)</f>
        <v/>
      </c>
    </row>
    <row r="1208" spans="1:116" ht="15" customHeight="1" x14ac:dyDescent="0.2">
      <c r="A1208" s="20"/>
      <c r="B1208" s="19"/>
      <c r="C1208" s="19"/>
      <c r="D1208" s="19"/>
      <c r="E1208" s="136"/>
      <c r="F1208" s="70"/>
      <c r="G1208" s="19"/>
      <c r="H1208" s="65"/>
      <c r="I1208" s="20"/>
      <c r="J1208" s="66"/>
      <c r="K1208" s="18"/>
      <c r="L1208" s="18"/>
      <c r="M1208" s="20"/>
      <c r="N1208" s="20"/>
      <c r="O1208" s="18"/>
      <c r="P1208" s="134"/>
      <c r="Q1208" s="70"/>
      <c r="R1208" s="134"/>
      <c r="S1208" s="70"/>
      <c r="T1208" s="134"/>
      <c r="U1208" s="70"/>
      <c r="V1208" s="134"/>
      <c r="W1208" s="20"/>
      <c r="X1208" s="135"/>
      <c r="Y1208" s="20"/>
      <c r="Z1208" s="135"/>
      <c r="AA1208" s="19"/>
      <c r="AB1208" s="19"/>
      <c r="AC1208" s="19"/>
      <c r="AD1208" s="19"/>
      <c r="AE1208" s="71" t="str">
        <f t="shared" si="686"/>
        <v/>
      </c>
      <c r="AF1208" s="71" t="str">
        <f t="shared" si="687"/>
        <v/>
      </c>
      <c r="AG1208" s="71" t="str">
        <f t="shared" si="688"/>
        <v/>
      </c>
      <c r="AH1208" s="71" t="str">
        <f t="shared" si="689"/>
        <v/>
      </c>
      <c r="AI1208" s="71" t="str">
        <f t="shared" si="690"/>
        <v/>
      </c>
      <c r="AJ1208" s="71" t="str">
        <f t="shared" si="691"/>
        <v/>
      </c>
      <c r="AK1208" s="71" t="str">
        <f t="shared" si="692"/>
        <v/>
      </c>
      <c r="AL1208" s="71" t="str">
        <f t="shared" si="693"/>
        <v/>
      </c>
      <c r="AM1208" s="71" t="str">
        <f t="shared" si="694"/>
        <v/>
      </c>
      <c r="AN1208" s="72" t="str">
        <f t="shared" si="695"/>
        <v/>
      </c>
      <c r="AO1208" s="73" t="str">
        <f t="shared" si="696"/>
        <v/>
      </c>
      <c r="AP1208" s="72" t="str">
        <f t="shared" si="697"/>
        <v/>
      </c>
      <c r="AQ1208" s="72" t="str">
        <f t="shared" si="698"/>
        <v/>
      </c>
      <c r="AR1208" s="72" t="str">
        <f t="shared" si="699"/>
        <v/>
      </c>
      <c r="AS1208" s="72" t="str">
        <f t="shared" si="700"/>
        <v/>
      </c>
      <c r="AT1208" s="72" t="str">
        <f t="shared" si="701"/>
        <v/>
      </c>
      <c r="AU1208" s="3"/>
      <c r="AV1208" s="3"/>
      <c r="AW1208" s="3"/>
      <c r="AX1208" s="3"/>
      <c r="AY1208" s="3"/>
      <c r="AZ1208" s="3"/>
      <c r="BA1208" s="3"/>
      <c r="BB1208" s="3"/>
      <c r="BC1208" s="3"/>
      <c r="BD1208" s="3"/>
      <c r="BE1208" s="3"/>
      <c r="BF1208" s="3"/>
      <c r="BG1208" s="3"/>
      <c r="BH1208" s="3"/>
      <c r="BI1208" s="3"/>
      <c r="BJ1208" s="3"/>
      <c r="BK1208" s="3"/>
      <c r="BL1208" s="3"/>
      <c r="BM1208" s="3"/>
      <c r="BN1208" s="3"/>
      <c r="BO1208" s="3"/>
      <c r="BP1208" s="3"/>
      <c r="BQ1208" s="3"/>
      <c r="BR1208" s="3"/>
      <c r="BS1208" s="3"/>
      <c r="BT1208" s="3"/>
      <c r="BU1208" s="3"/>
      <c r="BV1208" s="3"/>
      <c r="BW1208" s="3"/>
      <c r="BX1208" s="3"/>
      <c r="BY1208" s="3"/>
      <c r="BZ1208" s="3"/>
      <c r="CA1208" s="3"/>
      <c r="CB1208" s="3"/>
      <c r="CC1208" s="3"/>
      <c r="CD1208" s="3"/>
      <c r="CE1208" s="3"/>
      <c r="CF1208" s="3"/>
      <c r="CG1208" s="3"/>
      <c r="CH1208" s="3"/>
      <c r="CI1208" s="3"/>
      <c r="CJ1208" s="3"/>
      <c r="CK1208" s="3"/>
      <c r="CL1208" s="3"/>
      <c r="CM1208" s="3"/>
      <c r="CN1208" s="78" t="str">
        <f t="shared" si="702"/>
        <v/>
      </c>
      <c r="CO1208" s="78" t="str">
        <f t="shared" si="703"/>
        <v/>
      </c>
      <c r="CP1208" s="78" t="str">
        <f t="shared" si="704"/>
        <v/>
      </c>
      <c r="CQ1208" s="78" t="str">
        <f t="shared" si="705"/>
        <v/>
      </c>
      <c r="CR1208" s="78" t="str">
        <f t="shared" si="706"/>
        <v/>
      </c>
      <c r="CS1208" s="78" t="str">
        <f t="shared" si="707"/>
        <v/>
      </c>
      <c r="CT1208" s="78">
        <f t="shared" si="708"/>
        <v>0</v>
      </c>
      <c r="CU1208" s="78">
        <f t="shared" si="709"/>
        <v>0</v>
      </c>
      <c r="CV1208" s="78">
        <f t="shared" si="710"/>
        <v>0</v>
      </c>
      <c r="CW1208" s="78">
        <f t="shared" si="711"/>
        <v>0</v>
      </c>
      <c r="CX1208" s="78">
        <f t="shared" si="712"/>
        <v>0</v>
      </c>
      <c r="CY1208" s="78">
        <f t="shared" si="713"/>
        <v>0</v>
      </c>
      <c r="CZ1208" s="78">
        <f t="shared" si="714"/>
        <v>0</v>
      </c>
      <c r="DA1208" s="78">
        <f>IF(COUNTIFS($A$2:$A$601,A1208,$B$2:$B$601,B1208,$F$2:F$601,F1208)&gt;1,1,0)</f>
        <v>0</v>
      </c>
      <c r="DB1208" s="78">
        <f t="shared" si="715"/>
        <v>0</v>
      </c>
      <c r="DC1208" s="78">
        <f t="shared" si="716"/>
        <v>0</v>
      </c>
      <c r="DD1208" s="78">
        <f t="shared" si="717"/>
        <v>0</v>
      </c>
      <c r="DE1208" s="78" t="str">
        <f t="shared" si="718"/>
        <v>1</v>
      </c>
      <c r="DF1208" s="78" t="str">
        <f t="shared" si="719"/>
        <v>1</v>
      </c>
      <c r="DG1208" s="78" t="str">
        <f t="shared" si="720"/>
        <v>1</v>
      </c>
      <c r="DH1208" s="78" t="str">
        <f t="shared" si="721"/>
        <v>1</v>
      </c>
      <c r="DI1208" s="79" t="str">
        <f>IFERROR(IF(J1208="","",VLOOKUP(J1208,Lists!$D$3:$E$13,2,FALSE)),1)</f>
        <v/>
      </c>
      <c r="DJ1208" s="79" t="str">
        <f>IFERROR(IF(K1208="","",VLOOKUP(K1208,Lists!$F$3:$G$14,2,FALSE)),1)</f>
        <v/>
      </c>
      <c r="DK1208" s="79" t="str">
        <f>IFERROR(IF(M1208="","",VLOOKUP(M1208,Lists!$AA$3:$AB$18,2,FALSE)),1)</f>
        <v/>
      </c>
      <c r="DL1208" s="79" t="str">
        <f>IFERROR(IF(N1208="","",VLOOKUP(N1208,Lists!$AC$3:$AD$13,2,FALSE)),1)</f>
        <v/>
      </c>
    </row>
    <row r="1209" spans="1:116" ht="15" customHeight="1" x14ac:dyDescent="0.2">
      <c r="A1209" s="20"/>
      <c r="B1209" s="19"/>
      <c r="C1209" s="19"/>
      <c r="D1209" s="19"/>
      <c r="E1209" s="136"/>
      <c r="F1209" s="70"/>
      <c r="G1209" s="19"/>
      <c r="H1209" s="65"/>
      <c r="I1209" s="20"/>
      <c r="J1209" s="66"/>
      <c r="K1209" s="18"/>
      <c r="L1209" s="18"/>
      <c r="M1209" s="20"/>
      <c r="N1209" s="20"/>
      <c r="O1209" s="18"/>
      <c r="P1209" s="134"/>
      <c r="Q1209" s="70"/>
      <c r="R1209" s="134"/>
      <c r="S1209" s="70"/>
      <c r="T1209" s="134"/>
      <c r="U1209" s="70"/>
      <c r="V1209" s="134"/>
      <c r="W1209" s="20"/>
      <c r="X1209" s="135"/>
      <c r="Y1209" s="20"/>
      <c r="Z1209" s="135"/>
      <c r="AA1209" s="19"/>
      <c r="AB1209" s="19"/>
      <c r="AC1209" s="19"/>
      <c r="AD1209" s="19"/>
      <c r="AE1209" s="71" t="str">
        <f t="shared" si="686"/>
        <v/>
      </c>
      <c r="AF1209" s="71" t="str">
        <f t="shared" si="687"/>
        <v/>
      </c>
      <c r="AG1209" s="71" t="str">
        <f t="shared" si="688"/>
        <v/>
      </c>
      <c r="AH1209" s="71" t="str">
        <f t="shared" si="689"/>
        <v/>
      </c>
      <c r="AI1209" s="71" t="str">
        <f t="shared" si="690"/>
        <v/>
      </c>
      <c r="AJ1209" s="71" t="str">
        <f t="shared" si="691"/>
        <v/>
      </c>
      <c r="AK1209" s="71" t="str">
        <f t="shared" si="692"/>
        <v/>
      </c>
      <c r="AL1209" s="71" t="str">
        <f t="shared" si="693"/>
        <v/>
      </c>
      <c r="AM1209" s="71" t="str">
        <f t="shared" si="694"/>
        <v/>
      </c>
      <c r="AN1209" s="72" t="str">
        <f t="shared" si="695"/>
        <v/>
      </c>
      <c r="AO1209" s="73" t="str">
        <f t="shared" si="696"/>
        <v/>
      </c>
      <c r="AP1209" s="72" t="str">
        <f t="shared" si="697"/>
        <v/>
      </c>
      <c r="AQ1209" s="72" t="str">
        <f t="shared" si="698"/>
        <v/>
      </c>
      <c r="AR1209" s="72" t="str">
        <f t="shared" si="699"/>
        <v/>
      </c>
      <c r="AS1209" s="72" t="str">
        <f t="shared" si="700"/>
        <v/>
      </c>
      <c r="AT1209" s="72" t="str">
        <f t="shared" si="701"/>
        <v/>
      </c>
      <c r="AU1209" s="3"/>
      <c r="AV1209" s="3"/>
      <c r="AW1209" s="3"/>
      <c r="AX1209" s="3"/>
      <c r="AY1209" s="3"/>
      <c r="AZ1209" s="3"/>
      <c r="BA1209" s="3"/>
      <c r="BB1209" s="3"/>
      <c r="BC1209" s="3"/>
      <c r="BD1209" s="3"/>
      <c r="BE1209" s="3"/>
      <c r="BF1209" s="3"/>
      <c r="BG1209" s="3"/>
      <c r="BH1209" s="3"/>
      <c r="BI1209" s="3"/>
      <c r="BJ1209" s="3"/>
      <c r="BK1209" s="3"/>
      <c r="BL1209" s="3"/>
      <c r="BM1209" s="3"/>
      <c r="BN1209" s="3"/>
      <c r="BO1209" s="3"/>
      <c r="BP1209" s="3"/>
      <c r="BQ1209" s="3"/>
      <c r="BR1209" s="3"/>
      <c r="BS1209" s="3"/>
      <c r="BT1209" s="3"/>
      <c r="BU1209" s="3"/>
      <c r="BV1209" s="3"/>
      <c r="BW1209" s="3"/>
      <c r="BX1209" s="3"/>
      <c r="BY1209" s="3"/>
      <c r="BZ1209" s="3"/>
      <c r="CA1209" s="3"/>
      <c r="CB1209" s="3"/>
      <c r="CC1209" s="3"/>
      <c r="CD1209" s="3"/>
      <c r="CE1209" s="3"/>
      <c r="CF1209" s="3"/>
      <c r="CG1209" s="3"/>
      <c r="CH1209" s="3"/>
      <c r="CI1209" s="3"/>
      <c r="CJ1209" s="3"/>
      <c r="CK1209" s="3"/>
      <c r="CL1209" s="3"/>
      <c r="CM1209" s="3"/>
      <c r="CN1209" s="78" t="str">
        <f t="shared" si="702"/>
        <v/>
      </c>
      <c r="CO1209" s="78" t="str">
        <f t="shared" si="703"/>
        <v/>
      </c>
      <c r="CP1209" s="78" t="str">
        <f t="shared" si="704"/>
        <v/>
      </c>
      <c r="CQ1209" s="78" t="str">
        <f t="shared" si="705"/>
        <v/>
      </c>
      <c r="CR1209" s="78" t="str">
        <f t="shared" si="706"/>
        <v/>
      </c>
      <c r="CS1209" s="78" t="str">
        <f t="shared" si="707"/>
        <v/>
      </c>
      <c r="CT1209" s="78">
        <f t="shared" si="708"/>
        <v>0</v>
      </c>
      <c r="CU1209" s="78">
        <f t="shared" si="709"/>
        <v>0</v>
      </c>
      <c r="CV1209" s="78">
        <f t="shared" si="710"/>
        <v>0</v>
      </c>
      <c r="CW1209" s="78">
        <f t="shared" si="711"/>
        <v>0</v>
      </c>
      <c r="CX1209" s="78">
        <f t="shared" si="712"/>
        <v>0</v>
      </c>
      <c r="CY1209" s="78">
        <f t="shared" si="713"/>
        <v>0</v>
      </c>
      <c r="CZ1209" s="78">
        <f t="shared" si="714"/>
        <v>0</v>
      </c>
      <c r="DA1209" s="78">
        <f>IF(COUNTIFS($A$2:$A$601,A1209,$B$2:$B$601,B1209,$F$2:F$601,F1209)&gt;1,1,0)</f>
        <v>0</v>
      </c>
      <c r="DB1209" s="78">
        <f t="shared" si="715"/>
        <v>0</v>
      </c>
      <c r="DC1209" s="78">
        <f t="shared" si="716"/>
        <v>0</v>
      </c>
      <c r="DD1209" s="78">
        <f t="shared" si="717"/>
        <v>0</v>
      </c>
      <c r="DE1209" s="78" t="str">
        <f t="shared" si="718"/>
        <v>1</v>
      </c>
      <c r="DF1209" s="78" t="str">
        <f t="shared" si="719"/>
        <v>1</v>
      </c>
      <c r="DG1209" s="78" t="str">
        <f t="shared" si="720"/>
        <v>1</v>
      </c>
      <c r="DH1209" s="78" t="str">
        <f t="shared" si="721"/>
        <v>1</v>
      </c>
      <c r="DI1209" s="79" t="str">
        <f>IFERROR(IF(J1209="","",VLOOKUP(J1209,Lists!$D$3:$E$13,2,FALSE)),1)</f>
        <v/>
      </c>
      <c r="DJ1209" s="79" t="str">
        <f>IFERROR(IF(K1209="","",VLOOKUP(K1209,Lists!$F$3:$G$14,2,FALSE)),1)</f>
        <v/>
      </c>
      <c r="DK1209" s="79" t="str">
        <f>IFERROR(IF(M1209="","",VLOOKUP(M1209,Lists!$AA$3:$AB$18,2,FALSE)),1)</f>
        <v/>
      </c>
      <c r="DL1209" s="79" t="str">
        <f>IFERROR(IF(N1209="","",VLOOKUP(N1209,Lists!$AC$3:$AD$13,2,FALSE)),1)</f>
        <v/>
      </c>
    </row>
    <row r="1210" spans="1:116" ht="15" customHeight="1" x14ac:dyDescent="0.2">
      <c r="A1210" s="20"/>
      <c r="B1210" s="19"/>
      <c r="C1210" s="19"/>
      <c r="D1210" s="19"/>
      <c r="E1210" s="136"/>
      <c r="F1210" s="70"/>
      <c r="G1210" s="19"/>
      <c r="H1210" s="65"/>
      <c r="I1210" s="20"/>
      <c r="J1210" s="66"/>
      <c r="K1210" s="18"/>
      <c r="L1210" s="18"/>
      <c r="M1210" s="20"/>
      <c r="N1210" s="20"/>
      <c r="O1210" s="18"/>
      <c r="P1210" s="134"/>
      <c r="Q1210" s="70"/>
      <c r="R1210" s="134"/>
      <c r="S1210" s="70"/>
      <c r="T1210" s="134"/>
      <c r="U1210" s="70"/>
      <c r="V1210" s="134"/>
      <c r="W1210" s="20"/>
      <c r="X1210" s="135"/>
      <c r="Y1210" s="20"/>
      <c r="Z1210" s="135"/>
      <c r="AA1210" s="19"/>
      <c r="AB1210" s="19"/>
      <c r="AC1210" s="19"/>
      <c r="AD1210" s="19"/>
      <c r="AE1210" s="71" t="str">
        <f t="shared" si="686"/>
        <v/>
      </c>
      <c r="AF1210" s="71" t="str">
        <f t="shared" si="687"/>
        <v/>
      </c>
      <c r="AG1210" s="71" t="str">
        <f t="shared" si="688"/>
        <v/>
      </c>
      <c r="AH1210" s="71" t="str">
        <f t="shared" si="689"/>
        <v/>
      </c>
      <c r="AI1210" s="71" t="str">
        <f t="shared" si="690"/>
        <v/>
      </c>
      <c r="AJ1210" s="71" t="str">
        <f t="shared" si="691"/>
        <v/>
      </c>
      <c r="AK1210" s="71" t="str">
        <f t="shared" si="692"/>
        <v/>
      </c>
      <c r="AL1210" s="71" t="str">
        <f t="shared" si="693"/>
        <v/>
      </c>
      <c r="AM1210" s="71" t="str">
        <f t="shared" si="694"/>
        <v/>
      </c>
      <c r="AN1210" s="72" t="str">
        <f t="shared" si="695"/>
        <v/>
      </c>
      <c r="AO1210" s="73" t="str">
        <f t="shared" si="696"/>
        <v/>
      </c>
      <c r="AP1210" s="72" t="str">
        <f t="shared" si="697"/>
        <v/>
      </c>
      <c r="AQ1210" s="72" t="str">
        <f t="shared" si="698"/>
        <v/>
      </c>
      <c r="AR1210" s="72" t="str">
        <f t="shared" si="699"/>
        <v/>
      </c>
      <c r="AS1210" s="72" t="str">
        <f t="shared" si="700"/>
        <v/>
      </c>
      <c r="AT1210" s="72" t="str">
        <f t="shared" si="701"/>
        <v/>
      </c>
      <c r="AU1210" s="3"/>
      <c r="AV1210" s="3"/>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3"/>
      <c r="CI1210" s="3"/>
      <c r="CJ1210" s="3"/>
      <c r="CK1210" s="3"/>
      <c r="CL1210" s="3"/>
      <c r="CM1210" s="3"/>
      <c r="CN1210" s="78" t="str">
        <f t="shared" si="702"/>
        <v/>
      </c>
      <c r="CO1210" s="78" t="str">
        <f t="shared" si="703"/>
        <v/>
      </c>
      <c r="CP1210" s="78" t="str">
        <f t="shared" si="704"/>
        <v/>
      </c>
      <c r="CQ1210" s="78" t="str">
        <f t="shared" si="705"/>
        <v/>
      </c>
      <c r="CR1210" s="78" t="str">
        <f t="shared" si="706"/>
        <v/>
      </c>
      <c r="CS1210" s="78" t="str">
        <f t="shared" si="707"/>
        <v/>
      </c>
      <c r="CT1210" s="78">
        <f t="shared" si="708"/>
        <v>0</v>
      </c>
      <c r="CU1210" s="78">
        <f t="shared" si="709"/>
        <v>0</v>
      </c>
      <c r="CV1210" s="78">
        <f t="shared" si="710"/>
        <v>0</v>
      </c>
      <c r="CW1210" s="78">
        <f t="shared" si="711"/>
        <v>0</v>
      </c>
      <c r="CX1210" s="78">
        <f t="shared" si="712"/>
        <v>0</v>
      </c>
      <c r="CY1210" s="78">
        <f t="shared" si="713"/>
        <v>0</v>
      </c>
      <c r="CZ1210" s="78">
        <f t="shared" si="714"/>
        <v>0</v>
      </c>
      <c r="DA1210" s="78">
        <f>IF(COUNTIFS($A$2:$A$601,A1210,$B$2:$B$601,B1210,$F$2:F$601,F1210)&gt;1,1,0)</f>
        <v>0</v>
      </c>
      <c r="DB1210" s="78">
        <f t="shared" si="715"/>
        <v>0</v>
      </c>
      <c r="DC1210" s="78">
        <f t="shared" si="716"/>
        <v>0</v>
      </c>
      <c r="DD1210" s="78">
        <f t="shared" si="717"/>
        <v>0</v>
      </c>
      <c r="DE1210" s="78" t="str">
        <f t="shared" si="718"/>
        <v>1</v>
      </c>
      <c r="DF1210" s="78" t="str">
        <f t="shared" si="719"/>
        <v>1</v>
      </c>
      <c r="DG1210" s="78" t="str">
        <f t="shared" si="720"/>
        <v>1</v>
      </c>
      <c r="DH1210" s="78" t="str">
        <f t="shared" si="721"/>
        <v>1</v>
      </c>
      <c r="DI1210" s="79" t="str">
        <f>IFERROR(IF(J1210="","",VLOOKUP(J1210,Lists!$D$3:$E$13,2,FALSE)),1)</f>
        <v/>
      </c>
      <c r="DJ1210" s="79" t="str">
        <f>IFERROR(IF(K1210="","",VLOOKUP(K1210,Lists!$F$3:$G$14,2,FALSE)),1)</f>
        <v/>
      </c>
      <c r="DK1210" s="79" t="str">
        <f>IFERROR(IF(M1210="","",VLOOKUP(M1210,Lists!$AA$3:$AB$18,2,FALSE)),1)</f>
        <v/>
      </c>
      <c r="DL1210" s="79" t="str">
        <f>IFERROR(IF(N1210="","",VLOOKUP(N1210,Lists!$AC$3:$AD$13,2,FALSE)),1)</f>
        <v/>
      </c>
    </row>
    <row r="1211" spans="1:116" ht="15" customHeight="1" x14ac:dyDescent="0.2">
      <c r="A1211" s="20"/>
      <c r="B1211" s="19"/>
      <c r="C1211" s="19"/>
      <c r="D1211" s="19"/>
      <c r="E1211" s="136"/>
      <c r="F1211" s="70"/>
      <c r="G1211" s="19"/>
      <c r="H1211" s="65"/>
      <c r="I1211" s="20"/>
      <c r="J1211" s="66"/>
      <c r="K1211" s="18"/>
      <c r="L1211" s="18"/>
      <c r="M1211" s="20"/>
      <c r="N1211" s="20"/>
      <c r="O1211" s="18"/>
      <c r="P1211" s="134"/>
      <c r="Q1211" s="70"/>
      <c r="R1211" s="134"/>
      <c r="S1211" s="70"/>
      <c r="T1211" s="134"/>
      <c r="U1211" s="70"/>
      <c r="V1211" s="134"/>
      <c r="W1211" s="20"/>
      <c r="X1211" s="135"/>
      <c r="Y1211" s="20"/>
      <c r="Z1211" s="135"/>
      <c r="AA1211" s="19"/>
      <c r="AB1211" s="19"/>
      <c r="AC1211" s="19"/>
      <c r="AD1211" s="19"/>
      <c r="AE1211" s="71" t="str">
        <f t="shared" si="686"/>
        <v/>
      </c>
      <c r="AF1211" s="71" t="str">
        <f t="shared" si="687"/>
        <v/>
      </c>
      <c r="AG1211" s="71" t="str">
        <f t="shared" si="688"/>
        <v/>
      </c>
      <c r="AH1211" s="71" t="str">
        <f t="shared" si="689"/>
        <v/>
      </c>
      <c r="AI1211" s="71" t="str">
        <f t="shared" si="690"/>
        <v/>
      </c>
      <c r="AJ1211" s="71" t="str">
        <f t="shared" si="691"/>
        <v/>
      </c>
      <c r="AK1211" s="71" t="str">
        <f t="shared" si="692"/>
        <v/>
      </c>
      <c r="AL1211" s="71" t="str">
        <f t="shared" si="693"/>
        <v/>
      </c>
      <c r="AM1211" s="71" t="str">
        <f t="shared" si="694"/>
        <v/>
      </c>
      <c r="AN1211" s="72" t="str">
        <f t="shared" si="695"/>
        <v/>
      </c>
      <c r="AO1211" s="73" t="str">
        <f t="shared" si="696"/>
        <v/>
      </c>
      <c r="AP1211" s="72" t="str">
        <f t="shared" si="697"/>
        <v/>
      </c>
      <c r="AQ1211" s="72" t="str">
        <f t="shared" si="698"/>
        <v/>
      </c>
      <c r="AR1211" s="72" t="str">
        <f t="shared" si="699"/>
        <v/>
      </c>
      <c r="AS1211" s="72" t="str">
        <f t="shared" si="700"/>
        <v/>
      </c>
      <c r="AT1211" s="72" t="str">
        <f t="shared" si="701"/>
        <v/>
      </c>
      <c r="AU1211" s="3"/>
      <c r="AV1211" s="3"/>
      <c r="AW1211" s="3"/>
      <c r="AX1211" s="3"/>
      <c r="AY1211" s="3"/>
      <c r="AZ1211" s="3"/>
      <c r="BA1211" s="3"/>
      <c r="BB1211" s="3"/>
      <c r="BC1211" s="3"/>
      <c r="BD1211" s="3"/>
      <c r="BE1211" s="3"/>
      <c r="BF1211" s="3"/>
      <c r="BG1211" s="3"/>
      <c r="BH1211" s="3"/>
      <c r="BI1211" s="3"/>
      <c r="BJ1211" s="3"/>
      <c r="BK1211" s="3"/>
      <c r="BL1211" s="3"/>
      <c r="BM1211" s="3"/>
      <c r="BN1211" s="3"/>
      <c r="BO1211" s="3"/>
      <c r="BP1211" s="3"/>
      <c r="BQ1211" s="3"/>
      <c r="BR1211" s="3"/>
      <c r="BS1211" s="3"/>
      <c r="BT1211" s="3"/>
      <c r="BU1211" s="3"/>
      <c r="BV1211" s="3"/>
      <c r="BW1211" s="3"/>
      <c r="BX1211" s="3"/>
      <c r="BY1211" s="3"/>
      <c r="BZ1211" s="3"/>
      <c r="CA1211" s="3"/>
      <c r="CB1211" s="3"/>
      <c r="CC1211" s="3"/>
      <c r="CD1211" s="3"/>
      <c r="CE1211" s="3"/>
      <c r="CF1211" s="3"/>
      <c r="CG1211" s="3"/>
      <c r="CH1211" s="3"/>
      <c r="CI1211" s="3"/>
      <c r="CJ1211" s="3"/>
      <c r="CK1211" s="3"/>
      <c r="CL1211" s="3"/>
      <c r="CM1211" s="3"/>
      <c r="CN1211" s="78" t="str">
        <f t="shared" si="702"/>
        <v/>
      </c>
      <c r="CO1211" s="78" t="str">
        <f t="shared" si="703"/>
        <v/>
      </c>
      <c r="CP1211" s="78" t="str">
        <f t="shared" si="704"/>
        <v/>
      </c>
      <c r="CQ1211" s="78" t="str">
        <f t="shared" si="705"/>
        <v/>
      </c>
      <c r="CR1211" s="78" t="str">
        <f t="shared" si="706"/>
        <v/>
      </c>
      <c r="CS1211" s="78" t="str">
        <f t="shared" si="707"/>
        <v/>
      </c>
      <c r="CT1211" s="78">
        <f t="shared" si="708"/>
        <v>0</v>
      </c>
      <c r="CU1211" s="78">
        <f t="shared" si="709"/>
        <v>0</v>
      </c>
      <c r="CV1211" s="78">
        <f t="shared" si="710"/>
        <v>0</v>
      </c>
      <c r="CW1211" s="78">
        <f t="shared" si="711"/>
        <v>0</v>
      </c>
      <c r="CX1211" s="78">
        <f t="shared" si="712"/>
        <v>0</v>
      </c>
      <c r="CY1211" s="78">
        <f t="shared" si="713"/>
        <v>0</v>
      </c>
      <c r="CZ1211" s="78">
        <f t="shared" si="714"/>
        <v>0</v>
      </c>
      <c r="DA1211" s="78">
        <f>IF(COUNTIFS($A$2:$A$601,A1211,$B$2:$B$601,B1211,$F$2:F$601,F1211)&gt;1,1,0)</f>
        <v>0</v>
      </c>
      <c r="DB1211" s="78">
        <f t="shared" si="715"/>
        <v>0</v>
      </c>
      <c r="DC1211" s="78">
        <f t="shared" si="716"/>
        <v>0</v>
      </c>
      <c r="DD1211" s="78">
        <f t="shared" si="717"/>
        <v>0</v>
      </c>
      <c r="DE1211" s="78" t="str">
        <f t="shared" si="718"/>
        <v>1</v>
      </c>
      <c r="DF1211" s="78" t="str">
        <f t="shared" si="719"/>
        <v>1</v>
      </c>
      <c r="DG1211" s="78" t="str">
        <f t="shared" si="720"/>
        <v>1</v>
      </c>
      <c r="DH1211" s="78" t="str">
        <f t="shared" si="721"/>
        <v>1</v>
      </c>
      <c r="DI1211" s="79" t="str">
        <f>IFERROR(IF(J1211="","",VLOOKUP(J1211,Lists!$D$3:$E$13,2,FALSE)),1)</f>
        <v/>
      </c>
      <c r="DJ1211" s="79" t="str">
        <f>IFERROR(IF(K1211="","",VLOOKUP(K1211,Lists!$F$3:$G$14,2,FALSE)),1)</f>
        <v/>
      </c>
      <c r="DK1211" s="79" t="str">
        <f>IFERROR(IF(M1211="","",VLOOKUP(M1211,Lists!$AA$3:$AB$18,2,FALSE)),1)</f>
        <v/>
      </c>
      <c r="DL1211" s="79" t="str">
        <f>IFERROR(IF(N1211="","",VLOOKUP(N1211,Lists!$AC$3:$AD$13,2,FALSE)),1)</f>
        <v/>
      </c>
    </row>
    <row r="1212" spans="1:116" ht="15" customHeight="1" x14ac:dyDescent="0.2">
      <c r="A1212" s="20"/>
      <c r="B1212" s="19"/>
      <c r="C1212" s="19"/>
      <c r="D1212" s="19"/>
      <c r="E1212" s="136"/>
      <c r="F1212" s="70"/>
      <c r="G1212" s="19"/>
      <c r="H1212" s="65"/>
      <c r="I1212" s="20"/>
      <c r="J1212" s="66"/>
      <c r="K1212" s="18"/>
      <c r="L1212" s="18"/>
      <c r="M1212" s="20"/>
      <c r="N1212" s="20"/>
      <c r="O1212" s="18"/>
      <c r="P1212" s="134"/>
      <c r="Q1212" s="70"/>
      <c r="R1212" s="134"/>
      <c r="S1212" s="70"/>
      <c r="T1212" s="134"/>
      <c r="U1212" s="70"/>
      <c r="V1212" s="134"/>
      <c r="W1212" s="20"/>
      <c r="X1212" s="135"/>
      <c r="Y1212" s="20"/>
      <c r="Z1212" s="135"/>
      <c r="AA1212" s="19"/>
      <c r="AB1212" s="19"/>
      <c r="AC1212" s="19"/>
      <c r="AD1212" s="19"/>
      <c r="AE1212" s="71" t="str">
        <f t="shared" si="686"/>
        <v/>
      </c>
      <c r="AF1212" s="71" t="str">
        <f t="shared" si="687"/>
        <v/>
      </c>
      <c r="AG1212" s="71" t="str">
        <f t="shared" si="688"/>
        <v/>
      </c>
      <c r="AH1212" s="71" t="str">
        <f t="shared" si="689"/>
        <v/>
      </c>
      <c r="AI1212" s="71" t="str">
        <f t="shared" si="690"/>
        <v/>
      </c>
      <c r="AJ1212" s="71" t="str">
        <f t="shared" si="691"/>
        <v/>
      </c>
      <c r="AK1212" s="71" t="str">
        <f t="shared" si="692"/>
        <v/>
      </c>
      <c r="AL1212" s="71" t="str">
        <f t="shared" si="693"/>
        <v/>
      </c>
      <c r="AM1212" s="71" t="str">
        <f t="shared" si="694"/>
        <v/>
      </c>
      <c r="AN1212" s="72" t="str">
        <f t="shared" si="695"/>
        <v/>
      </c>
      <c r="AO1212" s="73" t="str">
        <f t="shared" si="696"/>
        <v/>
      </c>
      <c r="AP1212" s="72" t="str">
        <f t="shared" si="697"/>
        <v/>
      </c>
      <c r="AQ1212" s="72" t="str">
        <f t="shared" si="698"/>
        <v/>
      </c>
      <c r="AR1212" s="72" t="str">
        <f t="shared" si="699"/>
        <v/>
      </c>
      <c r="AS1212" s="72" t="str">
        <f t="shared" si="700"/>
        <v/>
      </c>
      <c r="AT1212" s="72" t="str">
        <f t="shared" si="701"/>
        <v/>
      </c>
      <c r="AU1212" s="3"/>
      <c r="AV1212" s="3"/>
      <c r="AW1212" s="3"/>
      <c r="AX1212" s="3"/>
      <c r="AY1212" s="3"/>
      <c r="AZ1212" s="3"/>
      <c r="BA1212" s="3"/>
      <c r="BB1212" s="3"/>
      <c r="BC1212" s="3"/>
      <c r="BD1212" s="3"/>
      <c r="BE1212" s="3"/>
      <c r="BF1212" s="3"/>
      <c r="BG1212" s="3"/>
      <c r="BH1212" s="3"/>
      <c r="BI1212" s="3"/>
      <c r="BJ1212" s="3"/>
      <c r="BK1212" s="3"/>
      <c r="BL1212" s="3"/>
      <c r="BM1212" s="3"/>
      <c r="BN1212" s="3"/>
      <c r="BO1212" s="3"/>
      <c r="BP1212" s="3"/>
      <c r="BQ1212" s="3"/>
      <c r="BR1212" s="3"/>
      <c r="BS1212" s="3"/>
      <c r="BT1212" s="3"/>
      <c r="BU1212" s="3"/>
      <c r="BV1212" s="3"/>
      <c r="BW1212" s="3"/>
      <c r="BX1212" s="3"/>
      <c r="BY1212" s="3"/>
      <c r="BZ1212" s="3"/>
      <c r="CA1212" s="3"/>
      <c r="CB1212" s="3"/>
      <c r="CC1212" s="3"/>
      <c r="CD1212" s="3"/>
      <c r="CE1212" s="3"/>
      <c r="CF1212" s="3"/>
      <c r="CG1212" s="3"/>
      <c r="CH1212" s="3"/>
      <c r="CI1212" s="3"/>
      <c r="CJ1212" s="3"/>
      <c r="CK1212" s="3"/>
      <c r="CL1212" s="3"/>
      <c r="CM1212" s="3"/>
      <c r="CN1212" s="78" t="str">
        <f t="shared" si="702"/>
        <v/>
      </c>
      <c r="CO1212" s="78" t="str">
        <f t="shared" si="703"/>
        <v/>
      </c>
      <c r="CP1212" s="78" t="str">
        <f t="shared" si="704"/>
        <v/>
      </c>
      <c r="CQ1212" s="78" t="str">
        <f t="shared" si="705"/>
        <v/>
      </c>
      <c r="CR1212" s="78" t="str">
        <f t="shared" si="706"/>
        <v/>
      </c>
      <c r="CS1212" s="78" t="str">
        <f t="shared" si="707"/>
        <v/>
      </c>
      <c r="CT1212" s="78">
        <f t="shared" si="708"/>
        <v>0</v>
      </c>
      <c r="CU1212" s="78">
        <f t="shared" si="709"/>
        <v>0</v>
      </c>
      <c r="CV1212" s="78">
        <f t="shared" si="710"/>
        <v>0</v>
      </c>
      <c r="CW1212" s="78">
        <f t="shared" si="711"/>
        <v>0</v>
      </c>
      <c r="CX1212" s="78">
        <f t="shared" si="712"/>
        <v>0</v>
      </c>
      <c r="CY1212" s="78">
        <f t="shared" si="713"/>
        <v>0</v>
      </c>
      <c r="CZ1212" s="78">
        <f t="shared" si="714"/>
        <v>0</v>
      </c>
      <c r="DA1212" s="78">
        <f>IF(COUNTIFS($A$2:$A$601,A1212,$B$2:$B$601,B1212,$F$2:F$601,F1212)&gt;1,1,0)</f>
        <v>0</v>
      </c>
      <c r="DB1212" s="78">
        <f t="shared" si="715"/>
        <v>0</v>
      </c>
      <c r="DC1212" s="78">
        <f t="shared" si="716"/>
        <v>0</v>
      </c>
      <c r="DD1212" s="78">
        <f t="shared" si="717"/>
        <v>0</v>
      </c>
      <c r="DE1212" s="78" t="str">
        <f t="shared" si="718"/>
        <v>1</v>
      </c>
      <c r="DF1212" s="78" t="str">
        <f t="shared" si="719"/>
        <v>1</v>
      </c>
      <c r="DG1212" s="78" t="str">
        <f t="shared" si="720"/>
        <v>1</v>
      </c>
      <c r="DH1212" s="78" t="str">
        <f t="shared" si="721"/>
        <v>1</v>
      </c>
      <c r="DI1212" s="79" t="str">
        <f>IFERROR(IF(J1212="","",VLOOKUP(J1212,Lists!$D$3:$E$13,2,FALSE)),1)</f>
        <v/>
      </c>
      <c r="DJ1212" s="79" t="str">
        <f>IFERROR(IF(K1212="","",VLOOKUP(K1212,Lists!$F$3:$G$14,2,FALSE)),1)</f>
        <v/>
      </c>
      <c r="DK1212" s="79" t="str">
        <f>IFERROR(IF(M1212="","",VLOOKUP(M1212,Lists!$AA$3:$AB$18,2,FALSE)),1)</f>
        <v/>
      </c>
      <c r="DL1212" s="79" t="str">
        <f>IFERROR(IF(N1212="","",VLOOKUP(N1212,Lists!$AC$3:$AD$13,2,FALSE)),1)</f>
        <v/>
      </c>
    </row>
    <row r="1213" spans="1:116" ht="15" customHeight="1" x14ac:dyDescent="0.2">
      <c r="A1213" s="20"/>
      <c r="B1213" s="19"/>
      <c r="C1213" s="19"/>
      <c r="D1213" s="19"/>
      <c r="E1213" s="136"/>
      <c r="F1213" s="70"/>
      <c r="G1213" s="19"/>
      <c r="H1213" s="65"/>
      <c r="I1213" s="20"/>
      <c r="J1213" s="66"/>
      <c r="K1213" s="18"/>
      <c r="L1213" s="18"/>
      <c r="M1213" s="20"/>
      <c r="N1213" s="20"/>
      <c r="O1213" s="18"/>
      <c r="P1213" s="134"/>
      <c r="Q1213" s="70"/>
      <c r="R1213" s="134"/>
      <c r="S1213" s="70"/>
      <c r="T1213" s="134"/>
      <c r="U1213" s="70"/>
      <c r="V1213" s="134"/>
      <c r="W1213" s="20"/>
      <c r="X1213" s="135"/>
      <c r="Y1213" s="20"/>
      <c r="Z1213" s="135"/>
      <c r="AA1213" s="19"/>
      <c r="AB1213" s="19"/>
      <c r="AC1213" s="19"/>
      <c r="AD1213" s="19"/>
      <c r="AE1213" s="71" t="str">
        <f t="shared" si="686"/>
        <v/>
      </c>
      <c r="AF1213" s="71" t="str">
        <f t="shared" si="687"/>
        <v/>
      </c>
      <c r="AG1213" s="71" t="str">
        <f t="shared" si="688"/>
        <v/>
      </c>
      <c r="AH1213" s="71" t="str">
        <f t="shared" si="689"/>
        <v/>
      </c>
      <c r="AI1213" s="71" t="str">
        <f t="shared" si="690"/>
        <v/>
      </c>
      <c r="AJ1213" s="71" t="str">
        <f t="shared" si="691"/>
        <v/>
      </c>
      <c r="AK1213" s="71" t="str">
        <f t="shared" si="692"/>
        <v/>
      </c>
      <c r="AL1213" s="71" t="str">
        <f t="shared" si="693"/>
        <v/>
      </c>
      <c r="AM1213" s="71" t="str">
        <f t="shared" si="694"/>
        <v/>
      </c>
      <c r="AN1213" s="72" t="str">
        <f t="shared" si="695"/>
        <v/>
      </c>
      <c r="AO1213" s="73" t="str">
        <f t="shared" si="696"/>
        <v/>
      </c>
      <c r="AP1213" s="72" t="str">
        <f t="shared" si="697"/>
        <v/>
      </c>
      <c r="AQ1213" s="72" t="str">
        <f t="shared" si="698"/>
        <v/>
      </c>
      <c r="AR1213" s="72" t="str">
        <f t="shared" si="699"/>
        <v/>
      </c>
      <c r="AS1213" s="72" t="str">
        <f t="shared" si="700"/>
        <v/>
      </c>
      <c r="AT1213" s="72" t="str">
        <f t="shared" si="701"/>
        <v/>
      </c>
      <c r="AU1213" s="3"/>
      <c r="AV1213" s="3"/>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3"/>
      <c r="CI1213" s="3"/>
      <c r="CJ1213" s="3"/>
      <c r="CK1213" s="3"/>
      <c r="CL1213" s="3"/>
      <c r="CM1213" s="3"/>
      <c r="CN1213" s="78" t="str">
        <f t="shared" si="702"/>
        <v/>
      </c>
      <c r="CO1213" s="78" t="str">
        <f t="shared" si="703"/>
        <v/>
      </c>
      <c r="CP1213" s="78" t="str">
        <f t="shared" si="704"/>
        <v/>
      </c>
      <c r="CQ1213" s="78" t="str">
        <f t="shared" si="705"/>
        <v/>
      </c>
      <c r="CR1213" s="78" t="str">
        <f t="shared" si="706"/>
        <v/>
      </c>
      <c r="CS1213" s="78" t="str">
        <f t="shared" si="707"/>
        <v/>
      </c>
      <c r="CT1213" s="78">
        <f t="shared" si="708"/>
        <v>0</v>
      </c>
      <c r="CU1213" s="78">
        <f t="shared" si="709"/>
        <v>0</v>
      </c>
      <c r="CV1213" s="78">
        <f t="shared" si="710"/>
        <v>0</v>
      </c>
      <c r="CW1213" s="78">
        <f t="shared" si="711"/>
        <v>0</v>
      </c>
      <c r="CX1213" s="78">
        <f t="shared" si="712"/>
        <v>0</v>
      </c>
      <c r="CY1213" s="78">
        <f t="shared" si="713"/>
        <v>0</v>
      </c>
      <c r="CZ1213" s="78">
        <f t="shared" si="714"/>
        <v>0</v>
      </c>
      <c r="DA1213" s="78">
        <f>IF(COUNTIFS($A$2:$A$601,A1213,$B$2:$B$601,B1213,$F$2:F$601,F1213)&gt;1,1,0)</f>
        <v>0</v>
      </c>
      <c r="DB1213" s="78">
        <f t="shared" si="715"/>
        <v>0</v>
      </c>
      <c r="DC1213" s="78">
        <f t="shared" si="716"/>
        <v>0</v>
      </c>
      <c r="DD1213" s="78">
        <f t="shared" si="717"/>
        <v>0</v>
      </c>
      <c r="DE1213" s="78" t="str">
        <f t="shared" si="718"/>
        <v>1</v>
      </c>
      <c r="DF1213" s="78" t="str">
        <f t="shared" si="719"/>
        <v>1</v>
      </c>
      <c r="DG1213" s="78" t="str">
        <f t="shared" si="720"/>
        <v>1</v>
      </c>
      <c r="DH1213" s="78" t="str">
        <f t="shared" si="721"/>
        <v>1</v>
      </c>
      <c r="DI1213" s="79" t="str">
        <f>IFERROR(IF(J1213="","",VLOOKUP(J1213,Lists!$D$3:$E$13,2,FALSE)),1)</f>
        <v/>
      </c>
      <c r="DJ1213" s="79" t="str">
        <f>IFERROR(IF(K1213="","",VLOOKUP(K1213,Lists!$F$3:$G$14,2,FALSE)),1)</f>
        <v/>
      </c>
      <c r="DK1213" s="79" t="str">
        <f>IFERROR(IF(M1213="","",VLOOKUP(M1213,Lists!$AA$3:$AB$18,2,FALSE)),1)</f>
        <v/>
      </c>
      <c r="DL1213" s="79" t="str">
        <f>IFERROR(IF(N1213="","",VLOOKUP(N1213,Lists!$AC$3:$AD$13,2,FALSE)),1)</f>
        <v/>
      </c>
    </row>
    <row r="1214" spans="1:116" ht="15" customHeight="1" x14ac:dyDescent="0.2">
      <c r="A1214" s="20"/>
      <c r="B1214" s="19"/>
      <c r="C1214" s="19"/>
      <c r="D1214" s="19"/>
      <c r="E1214" s="136"/>
      <c r="F1214" s="70"/>
      <c r="G1214" s="19"/>
      <c r="H1214" s="65"/>
      <c r="I1214" s="20"/>
      <c r="J1214" s="66"/>
      <c r="K1214" s="18"/>
      <c r="L1214" s="18"/>
      <c r="M1214" s="20"/>
      <c r="N1214" s="20"/>
      <c r="O1214" s="18"/>
      <c r="P1214" s="134"/>
      <c r="Q1214" s="70"/>
      <c r="R1214" s="134"/>
      <c r="S1214" s="70"/>
      <c r="T1214" s="134"/>
      <c r="U1214" s="70"/>
      <c r="V1214" s="134"/>
      <c r="W1214" s="20"/>
      <c r="X1214" s="135"/>
      <c r="Y1214" s="20"/>
      <c r="Z1214" s="135"/>
      <c r="AA1214" s="19"/>
      <c r="AB1214" s="19"/>
      <c r="AC1214" s="19"/>
      <c r="AD1214" s="19"/>
      <c r="AE1214" s="71" t="str">
        <f t="shared" si="686"/>
        <v/>
      </c>
      <c r="AF1214" s="71" t="str">
        <f t="shared" si="687"/>
        <v/>
      </c>
      <c r="AG1214" s="71" t="str">
        <f t="shared" si="688"/>
        <v/>
      </c>
      <c r="AH1214" s="71" t="str">
        <f t="shared" si="689"/>
        <v/>
      </c>
      <c r="AI1214" s="71" t="str">
        <f t="shared" si="690"/>
        <v/>
      </c>
      <c r="AJ1214" s="71" t="str">
        <f t="shared" si="691"/>
        <v/>
      </c>
      <c r="AK1214" s="71" t="str">
        <f t="shared" si="692"/>
        <v/>
      </c>
      <c r="AL1214" s="71" t="str">
        <f t="shared" si="693"/>
        <v/>
      </c>
      <c r="AM1214" s="71" t="str">
        <f t="shared" si="694"/>
        <v/>
      </c>
      <c r="AN1214" s="72" t="str">
        <f t="shared" si="695"/>
        <v/>
      </c>
      <c r="AO1214" s="73" t="str">
        <f t="shared" si="696"/>
        <v/>
      </c>
      <c r="AP1214" s="72" t="str">
        <f t="shared" si="697"/>
        <v/>
      </c>
      <c r="AQ1214" s="72" t="str">
        <f t="shared" si="698"/>
        <v/>
      </c>
      <c r="AR1214" s="72" t="str">
        <f t="shared" si="699"/>
        <v/>
      </c>
      <c r="AS1214" s="72" t="str">
        <f t="shared" si="700"/>
        <v/>
      </c>
      <c r="AT1214" s="72" t="str">
        <f t="shared" si="701"/>
        <v/>
      </c>
      <c r="AU1214" s="3"/>
      <c r="AV1214" s="3"/>
      <c r="AW1214" s="3"/>
      <c r="AX1214" s="3"/>
      <c r="AY1214" s="3"/>
      <c r="AZ1214" s="3"/>
      <c r="BA1214" s="3"/>
      <c r="BB1214" s="3"/>
      <c r="BC1214" s="3"/>
      <c r="BD1214" s="3"/>
      <c r="BE1214" s="3"/>
      <c r="BF1214" s="3"/>
      <c r="BG1214" s="3"/>
      <c r="BH1214" s="3"/>
      <c r="BI1214" s="3"/>
      <c r="BJ1214" s="3"/>
      <c r="BK1214" s="3"/>
      <c r="BL1214" s="3"/>
      <c r="BM1214" s="3"/>
      <c r="BN1214" s="3"/>
      <c r="BO1214" s="3"/>
      <c r="BP1214" s="3"/>
      <c r="BQ1214" s="3"/>
      <c r="BR1214" s="3"/>
      <c r="BS1214" s="3"/>
      <c r="BT1214" s="3"/>
      <c r="BU1214" s="3"/>
      <c r="BV1214" s="3"/>
      <c r="BW1214" s="3"/>
      <c r="BX1214" s="3"/>
      <c r="BY1214" s="3"/>
      <c r="BZ1214" s="3"/>
      <c r="CA1214" s="3"/>
      <c r="CB1214" s="3"/>
      <c r="CC1214" s="3"/>
      <c r="CD1214" s="3"/>
      <c r="CE1214" s="3"/>
      <c r="CF1214" s="3"/>
      <c r="CG1214" s="3"/>
      <c r="CH1214" s="3"/>
      <c r="CI1214" s="3"/>
      <c r="CJ1214" s="3"/>
      <c r="CK1214" s="3"/>
      <c r="CL1214" s="3"/>
      <c r="CM1214" s="3"/>
      <c r="CN1214" s="78" t="str">
        <f t="shared" si="702"/>
        <v/>
      </c>
      <c r="CO1214" s="78" t="str">
        <f t="shared" si="703"/>
        <v/>
      </c>
      <c r="CP1214" s="78" t="str">
        <f t="shared" si="704"/>
        <v/>
      </c>
      <c r="CQ1214" s="78" t="str">
        <f t="shared" si="705"/>
        <v/>
      </c>
      <c r="CR1214" s="78" t="str">
        <f t="shared" si="706"/>
        <v/>
      </c>
      <c r="CS1214" s="78" t="str">
        <f t="shared" si="707"/>
        <v/>
      </c>
      <c r="CT1214" s="78">
        <f t="shared" si="708"/>
        <v>0</v>
      </c>
      <c r="CU1214" s="78">
        <f t="shared" si="709"/>
        <v>0</v>
      </c>
      <c r="CV1214" s="78">
        <f t="shared" si="710"/>
        <v>0</v>
      </c>
      <c r="CW1214" s="78">
        <f t="shared" si="711"/>
        <v>0</v>
      </c>
      <c r="CX1214" s="78">
        <f t="shared" si="712"/>
        <v>0</v>
      </c>
      <c r="CY1214" s="78">
        <f t="shared" si="713"/>
        <v>0</v>
      </c>
      <c r="CZ1214" s="78">
        <f t="shared" si="714"/>
        <v>0</v>
      </c>
      <c r="DA1214" s="78">
        <f>IF(COUNTIFS($A$2:$A$601,A1214,$B$2:$B$601,B1214,$F$2:F$601,F1214)&gt;1,1,0)</f>
        <v>0</v>
      </c>
      <c r="DB1214" s="78">
        <f t="shared" si="715"/>
        <v>0</v>
      </c>
      <c r="DC1214" s="78">
        <f t="shared" si="716"/>
        <v>0</v>
      </c>
      <c r="DD1214" s="78">
        <f t="shared" si="717"/>
        <v>0</v>
      </c>
      <c r="DE1214" s="78" t="str">
        <f t="shared" si="718"/>
        <v>1</v>
      </c>
      <c r="DF1214" s="78" t="str">
        <f t="shared" si="719"/>
        <v>1</v>
      </c>
      <c r="DG1214" s="78" t="str">
        <f t="shared" si="720"/>
        <v>1</v>
      </c>
      <c r="DH1214" s="78" t="str">
        <f t="shared" si="721"/>
        <v>1</v>
      </c>
      <c r="DI1214" s="79" t="str">
        <f>IFERROR(IF(J1214="","",VLOOKUP(J1214,Lists!$D$3:$E$13,2,FALSE)),1)</f>
        <v/>
      </c>
      <c r="DJ1214" s="79" t="str">
        <f>IFERROR(IF(K1214="","",VLOOKUP(K1214,Lists!$F$3:$G$14,2,FALSE)),1)</f>
        <v/>
      </c>
      <c r="DK1214" s="79" t="str">
        <f>IFERROR(IF(M1214="","",VLOOKUP(M1214,Lists!$AA$3:$AB$18,2,FALSE)),1)</f>
        <v/>
      </c>
      <c r="DL1214" s="79" t="str">
        <f>IFERROR(IF(N1214="","",VLOOKUP(N1214,Lists!$AC$3:$AD$13,2,FALSE)),1)</f>
        <v/>
      </c>
    </row>
    <row r="1215" spans="1:116" ht="15" customHeight="1" x14ac:dyDescent="0.2">
      <c r="A1215" s="20"/>
      <c r="B1215" s="19"/>
      <c r="C1215" s="19"/>
      <c r="D1215" s="19"/>
      <c r="E1215" s="136"/>
      <c r="F1215" s="70"/>
      <c r="G1215" s="19"/>
      <c r="H1215" s="65"/>
      <c r="I1215" s="20"/>
      <c r="J1215" s="66"/>
      <c r="K1215" s="18"/>
      <c r="L1215" s="18"/>
      <c r="M1215" s="20"/>
      <c r="N1215" s="20"/>
      <c r="O1215" s="18"/>
      <c r="P1215" s="134"/>
      <c r="Q1215" s="70"/>
      <c r="R1215" s="134"/>
      <c r="S1215" s="70"/>
      <c r="T1215" s="134"/>
      <c r="U1215" s="70"/>
      <c r="V1215" s="134"/>
      <c r="W1215" s="20"/>
      <c r="X1215" s="135"/>
      <c r="Y1215" s="20"/>
      <c r="Z1215" s="135"/>
      <c r="AA1215" s="19"/>
      <c r="AB1215" s="19"/>
      <c r="AC1215" s="19"/>
      <c r="AD1215" s="19"/>
      <c r="AE1215" s="71" t="str">
        <f t="shared" si="686"/>
        <v/>
      </c>
      <c r="AF1215" s="71" t="str">
        <f t="shared" si="687"/>
        <v/>
      </c>
      <c r="AG1215" s="71" t="str">
        <f t="shared" si="688"/>
        <v/>
      </c>
      <c r="AH1215" s="71" t="str">
        <f t="shared" si="689"/>
        <v/>
      </c>
      <c r="AI1215" s="71" t="str">
        <f t="shared" si="690"/>
        <v/>
      </c>
      <c r="AJ1215" s="71" t="str">
        <f t="shared" si="691"/>
        <v/>
      </c>
      <c r="AK1215" s="71" t="str">
        <f t="shared" si="692"/>
        <v/>
      </c>
      <c r="AL1215" s="71" t="str">
        <f t="shared" si="693"/>
        <v/>
      </c>
      <c r="AM1215" s="71" t="str">
        <f t="shared" si="694"/>
        <v/>
      </c>
      <c r="AN1215" s="72" t="str">
        <f t="shared" si="695"/>
        <v/>
      </c>
      <c r="AO1215" s="73" t="str">
        <f t="shared" si="696"/>
        <v/>
      </c>
      <c r="AP1215" s="72" t="str">
        <f t="shared" si="697"/>
        <v/>
      </c>
      <c r="AQ1215" s="72" t="str">
        <f t="shared" si="698"/>
        <v/>
      </c>
      <c r="AR1215" s="72" t="str">
        <f t="shared" si="699"/>
        <v/>
      </c>
      <c r="AS1215" s="72" t="str">
        <f t="shared" si="700"/>
        <v/>
      </c>
      <c r="AT1215" s="72" t="str">
        <f t="shared" si="701"/>
        <v/>
      </c>
      <c r="AU1215" s="3"/>
      <c r="AV1215" s="3"/>
      <c r="AW1215" s="3"/>
      <c r="AX1215" s="3"/>
      <c r="AY1215" s="3"/>
      <c r="AZ1215" s="3"/>
      <c r="BA1215" s="3"/>
      <c r="BB1215" s="3"/>
      <c r="BC1215" s="3"/>
      <c r="BD1215" s="3"/>
      <c r="BE1215" s="3"/>
      <c r="BF1215" s="3"/>
      <c r="BG1215" s="3"/>
      <c r="BH1215" s="3"/>
      <c r="BI1215" s="3"/>
      <c r="BJ1215" s="3"/>
      <c r="BK1215" s="3"/>
      <c r="BL1215" s="3"/>
      <c r="BM1215" s="3"/>
      <c r="BN1215" s="3"/>
      <c r="BO1215" s="3"/>
      <c r="BP1215" s="3"/>
      <c r="BQ1215" s="3"/>
      <c r="BR1215" s="3"/>
      <c r="BS1215" s="3"/>
      <c r="BT1215" s="3"/>
      <c r="BU1215" s="3"/>
      <c r="BV1215" s="3"/>
      <c r="BW1215" s="3"/>
      <c r="BX1215" s="3"/>
      <c r="BY1215" s="3"/>
      <c r="BZ1215" s="3"/>
      <c r="CA1215" s="3"/>
      <c r="CB1215" s="3"/>
      <c r="CC1215" s="3"/>
      <c r="CD1215" s="3"/>
      <c r="CE1215" s="3"/>
      <c r="CF1215" s="3"/>
      <c r="CG1215" s="3"/>
      <c r="CH1215" s="3"/>
      <c r="CI1215" s="3"/>
      <c r="CJ1215" s="3"/>
      <c r="CK1215" s="3"/>
      <c r="CL1215" s="3"/>
      <c r="CM1215" s="3"/>
      <c r="CN1215" s="78" t="str">
        <f t="shared" si="702"/>
        <v/>
      </c>
      <c r="CO1215" s="78" t="str">
        <f t="shared" si="703"/>
        <v/>
      </c>
      <c r="CP1215" s="78" t="str">
        <f t="shared" si="704"/>
        <v/>
      </c>
      <c r="CQ1215" s="78" t="str">
        <f t="shared" si="705"/>
        <v/>
      </c>
      <c r="CR1215" s="78" t="str">
        <f t="shared" si="706"/>
        <v/>
      </c>
      <c r="CS1215" s="78" t="str">
        <f t="shared" si="707"/>
        <v/>
      </c>
      <c r="CT1215" s="78">
        <f t="shared" si="708"/>
        <v>0</v>
      </c>
      <c r="CU1215" s="78">
        <f t="shared" si="709"/>
        <v>0</v>
      </c>
      <c r="CV1215" s="78">
        <f t="shared" si="710"/>
        <v>0</v>
      </c>
      <c r="CW1215" s="78">
        <f t="shared" si="711"/>
        <v>0</v>
      </c>
      <c r="CX1215" s="78">
        <f t="shared" si="712"/>
        <v>0</v>
      </c>
      <c r="CY1215" s="78">
        <f t="shared" si="713"/>
        <v>0</v>
      </c>
      <c r="CZ1215" s="78">
        <f t="shared" si="714"/>
        <v>0</v>
      </c>
      <c r="DA1215" s="78">
        <f>IF(COUNTIFS($A$2:$A$601,A1215,$B$2:$B$601,B1215,$F$2:F$601,F1215)&gt;1,1,0)</f>
        <v>0</v>
      </c>
      <c r="DB1215" s="78">
        <f t="shared" si="715"/>
        <v>0</v>
      </c>
      <c r="DC1215" s="78">
        <f t="shared" si="716"/>
        <v>0</v>
      </c>
      <c r="DD1215" s="78">
        <f t="shared" si="717"/>
        <v>0</v>
      </c>
      <c r="DE1215" s="78" t="str">
        <f t="shared" si="718"/>
        <v>1</v>
      </c>
      <c r="DF1215" s="78" t="str">
        <f t="shared" si="719"/>
        <v>1</v>
      </c>
      <c r="DG1215" s="78" t="str">
        <f t="shared" si="720"/>
        <v>1</v>
      </c>
      <c r="DH1215" s="78" t="str">
        <f t="shared" si="721"/>
        <v>1</v>
      </c>
      <c r="DI1215" s="79" t="str">
        <f>IFERROR(IF(J1215="","",VLOOKUP(J1215,Lists!$D$3:$E$13,2,FALSE)),1)</f>
        <v/>
      </c>
      <c r="DJ1215" s="79" t="str">
        <f>IFERROR(IF(K1215="","",VLOOKUP(K1215,Lists!$F$3:$G$14,2,FALSE)),1)</f>
        <v/>
      </c>
      <c r="DK1215" s="79" t="str">
        <f>IFERROR(IF(M1215="","",VLOOKUP(M1215,Lists!$AA$3:$AB$18,2,FALSE)),1)</f>
        <v/>
      </c>
      <c r="DL1215" s="79" t="str">
        <f>IFERROR(IF(N1215="","",VLOOKUP(N1215,Lists!$AC$3:$AD$13,2,FALSE)),1)</f>
        <v/>
      </c>
    </row>
    <row r="1216" spans="1:116" ht="15" customHeight="1" x14ac:dyDescent="0.2">
      <c r="A1216" s="20"/>
      <c r="B1216" s="19"/>
      <c r="C1216" s="19"/>
      <c r="D1216" s="19"/>
      <c r="E1216" s="136"/>
      <c r="F1216" s="70"/>
      <c r="G1216" s="19"/>
      <c r="H1216" s="65"/>
      <c r="I1216" s="20"/>
      <c r="J1216" s="66"/>
      <c r="K1216" s="18"/>
      <c r="L1216" s="18"/>
      <c r="M1216" s="20"/>
      <c r="N1216" s="20"/>
      <c r="O1216" s="18"/>
      <c r="P1216" s="134"/>
      <c r="Q1216" s="70"/>
      <c r="R1216" s="134"/>
      <c r="S1216" s="70"/>
      <c r="T1216" s="134"/>
      <c r="U1216" s="70"/>
      <c r="V1216" s="134"/>
      <c r="W1216" s="20"/>
      <c r="X1216" s="135"/>
      <c r="Y1216" s="20"/>
      <c r="Z1216" s="135"/>
      <c r="AA1216" s="19"/>
      <c r="AB1216" s="19"/>
      <c r="AC1216" s="19"/>
      <c r="AD1216" s="19"/>
      <c r="AE1216" s="71" t="str">
        <f t="shared" si="686"/>
        <v/>
      </c>
      <c r="AF1216" s="71" t="str">
        <f t="shared" si="687"/>
        <v/>
      </c>
      <c r="AG1216" s="71" t="str">
        <f t="shared" si="688"/>
        <v/>
      </c>
      <c r="AH1216" s="71" t="str">
        <f t="shared" si="689"/>
        <v/>
      </c>
      <c r="AI1216" s="71" t="str">
        <f t="shared" si="690"/>
        <v/>
      </c>
      <c r="AJ1216" s="71" t="str">
        <f t="shared" si="691"/>
        <v/>
      </c>
      <c r="AK1216" s="71" t="str">
        <f t="shared" si="692"/>
        <v/>
      </c>
      <c r="AL1216" s="71" t="str">
        <f t="shared" si="693"/>
        <v/>
      </c>
      <c r="AM1216" s="71" t="str">
        <f t="shared" si="694"/>
        <v/>
      </c>
      <c r="AN1216" s="72" t="str">
        <f t="shared" si="695"/>
        <v/>
      </c>
      <c r="AO1216" s="73" t="str">
        <f t="shared" si="696"/>
        <v/>
      </c>
      <c r="AP1216" s="72" t="str">
        <f t="shared" si="697"/>
        <v/>
      </c>
      <c r="AQ1216" s="72" t="str">
        <f t="shared" si="698"/>
        <v/>
      </c>
      <c r="AR1216" s="72" t="str">
        <f t="shared" si="699"/>
        <v/>
      </c>
      <c r="AS1216" s="72" t="str">
        <f t="shared" si="700"/>
        <v/>
      </c>
      <c r="AT1216" s="72" t="str">
        <f t="shared" si="701"/>
        <v/>
      </c>
      <c r="AU1216" s="3"/>
      <c r="AV1216" s="3"/>
      <c r="AW1216" s="3"/>
      <c r="AX1216" s="3"/>
      <c r="AY1216" s="3"/>
      <c r="AZ1216" s="3"/>
      <c r="BA1216" s="3"/>
      <c r="BB1216" s="3"/>
      <c r="BC1216" s="3"/>
      <c r="BD1216" s="3"/>
      <c r="BE1216" s="3"/>
      <c r="BF1216" s="3"/>
      <c r="BG1216" s="3"/>
      <c r="BH1216" s="3"/>
      <c r="BI1216" s="3"/>
      <c r="BJ1216" s="3"/>
      <c r="BK1216" s="3"/>
      <c r="BL1216" s="3"/>
      <c r="BM1216" s="3"/>
      <c r="BN1216" s="3"/>
      <c r="BO1216" s="3"/>
      <c r="BP1216" s="3"/>
      <c r="BQ1216" s="3"/>
      <c r="BR1216" s="3"/>
      <c r="BS1216" s="3"/>
      <c r="BT1216" s="3"/>
      <c r="BU1216" s="3"/>
      <c r="BV1216" s="3"/>
      <c r="BW1216" s="3"/>
      <c r="BX1216" s="3"/>
      <c r="BY1216" s="3"/>
      <c r="BZ1216" s="3"/>
      <c r="CA1216" s="3"/>
      <c r="CB1216" s="3"/>
      <c r="CC1216" s="3"/>
      <c r="CD1216" s="3"/>
      <c r="CE1216" s="3"/>
      <c r="CF1216" s="3"/>
      <c r="CG1216" s="3"/>
      <c r="CH1216" s="3"/>
      <c r="CI1216" s="3"/>
      <c r="CJ1216" s="3"/>
      <c r="CK1216" s="3"/>
      <c r="CL1216" s="3"/>
      <c r="CM1216" s="3"/>
      <c r="CN1216" s="78" t="str">
        <f t="shared" si="702"/>
        <v/>
      </c>
      <c r="CO1216" s="78" t="str">
        <f t="shared" si="703"/>
        <v/>
      </c>
      <c r="CP1216" s="78" t="str">
        <f t="shared" si="704"/>
        <v/>
      </c>
      <c r="CQ1216" s="78" t="str">
        <f t="shared" si="705"/>
        <v/>
      </c>
      <c r="CR1216" s="78" t="str">
        <f t="shared" si="706"/>
        <v/>
      </c>
      <c r="CS1216" s="78" t="str">
        <f t="shared" si="707"/>
        <v/>
      </c>
      <c r="CT1216" s="78">
        <f t="shared" si="708"/>
        <v>0</v>
      </c>
      <c r="CU1216" s="78">
        <f t="shared" si="709"/>
        <v>0</v>
      </c>
      <c r="CV1216" s="78">
        <f t="shared" si="710"/>
        <v>0</v>
      </c>
      <c r="CW1216" s="78">
        <f t="shared" si="711"/>
        <v>0</v>
      </c>
      <c r="CX1216" s="78">
        <f t="shared" si="712"/>
        <v>0</v>
      </c>
      <c r="CY1216" s="78">
        <f t="shared" si="713"/>
        <v>0</v>
      </c>
      <c r="CZ1216" s="78">
        <f t="shared" si="714"/>
        <v>0</v>
      </c>
      <c r="DA1216" s="78">
        <f>IF(COUNTIFS($A$2:$A$601,A1216,$B$2:$B$601,B1216,$F$2:F$601,F1216)&gt;1,1,0)</f>
        <v>0</v>
      </c>
      <c r="DB1216" s="78">
        <f t="shared" si="715"/>
        <v>0</v>
      </c>
      <c r="DC1216" s="78">
        <f t="shared" si="716"/>
        <v>0</v>
      </c>
      <c r="DD1216" s="78">
        <f t="shared" si="717"/>
        <v>0</v>
      </c>
      <c r="DE1216" s="78" t="str">
        <f t="shared" si="718"/>
        <v>1</v>
      </c>
      <c r="DF1216" s="78" t="str">
        <f t="shared" si="719"/>
        <v>1</v>
      </c>
      <c r="DG1216" s="78" t="str">
        <f t="shared" si="720"/>
        <v>1</v>
      </c>
      <c r="DH1216" s="78" t="str">
        <f t="shared" si="721"/>
        <v>1</v>
      </c>
      <c r="DI1216" s="79" t="str">
        <f>IFERROR(IF(J1216="","",VLOOKUP(J1216,Lists!$D$3:$E$13,2,FALSE)),1)</f>
        <v/>
      </c>
      <c r="DJ1216" s="79" t="str">
        <f>IFERROR(IF(K1216="","",VLOOKUP(K1216,Lists!$F$3:$G$14,2,FALSE)),1)</f>
        <v/>
      </c>
      <c r="DK1216" s="79" t="str">
        <f>IFERROR(IF(M1216="","",VLOOKUP(M1216,Lists!$AA$3:$AB$18,2,FALSE)),1)</f>
        <v/>
      </c>
      <c r="DL1216" s="79" t="str">
        <f>IFERROR(IF(N1216="","",VLOOKUP(N1216,Lists!$AC$3:$AD$13,2,FALSE)),1)</f>
        <v/>
      </c>
    </row>
    <row r="1217" spans="1:116" ht="15" customHeight="1" x14ac:dyDescent="0.2">
      <c r="A1217" s="20"/>
      <c r="B1217" s="19"/>
      <c r="C1217" s="19"/>
      <c r="D1217" s="19"/>
      <c r="E1217" s="136"/>
      <c r="F1217" s="70"/>
      <c r="G1217" s="19"/>
      <c r="H1217" s="65"/>
      <c r="I1217" s="20"/>
      <c r="J1217" s="66"/>
      <c r="K1217" s="18"/>
      <c r="L1217" s="18"/>
      <c r="M1217" s="20"/>
      <c r="N1217" s="20"/>
      <c r="O1217" s="18"/>
      <c r="P1217" s="134"/>
      <c r="Q1217" s="70"/>
      <c r="R1217" s="134"/>
      <c r="S1217" s="70"/>
      <c r="T1217" s="134"/>
      <c r="U1217" s="70"/>
      <c r="V1217" s="134"/>
      <c r="W1217" s="20"/>
      <c r="X1217" s="135"/>
      <c r="Y1217" s="20"/>
      <c r="Z1217" s="135"/>
      <c r="AA1217" s="19"/>
      <c r="AB1217" s="19"/>
      <c r="AC1217" s="19"/>
      <c r="AD1217" s="19"/>
      <c r="AE1217" s="71" t="str">
        <f t="shared" si="686"/>
        <v/>
      </c>
      <c r="AF1217" s="71" t="str">
        <f t="shared" si="687"/>
        <v/>
      </c>
      <c r="AG1217" s="71" t="str">
        <f t="shared" si="688"/>
        <v/>
      </c>
      <c r="AH1217" s="71" t="str">
        <f t="shared" si="689"/>
        <v/>
      </c>
      <c r="AI1217" s="71" t="str">
        <f t="shared" si="690"/>
        <v/>
      </c>
      <c r="AJ1217" s="71" t="str">
        <f t="shared" si="691"/>
        <v/>
      </c>
      <c r="AK1217" s="71" t="str">
        <f t="shared" si="692"/>
        <v/>
      </c>
      <c r="AL1217" s="71" t="str">
        <f t="shared" si="693"/>
        <v/>
      </c>
      <c r="AM1217" s="71" t="str">
        <f t="shared" si="694"/>
        <v/>
      </c>
      <c r="AN1217" s="72" t="str">
        <f t="shared" si="695"/>
        <v/>
      </c>
      <c r="AO1217" s="73" t="str">
        <f t="shared" si="696"/>
        <v/>
      </c>
      <c r="AP1217" s="72" t="str">
        <f t="shared" si="697"/>
        <v/>
      </c>
      <c r="AQ1217" s="72" t="str">
        <f t="shared" si="698"/>
        <v/>
      </c>
      <c r="AR1217" s="72" t="str">
        <f t="shared" si="699"/>
        <v/>
      </c>
      <c r="AS1217" s="72" t="str">
        <f t="shared" si="700"/>
        <v/>
      </c>
      <c r="AT1217" s="72" t="str">
        <f t="shared" si="701"/>
        <v/>
      </c>
      <c r="AU1217" s="3"/>
      <c r="AV1217" s="3"/>
      <c r="AW1217" s="3"/>
      <c r="AX1217" s="3"/>
      <c r="AY1217" s="3"/>
      <c r="AZ1217" s="3"/>
      <c r="BA1217" s="3"/>
      <c r="BB1217" s="3"/>
      <c r="BC1217" s="3"/>
      <c r="BD1217" s="3"/>
      <c r="BE1217" s="3"/>
      <c r="BF1217" s="3"/>
      <c r="BG1217" s="3"/>
      <c r="BH1217" s="3"/>
      <c r="BI1217" s="3"/>
      <c r="BJ1217" s="3"/>
      <c r="BK1217" s="3"/>
      <c r="BL1217" s="3"/>
      <c r="BM1217" s="3"/>
      <c r="BN1217" s="3"/>
      <c r="BO1217" s="3"/>
      <c r="BP1217" s="3"/>
      <c r="BQ1217" s="3"/>
      <c r="BR1217" s="3"/>
      <c r="BS1217" s="3"/>
      <c r="BT1217" s="3"/>
      <c r="BU1217" s="3"/>
      <c r="BV1217" s="3"/>
      <c r="BW1217" s="3"/>
      <c r="BX1217" s="3"/>
      <c r="BY1217" s="3"/>
      <c r="BZ1217" s="3"/>
      <c r="CA1217" s="3"/>
      <c r="CB1217" s="3"/>
      <c r="CC1217" s="3"/>
      <c r="CD1217" s="3"/>
      <c r="CE1217" s="3"/>
      <c r="CF1217" s="3"/>
      <c r="CG1217" s="3"/>
      <c r="CH1217" s="3"/>
      <c r="CI1217" s="3"/>
      <c r="CJ1217" s="3"/>
      <c r="CK1217" s="3"/>
      <c r="CL1217" s="3"/>
      <c r="CM1217" s="3"/>
      <c r="CN1217" s="78" t="str">
        <f t="shared" si="702"/>
        <v/>
      </c>
      <c r="CO1217" s="78" t="str">
        <f t="shared" si="703"/>
        <v/>
      </c>
      <c r="CP1217" s="78" t="str">
        <f t="shared" si="704"/>
        <v/>
      </c>
      <c r="CQ1217" s="78" t="str">
        <f t="shared" si="705"/>
        <v/>
      </c>
      <c r="CR1217" s="78" t="str">
        <f t="shared" si="706"/>
        <v/>
      </c>
      <c r="CS1217" s="78" t="str">
        <f t="shared" si="707"/>
        <v/>
      </c>
      <c r="CT1217" s="78">
        <f t="shared" si="708"/>
        <v>0</v>
      </c>
      <c r="CU1217" s="78">
        <f t="shared" si="709"/>
        <v>0</v>
      </c>
      <c r="CV1217" s="78">
        <f t="shared" si="710"/>
        <v>0</v>
      </c>
      <c r="CW1217" s="78">
        <f t="shared" si="711"/>
        <v>0</v>
      </c>
      <c r="CX1217" s="78">
        <f t="shared" si="712"/>
        <v>0</v>
      </c>
      <c r="CY1217" s="78">
        <f t="shared" si="713"/>
        <v>0</v>
      </c>
      <c r="CZ1217" s="78">
        <f t="shared" si="714"/>
        <v>0</v>
      </c>
      <c r="DA1217" s="78">
        <f>IF(COUNTIFS($A$2:$A$601,A1217,$B$2:$B$601,B1217,$F$2:F$601,F1217)&gt;1,1,0)</f>
        <v>0</v>
      </c>
      <c r="DB1217" s="78">
        <f t="shared" si="715"/>
        <v>0</v>
      </c>
      <c r="DC1217" s="78">
        <f t="shared" si="716"/>
        <v>0</v>
      </c>
      <c r="DD1217" s="78">
        <f t="shared" si="717"/>
        <v>0</v>
      </c>
      <c r="DE1217" s="78" t="str">
        <f t="shared" si="718"/>
        <v>1</v>
      </c>
      <c r="DF1217" s="78" t="str">
        <f t="shared" si="719"/>
        <v>1</v>
      </c>
      <c r="DG1217" s="78" t="str">
        <f t="shared" si="720"/>
        <v>1</v>
      </c>
      <c r="DH1217" s="78" t="str">
        <f t="shared" si="721"/>
        <v>1</v>
      </c>
      <c r="DI1217" s="79" t="str">
        <f>IFERROR(IF(J1217="","",VLOOKUP(J1217,Lists!$D$3:$E$13,2,FALSE)),1)</f>
        <v/>
      </c>
      <c r="DJ1217" s="79" t="str">
        <f>IFERROR(IF(K1217="","",VLOOKUP(K1217,Lists!$F$3:$G$14,2,FALSE)),1)</f>
        <v/>
      </c>
      <c r="DK1217" s="79" t="str">
        <f>IFERROR(IF(M1217="","",VLOOKUP(M1217,Lists!$AA$3:$AB$18,2,FALSE)),1)</f>
        <v/>
      </c>
      <c r="DL1217" s="79" t="str">
        <f>IFERROR(IF(N1217="","",VLOOKUP(N1217,Lists!$AC$3:$AD$13,2,FALSE)),1)</f>
        <v/>
      </c>
    </row>
    <row r="1218" spans="1:116" ht="15" customHeight="1" x14ac:dyDescent="0.2">
      <c r="A1218" s="20"/>
      <c r="B1218" s="19"/>
      <c r="C1218" s="19"/>
      <c r="D1218" s="19"/>
      <c r="E1218" s="136"/>
      <c r="F1218" s="70"/>
      <c r="G1218" s="19"/>
      <c r="H1218" s="65"/>
      <c r="I1218" s="20"/>
      <c r="J1218" s="66"/>
      <c r="K1218" s="18"/>
      <c r="L1218" s="18"/>
      <c r="M1218" s="20"/>
      <c r="N1218" s="20"/>
      <c r="O1218" s="18"/>
      <c r="P1218" s="134"/>
      <c r="Q1218" s="70"/>
      <c r="R1218" s="134"/>
      <c r="S1218" s="70"/>
      <c r="T1218" s="134"/>
      <c r="U1218" s="70"/>
      <c r="V1218" s="134"/>
      <c r="W1218" s="20"/>
      <c r="X1218" s="135"/>
      <c r="Y1218" s="20"/>
      <c r="Z1218" s="135"/>
      <c r="AA1218" s="19"/>
      <c r="AB1218" s="19"/>
      <c r="AC1218" s="19"/>
      <c r="AD1218" s="19"/>
      <c r="AE1218" s="71" t="str">
        <f t="shared" si="686"/>
        <v/>
      </c>
      <c r="AF1218" s="71" t="str">
        <f t="shared" si="687"/>
        <v/>
      </c>
      <c r="AG1218" s="71" t="str">
        <f t="shared" si="688"/>
        <v/>
      </c>
      <c r="AH1218" s="71" t="str">
        <f t="shared" si="689"/>
        <v/>
      </c>
      <c r="AI1218" s="71" t="str">
        <f t="shared" si="690"/>
        <v/>
      </c>
      <c r="AJ1218" s="71" t="str">
        <f t="shared" si="691"/>
        <v/>
      </c>
      <c r="AK1218" s="71" t="str">
        <f t="shared" si="692"/>
        <v/>
      </c>
      <c r="AL1218" s="71" t="str">
        <f t="shared" si="693"/>
        <v/>
      </c>
      <c r="AM1218" s="71" t="str">
        <f t="shared" si="694"/>
        <v/>
      </c>
      <c r="AN1218" s="72" t="str">
        <f t="shared" si="695"/>
        <v/>
      </c>
      <c r="AO1218" s="73" t="str">
        <f t="shared" si="696"/>
        <v/>
      </c>
      <c r="AP1218" s="72" t="str">
        <f t="shared" si="697"/>
        <v/>
      </c>
      <c r="AQ1218" s="72" t="str">
        <f t="shared" si="698"/>
        <v/>
      </c>
      <c r="AR1218" s="72" t="str">
        <f t="shared" si="699"/>
        <v/>
      </c>
      <c r="AS1218" s="72" t="str">
        <f t="shared" si="700"/>
        <v/>
      </c>
      <c r="AT1218" s="72" t="str">
        <f t="shared" si="701"/>
        <v/>
      </c>
      <c r="AU1218" s="3"/>
      <c r="AV1218" s="3"/>
      <c r="AW1218" s="3"/>
      <c r="AX1218" s="3"/>
      <c r="AY1218" s="3"/>
      <c r="AZ1218" s="3"/>
      <c r="BA1218" s="3"/>
      <c r="BB1218" s="3"/>
      <c r="BC1218" s="3"/>
      <c r="BD1218" s="3"/>
      <c r="BE1218" s="3"/>
      <c r="BF1218" s="3"/>
      <c r="BG1218" s="3"/>
      <c r="BH1218" s="3"/>
      <c r="BI1218" s="3"/>
      <c r="BJ1218" s="3"/>
      <c r="BK1218" s="3"/>
      <c r="BL1218" s="3"/>
      <c r="BM1218" s="3"/>
      <c r="BN1218" s="3"/>
      <c r="BO1218" s="3"/>
      <c r="BP1218" s="3"/>
      <c r="BQ1218" s="3"/>
      <c r="BR1218" s="3"/>
      <c r="BS1218" s="3"/>
      <c r="BT1218" s="3"/>
      <c r="BU1218" s="3"/>
      <c r="BV1218" s="3"/>
      <c r="BW1218" s="3"/>
      <c r="BX1218" s="3"/>
      <c r="BY1218" s="3"/>
      <c r="BZ1218" s="3"/>
      <c r="CA1218" s="3"/>
      <c r="CB1218" s="3"/>
      <c r="CC1218" s="3"/>
      <c r="CD1218" s="3"/>
      <c r="CE1218" s="3"/>
      <c r="CF1218" s="3"/>
      <c r="CG1218" s="3"/>
      <c r="CH1218" s="3"/>
      <c r="CI1218" s="3"/>
      <c r="CJ1218" s="3"/>
      <c r="CK1218" s="3"/>
      <c r="CL1218" s="3"/>
      <c r="CM1218" s="3"/>
      <c r="CN1218" s="78" t="str">
        <f t="shared" si="702"/>
        <v/>
      </c>
      <c r="CO1218" s="78" t="str">
        <f t="shared" si="703"/>
        <v/>
      </c>
      <c r="CP1218" s="78" t="str">
        <f t="shared" si="704"/>
        <v/>
      </c>
      <c r="CQ1218" s="78" t="str">
        <f t="shared" si="705"/>
        <v/>
      </c>
      <c r="CR1218" s="78" t="str">
        <f t="shared" si="706"/>
        <v/>
      </c>
      <c r="CS1218" s="78" t="str">
        <f t="shared" si="707"/>
        <v/>
      </c>
      <c r="CT1218" s="78">
        <f t="shared" si="708"/>
        <v>0</v>
      </c>
      <c r="CU1218" s="78">
        <f t="shared" si="709"/>
        <v>0</v>
      </c>
      <c r="CV1218" s="78">
        <f t="shared" si="710"/>
        <v>0</v>
      </c>
      <c r="CW1218" s="78">
        <f t="shared" si="711"/>
        <v>0</v>
      </c>
      <c r="CX1218" s="78">
        <f t="shared" si="712"/>
        <v>0</v>
      </c>
      <c r="CY1218" s="78">
        <f t="shared" si="713"/>
        <v>0</v>
      </c>
      <c r="CZ1218" s="78">
        <f t="shared" si="714"/>
        <v>0</v>
      </c>
      <c r="DA1218" s="78">
        <f>IF(COUNTIFS($A$2:$A$601,A1218,$B$2:$B$601,B1218,$F$2:F$601,F1218)&gt;1,1,0)</f>
        <v>0</v>
      </c>
      <c r="DB1218" s="78">
        <f t="shared" si="715"/>
        <v>0</v>
      </c>
      <c r="DC1218" s="78">
        <f t="shared" si="716"/>
        <v>0</v>
      </c>
      <c r="DD1218" s="78">
        <f t="shared" si="717"/>
        <v>0</v>
      </c>
      <c r="DE1218" s="78" t="str">
        <f t="shared" si="718"/>
        <v>1</v>
      </c>
      <c r="DF1218" s="78" t="str">
        <f t="shared" si="719"/>
        <v>1</v>
      </c>
      <c r="DG1218" s="78" t="str">
        <f t="shared" si="720"/>
        <v>1</v>
      </c>
      <c r="DH1218" s="78" t="str">
        <f t="shared" si="721"/>
        <v>1</v>
      </c>
      <c r="DI1218" s="79" t="str">
        <f>IFERROR(IF(J1218="","",VLOOKUP(J1218,Lists!$D$3:$E$13,2,FALSE)),1)</f>
        <v/>
      </c>
      <c r="DJ1218" s="79" t="str">
        <f>IFERROR(IF(K1218="","",VLOOKUP(K1218,Lists!$F$3:$G$14,2,FALSE)),1)</f>
        <v/>
      </c>
      <c r="DK1218" s="79" t="str">
        <f>IFERROR(IF(M1218="","",VLOOKUP(M1218,Lists!$AA$3:$AB$18,2,FALSE)),1)</f>
        <v/>
      </c>
      <c r="DL1218" s="79" t="str">
        <f>IFERROR(IF(N1218="","",VLOOKUP(N1218,Lists!$AC$3:$AD$13,2,FALSE)),1)</f>
        <v/>
      </c>
    </row>
    <row r="1219" spans="1:116" ht="15" customHeight="1" x14ac:dyDescent="0.2">
      <c r="A1219" s="20"/>
      <c r="B1219" s="19"/>
      <c r="C1219" s="19"/>
      <c r="D1219" s="19"/>
      <c r="E1219" s="136"/>
      <c r="F1219" s="70"/>
      <c r="G1219" s="19"/>
      <c r="H1219" s="65"/>
      <c r="I1219" s="20"/>
      <c r="J1219" s="66"/>
      <c r="K1219" s="18"/>
      <c r="L1219" s="18"/>
      <c r="M1219" s="20"/>
      <c r="N1219" s="20"/>
      <c r="O1219" s="18"/>
      <c r="P1219" s="134"/>
      <c r="Q1219" s="70"/>
      <c r="R1219" s="134"/>
      <c r="S1219" s="70"/>
      <c r="T1219" s="134"/>
      <c r="U1219" s="70"/>
      <c r="V1219" s="134"/>
      <c r="W1219" s="20"/>
      <c r="X1219" s="135"/>
      <c r="Y1219" s="20"/>
      <c r="Z1219" s="135"/>
      <c r="AA1219" s="19"/>
      <c r="AB1219" s="19"/>
      <c r="AC1219" s="19"/>
      <c r="AD1219" s="19"/>
      <c r="AE1219" s="71" t="str">
        <f t="shared" ref="AE1219:AE1282" si="722">IF(P1219&lt;&gt;"",HOUR(P1219)*60+MINUTE(P1219),"")</f>
        <v/>
      </c>
      <c r="AF1219" s="71" t="str">
        <f t="shared" ref="AF1219:AF1282" si="723">IF(V1219&lt;&gt;"",HOUR(V1219)*60+MINUTE(V1219),"")</f>
        <v/>
      </c>
      <c r="AG1219" s="71" t="str">
        <f t="shared" ref="AG1219:AG1282" si="724">IF(OR(AE1219="",AF1219=""),"",IF(AE1219=AF1219,0,IF(AF1219&gt;AE1219,AF1219-AE1219,1440-AE1219+AF1219)))</f>
        <v/>
      </c>
      <c r="AH1219" s="71" t="str">
        <f t="shared" ref="AH1219:AH1282" si="725">IF(OR(AE1219="",AF1219="",AG1219=""),"",IF(AE1219&gt;=$BK$4,IF(AF1219&gt;$BK$4,IF(AF1219&lt;=$BK$5,IF(AE1219&gt;=$BK$4,AG1219,""),""),""),0))</f>
        <v/>
      </c>
      <c r="AI1219" s="71" t="str">
        <f t="shared" ref="AI1219:AI1282" si="726">IF(OR(AE1219="",AF1219="",$BK$4="",$BK$5=""),"",IF(AE1219&lt;$BK$4,IF(AF1219&gt;$BK$4,IF(AF1219&lt;$BK$5,AF1219-$BK$4,($BK$5-$BK$4)),""),""))</f>
        <v/>
      </c>
      <c r="AJ1219" s="71" t="str">
        <f t="shared" ref="AJ1219:AJ1282" si="727">IF(OR(AE1219="",AF1219="",$BK$4="",$BK$5=""),"",IF(AE1219&gt;$BK$4,IF(AE1219&lt;$BK$5,IF(OR(AF1219&gt;$BK$5,AF1219&lt;$BK$4),$BK$5-AE1219,""),""),""))</f>
        <v/>
      </c>
      <c r="AK1219" s="71" t="str">
        <f t="shared" ref="AK1219:AK1282" si="728">IF(OR(AE1219="",AF1219="",$BK$4="",$BK$5=""),"",IF(AND(AE1219&lt;$BK$4,AF1219&lt;$BK$4),((AF1219-AE1219)),""))</f>
        <v/>
      </c>
      <c r="AL1219" s="71" t="str">
        <f t="shared" ref="AL1219:AL1282" si="729">IF(AND(AH1219="",AI1219="",AJ1219="",AK1219=""),"",SUM(AH1219:AK1219))</f>
        <v/>
      </c>
      <c r="AM1219" s="71" t="str">
        <f t="shared" ref="AM1219:AM1282" si="730">IF(OR(AG1219="",AL1219=""),IF(AL1219="",AG1219,""),AG1219-AL1219)</f>
        <v/>
      </c>
      <c r="AN1219" s="72" t="str">
        <f t="shared" ref="AN1219:AN1282" si="731">IF(AL1219="","",IF(OR(C1219="",R1219=""),"",IF(((R1219+Q1219)-C1219)&lt;0,0,((R1219+Q1219)-C1219))))</f>
        <v/>
      </c>
      <c r="AO1219" s="73" t="str">
        <f t="shared" ref="AO1219:AO1282" si="732">IF(AL1219="","",IF(OR(E1219="",B1219="",G1219="yes"),"",B1219-E1219))</f>
        <v/>
      </c>
      <c r="AP1219" s="72" t="str">
        <f t="shared" ref="AP1219:AP1282" si="733">IF(AN1219="","",IF(AN1219&gt;$AY$6,"No","Yes"))</f>
        <v/>
      </c>
      <c r="AQ1219" s="72" t="str">
        <f t="shared" ref="AQ1219:AQ1282" si="734">IF(AL1219="","",IF(OR(X1219="",Z1219=""),"",Z1219+Y1219-X1219))</f>
        <v/>
      </c>
      <c r="AR1219" s="72" t="str">
        <f t="shared" ref="AR1219:AR1282" si="735">IF(AL1219="","",IF(OR(I1219="",I1219="No",,G1219="yes"),"",IF(AB1219=E1219,"Yes","No")))</f>
        <v/>
      </c>
      <c r="AS1219" s="72" t="str">
        <f t="shared" ref="AS1219:AS1282" si="736">IF(G1219="YES","",(IF(OR(A1219="",AB1219="",E1219=""),"",(IF(OR(I1219="",I1219="No",,G1219="Yes"),"",IF(OR(B1219&lt;&gt;AB1219,B1219&lt;&gt;E1219),IF(AB1219&lt;E1219,"Validate","Yes"),"No"))))))</f>
        <v/>
      </c>
      <c r="AT1219" s="72" t="str">
        <f t="shared" ref="AT1219:AT1282" si="737">IF(OR(AL1219="",AB1219="",I1219="No"),"",IF(OR(AD1219=AB1219,AD1219=AB1219+1),"Yes","No"))</f>
        <v/>
      </c>
      <c r="AU1219" s="3"/>
      <c r="AV1219" s="3"/>
      <c r="AW1219" s="3"/>
      <c r="AX1219" s="3"/>
      <c r="AY1219" s="3"/>
      <c r="AZ1219" s="3"/>
      <c r="BA1219" s="3"/>
      <c r="BB1219" s="3"/>
      <c r="BC1219" s="3"/>
      <c r="BD1219" s="3"/>
      <c r="BE1219" s="3"/>
      <c r="BF1219" s="3"/>
      <c r="BG1219" s="3"/>
      <c r="BH1219" s="3"/>
      <c r="BI1219" s="3"/>
      <c r="BJ1219" s="3"/>
      <c r="BK1219" s="3"/>
      <c r="BL1219" s="3"/>
      <c r="BM1219" s="3"/>
      <c r="BN1219" s="3"/>
      <c r="BO1219" s="3"/>
      <c r="BP1219" s="3"/>
      <c r="BQ1219" s="3"/>
      <c r="BR1219" s="3"/>
      <c r="BS1219" s="3"/>
      <c r="BT1219" s="3"/>
      <c r="BU1219" s="3"/>
      <c r="BV1219" s="3"/>
      <c r="BW1219" s="3"/>
      <c r="BX1219" s="3"/>
      <c r="BY1219" s="3"/>
      <c r="BZ1219" s="3"/>
      <c r="CA1219" s="3"/>
      <c r="CB1219" s="3"/>
      <c r="CC1219" s="3"/>
      <c r="CD1219" s="3"/>
      <c r="CE1219" s="3"/>
      <c r="CF1219" s="3"/>
      <c r="CG1219" s="3"/>
      <c r="CH1219" s="3"/>
      <c r="CI1219" s="3"/>
      <c r="CJ1219" s="3"/>
      <c r="CK1219" s="3"/>
      <c r="CL1219" s="3"/>
      <c r="CM1219" s="3"/>
      <c r="CN1219" s="78" t="str">
        <f t="shared" ref="CN1219:CN1282" si="738">IF(OR(P1219="",R1219=""),"",IF(P1219+Q1219=R1219,1,0))</f>
        <v/>
      </c>
      <c r="CO1219" s="78" t="str">
        <f t="shared" ref="CO1219:CO1282" si="739">IF(OR(R1219="",T1219=""),"",IF(R1219+S1219=T1219,1,0))</f>
        <v/>
      </c>
      <c r="CP1219" s="78" t="str">
        <f t="shared" ref="CP1219:CP1282" si="740">IF(OR(T1219="",V1219=""),"",IF(T1219+U1219=V1219,1,0))</f>
        <v/>
      </c>
      <c r="CQ1219" s="78" t="str">
        <f t="shared" ref="CQ1219:CQ1282" si="741">IF(OR(V1219="",X1219=""),"",IF(V1219+W1219=X1219,1,0))</f>
        <v/>
      </c>
      <c r="CR1219" s="78" t="str">
        <f t="shared" ref="CR1219:CR1282" si="742">IF(OR(X1219="",Z1219=""),"",IF(X1219+Y1219=Z1219,1,0))</f>
        <v/>
      </c>
      <c r="CS1219" s="78" t="str">
        <f t="shared" ref="CS1219:CS1282" si="743">IF(OR(P1219="",R1219="",T1219="",X1219="",Z1219="",V1219=""),"",IF(P1219=R1219,1,IF(P1219=T1219,1,IF(P1219=V1219,1,IF(P1219=X1219,1,IF(P1219=Z1219,1,IF(R1219=T1219,1,IF(R1219=V1219,1,IF(R1219=X1219,1,IF(R1219=Z1219,1,IF(T1219=V1219,1,IF(T1219=X1219,1,IF(T1219=Z1219,1,IF(V1219=X1219,1,IF(V1219=Z1219,1,IF(X1219=Z1219,1,0))))))))))))))))</f>
        <v/>
      </c>
      <c r="CT1219" s="78">
        <f t="shared" ref="CT1219:CT1282" si="744">IF(R1219+Q1219&lt;P1219,1,0)</f>
        <v>0</v>
      </c>
      <c r="CU1219" s="78">
        <f t="shared" ref="CU1219:CU1282" si="745">IF(T1219+S1219&lt;R1219,1,0)</f>
        <v>0</v>
      </c>
      <c r="CV1219" s="78">
        <f t="shared" ref="CV1219:CV1282" si="746">IF(V1219+U1219&lt;T1219,1,0)</f>
        <v>0</v>
      </c>
      <c r="CW1219" s="78">
        <f t="shared" ref="CW1219:CW1282" si="747">IF(X1219+W1219&lt;V1219,1,0)</f>
        <v>0</v>
      </c>
      <c r="CX1219" s="78">
        <f t="shared" ref="CX1219:CX1282" si="748">IF(Z1219+Y1219&lt;X1219,1,0)</f>
        <v>0</v>
      </c>
      <c r="CY1219" s="78">
        <f t="shared" ref="CY1219:CY1282" si="749">IF(P1219&gt;R1219,1,IF(P1219&gt;T1219,1,IF(P1219&gt;V1219,1,IF(P1219&gt;X1219,1,IF(P1219&gt;Z1219,1,IF(R1219&gt;T1219,1,IF(R1219&gt;V1219,1,IF(R1219&gt;X1219,1,IF(R1219&gt;Z1219,1,IF(T1219&gt;V1219,1,IF(T1219&gt;X1219,1,IF(T1219&gt;Z1219,1,IF(V1219&gt;X1219,1,IF(V1219&gt;Z1219,1,IF(X1219&gt;Z1219,1,0)))))))))))))))</f>
        <v>0</v>
      </c>
      <c r="CZ1219" s="78">
        <f t="shared" ref="CZ1219:CZ1282" si="750">IF(COUNTIFS($A$2:$A$1288,A1219,$B$2:$B$1288,B1219,$K$2:$K$1288,K1219,$N$2:$N$1288,N1219)&gt;1,1,0)</f>
        <v>0</v>
      </c>
      <c r="DA1219" s="78">
        <f>IF(COUNTIFS($A$2:$A$601,A1219,$B$2:$B$601,B1219,$F$2:F$601,F1219)&gt;1,1,0)</f>
        <v>0</v>
      </c>
      <c r="DB1219" s="78">
        <f t="shared" ref="DB1219:DB1282" si="751">IF(COUNTIFS($P$2:$P$601,P1219,$R$2:$R$601,R1219)&gt;1,1,0)</f>
        <v>0</v>
      </c>
      <c r="DC1219" s="78">
        <f t="shared" ref="DC1219:DC1282" si="752">IF(COUNTIFS($P$2:$P$1288,P1219,$T$2:$T$1288,T1219,$R$2:$R$1288,R1219,$V$2:$V$1288,V1219)&gt;1,1,0)</f>
        <v>0</v>
      </c>
      <c r="DD1219" s="78">
        <f t="shared" ref="DD1219:DD1282" si="753">IF(COUNTIFS($T$2:$T$601,T1219,$V$2:$V$601,V1219,$P$2:$P$601,P1219,$X$2:$X$601,X1219)&gt;1,1,0)</f>
        <v>0</v>
      </c>
      <c r="DE1219" s="78" t="str">
        <f t="shared" ref="DE1219:DE1282" si="754">IF(ISERROR(DATEVALUE(TEXT(B1219,"mm/dd/yyyy"))),"1",IF(B1219 &gt;=DATEVALUE(TEXT("06/01/2000","mm/dd/yyyy")),1,"0"))</f>
        <v>1</v>
      </c>
      <c r="DF1219" s="78" t="str">
        <f t="shared" ref="DF1219:DF1282" si="755">IF(ISERROR(DATEVALUE(TEXT(E1219,"mm/dd/yyyy"))),"1",IF(E1219 &gt;=DATEVALUE(TEXT("06/01/2000","mm/dd/yyyy")),1,"0"))</f>
        <v>1</v>
      </c>
      <c r="DG1219" s="78" t="str">
        <f t="shared" ref="DG1219:DG1282" si="756">IF(ISERROR(DATEVALUE(TEXT(AB1219,"mm/dd/yyyy"))),"1",IF(AB1219 &gt;=DATEVALUE(TEXT("06/01/2000","mm/dd/yyyy")),1,"0"))</f>
        <v>1</v>
      </c>
      <c r="DH1219" s="78" t="str">
        <f t="shared" ref="DH1219:DH1282" si="757">IF(ISERROR(DATEVALUE(TEXT(AD1219,"mm/dd/yyyy"))),"1",IF(AD1219 &gt;=DATEVALUE(TEXT("06/01/2000","mm/dd/yyyy")),1,"0"))</f>
        <v>1</v>
      </c>
      <c r="DI1219" s="79" t="str">
        <f>IFERROR(IF(J1219="","",VLOOKUP(J1219,Lists!$D$3:$E$13,2,FALSE)),1)</f>
        <v/>
      </c>
      <c r="DJ1219" s="79" t="str">
        <f>IFERROR(IF(K1219="","",VLOOKUP(K1219,Lists!$F$3:$G$14,2,FALSE)),1)</f>
        <v/>
      </c>
      <c r="DK1219" s="79" t="str">
        <f>IFERROR(IF(M1219="","",VLOOKUP(M1219,Lists!$AA$3:$AB$18,2,FALSE)),1)</f>
        <v/>
      </c>
      <c r="DL1219" s="79" t="str">
        <f>IFERROR(IF(N1219="","",VLOOKUP(N1219,Lists!$AC$3:$AD$13,2,FALSE)),1)</f>
        <v/>
      </c>
    </row>
    <row r="1220" spans="1:116" ht="15" customHeight="1" x14ac:dyDescent="0.2">
      <c r="A1220" s="20"/>
      <c r="B1220" s="19"/>
      <c r="C1220" s="19"/>
      <c r="D1220" s="19"/>
      <c r="E1220" s="136"/>
      <c r="F1220" s="70"/>
      <c r="G1220" s="19"/>
      <c r="H1220" s="65"/>
      <c r="I1220" s="20"/>
      <c r="J1220" s="66"/>
      <c r="K1220" s="18"/>
      <c r="L1220" s="18"/>
      <c r="M1220" s="20"/>
      <c r="N1220" s="20"/>
      <c r="O1220" s="18"/>
      <c r="P1220" s="134"/>
      <c r="Q1220" s="70"/>
      <c r="R1220" s="134"/>
      <c r="S1220" s="70"/>
      <c r="T1220" s="134"/>
      <c r="U1220" s="70"/>
      <c r="V1220" s="134"/>
      <c r="W1220" s="20"/>
      <c r="X1220" s="135"/>
      <c r="Y1220" s="20"/>
      <c r="Z1220" s="135"/>
      <c r="AA1220" s="19"/>
      <c r="AB1220" s="19"/>
      <c r="AC1220" s="19"/>
      <c r="AD1220" s="19"/>
      <c r="AE1220" s="71" t="str">
        <f t="shared" si="722"/>
        <v/>
      </c>
      <c r="AF1220" s="71" t="str">
        <f t="shared" si="723"/>
        <v/>
      </c>
      <c r="AG1220" s="71" t="str">
        <f t="shared" si="724"/>
        <v/>
      </c>
      <c r="AH1220" s="71" t="str">
        <f t="shared" si="725"/>
        <v/>
      </c>
      <c r="AI1220" s="71" t="str">
        <f t="shared" si="726"/>
        <v/>
      </c>
      <c r="AJ1220" s="71" t="str">
        <f t="shared" si="727"/>
        <v/>
      </c>
      <c r="AK1220" s="71" t="str">
        <f t="shared" si="728"/>
        <v/>
      </c>
      <c r="AL1220" s="71" t="str">
        <f t="shared" si="729"/>
        <v/>
      </c>
      <c r="AM1220" s="71" t="str">
        <f t="shared" si="730"/>
        <v/>
      </c>
      <c r="AN1220" s="72" t="str">
        <f t="shared" si="731"/>
        <v/>
      </c>
      <c r="AO1220" s="73" t="str">
        <f t="shared" si="732"/>
        <v/>
      </c>
      <c r="AP1220" s="72" t="str">
        <f t="shared" si="733"/>
        <v/>
      </c>
      <c r="AQ1220" s="72" t="str">
        <f t="shared" si="734"/>
        <v/>
      </c>
      <c r="AR1220" s="72" t="str">
        <f t="shared" si="735"/>
        <v/>
      </c>
      <c r="AS1220" s="72" t="str">
        <f t="shared" si="736"/>
        <v/>
      </c>
      <c r="AT1220" s="72" t="str">
        <f t="shared" si="737"/>
        <v/>
      </c>
      <c r="AU1220" s="3"/>
      <c r="AV1220" s="3"/>
      <c r="AW1220" s="3"/>
      <c r="AX1220" s="3"/>
      <c r="AY1220" s="3"/>
      <c r="AZ1220" s="3"/>
      <c r="BA1220" s="3"/>
      <c r="BB1220" s="3"/>
      <c r="BC1220" s="3"/>
      <c r="BD1220" s="3"/>
      <c r="BE1220" s="3"/>
      <c r="BF1220" s="3"/>
      <c r="BG1220" s="3"/>
      <c r="BH1220" s="3"/>
      <c r="BI1220" s="3"/>
      <c r="BJ1220" s="3"/>
      <c r="BK1220" s="3"/>
      <c r="BL1220" s="3"/>
      <c r="BM1220" s="3"/>
      <c r="BN1220" s="3"/>
      <c r="BO1220" s="3"/>
      <c r="BP1220" s="3"/>
      <c r="BQ1220" s="3"/>
      <c r="BR1220" s="3"/>
      <c r="BS1220" s="3"/>
      <c r="BT1220" s="3"/>
      <c r="BU1220" s="3"/>
      <c r="BV1220" s="3"/>
      <c r="BW1220" s="3"/>
      <c r="BX1220" s="3"/>
      <c r="BY1220" s="3"/>
      <c r="BZ1220" s="3"/>
      <c r="CA1220" s="3"/>
      <c r="CB1220" s="3"/>
      <c r="CC1220" s="3"/>
      <c r="CD1220" s="3"/>
      <c r="CE1220" s="3"/>
      <c r="CF1220" s="3"/>
      <c r="CG1220" s="3"/>
      <c r="CH1220" s="3"/>
      <c r="CI1220" s="3"/>
      <c r="CJ1220" s="3"/>
      <c r="CK1220" s="3"/>
      <c r="CL1220" s="3"/>
      <c r="CM1220" s="3"/>
      <c r="CN1220" s="78" t="str">
        <f t="shared" si="738"/>
        <v/>
      </c>
      <c r="CO1220" s="78" t="str">
        <f t="shared" si="739"/>
        <v/>
      </c>
      <c r="CP1220" s="78" t="str">
        <f t="shared" si="740"/>
        <v/>
      </c>
      <c r="CQ1220" s="78" t="str">
        <f t="shared" si="741"/>
        <v/>
      </c>
      <c r="CR1220" s="78" t="str">
        <f t="shared" si="742"/>
        <v/>
      </c>
      <c r="CS1220" s="78" t="str">
        <f t="shared" si="743"/>
        <v/>
      </c>
      <c r="CT1220" s="78">
        <f t="shared" si="744"/>
        <v>0</v>
      </c>
      <c r="CU1220" s="78">
        <f t="shared" si="745"/>
        <v>0</v>
      </c>
      <c r="CV1220" s="78">
        <f t="shared" si="746"/>
        <v>0</v>
      </c>
      <c r="CW1220" s="78">
        <f t="shared" si="747"/>
        <v>0</v>
      </c>
      <c r="CX1220" s="78">
        <f t="shared" si="748"/>
        <v>0</v>
      </c>
      <c r="CY1220" s="78">
        <f t="shared" si="749"/>
        <v>0</v>
      </c>
      <c r="CZ1220" s="78">
        <f t="shared" si="750"/>
        <v>0</v>
      </c>
      <c r="DA1220" s="78">
        <f>IF(COUNTIFS($A$2:$A$601,A1220,$B$2:$B$601,B1220,$F$2:F$601,F1220)&gt;1,1,0)</f>
        <v>0</v>
      </c>
      <c r="DB1220" s="78">
        <f t="shared" si="751"/>
        <v>0</v>
      </c>
      <c r="DC1220" s="78">
        <f t="shared" si="752"/>
        <v>0</v>
      </c>
      <c r="DD1220" s="78">
        <f t="shared" si="753"/>
        <v>0</v>
      </c>
      <c r="DE1220" s="78" t="str">
        <f t="shared" si="754"/>
        <v>1</v>
      </c>
      <c r="DF1220" s="78" t="str">
        <f t="shared" si="755"/>
        <v>1</v>
      </c>
      <c r="DG1220" s="78" t="str">
        <f t="shared" si="756"/>
        <v>1</v>
      </c>
      <c r="DH1220" s="78" t="str">
        <f t="shared" si="757"/>
        <v>1</v>
      </c>
      <c r="DI1220" s="79" t="str">
        <f>IFERROR(IF(J1220="","",VLOOKUP(J1220,Lists!$D$3:$E$13,2,FALSE)),1)</f>
        <v/>
      </c>
      <c r="DJ1220" s="79" t="str">
        <f>IFERROR(IF(K1220="","",VLOOKUP(K1220,Lists!$F$3:$G$14,2,FALSE)),1)</f>
        <v/>
      </c>
      <c r="DK1220" s="79" t="str">
        <f>IFERROR(IF(M1220="","",VLOOKUP(M1220,Lists!$AA$3:$AB$18,2,FALSE)),1)</f>
        <v/>
      </c>
      <c r="DL1220" s="79" t="str">
        <f>IFERROR(IF(N1220="","",VLOOKUP(N1220,Lists!$AC$3:$AD$13,2,FALSE)),1)</f>
        <v/>
      </c>
    </row>
    <row r="1221" spans="1:116" ht="15" customHeight="1" x14ac:dyDescent="0.2">
      <c r="A1221" s="20"/>
      <c r="B1221" s="19"/>
      <c r="C1221" s="19"/>
      <c r="D1221" s="19"/>
      <c r="E1221" s="136"/>
      <c r="F1221" s="70"/>
      <c r="G1221" s="19"/>
      <c r="H1221" s="65"/>
      <c r="I1221" s="20"/>
      <c r="J1221" s="66"/>
      <c r="K1221" s="18"/>
      <c r="L1221" s="18"/>
      <c r="M1221" s="20"/>
      <c r="N1221" s="20"/>
      <c r="O1221" s="18"/>
      <c r="P1221" s="134"/>
      <c r="Q1221" s="70"/>
      <c r="R1221" s="134"/>
      <c r="S1221" s="70"/>
      <c r="T1221" s="134"/>
      <c r="U1221" s="70"/>
      <c r="V1221" s="134"/>
      <c r="W1221" s="20"/>
      <c r="X1221" s="135"/>
      <c r="Y1221" s="20"/>
      <c r="Z1221" s="135"/>
      <c r="AA1221" s="19"/>
      <c r="AB1221" s="19"/>
      <c r="AC1221" s="19"/>
      <c r="AD1221" s="19"/>
      <c r="AE1221" s="71" t="str">
        <f t="shared" si="722"/>
        <v/>
      </c>
      <c r="AF1221" s="71" t="str">
        <f t="shared" si="723"/>
        <v/>
      </c>
      <c r="AG1221" s="71" t="str">
        <f t="shared" si="724"/>
        <v/>
      </c>
      <c r="AH1221" s="71" t="str">
        <f t="shared" si="725"/>
        <v/>
      </c>
      <c r="AI1221" s="71" t="str">
        <f t="shared" si="726"/>
        <v/>
      </c>
      <c r="AJ1221" s="71" t="str">
        <f t="shared" si="727"/>
        <v/>
      </c>
      <c r="AK1221" s="71" t="str">
        <f t="shared" si="728"/>
        <v/>
      </c>
      <c r="AL1221" s="71" t="str">
        <f t="shared" si="729"/>
        <v/>
      </c>
      <c r="AM1221" s="71" t="str">
        <f t="shared" si="730"/>
        <v/>
      </c>
      <c r="AN1221" s="72" t="str">
        <f t="shared" si="731"/>
        <v/>
      </c>
      <c r="AO1221" s="73" t="str">
        <f t="shared" si="732"/>
        <v/>
      </c>
      <c r="AP1221" s="72" t="str">
        <f t="shared" si="733"/>
        <v/>
      </c>
      <c r="AQ1221" s="72" t="str">
        <f t="shared" si="734"/>
        <v/>
      </c>
      <c r="AR1221" s="72" t="str">
        <f t="shared" si="735"/>
        <v/>
      </c>
      <c r="AS1221" s="72" t="str">
        <f t="shared" si="736"/>
        <v/>
      </c>
      <c r="AT1221" s="72" t="str">
        <f t="shared" si="737"/>
        <v/>
      </c>
      <c r="AU1221" s="3"/>
      <c r="AV1221" s="3"/>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3"/>
      <c r="CI1221" s="3"/>
      <c r="CJ1221" s="3"/>
      <c r="CK1221" s="3"/>
      <c r="CL1221" s="3"/>
      <c r="CM1221" s="3"/>
      <c r="CN1221" s="78" t="str">
        <f t="shared" si="738"/>
        <v/>
      </c>
      <c r="CO1221" s="78" t="str">
        <f t="shared" si="739"/>
        <v/>
      </c>
      <c r="CP1221" s="78" t="str">
        <f t="shared" si="740"/>
        <v/>
      </c>
      <c r="CQ1221" s="78" t="str">
        <f t="shared" si="741"/>
        <v/>
      </c>
      <c r="CR1221" s="78" t="str">
        <f t="shared" si="742"/>
        <v/>
      </c>
      <c r="CS1221" s="78" t="str">
        <f t="shared" si="743"/>
        <v/>
      </c>
      <c r="CT1221" s="78">
        <f t="shared" si="744"/>
        <v>0</v>
      </c>
      <c r="CU1221" s="78">
        <f t="shared" si="745"/>
        <v>0</v>
      </c>
      <c r="CV1221" s="78">
        <f t="shared" si="746"/>
        <v>0</v>
      </c>
      <c r="CW1221" s="78">
        <f t="shared" si="747"/>
        <v>0</v>
      </c>
      <c r="CX1221" s="78">
        <f t="shared" si="748"/>
        <v>0</v>
      </c>
      <c r="CY1221" s="78">
        <f t="shared" si="749"/>
        <v>0</v>
      </c>
      <c r="CZ1221" s="78">
        <f t="shared" si="750"/>
        <v>0</v>
      </c>
      <c r="DA1221" s="78">
        <f>IF(COUNTIFS($A$2:$A$601,A1221,$B$2:$B$601,B1221,$F$2:F$601,F1221)&gt;1,1,0)</f>
        <v>0</v>
      </c>
      <c r="DB1221" s="78">
        <f t="shared" si="751"/>
        <v>0</v>
      </c>
      <c r="DC1221" s="78">
        <f t="shared" si="752"/>
        <v>0</v>
      </c>
      <c r="DD1221" s="78">
        <f t="shared" si="753"/>
        <v>0</v>
      </c>
      <c r="DE1221" s="78" t="str">
        <f t="shared" si="754"/>
        <v>1</v>
      </c>
      <c r="DF1221" s="78" t="str">
        <f t="shared" si="755"/>
        <v>1</v>
      </c>
      <c r="DG1221" s="78" t="str">
        <f t="shared" si="756"/>
        <v>1</v>
      </c>
      <c r="DH1221" s="78" t="str">
        <f t="shared" si="757"/>
        <v>1</v>
      </c>
      <c r="DI1221" s="79" t="str">
        <f>IFERROR(IF(J1221="","",VLOOKUP(J1221,Lists!$D$3:$E$13,2,FALSE)),1)</f>
        <v/>
      </c>
      <c r="DJ1221" s="79" t="str">
        <f>IFERROR(IF(K1221="","",VLOOKUP(K1221,Lists!$F$3:$G$14,2,FALSE)),1)</f>
        <v/>
      </c>
      <c r="DK1221" s="79" t="str">
        <f>IFERROR(IF(M1221="","",VLOOKUP(M1221,Lists!$AA$3:$AB$18,2,FALSE)),1)</f>
        <v/>
      </c>
      <c r="DL1221" s="79" t="str">
        <f>IFERROR(IF(N1221="","",VLOOKUP(N1221,Lists!$AC$3:$AD$13,2,FALSE)),1)</f>
        <v/>
      </c>
    </row>
    <row r="1222" spans="1:116" ht="15" customHeight="1" x14ac:dyDescent="0.2">
      <c r="A1222" s="20"/>
      <c r="B1222" s="19"/>
      <c r="C1222" s="19"/>
      <c r="D1222" s="19"/>
      <c r="E1222" s="136"/>
      <c r="F1222" s="70"/>
      <c r="G1222" s="19"/>
      <c r="H1222" s="65"/>
      <c r="I1222" s="20"/>
      <c r="J1222" s="66"/>
      <c r="K1222" s="18"/>
      <c r="L1222" s="18"/>
      <c r="M1222" s="20"/>
      <c r="N1222" s="20"/>
      <c r="O1222" s="18"/>
      <c r="P1222" s="134"/>
      <c r="Q1222" s="70"/>
      <c r="R1222" s="134"/>
      <c r="S1222" s="70"/>
      <c r="T1222" s="134"/>
      <c r="U1222" s="70"/>
      <c r="V1222" s="134"/>
      <c r="W1222" s="20"/>
      <c r="X1222" s="135"/>
      <c r="Y1222" s="20"/>
      <c r="Z1222" s="135"/>
      <c r="AA1222" s="19"/>
      <c r="AB1222" s="19"/>
      <c r="AC1222" s="19"/>
      <c r="AD1222" s="19"/>
      <c r="AE1222" s="71" t="str">
        <f t="shared" si="722"/>
        <v/>
      </c>
      <c r="AF1222" s="71" t="str">
        <f t="shared" si="723"/>
        <v/>
      </c>
      <c r="AG1222" s="71" t="str">
        <f t="shared" si="724"/>
        <v/>
      </c>
      <c r="AH1222" s="71" t="str">
        <f t="shared" si="725"/>
        <v/>
      </c>
      <c r="AI1222" s="71" t="str">
        <f t="shared" si="726"/>
        <v/>
      </c>
      <c r="AJ1222" s="71" t="str">
        <f t="shared" si="727"/>
        <v/>
      </c>
      <c r="AK1222" s="71" t="str">
        <f t="shared" si="728"/>
        <v/>
      </c>
      <c r="AL1222" s="71" t="str">
        <f t="shared" si="729"/>
        <v/>
      </c>
      <c r="AM1222" s="71" t="str">
        <f t="shared" si="730"/>
        <v/>
      </c>
      <c r="AN1222" s="72" t="str">
        <f t="shared" si="731"/>
        <v/>
      </c>
      <c r="AO1222" s="73" t="str">
        <f t="shared" si="732"/>
        <v/>
      </c>
      <c r="AP1222" s="72" t="str">
        <f t="shared" si="733"/>
        <v/>
      </c>
      <c r="AQ1222" s="72" t="str">
        <f t="shared" si="734"/>
        <v/>
      </c>
      <c r="AR1222" s="72" t="str">
        <f t="shared" si="735"/>
        <v/>
      </c>
      <c r="AS1222" s="72" t="str">
        <f t="shared" si="736"/>
        <v/>
      </c>
      <c r="AT1222" s="72" t="str">
        <f t="shared" si="737"/>
        <v/>
      </c>
      <c r="AU1222" s="3"/>
      <c r="AV1222" s="3"/>
      <c r="AW1222" s="3"/>
      <c r="AX1222" s="3"/>
      <c r="AY1222" s="3"/>
      <c r="AZ1222" s="3"/>
      <c r="BA1222" s="3"/>
      <c r="BB1222" s="3"/>
      <c r="BC1222" s="3"/>
      <c r="BD1222" s="3"/>
      <c r="BE1222" s="3"/>
      <c r="BF1222" s="3"/>
      <c r="BG1222" s="3"/>
      <c r="BH1222" s="3"/>
      <c r="BI1222" s="3"/>
      <c r="BJ1222" s="3"/>
      <c r="BK1222" s="3"/>
      <c r="BL1222" s="3"/>
      <c r="BM1222" s="3"/>
      <c r="BN1222" s="3"/>
      <c r="BO1222" s="3"/>
      <c r="BP1222" s="3"/>
      <c r="BQ1222" s="3"/>
      <c r="BR1222" s="3"/>
      <c r="BS1222" s="3"/>
      <c r="BT1222" s="3"/>
      <c r="BU1222" s="3"/>
      <c r="BV1222" s="3"/>
      <c r="BW1222" s="3"/>
      <c r="BX1222" s="3"/>
      <c r="BY1222" s="3"/>
      <c r="BZ1222" s="3"/>
      <c r="CA1222" s="3"/>
      <c r="CB1222" s="3"/>
      <c r="CC1222" s="3"/>
      <c r="CD1222" s="3"/>
      <c r="CE1222" s="3"/>
      <c r="CF1222" s="3"/>
      <c r="CG1222" s="3"/>
      <c r="CH1222" s="3"/>
      <c r="CI1222" s="3"/>
      <c r="CJ1222" s="3"/>
      <c r="CK1222" s="3"/>
      <c r="CL1222" s="3"/>
      <c r="CM1222" s="3"/>
      <c r="CN1222" s="78" t="str">
        <f t="shared" si="738"/>
        <v/>
      </c>
      <c r="CO1222" s="78" t="str">
        <f t="shared" si="739"/>
        <v/>
      </c>
      <c r="CP1222" s="78" t="str">
        <f t="shared" si="740"/>
        <v/>
      </c>
      <c r="CQ1222" s="78" t="str">
        <f t="shared" si="741"/>
        <v/>
      </c>
      <c r="CR1222" s="78" t="str">
        <f t="shared" si="742"/>
        <v/>
      </c>
      <c r="CS1222" s="78" t="str">
        <f t="shared" si="743"/>
        <v/>
      </c>
      <c r="CT1222" s="78">
        <f t="shared" si="744"/>
        <v>0</v>
      </c>
      <c r="CU1222" s="78">
        <f t="shared" si="745"/>
        <v>0</v>
      </c>
      <c r="CV1222" s="78">
        <f t="shared" si="746"/>
        <v>0</v>
      </c>
      <c r="CW1222" s="78">
        <f t="shared" si="747"/>
        <v>0</v>
      </c>
      <c r="CX1222" s="78">
        <f t="shared" si="748"/>
        <v>0</v>
      </c>
      <c r="CY1222" s="78">
        <f t="shared" si="749"/>
        <v>0</v>
      </c>
      <c r="CZ1222" s="78">
        <f t="shared" si="750"/>
        <v>0</v>
      </c>
      <c r="DA1222" s="78">
        <f>IF(COUNTIFS($A$2:$A$601,A1222,$B$2:$B$601,B1222,$F$2:F$601,F1222)&gt;1,1,0)</f>
        <v>0</v>
      </c>
      <c r="DB1222" s="78">
        <f t="shared" si="751"/>
        <v>0</v>
      </c>
      <c r="DC1222" s="78">
        <f t="shared" si="752"/>
        <v>0</v>
      </c>
      <c r="DD1222" s="78">
        <f t="shared" si="753"/>
        <v>0</v>
      </c>
      <c r="DE1222" s="78" t="str">
        <f t="shared" si="754"/>
        <v>1</v>
      </c>
      <c r="DF1222" s="78" t="str">
        <f t="shared" si="755"/>
        <v>1</v>
      </c>
      <c r="DG1222" s="78" t="str">
        <f t="shared" si="756"/>
        <v>1</v>
      </c>
      <c r="DH1222" s="78" t="str">
        <f t="shared" si="757"/>
        <v>1</v>
      </c>
      <c r="DI1222" s="79" t="str">
        <f>IFERROR(IF(J1222="","",VLOOKUP(J1222,Lists!$D$3:$E$13,2,FALSE)),1)</f>
        <v/>
      </c>
      <c r="DJ1222" s="79" t="str">
        <f>IFERROR(IF(K1222="","",VLOOKUP(K1222,Lists!$F$3:$G$14,2,FALSE)),1)</f>
        <v/>
      </c>
      <c r="DK1222" s="79" t="str">
        <f>IFERROR(IF(M1222="","",VLOOKUP(M1222,Lists!$AA$3:$AB$18,2,FALSE)),1)</f>
        <v/>
      </c>
      <c r="DL1222" s="79" t="str">
        <f>IFERROR(IF(N1222="","",VLOOKUP(N1222,Lists!$AC$3:$AD$13,2,FALSE)),1)</f>
        <v/>
      </c>
    </row>
    <row r="1223" spans="1:116" ht="15" customHeight="1" x14ac:dyDescent="0.2">
      <c r="A1223" s="20"/>
      <c r="B1223" s="19"/>
      <c r="C1223" s="19"/>
      <c r="D1223" s="19"/>
      <c r="E1223" s="136"/>
      <c r="F1223" s="70"/>
      <c r="G1223" s="19"/>
      <c r="H1223" s="65"/>
      <c r="I1223" s="20"/>
      <c r="J1223" s="66"/>
      <c r="K1223" s="18"/>
      <c r="L1223" s="18"/>
      <c r="M1223" s="20"/>
      <c r="N1223" s="20"/>
      <c r="O1223" s="18"/>
      <c r="P1223" s="134"/>
      <c r="Q1223" s="70"/>
      <c r="R1223" s="134"/>
      <c r="S1223" s="70"/>
      <c r="T1223" s="134"/>
      <c r="U1223" s="70"/>
      <c r="V1223" s="134"/>
      <c r="W1223" s="20"/>
      <c r="X1223" s="135"/>
      <c r="Y1223" s="20"/>
      <c r="Z1223" s="135"/>
      <c r="AA1223" s="19"/>
      <c r="AB1223" s="19"/>
      <c r="AC1223" s="19"/>
      <c r="AD1223" s="19"/>
      <c r="AE1223" s="71" t="str">
        <f t="shared" si="722"/>
        <v/>
      </c>
      <c r="AF1223" s="71" t="str">
        <f t="shared" si="723"/>
        <v/>
      </c>
      <c r="AG1223" s="71" t="str">
        <f t="shared" si="724"/>
        <v/>
      </c>
      <c r="AH1223" s="71" t="str">
        <f t="shared" si="725"/>
        <v/>
      </c>
      <c r="AI1223" s="71" t="str">
        <f t="shared" si="726"/>
        <v/>
      </c>
      <c r="AJ1223" s="71" t="str">
        <f t="shared" si="727"/>
        <v/>
      </c>
      <c r="AK1223" s="71" t="str">
        <f t="shared" si="728"/>
        <v/>
      </c>
      <c r="AL1223" s="71" t="str">
        <f t="shared" si="729"/>
        <v/>
      </c>
      <c r="AM1223" s="71" t="str">
        <f t="shared" si="730"/>
        <v/>
      </c>
      <c r="AN1223" s="72" t="str">
        <f t="shared" si="731"/>
        <v/>
      </c>
      <c r="AO1223" s="73" t="str">
        <f t="shared" si="732"/>
        <v/>
      </c>
      <c r="AP1223" s="72" t="str">
        <f t="shared" si="733"/>
        <v/>
      </c>
      <c r="AQ1223" s="72" t="str">
        <f t="shared" si="734"/>
        <v/>
      </c>
      <c r="AR1223" s="72" t="str">
        <f t="shared" si="735"/>
        <v/>
      </c>
      <c r="AS1223" s="72" t="str">
        <f t="shared" si="736"/>
        <v/>
      </c>
      <c r="AT1223" s="72" t="str">
        <f t="shared" si="737"/>
        <v/>
      </c>
      <c r="AU1223" s="3"/>
      <c r="AV1223" s="3"/>
      <c r="AW1223" s="3"/>
      <c r="AX1223" s="3"/>
      <c r="AY1223" s="3"/>
      <c r="AZ1223" s="3"/>
      <c r="BA1223" s="3"/>
      <c r="BB1223" s="3"/>
      <c r="BC1223" s="3"/>
      <c r="BD1223" s="3"/>
      <c r="BE1223" s="3"/>
      <c r="BF1223" s="3"/>
      <c r="BG1223" s="3"/>
      <c r="BH1223" s="3"/>
      <c r="BI1223" s="3"/>
      <c r="BJ1223" s="3"/>
      <c r="BK1223" s="3"/>
      <c r="BL1223" s="3"/>
      <c r="BM1223" s="3"/>
      <c r="BN1223" s="3"/>
      <c r="BO1223" s="3"/>
      <c r="BP1223" s="3"/>
      <c r="BQ1223" s="3"/>
      <c r="BR1223" s="3"/>
      <c r="BS1223" s="3"/>
      <c r="BT1223" s="3"/>
      <c r="BU1223" s="3"/>
      <c r="BV1223" s="3"/>
      <c r="BW1223" s="3"/>
      <c r="BX1223" s="3"/>
      <c r="BY1223" s="3"/>
      <c r="BZ1223" s="3"/>
      <c r="CA1223" s="3"/>
      <c r="CB1223" s="3"/>
      <c r="CC1223" s="3"/>
      <c r="CD1223" s="3"/>
      <c r="CE1223" s="3"/>
      <c r="CF1223" s="3"/>
      <c r="CG1223" s="3"/>
      <c r="CH1223" s="3"/>
      <c r="CI1223" s="3"/>
      <c r="CJ1223" s="3"/>
      <c r="CK1223" s="3"/>
      <c r="CL1223" s="3"/>
      <c r="CM1223" s="3"/>
      <c r="CN1223" s="78" t="str">
        <f t="shared" si="738"/>
        <v/>
      </c>
      <c r="CO1223" s="78" t="str">
        <f t="shared" si="739"/>
        <v/>
      </c>
      <c r="CP1223" s="78" t="str">
        <f t="shared" si="740"/>
        <v/>
      </c>
      <c r="CQ1223" s="78" t="str">
        <f t="shared" si="741"/>
        <v/>
      </c>
      <c r="CR1223" s="78" t="str">
        <f t="shared" si="742"/>
        <v/>
      </c>
      <c r="CS1223" s="78" t="str">
        <f t="shared" si="743"/>
        <v/>
      </c>
      <c r="CT1223" s="78">
        <f t="shared" si="744"/>
        <v>0</v>
      </c>
      <c r="CU1223" s="78">
        <f t="shared" si="745"/>
        <v>0</v>
      </c>
      <c r="CV1223" s="78">
        <f t="shared" si="746"/>
        <v>0</v>
      </c>
      <c r="CW1223" s="78">
        <f t="shared" si="747"/>
        <v>0</v>
      </c>
      <c r="CX1223" s="78">
        <f t="shared" si="748"/>
        <v>0</v>
      </c>
      <c r="CY1223" s="78">
        <f t="shared" si="749"/>
        <v>0</v>
      </c>
      <c r="CZ1223" s="78">
        <f t="shared" si="750"/>
        <v>0</v>
      </c>
      <c r="DA1223" s="78">
        <f>IF(COUNTIFS($A$2:$A$601,A1223,$B$2:$B$601,B1223,$F$2:F$601,F1223)&gt;1,1,0)</f>
        <v>0</v>
      </c>
      <c r="DB1223" s="78">
        <f t="shared" si="751"/>
        <v>0</v>
      </c>
      <c r="DC1223" s="78">
        <f t="shared" si="752"/>
        <v>0</v>
      </c>
      <c r="DD1223" s="78">
        <f t="shared" si="753"/>
        <v>0</v>
      </c>
      <c r="DE1223" s="78" t="str">
        <f t="shared" si="754"/>
        <v>1</v>
      </c>
      <c r="DF1223" s="78" t="str">
        <f t="shared" si="755"/>
        <v>1</v>
      </c>
      <c r="DG1223" s="78" t="str">
        <f t="shared" si="756"/>
        <v>1</v>
      </c>
      <c r="DH1223" s="78" t="str">
        <f t="shared" si="757"/>
        <v>1</v>
      </c>
      <c r="DI1223" s="79" t="str">
        <f>IFERROR(IF(J1223="","",VLOOKUP(J1223,Lists!$D$3:$E$13,2,FALSE)),1)</f>
        <v/>
      </c>
      <c r="DJ1223" s="79" t="str">
        <f>IFERROR(IF(K1223="","",VLOOKUP(K1223,Lists!$F$3:$G$14,2,FALSE)),1)</f>
        <v/>
      </c>
      <c r="DK1223" s="79" t="str">
        <f>IFERROR(IF(M1223="","",VLOOKUP(M1223,Lists!$AA$3:$AB$18,2,FALSE)),1)</f>
        <v/>
      </c>
      <c r="DL1223" s="79" t="str">
        <f>IFERROR(IF(N1223="","",VLOOKUP(N1223,Lists!$AC$3:$AD$13,2,FALSE)),1)</f>
        <v/>
      </c>
    </row>
    <row r="1224" spans="1:116" ht="15" customHeight="1" x14ac:dyDescent="0.2">
      <c r="A1224" s="20"/>
      <c r="B1224" s="19"/>
      <c r="C1224" s="19"/>
      <c r="D1224" s="19"/>
      <c r="E1224" s="136"/>
      <c r="F1224" s="70"/>
      <c r="G1224" s="19"/>
      <c r="H1224" s="65"/>
      <c r="I1224" s="20"/>
      <c r="J1224" s="66"/>
      <c r="K1224" s="18"/>
      <c r="L1224" s="18"/>
      <c r="M1224" s="20"/>
      <c r="N1224" s="20"/>
      <c r="O1224" s="18"/>
      <c r="P1224" s="134"/>
      <c r="Q1224" s="70"/>
      <c r="R1224" s="134"/>
      <c r="S1224" s="70"/>
      <c r="T1224" s="134"/>
      <c r="U1224" s="70"/>
      <c r="V1224" s="134"/>
      <c r="W1224" s="20"/>
      <c r="X1224" s="135"/>
      <c r="Y1224" s="20"/>
      <c r="Z1224" s="135"/>
      <c r="AA1224" s="19"/>
      <c r="AB1224" s="19"/>
      <c r="AC1224" s="19"/>
      <c r="AD1224" s="19"/>
      <c r="AE1224" s="71" t="str">
        <f t="shared" si="722"/>
        <v/>
      </c>
      <c r="AF1224" s="71" t="str">
        <f t="shared" si="723"/>
        <v/>
      </c>
      <c r="AG1224" s="71" t="str">
        <f t="shared" si="724"/>
        <v/>
      </c>
      <c r="AH1224" s="71" t="str">
        <f t="shared" si="725"/>
        <v/>
      </c>
      <c r="AI1224" s="71" t="str">
        <f t="shared" si="726"/>
        <v/>
      </c>
      <c r="AJ1224" s="71" t="str">
        <f t="shared" si="727"/>
        <v/>
      </c>
      <c r="AK1224" s="71" t="str">
        <f t="shared" si="728"/>
        <v/>
      </c>
      <c r="AL1224" s="71" t="str">
        <f t="shared" si="729"/>
        <v/>
      </c>
      <c r="AM1224" s="71" t="str">
        <f t="shared" si="730"/>
        <v/>
      </c>
      <c r="AN1224" s="72" t="str">
        <f t="shared" si="731"/>
        <v/>
      </c>
      <c r="AO1224" s="73" t="str">
        <f t="shared" si="732"/>
        <v/>
      </c>
      <c r="AP1224" s="72" t="str">
        <f t="shared" si="733"/>
        <v/>
      </c>
      <c r="AQ1224" s="72" t="str">
        <f t="shared" si="734"/>
        <v/>
      </c>
      <c r="AR1224" s="72" t="str">
        <f t="shared" si="735"/>
        <v/>
      </c>
      <c r="AS1224" s="72" t="str">
        <f t="shared" si="736"/>
        <v/>
      </c>
      <c r="AT1224" s="72" t="str">
        <f t="shared" si="737"/>
        <v/>
      </c>
      <c r="AU1224" s="3"/>
      <c r="AV1224" s="3"/>
      <c r="AW1224" s="3"/>
      <c r="AX1224" s="3"/>
      <c r="AY1224" s="3"/>
      <c r="AZ1224" s="3"/>
      <c r="BA1224" s="3"/>
      <c r="BB1224" s="3"/>
      <c r="BC1224" s="3"/>
      <c r="BD1224" s="3"/>
      <c r="BE1224" s="3"/>
      <c r="BF1224" s="3"/>
      <c r="BG1224" s="3"/>
      <c r="BH1224" s="3"/>
      <c r="BI1224" s="3"/>
      <c r="BJ1224" s="3"/>
      <c r="BK1224" s="3"/>
      <c r="BL1224" s="3"/>
      <c r="BM1224" s="3"/>
      <c r="BN1224" s="3"/>
      <c r="BO1224" s="3"/>
      <c r="BP1224" s="3"/>
      <c r="BQ1224" s="3"/>
      <c r="BR1224" s="3"/>
      <c r="BS1224" s="3"/>
      <c r="BT1224" s="3"/>
      <c r="BU1224" s="3"/>
      <c r="BV1224" s="3"/>
      <c r="BW1224" s="3"/>
      <c r="BX1224" s="3"/>
      <c r="BY1224" s="3"/>
      <c r="BZ1224" s="3"/>
      <c r="CA1224" s="3"/>
      <c r="CB1224" s="3"/>
      <c r="CC1224" s="3"/>
      <c r="CD1224" s="3"/>
      <c r="CE1224" s="3"/>
      <c r="CF1224" s="3"/>
      <c r="CG1224" s="3"/>
      <c r="CH1224" s="3"/>
      <c r="CI1224" s="3"/>
      <c r="CJ1224" s="3"/>
      <c r="CK1224" s="3"/>
      <c r="CL1224" s="3"/>
      <c r="CM1224" s="3"/>
      <c r="CN1224" s="78" t="str">
        <f t="shared" si="738"/>
        <v/>
      </c>
      <c r="CO1224" s="78" t="str">
        <f t="shared" si="739"/>
        <v/>
      </c>
      <c r="CP1224" s="78" t="str">
        <f t="shared" si="740"/>
        <v/>
      </c>
      <c r="CQ1224" s="78" t="str">
        <f t="shared" si="741"/>
        <v/>
      </c>
      <c r="CR1224" s="78" t="str">
        <f t="shared" si="742"/>
        <v/>
      </c>
      <c r="CS1224" s="78" t="str">
        <f t="shared" si="743"/>
        <v/>
      </c>
      <c r="CT1224" s="78">
        <f t="shared" si="744"/>
        <v>0</v>
      </c>
      <c r="CU1224" s="78">
        <f t="shared" si="745"/>
        <v>0</v>
      </c>
      <c r="CV1224" s="78">
        <f t="shared" si="746"/>
        <v>0</v>
      </c>
      <c r="CW1224" s="78">
        <f t="shared" si="747"/>
        <v>0</v>
      </c>
      <c r="CX1224" s="78">
        <f t="shared" si="748"/>
        <v>0</v>
      </c>
      <c r="CY1224" s="78">
        <f t="shared" si="749"/>
        <v>0</v>
      </c>
      <c r="CZ1224" s="78">
        <f t="shared" si="750"/>
        <v>0</v>
      </c>
      <c r="DA1224" s="78">
        <f>IF(COUNTIFS($A$2:$A$601,A1224,$B$2:$B$601,B1224,$F$2:F$601,F1224)&gt;1,1,0)</f>
        <v>0</v>
      </c>
      <c r="DB1224" s="78">
        <f t="shared" si="751"/>
        <v>0</v>
      </c>
      <c r="DC1224" s="78">
        <f t="shared" si="752"/>
        <v>0</v>
      </c>
      <c r="DD1224" s="78">
        <f t="shared" si="753"/>
        <v>0</v>
      </c>
      <c r="DE1224" s="78" t="str">
        <f t="shared" si="754"/>
        <v>1</v>
      </c>
      <c r="DF1224" s="78" t="str">
        <f t="shared" si="755"/>
        <v>1</v>
      </c>
      <c r="DG1224" s="78" t="str">
        <f t="shared" si="756"/>
        <v>1</v>
      </c>
      <c r="DH1224" s="78" t="str">
        <f t="shared" si="757"/>
        <v>1</v>
      </c>
      <c r="DI1224" s="79" t="str">
        <f>IFERROR(IF(J1224="","",VLOOKUP(J1224,Lists!$D$3:$E$13,2,FALSE)),1)</f>
        <v/>
      </c>
      <c r="DJ1224" s="79" t="str">
        <f>IFERROR(IF(K1224="","",VLOOKUP(K1224,Lists!$F$3:$G$14,2,FALSE)),1)</f>
        <v/>
      </c>
      <c r="DK1224" s="79" t="str">
        <f>IFERROR(IF(M1224="","",VLOOKUP(M1224,Lists!$AA$3:$AB$18,2,FALSE)),1)</f>
        <v/>
      </c>
      <c r="DL1224" s="79" t="str">
        <f>IFERROR(IF(N1224="","",VLOOKUP(N1224,Lists!$AC$3:$AD$13,2,FALSE)),1)</f>
        <v/>
      </c>
    </row>
    <row r="1225" spans="1:116" ht="15" customHeight="1" x14ac:dyDescent="0.2">
      <c r="A1225" s="20"/>
      <c r="B1225" s="19"/>
      <c r="C1225" s="19"/>
      <c r="D1225" s="19"/>
      <c r="E1225" s="136"/>
      <c r="F1225" s="70"/>
      <c r="G1225" s="19"/>
      <c r="H1225" s="65"/>
      <c r="I1225" s="20"/>
      <c r="J1225" s="66"/>
      <c r="K1225" s="18"/>
      <c r="L1225" s="18"/>
      <c r="M1225" s="20"/>
      <c r="N1225" s="20"/>
      <c r="O1225" s="18"/>
      <c r="P1225" s="134"/>
      <c r="Q1225" s="70"/>
      <c r="R1225" s="134"/>
      <c r="S1225" s="70"/>
      <c r="T1225" s="134"/>
      <c r="U1225" s="70"/>
      <c r="V1225" s="134"/>
      <c r="W1225" s="20"/>
      <c r="X1225" s="135"/>
      <c r="Y1225" s="20"/>
      <c r="Z1225" s="135"/>
      <c r="AA1225" s="19"/>
      <c r="AB1225" s="19"/>
      <c r="AC1225" s="19"/>
      <c r="AD1225" s="19"/>
      <c r="AE1225" s="71" t="str">
        <f t="shared" si="722"/>
        <v/>
      </c>
      <c r="AF1225" s="71" t="str">
        <f t="shared" si="723"/>
        <v/>
      </c>
      <c r="AG1225" s="71" t="str">
        <f t="shared" si="724"/>
        <v/>
      </c>
      <c r="AH1225" s="71" t="str">
        <f t="shared" si="725"/>
        <v/>
      </c>
      <c r="AI1225" s="71" t="str">
        <f t="shared" si="726"/>
        <v/>
      </c>
      <c r="AJ1225" s="71" t="str">
        <f t="shared" si="727"/>
        <v/>
      </c>
      <c r="AK1225" s="71" t="str">
        <f t="shared" si="728"/>
        <v/>
      </c>
      <c r="AL1225" s="71" t="str">
        <f t="shared" si="729"/>
        <v/>
      </c>
      <c r="AM1225" s="71" t="str">
        <f t="shared" si="730"/>
        <v/>
      </c>
      <c r="AN1225" s="72" t="str">
        <f t="shared" si="731"/>
        <v/>
      </c>
      <c r="AO1225" s="73" t="str">
        <f t="shared" si="732"/>
        <v/>
      </c>
      <c r="AP1225" s="72" t="str">
        <f t="shared" si="733"/>
        <v/>
      </c>
      <c r="AQ1225" s="72" t="str">
        <f t="shared" si="734"/>
        <v/>
      </c>
      <c r="AR1225" s="72" t="str">
        <f t="shared" si="735"/>
        <v/>
      </c>
      <c r="AS1225" s="72" t="str">
        <f t="shared" si="736"/>
        <v/>
      </c>
      <c r="AT1225" s="72" t="str">
        <f t="shared" si="737"/>
        <v/>
      </c>
      <c r="AU1225" s="3"/>
      <c r="AV1225" s="3"/>
      <c r="AW1225" s="3"/>
      <c r="AX1225" s="3"/>
      <c r="AY1225" s="3"/>
      <c r="AZ1225" s="3"/>
      <c r="BA1225" s="3"/>
      <c r="BB1225" s="3"/>
      <c r="BC1225" s="3"/>
      <c r="BD1225" s="3"/>
      <c r="BE1225" s="3"/>
      <c r="BF1225" s="3"/>
      <c r="BG1225" s="3"/>
      <c r="BH1225" s="3"/>
      <c r="BI1225" s="3"/>
      <c r="BJ1225" s="3"/>
      <c r="BK1225" s="3"/>
      <c r="BL1225" s="3"/>
      <c r="BM1225" s="3"/>
      <c r="BN1225" s="3"/>
      <c r="BO1225" s="3"/>
      <c r="BP1225" s="3"/>
      <c r="BQ1225" s="3"/>
      <c r="BR1225" s="3"/>
      <c r="BS1225" s="3"/>
      <c r="BT1225" s="3"/>
      <c r="BU1225" s="3"/>
      <c r="BV1225" s="3"/>
      <c r="BW1225" s="3"/>
      <c r="BX1225" s="3"/>
      <c r="BY1225" s="3"/>
      <c r="BZ1225" s="3"/>
      <c r="CA1225" s="3"/>
      <c r="CB1225" s="3"/>
      <c r="CC1225" s="3"/>
      <c r="CD1225" s="3"/>
      <c r="CE1225" s="3"/>
      <c r="CF1225" s="3"/>
      <c r="CG1225" s="3"/>
      <c r="CH1225" s="3"/>
      <c r="CI1225" s="3"/>
      <c r="CJ1225" s="3"/>
      <c r="CK1225" s="3"/>
      <c r="CL1225" s="3"/>
      <c r="CM1225" s="3"/>
      <c r="CN1225" s="78" t="str">
        <f t="shared" si="738"/>
        <v/>
      </c>
      <c r="CO1225" s="78" t="str">
        <f t="shared" si="739"/>
        <v/>
      </c>
      <c r="CP1225" s="78" t="str">
        <f t="shared" si="740"/>
        <v/>
      </c>
      <c r="CQ1225" s="78" t="str">
        <f t="shared" si="741"/>
        <v/>
      </c>
      <c r="CR1225" s="78" t="str">
        <f t="shared" si="742"/>
        <v/>
      </c>
      <c r="CS1225" s="78" t="str">
        <f t="shared" si="743"/>
        <v/>
      </c>
      <c r="CT1225" s="78">
        <f t="shared" si="744"/>
        <v>0</v>
      </c>
      <c r="CU1225" s="78">
        <f t="shared" si="745"/>
        <v>0</v>
      </c>
      <c r="CV1225" s="78">
        <f t="shared" si="746"/>
        <v>0</v>
      </c>
      <c r="CW1225" s="78">
        <f t="shared" si="747"/>
        <v>0</v>
      </c>
      <c r="CX1225" s="78">
        <f t="shared" si="748"/>
        <v>0</v>
      </c>
      <c r="CY1225" s="78">
        <f t="shared" si="749"/>
        <v>0</v>
      </c>
      <c r="CZ1225" s="78">
        <f t="shared" si="750"/>
        <v>0</v>
      </c>
      <c r="DA1225" s="78">
        <f>IF(COUNTIFS($A$2:$A$601,A1225,$B$2:$B$601,B1225,$F$2:F$601,F1225)&gt;1,1,0)</f>
        <v>0</v>
      </c>
      <c r="DB1225" s="78">
        <f t="shared" si="751"/>
        <v>0</v>
      </c>
      <c r="DC1225" s="78">
        <f t="shared" si="752"/>
        <v>0</v>
      </c>
      <c r="DD1225" s="78">
        <f t="shared" si="753"/>
        <v>0</v>
      </c>
      <c r="DE1225" s="78" t="str">
        <f t="shared" si="754"/>
        <v>1</v>
      </c>
      <c r="DF1225" s="78" t="str">
        <f t="shared" si="755"/>
        <v>1</v>
      </c>
      <c r="DG1225" s="78" t="str">
        <f t="shared" si="756"/>
        <v>1</v>
      </c>
      <c r="DH1225" s="78" t="str">
        <f t="shared" si="757"/>
        <v>1</v>
      </c>
      <c r="DI1225" s="79" t="str">
        <f>IFERROR(IF(J1225="","",VLOOKUP(J1225,Lists!$D$3:$E$13,2,FALSE)),1)</f>
        <v/>
      </c>
      <c r="DJ1225" s="79" t="str">
        <f>IFERROR(IF(K1225="","",VLOOKUP(K1225,Lists!$F$3:$G$14,2,FALSE)),1)</f>
        <v/>
      </c>
      <c r="DK1225" s="79" t="str">
        <f>IFERROR(IF(M1225="","",VLOOKUP(M1225,Lists!$AA$3:$AB$18,2,FALSE)),1)</f>
        <v/>
      </c>
      <c r="DL1225" s="79" t="str">
        <f>IFERROR(IF(N1225="","",VLOOKUP(N1225,Lists!$AC$3:$AD$13,2,FALSE)),1)</f>
        <v/>
      </c>
    </row>
    <row r="1226" spans="1:116" ht="15" customHeight="1" x14ac:dyDescent="0.2">
      <c r="A1226" s="20"/>
      <c r="B1226" s="19"/>
      <c r="C1226" s="19"/>
      <c r="D1226" s="19"/>
      <c r="E1226" s="136"/>
      <c r="F1226" s="70"/>
      <c r="G1226" s="19"/>
      <c r="H1226" s="65"/>
      <c r="I1226" s="20"/>
      <c r="J1226" s="66"/>
      <c r="K1226" s="18"/>
      <c r="L1226" s="18"/>
      <c r="M1226" s="20"/>
      <c r="N1226" s="20"/>
      <c r="O1226" s="18"/>
      <c r="P1226" s="134"/>
      <c r="Q1226" s="70"/>
      <c r="R1226" s="134"/>
      <c r="S1226" s="70"/>
      <c r="T1226" s="134"/>
      <c r="U1226" s="70"/>
      <c r="V1226" s="134"/>
      <c r="W1226" s="20"/>
      <c r="X1226" s="135"/>
      <c r="Y1226" s="20"/>
      <c r="Z1226" s="135"/>
      <c r="AA1226" s="19"/>
      <c r="AB1226" s="19"/>
      <c r="AC1226" s="19"/>
      <c r="AD1226" s="19"/>
      <c r="AE1226" s="71" t="str">
        <f t="shared" si="722"/>
        <v/>
      </c>
      <c r="AF1226" s="71" t="str">
        <f t="shared" si="723"/>
        <v/>
      </c>
      <c r="AG1226" s="71" t="str">
        <f t="shared" si="724"/>
        <v/>
      </c>
      <c r="AH1226" s="71" t="str">
        <f t="shared" si="725"/>
        <v/>
      </c>
      <c r="AI1226" s="71" t="str">
        <f t="shared" si="726"/>
        <v/>
      </c>
      <c r="AJ1226" s="71" t="str">
        <f t="shared" si="727"/>
        <v/>
      </c>
      <c r="AK1226" s="71" t="str">
        <f t="shared" si="728"/>
        <v/>
      </c>
      <c r="AL1226" s="71" t="str">
        <f t="shared" si="729"/>
        <v/>
      </c>
      <c r="AM1226" s="71" t="str">
        <f t="shared" si="730"/>
        <v/>
      </c>
      <c r="AN1226" s="72" t="str">
        <f t="shared" si="731"/>
        <v/>
      </c>
      <c r="AO1226" s="73" t="str">
        <f t="shared" si="732"/>
        <v/>
      </c>
      <c r="AP1226" s="72" t="str">
        <f t="shared" si="733"/>
        <v/>
      </c>
      <c r="AQ1226" s="72" t="str">
        <f t="shared" si="734"/>
        <v/>
      </c>
      <c r="AR1226" s="72" t="str">
        <f t="shared" si="735"/>
        <v/>
      </c>
      <c r="AS1226" s="72" t="str">
        <f t="shared" si="736"/>
        <v/>
      </c>
      <c r="AT1226" s="72" t="str">
        <f t="shared" si="737"/>
        <v/>
      </c>
      <c r="AU1226" s="3"/>
      <c r="AV1226" s="3"/>
      <c r="AW1226" s="3"/>
      <c r="AX1226" s="3"/>
      <c r="AY1226" s="3"/>
      <c r="AZ1226" s="3"/>
      <c r="BA1226" s="3"/>
      <c r="BB1226" s="3"/>
      <c r="BC1226" s="3"/>
      <c r="BD1226" s="3"/>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3"/>
      <c r="CI1226" s="3"/>
      <c r="CJ1226" s="3"/>
      <c r="CK1226" s="3"/>
      <c r="CL1226" s="3"/>
      <c r="CM1226" s="3"/>
      <c r="CN1226" s="78" t="str">
        <f t="shared" si="738"/>
        <v/>
      </c>
      <c r="CO1226" s="78" t="str">
        <f t="shared" si="739"/>
        <v/>
      </c>
      <c r="CP1226" s="78" t="str">
        <f t="shared" si="740"/>
        <v/>
      </c>
      <c r="CQ1226" s="78" t="str">
        <f t="shared" si="741"/>
        <v/>
      </c>
      <c r="CR1226" s="78" t="str">
        <f t="shared" si="742"/>
        <v/>
      </c>
      <c r="CS1226" s="78" t="str">
        <f t="shared" si="743"/>
        <v/>
      </c>
      <c r="CT1226" s="78">
        <f t="shared" si="744"/>
        <v>0</v>
      </c>
      <c r="CU1226" s="78">
        <f t="shared" si="745"/>
        <v>0</v>
      </c>
      <c r="CV1226" s="78">
        <f t="shared" si="746"/>
        <v>0</v>
      </c>
      <c r="CW1226" s="78">
        <f t="shared" si="747"/>
        <v>0</v>
      </c>
      <c r="CX1226" s="78">
        <f t="shared" si="748"/>
        <v>0</v>
      </c>
      <c r="CY1226" s="78">
        <f t="shared" si="749"/>
        <v>0</v>
      </c>
      <c r="CZ1226" s="78">
        <f t="shared" si="750"/>
        <v>0</v>
      </c>
      <c r="DA1226" s="78">
        <f>IF(COUNTIFS($A$2:$A$601,A1226,$B$2:$B$601,B1226,$F$2:F$601,F1226)&gt;1,1,0)</f>
        <v>0</v>
      </c>
      <c r="DB1226" s="78">
        <f t="shared" si="751"/>
        <v>0</v>
      </c>
      <c r="DC1226" s="78">
        <f t="shared" si="752"/>
        <v>0</v>
      </c>
      <c r="DD1226" s="78">
        <f t="shared" si="753"/>
        <v>0</v>
      </c>
      <c r="DE1226" s="78" t="str">
        <f t="shared" si="754"/>
        <v>1</v>
      </c>
      <c r="DF1226" s="78" t="str">
        <f t="shared" si="755"/>
        <v>1</v>
      </c>
      <c r="DG1226" s="78" t="str">
        <f t="shared" si="756"/>
        <v>1</v>
      </c>
      <c r="DH1226" s="78" t="str">
        <f t="shared" si="757"/>
        <v>1</v>
      </c>
      <c r="DI1226" s="79" t="str">
        <f>IFERROR(IF(J1226="","",VLOOKUP(J1226,Lists!$D$3:$E$13,2,FALSE)),1)</f>
        <v/>
      </c>
      <c r="DJ1226" s="79" t="str">
        <f>IFERROR(IF(K1226="","",VLOOKUP(K1226,Lists!$F$3:$G$14,2,FALSE)),1)</f>
        <v/>
      </c>
      <c r="DK1226" s="79" t="str">
        <f>IFERROR(IF(M1226="","",VLOOKUP(M1226,Lists!$AA$3:$AB$18,2,FALSE)),1)</f>
        <v/>
      </c>
      <c r="DL1226" s="79" t="str">
        <f>IFERROR(IF(N1226="","",VLOOKUP(N1226,Lists!$AC$3:$AD$13,2,FALSE)),1)</f>
        <v/>
      </c>
    </row>
    <row r="1227" spans="1:116" ht="15" customHeight="1" x14ac:dyDescent="0.2">
      <c r="A1227" s="20"/>
      <c r="B1227" s="19"/>
      <c r="C1227" s="19"/>
      <c r="D1227" s="19"/>
      <c r="E1227" s="136"/>
      <c r="F1227" s="70"/>
      <c r="G1227" s="19"/>
      <c r="H1227" s="65"/>
      <c r="I1227" s="20"/>
      <c r="J1227" s="66"/>
      <c r="K1227" s="18"/>
      <c r="L1227" s="18"/>
      <c r="M1227" s="20"/>
      <c r="N1227" s="20"/>
      <c r="O1227" s="18"/>
      <c r="P1227" s="134"/>
      <c r="Q1227" s="70"/>
      <c r="R1227" s="134"/>
      <c r="S1227" s="70"/>
      <c r="T1227" s="134"/>
      <c r="U1227" s="70"/>
      <c r="V1227" s="134"/>
      <c r="W1227" s="20"/>
      <c r="X1227" s="135"/>
      <c r="Y1227" s="20"/>
      <c r="Z1227" s="135"/>
      <c r="AA1227" s="19"/>
      <c r="AB1227" s="19"/>
      <c r="AC1227" s="19"/>
      <c r="AD1227" s="19"/>
      <c r="AE1227" s="71" t="str">
        <f t="shared" si="722"/>
        <v/>
      </c>
      <c r="AF1227" s="71" t="str">
        <f t="shared" si="723"/>
        <v/>
      </c>
      <c r="AG1227" s="71" t="str">
        <f t="shared" si="724"/>
        <v/>
      </c>
      <c r="AH1227" s="71" t="str">
        <f t="shared" si="725"/>
        <v/>
      </c>
      <c r="AI1227" s="71" t="str">
        <f t="shared" si="726"/>
        <v/>
      </c>
      <c r="AJ1227" s="71" t="str">
        <f t="shared" si="727"/>
        <v/>
      </c>
      <c r="AK1227" s="71" t="str">
        <f t="shared" si="728"/>
        <v/>
      </c>
      <c r="AL1227" s="71" t="str">
        <f t="shared" si="729"/>
        <v/>
      </c>
      <c r="AM1227" s="71" t="str">
        <f t="shared" si="730"/>
        <v/>
      </c>
      <c r="AN1227" s="72" t="str">
        <f t="shared" si="731"/>
        <v/>
      </c>
      <c r="AO1227" s="73" t="str">
        <f t="shared" si="732"/>
        <v/>
      </c>
      <c r="AP1227" s="72" t="str">
        <f t="shared" si="733"/>
        <v/>
      </c>
      <c r="AQ1227" s="72" t="str">
        <f t="shared" si="734"/>
        <v/>
      </c>
      <c r="AR1227" s="72" t="str">
        <f t="shared" si="735"/>
        <v/>
      </c>
      <c r="AS1227" s="72" t="str">
        <f t="shared" si="736"/>
        <v/>
      </c>
      <c r="AT1227" s="72" t="str">
        <f t="shared" si="737"/>
        <v/>
      </c>
      <c r="AU1227" s="3"/>
      <c r="AV1227" s="3"/>
      <c r="AW1227" s="3"/>
      <c r="AX1227" s="3"/>
      <c r="AY1227" s="3"/>
      <c r="AZ1227" s="3"/>
      <c r="BA1227" s="3"/>
      <c r="BB1227" s="3"/>
      <c r="BC1227" s="3"/>
      <c r="BD1227" s="3"/>
      <c r="BE1227" s="3"/>
      <c r="BF1227" s="3"/>
      <c r="BG1227" s="3"/>
      <c r="BH1227" s="3"/>
      <c r="BI1227" s="3"/>
      <c r="BJ1227" s="3"/>
      <c r="BK1227" s="3"/>
      <c r="BL1227" s="3"/>
      <c r="BM1227" s="3"/>
      <c r="BN1227" s="3"/>
      <c r="BO1227" s="3"/>
      <c r="BP1227" s="3"/>
      <c r="BQ1227" s="3"/>
      <c r="BR1227" s="3"/>
      <c r="BS1227" s="3"/>
      <c r="BT1227" s="3"/>
      <c r="BU1227" s="3"/>
      <c r="BV1227" s="3"/>
      <c r="BW1227" s="3"/>
      <c r="BX1227" s="3"/>
      <c r="BY1227" s="3"/>
      <c r="BZ1227" s="3"/>
      <c r="CA1227" s="3"/>
      <c r="CB1227" s="3"/>
      <c r="CC1227" s="3"/>
      <c r="CD1227" s="3"/>
      <c r="CE1227" s="3"/>
      <c r="CF1227" s="3"/>
      <c r="CG1227" s="3"/>
      <c r="CH1227" s="3"/>
      <c r="CI1227" s="3"/>
      <c r="CJ1227" s="3"/>
      <c r="CK1227" s="3"/>
      <c r="CL1227" s="3"/>
      <c r="CM1227" s="3"/>
      <c r="CN1227" s="78" t="str">
        <f t="shared" si="738"/>
        <v/>
      </c>
      <c r="CO1227" s="78" t="str">
        <f t="shared" si="739"/>
        <v/>
      </c>
      <c r="CP1227" s="78" t="str">
        <f t="shared" si="740"/>
        <v/>
      </c>
      <c r="CQ1227" s="78" t="str">
        <f t="shared" si="741"/>
        <v/>
      </c>
      <c r="CR1227" s="78" t="str">
        <f t="shared" si="742"/>
        <v/>
      </c>
      <c r="CS1227" s="78" t="str">
        <f t="shared" si="743"/>
        <v/>
      </c>
      <c r="CT1227" s="78">
        <f t="shared" si="744"/>
        <v>0</v>
      </c>
      <c r="CU1227" s="78">
        <f t="shared" si="745"/>
        <v>0</v>
      </c>
      <c r="CV1227" s="78">
        <f t="shared" si="746"/>
        <v>0</v>
      </c>
      <c r="CW1227" s="78">
        <f t="shared" si="747"/>
        <v>0</v>
      </c>
      <c r="CX1227" s="78">
        <f t="shared" si="748"/>
        <v>0</v>
      </c>
      <c r="CY1227" s="78">
        <f t="shared" si="749"/>
        <v>0</v>
      </c>
      <c r="CZ1227" s="78">
        <f t="shared" si="750"/>
        <v>0</v>
      </c>
      <c r="DA1227" s="78">
        <f>IF(COUNTIFS($A$2:$A$601,A1227,$B$2:$B$601,B1227,$F$2:F$601,F1227)&gt;1,1,0)</f>
        <v>0</v>
      </c>
      <c r="DB1227" s="78">
        <f t="shared" si="751"/>
        <v>0</v>
      </c>
      <c r="DC1227" s="78">
        <f t="shared" si="752"/>
        <v>0</v>
      </c>
      <c r="DD1227" s="78">
        <f t="shared" si="753"/>
        <v>0</v>
      </c>
      <c r="DE1227" s="78" t="str">
        <f t="shared" si="754"/>
        <v>1</v>
      </c>
      <c r="DF1227" s="78" t="str">
        <f t="shared" si="755"/>
        <v>1</v>
      </c>
      <c r="DG1227" s="78" t="str">
        <f t="shared" si="756"/>
        <v>1</v>
      </c>
      <c r="DH1227" s="78" t="str">
        <f t="shared" si="757"/>
        <v>1</v>
      </c>
      <c r="DI1227" s="79" t="str">
        <f>IFERROR(IF(J1227="","",VLOOKUP(J1227,Lists!$D$3:$E$13,2,FALSE)),1)</f>
        <v/>
      </c>
      <c r="DJ1227" s="79" t="str">
        <f>IFERROR(IF(K1227="","",VLOOKUP(K1227,Lists!$F$3:$G$14,2,FALSE)),1)</f>
        <v/>
      </c>
      <c r="DK1227" s="79" t="str">
        <f>IFERROR(IF(M1227="","",VLOOKUP(M1227,Lists!$AA$3:$AB$18,2,FALSE)),1)</f>
        <v/>
      </c>
      <c r="DL1227" s="79" t="str">
        <f>IFERROR(IF(N1227="","",VLOOKUP(N1227,Lists!$AC$3:$AD$13,2,FALSE)),1)</f>
        <v/>
      </c>
    </row>
    <row r="1228" spans="1:116" ht="15" customHeight="1" x14ac:dyDescent="0.2">
      <c r="A1228" s="20"/>
      <c r="B1228" s="19"/>
      <c r="C1228" s="19"/>
      <c r="D1228" s="19"/>
      <c r="E1228" s="136"/>
      <c r="F1228" s="70"/>
      <c r="G1228" s="19"/>
      <c r="H1228" s="65"/>
      <c r="I1228" s="20"/>
      <c r="J1228" s="66"/>
      <c r="K1228" s="18"/>
      <c r="L1228" s="18"/>
      <c r="M1228" s="20"/>
      <c r="N1228" s="20"/>
      <c r="O1228" s="18"/>
      <c r="P1228" s="134"/>
      <c r="Q1228" s="70"/>
      <c r="R1228" s="134"/>
      <c r="S1228" s="70"/>
      <c r="T1228" s="134"/>
      <c r="U1228" s="70"/>
      <c r="V1228" s="134"/>
      <c r="W1228" s="20"/>
      <c r="X1228" s="135"/>
      <c r="Y1228" s="20"/>
      <c r="Z1228" s="135"/>
      <c r="AA1228" s="19"/>
      <c r="AB1228" s="19"/>
      <c r="AC1228" s="19"/>
      <c r="AD1228" s="19"/>
      <c r="AE1228" s="71" t="str">
        <f t="shared" si="722"/>
        <v/>
      </c>
      <c r="AF1228" s="71" t="str">
        <f t="shared" si="723"/>
        <v/>
      </c>
      <c r="AG1228" s="71" t="str">
        <f t="shared" si="724"/>
        <v/>
      </c>
      <c r="AH1228" s="71" t="str">
        <f t="shared" si="725"/>
        <v/>
      </c>
      <c r="AI1228" s="71" t="str">
        <f t="shared" si="726"/>
        <v/>
      </c>
      <c r="AJ1228" s="71" t="str">
        <f t="shared" si="727"/>
        <v/>
      </c>
      <c r="AK1228" s="71" t="str">
        <f t="shared" si="728"/>
        <v/>
      </c>
      <c r="AL1228" s="71" t="str">
        <f t="shared" si="729"/>
        <v/>
      </c>
      <c r="AM1228" s="71" t="str">
        <f t="shared" si="730"/>
        <v/>
      </c>
      <c r="AN1228" s="72" t="str">
        <f t="shared" si="731"/>
        <v/>
      </c>
      <c r="AO1228" s="73" t="str">
        <f t="shared" si="732"/>
        <v/>
      </c>
      <c r="AP1228" s="72" t="str">
        <f t="shared" si="733"/>
        <v/>
      </c>
      <c r="AQ1228" s="72" t="str">
        <f t="shared" si="734"/>
        <v/>
      </c>
      <c r="AR1228" s="72" t="str">
        <f t="shared" si="735"/>
        <v/>
      </c>
      <c r="AS1228" s="72" t="str">
        <f t="shared" si="736"/>
        <v/>
      </c>
      <c r="AT1228" s="72" t="str">
        <f t="shared" si="737"/>
        <v/>
      </c>
      <c r="AU1228" s="3"/>
      <c r="AV1228" s="3"/>
      <c r="AW1228" s="3"/>
      <c r="AX1228" s="3"/>
      <c r="AY1228" s="3"/>
      <c r="AZ1228" s="3"/>
      <c r="BA1228" s="3"/>
      <c r="BB1228" s="3"/>
      <c r="BC1228" s="3"/>
      <c r="BD1228" s="3"/>
      <c r="BE1228" s="3"/>
      <c r="BF1228" s="3"/>
      <c r="BG1228" s="3"/>
      <c r="BH1228" s="3"/>
      <c r="BI1228" s="3"/>
      <c r="BJ1228" s="3"/>
      <c r="BK1228" s="3"/>
      <c r="BL1228" s="3"/>
      <c r="BM1228" s="3"/>
      <c r="BN1228" s="3"/>
      <c r="BO1228" s="3"/>
      <c r="BP1228" s="3"/>
      <c r="BQ1228" s="3"/>
      <c r="BR1228" s="3"/>
      <c r="BS1228" s="3"/>
      <c r="BT1228" s="3"/>
      <c r="BU1228" s="3"/>
      <c r="BV1228" s="3"/>
      <c r="BW1228" s="3"/>
      <c r="BX1228" s="3"/>
      <c r="BY1228" s="3"/>
      <c r="BZ1228" s="3"/>
      <c r="CA1228" s="3"/>
      <c r="CB1228" s="3"/>
      <c r="CC1228" s="3"/>
      <c r="CD1228" s="3"/>
      <c r="CE1228" s="3"/>
      <c r="CF1228" s="3"/>
      <c r="CG1228" s="3"/>
      <c r="CH1228" s="3"/>
      <c r="CI1228" s="3"/>
      <c r="CJ1228" s="3"/>
      <c r="CK1228" s="3"/>
      <c r="CL1228" s="3"/>
      <c r="CM1228" s="3"/>
      <c r="CN1228" s="78" t="str">
        <f t="shared" si="738"/>
        <v/>
      </c>
      <c r="CO1228" s="78" t="str">
        <f t="shared" si="739"/>
        <v/>
      </c>
      <c r="CP1228" s="78" t="str">
        <f t="shared" si="740"/>
        <v/>
      </c>
      <c r="CQ1228" s="78" t="str">
        <f t="shared" si="741"/>
        <v/>
      </c>
      <c r="CR1228" s="78" t="str">
        <f t="shared" si="742"/>
        <v/>
      </c>
      <c r="CS1228" s="78" t="str">
        <f t="shared" si="743"/>
        <v/>
      </c>
      <c r="CT1228" s="78">
        <f t="shared" si="744"/>
        <v>0</v>
      </c>
      <c r="CU1228" s="78">
        <f t="shared" si="745"/>
        <v>0</v>
      </c>
      <c r="CV1228" s="78">
        <f t="shared" si="746"/>
        <v>0</v>
      </c>
      <c r="CW1228" s="78">
        <f t="shared" si="747"/>
        <v>0</v>
      </c>
      <c r="CX1228" s="78">
        <f t="shared" si="748"/>
        <v>0</v>
      </c>
      <c r="CY1228" s="78">
        <f t="shared" si="749"/>
        <v>0</v>
      </c>
      <c r="CZ1228" s="78">
        <f t="shared" si="750"/>
        <v>0</v>
      </c>
      <c r="DA1228" s="78">
        <f>IF(COUNTIFS($A$2:$A$601,A1228,$B$2:$B$601,B1228,$F$2:F$601,F1228)&gt;1,1,0)</f>
        <v>0</v>
      </c>
      <c r="DB1228" s="78">
        <f t="shared" si="751"/>
        <v>0</v>
      </c>
      <c r="DC1228" s="78">
        <f t="shared" si="752"/>
        <v>0</v>
      </c>
      <c r="DD1228" s="78">
        <f t="shared" si="753"/>
        <v>0</v>
      </c>
      <c r="DE1228" s="78" t="str">
        <f t="shared" si="754"/>
        <v>1</v>
      </c>
      <c r="DF1228" s="78" t="str">
        <f t="shared" si="755"/>
        <v>1</v>
      </c>
      <c r="DG1228" s="78" t="str">
        <f t="shared" si="756"/>
        <v>1</v>
      </c>
      <c r="DH1228" s="78" t="str">
        <f t="shared" si="757"/>
        <v>1</v>
      </c>
      <c r="DI1228" s="79" t="str">
        <f>IFERROR(IF(J1228="","",VLOOKUP(J1228,Lists!$D$3:$E$13,2,FALSE)),1)</f>
        <v/>
      </c>
      <c r="DJ1228" s="79" t="str">
        <f>IFERROR(IF(K1228="","",VLOOKUP(K1228,Lists!$F$3:$G$14,2,FALSE)),1)</f>
        <v/>
      </c>
      <c r="DK1228" s="79" t="str">
        <f>IFERROR(IF(M1228="","",VLOOKUP(M1228,Lists!$AA$3:$AB$18,2,FALSE)),1)</f>
        <v/>
      </c>
      <c r="DL1228" s="79" t="str">
        <f>IFERROR(IF(N1228="","",VLOOKUP(N1228,Lists!$AC$3:$AD$13,2,FALSE)),1)</f>
        <v/>
      </c>
    </row>
    <row r="1229" spans="1:116" ht="15" customHeight="1" x14ac:dyDescent="0.2">
      <c r="A1229" s="20"/>
      <c r="B1229" s="19"/>
      <c r="C1229" s="19"/>
      <c r="D1229" s="19"/>
      <c r="E1229" s="136"/>
      <c r="F1229" s="70"/>
      <c r="G1229" s="19"/>
      <c r="H1229" s="65"/>
      <c r="I1229" s="20"/>
      <c r="J1229" s="66"/>
      <c r="K1229" s="18"/>
      <c r="L1229" s="18"/>
      <c r="M1229" s="20"/>
      <c r="N1229" s="20"/>
      <c r="O1229" s="18"/>
      <c r="P1229" s="134"/>
      <c r="Q1229" s="70"/>
      <c r="R1229" s="134"/>
      <c r="S1229" s="70"/>
      <c r="T1229" s="134"/>
      <c r="U1229" s="70"/>
      <c r="V1229" s="134"/>
      <c r="W1229" s="20"/>
      <c r="X1229" s="135"/>
      <c r="Y1229" s="20"/>
      <c r="Z1229" s="135"/>
      <c r="AA1229" s="19"/>
      <c r="AB1229" s="19"/>
      <c r="AC1229" s="19"/>
      <c r="AD1229" s="19"/>
      <c r="AE1229" s="71" t="str">
        <f t="shared" si="722"/>
        <v/>
      </c>
      <c r="AF1229" s="71" t="str">
        <f t="shared" si="723"/>
        <v/>
      </c>
      <c r="AG1229" s="71" t="str">
        <f t="shared" si="724"/>
        <v/>
      </c>
      <c r="AH1229" s="71" t="str">
        <f t="shared" si="725"/>
        <v/>
      </c>
      <c r="AI1229" s="71" t="str">
        <f t="shared" si="726"/>
        <v/>
      </c>
      <c r="AJ1229" s="71" t="str">
        <f t="shared" si="727"/>
        <v/>
      </c>
      <c r="AK1229" s="71" t="str">
        <f t="shared" si="728"/>
        <v/>
      </c>
      <c r="AL1229" s="71" t="str">
        <f t="shared" si="729"/>
        <v/>
      </c>
      <c r="AM1229" s="71" t="str">
        <f t="shared" si="730"/>
        <v/>
      </c>
      <c r="AN1229" s="72" t="str">
        <f t="shared" si="731"/>
        <v/>
      </c>
      <c r="AO1229" s="73" t="str">
        <f t="shared" si="732"/>
        <v/>
      </c>
      <c r="AP1229" s="72" t="str">
        <f t="shared" si="733"/>
        <v/>
      </c>
      <c r="AQ1229" s="72" t="str">
        <f t="shared" si="734"/>
        <v/>
      </c>
      <c r="AR1229" s="72" t="str">
        <f t="shared" si="735"/>
        <v/>
      </c>
      <c r="AS1229" s="72" t="str">
        <f t="shared" si="736"/>
        <v/>
      </c>
      <c r="AT1229" s="72" t="str">
        <f t="shared" si="737"/>
        <v/>
      </c>
      <c r="AU1229" s="3"/>
      <c r="AV1229" s="3"/>
      <c r="AW1229" s="3"/>
      <c r="AX1229" s="3"/>
      <c r="AY1229" s="3"/>
      <c r="AZ1229" s="3"/>
      <c r="BA1229" s="3"/>
      <c r="BB1229" s="3"/>
      <c r="BC1229" s="3"/>
      <c r="BD1229" s="3"/>
      <c r="BE1229" s="3"/>
      <c r="BF1229" s="3"/>
      <c r="BG1229" s="3"/>
      <c r="BH1229" s="3"/>
      <c r="BI1229" s="3"/>
      <c r="BJ1229" s="3"/>
      <c r="BK1229" s="3"/>
      <c r="BL1229" s="3"/>
      <c r="BM1229" s="3"/>
      <c r="BN1229" s="3"/>
      <c r="BO1229" s="3"/>
      <c r="BP1229" s="3"/>
      <c r="BQ1229" s="3"/>
      <c r="BR1229" s="3"/>
      <c r="BS1229" s="3"/>
      <c r="BT1229" s="3"/>
      <c r="BU1229" s="3"/>
      <c r="BV1229" s="3"/>
      <c r="BW1229" s="3"/>
      <c r="BX1229" s="3"/>
      <c r="BY1229" s="3"/>
      <c r="BZ1229" s="3"/>
      <c r="CA1229" s="3"/>
      <c r="CB1229" s="3"/>
      <c r="CC1229" s="3"/>
      <c r="CD1229" s="3"/>
      <c r="CE1229" s="3"/>
      <c r="CF1229" s="3"/>
      <c r="CG1229" s="3"/>
      <c r="CH1229" s="3"/>
      <c r="CI1229" s="3"/>
      <c r="CJ1229" s="3"/>
      <c r="CK1229" s="3"/>
      <c r="CL1229" s="3"/>
      <c r="CM1229" s="3"/>
      <c r="CN1229" s="78" t="str">
        <f t="shared" si="738"/>
        <v/>
      </c>
      <c r="CO1229" s="78" t="str">
        <f t="shared" si="739"/>
        <v/>
      </c>
      <c r="CP1229" s="78" t="str">
        <f t="shared" si="740"/>
        <v/>
      </c>
      <c r="CQ1229" s="78" t="str">
        <f t="shared" si="741"/>
        <v/>
      </c>
      <c r="CR1229" s="78" t="str">
        <f t="shared" si="742"/>
        <v/>
      </c>
      <c r="CS1229" s="78" t="str">
        <f t="shared" si="743"/>
        <v/>
      </c>
      <c r="CT1229" s="78">
        <f t="shared" si="744"/>
        <v>0</v>
      </c>
      <c r="CU1229" s="78">
        <f t="shared" si="745"/>
        <v>0</v>
      </c>
      <c r="CV1229" s="78">
        <f t="shared" si="746"/>
        <v>0</v>
      </c>
      <c r="CW1229" s="78">
        <f t="shared" si="747"/>
        <v>0</v>
      </c>
      <c r="CX1229" s="78">
        <f t="shared" si="748"/>
        <v>0</v>
      </c>
      <c r="CY1229" s="78">
        <f t="shared" si="749"/>
        <v>0</v>
      </c>
      <c r="CZ1229" s="78">
        <f t="shared" si="750"/>
        <v>0</v>
      </c>
      <c r="DA1229" s="78">
        <f>IF(COUNTIFS($A$2:$A$601,A1229,$B$2:$B$601,B1229,$F$2:F$601,F1229)&gt;1,1,0)</f>
        <v>0</v>
      </c>
      <c r="DB1229" s="78">
        <f t="shared" si="751"/>
        <v>0</v>
      </c>
      <c r="DC1229" s="78">
        <f t="shared" si="752"/>
        <v>0</v>
      </c>
      <c r="DD1229" s="78">
        <f t="shared" si="753"/>
        <v>0</v>
      </c>
      <c r="DE1229" s="78" t="str">
        <f t="shared" si="754"/>
        <v>1</v>
      </c>
      <c r="DF1229" s="78" t="str">
        <f t="shared" si="755"/>
        <v>1</v>
      </c>
      <c r="DG1229" s="78" t="str">
        <f t="shared" si="756"/>
        <v>1</v>
      </c>
      <c r="DH1229" s="78" t="str">
        <f t="shared" si="757"/>
        <v>1</v>
      </c>
      <c r="DI1229" s="79" t="str">
        <f>IFERROR(IF(J1229="","",VLOOKUP(J1229,Lists!$D$3:$E$13,2,FALSE)),1)</f>
        <v/>
      </c>
      <c r="DJ1229" s="79" t="str">
        <f>IFERROR(IF(K1229="","",VLOOKUP(K1229,Lists!$F$3:$G$14,2,FALSE)),1)</f>
        <v/>
      </c>
      <c r="DK1229" s="79" t="str">
        <f>IFERROR(IF(M1229="","",VLOOKUP(M1229,Lists!$AA$3:$AB$18,2,FALSE)),1)</f>
        <v/>
      </c>
      <c r="DL1229" s="79" t="str">
        <f>IFERROR(IF(N1229="","",VLOOKUP(N1229,Lists!$AC$3:$AD$13,2,FALSE)),1)</f>
        <v/>
      </c>
    </row>
    <row r="1230" spans="1:116" ht="15" customHeight="1" x14ac:dyDescent="0.2">
      <c r="A1230" s="20"/>
      <c r="B1230" s="19"/>
      <c r="C1230" s="19"/>
      <c r="D1230" s="19"/>
      <c r="E1230" s="136"/>
      <c r="F1230" s="70"/>
      <c r="G1230" s="19"/>
      <c r="H1230" s="65"/>
      <c r="I1230" s="20"/>
      <c r="J1230" s="66"/>
      <c r="K1230" s="18"/>
      <c r="L1230" s="18"/>
      <c r="M1230" s="20"/>
      <c r="N1230" s="20"/>
      <c r="O1230" s="18"/>
      <c r="P1230" s="134"/>
      <c r="Q1230" s="70"/>
      <c r="R1230" s="134"/>
      <c r="S1230" s="70"/>
      <c r="T1230" s="134"/>
      <c r="U1230" s="70"/>
      <c r="V1230" s="134"/>
      <c r="W1230" s="20"/>
      <c r="X1230" s="135"/>
      <c r="Y1230" s="20"/>
      <c r="Z1230" s="135"/>
      <c r="AA1230" s="19"/>
      <c r="AB1230" s="19"/>
      <c r="AC1230" s="19"/>
      <c r="AD1230" s="19"/>
      <c r="AE1230" s="71" t="str">
        <f t="shared" si="722"/>
        <v/>
      </c>
      <c r="AF1230" s="71" t="str">
        <f t="shared" si="723"/>
        <v/>
      </c>
      <c r="AG1230" s="71" t="str">
        <f t="shared" si="724"/>
        <v/>
      </c>
      <c r="AH1230" s="71" t="str">
        <f t="shared" si="725"/>
        <v/>
      </c>
      <c r="AI1230" s="71" t="str">
        <f t="shared" si="726"/>
        <v/>
      </c>
      <c r="AJ1230" s="71" t="str">
        <f t="shared" si="727"/>
        <v/>
      </c>
      <c r="AK1230" s="71" t="str">
        <f t="shared" si="728"/>
        <v/>
      </c>
      <c r="AL1230" s="71" t="str">
        <f t="shared" si="729"/>
        <v/>
      </c>
      <c r="AM1230" s="71" t="str">
        <f t="shared" si="730"/>
        <v/>
      </c>
      <c r="AN1230" s="72" t="str">
        <f t="shared" si="731"/>
        <v/>
      </c>
      <c r="AO1230" s="73" t="str">
        <f t="shared" si="732"/>
        <v/>
      </c>
      <c r="AP1230" s="72" t="str">
        <f t="shared" si="733"/>
        <v/>
      </c>
      <c r="AQ1230" s="72" t="str">
        <f t="shared" si="734"/>
        <v/>
      </c>
      <c r="AR1230" s="72" t="str">
        <f t="shared" si="735"/>
        <v/>
      </c>
      <c r="AS1230" s="72" t="str">
        <f t="shared" si="736"/>
        <v/>
      </c>
      <c r="AT1230" s="72" t="str">
        <f t="shared" si="737"/>
        <v/>
      </c>
      <c r="AU1230" s="3"/>
      <c r="AV1230" s="3"/>
      <c r="AW1230" s="3"/>
      <c r="AX1230" s="3"/>
      <c r="AY1230" s="3"/>
      <c r="AZ1230" s="3"/>
      <c r="BA1230" s="3"/>
      <c r="BB1230" s="3"/>
      <c r="BC1230" s="3"/>
      <c r="BD1230" s="3"/>
      <c r="BE1230" s="3"/>
      <c r="BF1230" s="3"/>
      <c r="BG1230" s="3"/>
      <c r="BH1230" s="3"/>
      <c r="BI1230" s="3"/>
      <c r="BJ1230" s="3"/>
      <c r="BK1230" s="3"/>
      <c r="BL1230" s="3"/>
      <c r="BM1230" s="3"/>
      <c r="BN1230" s="3"/>
      <c r="BO1230" s="3"/>
      <c r="BP1230" s="3"/>
      <c r="BQ1230" s="3"/>
      <c r="BR1230" s="3"/>
      <c r="BS1230" s="3"/>
      <c r="BT1230" s="3"/>
      <c r="BU1230" s="3"/>
      <c r="BV1230" s="3"/>
      <c r="BW1230" s="3"/>
      <c r="BX1230" s="3"/>
      <c r="BY1230" s="3"/>
      <c r="BZ1230" s="3"/>
      <c r="CA1230" s="3"/>
      <c r="CB1230" s="3"/>
      <c r="CC1230" s="3"/>
      <c r="CD1230" s="3"/>
      <c r="CE1230" s="3"/>
      <c r="CF1230" s="3"/>
      <c r="CG1230" s="3"/>
      <c r="CH1230" s="3"/>
      <c r="CI1230" s="3"/>
      <c r="CJ1230" s="3"/>
      <c r="CK1230" s="3"/>
      <c r="CL1230" s="3"/>
      <c r="CM1230" s="3"/>
      <c r="CN1230" s="78" t="str">
        <f t="shared" si="738"/>
        <v/>
      </c>
      <c r="CO1230" s="78" t="str">
        <f t="shared" si="739"/>
        <v/>
      </c>
      <c r="CP1230" s="78" t="str">
        <f t="shared" si="740"/>
        <v/>
      </c>
      <c r="CQ1230" s="78" t="str">
        <f t="shared" si="741"/>
        <v/>
      </c>
      <c r="CR1230" s="78" t="str">
        <f t="shared" si="742"/>
        <v/>
      </c>
      <c r="CS1230" s="78" t="str">
        <f t="shared" si="743"/>
        <v/>
      </c>
      <c r="CT1230" s="78">
        <f t="shared" si="744"/>
        <v>0</v>
      </c>
      <c r="CU1230" s="78">
        <f t="shared" si="745"/>
        <v>0</v>
      </c>
      <c r="CV1230" s="78">
        <f t="shared" si="746"/>
        <v>0</v>
      </c>
      <c r="CW1230" s="78">
        <f t="shared" si="747"/>
        <v>0</v>
      </c>
      <c r="CX1230" s="78">
        <f t="shared" si="748"/>
        <v>0</v>
      </c>
      <c r="CY1230" s="78">
        <f t="shared" si="749"/>
        <v>0</v>
      </c>
      <c r="CZ1230" s="78">
        <f t="shared" si="750"/>
        <v>0</v>
      </c>
      <c r="DA1230" s="78">
        <f>IF(COUNTIFS($A$2:$A$601,A1230,$B$2:$B$601,B1230,$F$2:F$601,F1230)&gt;1,1,0)</f>
        <v>0</v>
      </c>
      <c r="DB1230" s="78">
        <f t="shared" si="751"/>
        <v>0</v>
      </c>
      <c r="DC1230" s="78">
        <f t="shared" si="752"/>
        <v>0</v>
      </c>
      <c r="DD1230" s="78">
        <f t="shared" si="753"/>
        <v>0</v>
      </c>
      <c r="DE1230" s="78" t="str">
        <f t="shared" si="754"/>
        <v>1</v>
      </c>
      <c r="DF1230" s="78" t="str">
        <f t="shared" si="755"/>
        <v>1</v>
      </c>
      <c r="DG1230" s="78" t="str">
        <f t="shared" si="756"/>
        <v>1</v>
      </c>
      <c r="DH1230" s="78" t="str">
        <f t="shared" si="757"/>
        <v>1</v>
      </c>
      <c r="DI1230" s="79" t="str">
        <f>IFERROR(IF(J1230="","",VLOOKUP(J1230,Lists!$D$3:$E$13,2,FALSE)),1)</f>
        <v/>
      </c>
      <c r="DJ1230" s="79" t="str">
        <f>IFERROR(IF(K1230="","",VLOOKUP(K1230,Lists!$F$3:$G$14,2,FALSE)),1)</f>
        <v/>
      </c>
      <c r="DK1230" s="79" t="str">
        <f>IFERROR(IF(M1230="","",VLOOKUP(M1230,Lists!$AA$3:$AB$18,2,FALSE)),1)</f>
        <v/>
      </c>
      <c r="DL1230" s="79" t="str">
        <f>IFERROR(IF(N1230="","",VLOOKUP(N1230,Lists!$AC$3:$AD$13,2,FALSE)),1)</f>
        <v/>
      </c>
    </row>
    <row r="1231" spans="1:116" ht="15" customHeight="1" x14ac:dyDescent="0.2">
      <c r="A1231" s="20"/>
      <c r="B1231" s="19"/>
      <c r="C1231" s="19"/>
      <c r="D1231" s="19"/>
      <c r="E1231" s="136"/>
      <c r="F1231" s="70"/>
      <c r="G1231" s="19"/>
      <c r="H1231" s="65"/>
      <c r="I1231" s="20"/>
      <c r="J1231" s="66"/>
      <c r="K1231" s="18"/>
      <c r="L1231" s="18"/>
      <c r="M1231" s="20"/>
      <c r="N1231" s="20"/>
      <c r="O1231" s="18"/>
      <c r="P1231" s="134"/>
      <c r="Q1231" s="70"/>
      <c r="R1231" s="134"/>
      <c r="S1231" s="70"/>
      <c r="T1231" s="134"/>
      <c r="U1231" s="70"/>
      <c r="V1231" s="134"/>
      <c r="W1231" s="20"/>
      <c r="X1231" s="135"/>
      <c r="Y1231" s="20"/>
      <c r="Z1231" s="135"/>
      <c r="AA1231" s="19"/>
      <c r="AB1231" s="19"/>
      <c r="AC1231" s="19"/>
      <c r="AD1231" s="19"/>
      <c r="AE1231" s="71" t="str">
        <f t="shared" si="722"/>
        <v/>
      </c>
      <c r="AF1231" s="71" t="str">
        <f t="shared" si="723"/>
        <v/>
      </c>
      <c r="AG1231" s="71" t="str">
        <f t="shared" si="724"/>
        <v/>
      </c>
      <c r="AH1231" s="71" t="str">
        <f t="shared" si="725"/>
        <v/>
      </c>
      <c r="AI1231" s="71" t="str">
        <f t="shared" si="726"/>
        <v/>
      </c>
      <c r="AJ1231" s="71" t="str">
        <f t="shared" si="727"/>
        <v/>
      </c>
      <c r="AK1231" s="71" t="str">
        <f t="shared" si="728"/>
        <v/>
      </c>
      <c r="AL1231" s="71" t="str">
        <f t="shared" si="729"/>
        <v/>
      </c>
      <c r="AM1231" s="71" t="str">
        <f t="shared" si="730"/>
        <v/>
      </c>
      <c r="AN1231" s="72" t="str">
        <f t="shared" si="731"/>
        <v/>
      </c>
      <c r="AO1231" s="73" t="str">
        <f t="shared" si="732"/>
        <v/>
      </c>
      <c r="AP1231" s="72" t="str">
        <f t="shared" si="733"/>
        <v/>
      </c>
      <c r="AQ1231" s="72" t="str">
        <f t="shared" si="734"/>
        <v/>
      </c>
      <c r="AR1231" s="72" t="str">
        <f t="shared" si="735"/>
        <v/>
      </c>
      <c r="AS1231" s="72" t="str">
        <f t="shared" si="736"/>
        <v/>
      </c>
      <c r="AT1231" s="72" t="str">
        <f t="shared" si="737"/>
        <v/>
      </c>
      <c r="AU1231" s="3"/>
      <c r="AV1231" s="3"/>
      <c r="AW1231" s="3"/>
      <c r="AX1231" s="3"/>
      <c r="AY1231" s="3"/>
      <c r="AZ1231" s="3"/>
      <c r="BA1231" s="3"/>
      <c r="BB1231" s="3"/>
      <c r="BC1231" s="3"/>
      <c r="BD1231" s="3"/>
      <c r="BE1231" s="3"/>
      <c r="BF1231" s="3"/>
      <c r="BG1231" s="3"/>
      <c r="BH1231" s="3"/>
      <c r="BI1231" s="3"/>
      <c r="BJ1231" s="3"/>
      <c r="BK1231" s="3"/>
      <c r="BL1231" s="3"/>
      <c r="BM1231" s="3"/>
      <c r="BN1231" s="3"/>
      <c r="BO1231" s="3"/>
      <c r="BP1231" s="3"/>
      <c r="BQ1231" s="3"/>
      <c r="BR1231" s="3"/>
      <c r="BS1231" s="3"/>
      <c r="BT1231" s="3"/>
      <c r="BU1231" s="3"/>
      <c r="BV1231" s="3"/>
      <c r="BW1231" s="3"/>
      <c r="BX1231" s="3"/>
      <c r="BY1231" s="3"/>
      <c r="BZ1231" s="3"/>
      <c r="CA1231" s="3"/>
      <c r="CB1231" s="3"/>
      <c r="CC1231" s="3"/>
      <c r="CD1231" s="3"/>
      <c r="CE1231" s="3"/>
      <c r="CF1231" s="3"/>
      <c r="CG1231" s="3"/>
      <c r="CH1231" s="3"/>
      <c r="CI1231" s="3"/>
      <c r="CJ1231" s="3"/>
      <c r="CK1231" s="3"/>
      <c r="CL1231" s="3"/>
      <c r="CM1231" s="3"/>
      <c r="CN1231" s="78" t="str">
        <f t="shared" si="738"/>
        <v/>
      </c>
      <c r="CO1231" s="78" t="str">
        <f t="shared" si="739"/>
        <v/>
      </c>
      <c r="CP1231" s="78" t="str">
        <f t="shared" si="740"/>
        <v/>
      </c>
      <c r="CQ1231" s="78" t="str">
        <f t="shared" si="741"/>
        <v/>
      </c>
      <c r="CR1231" s="78" t="str">
        <f t="shared" si="742"/>
        <v/>
      </c>
      <c r="CS1231" s="78" t="str">
        <f t="shared" si="743"/>
        <v/>
      </c>
      <c r="CT1231" s="78">
        <f t="shared" si="744"/>
        <v>0</v>
      </c>
      <c r="CU1231" s="78">
        <f t="shared" si="745"/>
        <v>0</v>
      </c>
      <c r="CV1231" s="78">
        <f t="shared" si="746"/>
        <v>0</v>
      </c>
      <c r="CW1231" s="78">
        <f t="shared" si="747"/>
        <v>0</v>
      </c>
      <c r="CX1231" s="78">
        <f t="shared" si="748"/>
        <v>0</v>
      </c>
      <c r="CY1231" s="78">
        <f t="shared" si="749"/>
        <v>0</v>
      </c>
      <c r="CZ1231" s="78">
        <f t="shared" si="750"/>
        <v>0</v>
      </c>
      <c r="DA1231" s="78">
        <f>IF(COUNTIFS($A$2:$A$601,A1231,$B$2:$B$601,B1231,$F$2:F$601,F1231)&gt;1,1,0)</f>
        <v>0</v>
      </c>
      <c r="DB1231" s="78">
        <f t="shared" si="751"/>
        <v>0</v>
      </c>
      <c r="DC1231" s="78">
        <f t="shared" si="752"/>
        <v>0</v>
      </c>
      <c r="DD1231" s="78">
        <f t="shared" si="753"/>
        <v>0</v>
      </c>
      <c r="DE1231" s="78" t="str">
        <f t="shared" si="754"/>
        <v>1</v>
      </c>
      <c r="DF1231" s="78" t="str">
        <f t="shared" si="755"/>
        <v>1</v>
      </c>
      <c r="DG1231" s="78" t="str">
        <f t="shared" si="756"/>
        <v>1</v>
      </c>
      <c r="DH1231" s="78" t="str">
        <f t="shared" si="757"/>
        <v>1</v>
      </c>
      <c r="DI1231" s="79" t="str">
        <f>IFERROR(IF(J1231="","",VLOOKUP(J1231,Lists!$D$3:$E$13,2,FALSE)),1)</f>
        <v/>
      </c>
      <c r="DJ1231" s="79" t="str">
        <f>IFERROR(IF(K1231="","",VLOOKUP(K1231,Lists!$F$3:$G$14,2,FALSE)),1)</f>
        <v/>
      </c>
      <c r="DK1231" s="79" t="str">
        <f>IFERROR(IF(M1231="","",VLOOKUP(M1231,Lists!$AA$3:$AB$18,2,FALSE)),1)</f>
        <v/>
      </c>
      <c r="DL1231" s="79" t="str">
        <f>IFERROR(IF(N1231="","",VLOOKUP(N1231,Lists!$AC$3:$AD$13,2,FALSE)),1)</f>
        <v/>
      </c>
    </row>
    <row r="1232" spans="1:116" ht="15" customHeight="1" x14ac:dyDescent="0.2">
      <c r="A1232" s="20"/>
      <c r="B1232" s="19"/>
      <c r="C1232" s="19"/>
      <c r="D1232" s="19"/>
      <c r="E1232" s="136"/>
      <c r="F1232" s="70"/>
      <c r="G1232" s="19"/>
      <c r="H1232" s="65"/>
      <c r="I1232" s="20"/>
      <c r="J1232" s="66"/>
      <c r="K1232" s="18"/>
      <c r="L1232" s="18"/>
      <c r="M1232" s="20"/>
      <c r="N1232" s="20"/>
      <c r="O1232" s="18"/>
      <c r="P1232" s="134"/>
      <c r="Q1232" s="70"/>
      <c r="R1232" s="134"/>
      <c r="S1232" s="70"/>
      <c r="T1232" s="134"/>
      <c r="U1232" s="70"/>
      <c r="V1232" s="134"/>
      <c r="W1232" s="20"/>
      <c r="X1232" s="135"/>
      <c r="Y1232" s="20"/>
      <c r="Z1232" s="135"/>
      <c r="AA1232" s="19"/>
      <c r="AB1232" s="19"/>
      <c r="AC1232" s="19"/>
      <c r="AD1232" s="19"/>
      <c r="AE1232" s="71" t="str">
        <f t="shared" si="722"/>
        <v/>
      </c>
      <c r="AF1232" s="71" t="str">
        <f t="shared" si="723"/>
        <v/>
      </c>
      <c r="AG1232" s="71" t="str">
        <f t="shared" si="724"/>
        <v/>
      </c>
      <c r="AH1232" s="71" t="str">
        <f t="shared" si="725"/>
        <v/>
      </c>
      <c r="AI1232" s="71" t="str">
        <f t="shared" si="726"/>
        <v/>
      </c>
      <c r="AJ1232" s="71" t="str">
        <f t="shared" si="727"/>
        <v/>
      </c>
      <c r="AK1232" s="71" t="str">
        <f t="shared" si="728"/>
        <v/>
      </c>
      <c r="AL1232" s="71" t="str">
        <f t="shared" si="729"/>
        <v/>
      </c>
      <c r="AM1232" s="71" t="str">
        <f t="shared" si="730"/>
        <v/>
      </c>
      <c r="AN1232" s="72" t="str">
        <f t="shared" si="731"/>
        <v/>
      </c>
      <c r="AO1232" s="73" t="str">
        <f t="shared" si="732"/>
        <v/>
      </c>
      <c r="AP1232" s="72" t="str">
        <f t="shared" si="733"/>
        <v/>
      </c>
      <c r="AQ1232" s="72" t="str">
        <f t="shared" si="734"/>
        <v/>
      </c>
      <c r="AR1232" s="72" t="str">
        <f t="shared" si="735"/>
        <v/>
      </c>
      <c r="AS1232" s="72" t="str">
        <f t="shared" si="736"/>
        <v/>
      </c>
      <c r="AT1232" s="72" t="str">
        <f t="shared" si="737"/>
        <v/>
      </c>
      <c r="AU1232" s="3"/>
      <c r="AV1232" s="3"/>
      <c r="AW1232" s="3"/>
      <c r="AX1232" s="3"/>
      <c r="AY1232" s="3"/>
      <c r="AZ1232" s="3"/>
      <c r="BA1232" s="3"/>
      <c r="BB1232" s="3"/>
      <c r="BC1232" s="3"/>
      <c r="BD1232" s="3"/>
      <c r="BE1232" s="3"/>
      <c r="BF1232" s="3"/>
      <c r="BG1232" s="3"/>
      <c r="BH1232" s="3"/>
      <c r="BI1232" s="3"/>
      <c r="BJ1232" s="3"/>
      <c r="BK1232" s="3"/>
      <c r="BL1232" s="3"/>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3"/>
      <c r="CI1232" s="3"/>
      <c r="CJ1232" s="3"/>
      <c r="CK1232" s="3"/>
      <c r="CL1232" s="3"/>
      <c r="CM1232" s="3"/>
      <c r="CN1232" s="78" t="str">
        <f t="shared" si="738"/>
        <v/>
      </c>
      <c r="CO1232" s="78" t="str">
        <f t="shared" si="739"/>
        <v/>
      </c>
      <c r="CP1232" s="78" t="str">
        <f t="shared" si="740"/>
        <v/>
      </c>
      <c r="CQ1232" s="78" t="str">
        <f t="shared" si="741"/>
        <v/>
      </c>
      <c r="CR1232" s="78" t="str">
        <f t="shared" si="742"/>
        <v/>
      </c>
      <c r="CS1232" s="78" t="str">
        <f t="shared" si="743"/>
        <v/>
      </c>
      <c r="CT1232" s="78">
        <f t="shared" si="744"/>
        <v>0</v>
      </c>
      <c r="CU1232" s="78">
        <f t="shared" si="745"/>
        <v>0</v>
      </c>
      <c r="CV1232" s="78">
        <f t="shared" si="746"/>
        <v>0</v>
      </c>
      <c r="CW1232" s="78">
        <f t="shared" si="747"/>
        <v>0</v>
      </c>
      <c r="CX1232" s="78">
        <f t="shared" si="748"/>
        <v>0</v>
      </c>
      <c r="CY1232" s="78">
        <f t="shared" si="749"/>
        <v>0</v>
      </c>
      <c r="CZ1232" s="78">
        <f t="shared" si="750"/>
        <v>0</v>
      </c>
      <c r="DA1232" s="78">
        <f>IF(COUNTIFS($A$2:$A$601,A1232,$B$2:$B$601,B1232,$F$2:F$601,F1232)&gt;1,1,0)</f>
        <v>0</v>
      </c>
      <c r="DB1232" s="78">
        <f t="shared" si="751"/>
        <v>0</v>
      </c>
      <c r="DC1232" s="78">
        <f t="shared" si="752"/>
        <v>0</v>
      </c>
      <c r="DD1232" s="78">
        <f t="shared" si="753"/>
        <v>0</v>
      </c>
      <c r="DE1232" s="78" t="str">
        <f t="shared" si="754"/>
        <v>1</v>
      </c>
      <c r="DF1232" s="78" t="str">
        <f t="shared" si="755"/>
        <v>1</v>
      </c>
      <c r="DG1232" s="78" t="str">
        <f t="shared" si="756"/>
        <v>1</v>
      </c>
      <c r="DH1232" s="78" t="str">
        <f t="shared" si="757"/>
        <v>1</v>
      </c>
      <c r="DI1232" s="79" t="str">
        <f>IFERROR(IF(J1232="","",VLOOKUP(J1232,Lists!$D$3:$E$13,2,FALSE)),1)</f>
        <v/>
      </c>
      <c r="DJ1232" s="79" t="str">
        <f>IFERROR(IF(K1232="","",VLOOKUP(K1232,Lists!$F$3:$G$14,2,FALSE)),1)</f>
        <v/>
      </c>
      <c r="DK1232" s="79" t="str">
        <f>IFERROR(IF(M1232="","",VLOOKUP(M1232,Lists!$AA$3:$AB$18,2,FALSE)),1)</f>
        <v/>
      </c>
      <c r="DL1232" s="79" t="str">
        <f>IFERROR(IF(N1232="","",VLOOKUP(N1232,Lists!$AC$3:$AD$13,2,FALSE)),1)</f>
        <v/>
      </c>
    </row>
    <row r="1233" spans="1:116" ht="15" customHeight="1" x14ac:dyDescent="0.2">
      <c r="A1233" s="20"/>
      <c r="B1233" s="19"/>
      <c r="C1233" s="19"/>
      <c r="D1233" s="19"/>
      <c r="E1233" s="136"/>
      <c r="F1233" s="70"/>
      <c r="G1233" s="19"/>
      <c r="H1233" s="65"/>
      <c r="I1233" s="20"/>
      <c r="J1233" s="66"/>
      <c r="K1233" s="18"/>
      <c r="L1233" s="18"/>
      <c r="M1233" s="20"/>
      <c r="N1233" s="20"/>
      <c r="O1233" s="18"/>
      <c r="P1233" s="134"/>
      <c r="Q1233" s="70"/>
      <c r="R1233" s="134"/>
      <c r="S1233" s="70"/>
      <c r="T1233" s="134"/>
      <c r="U1233" s="70"/>
      <c r="V1233" s="134"/>
      <c r="W1233" s="20"/>
      <c r="X1233" s="135"/>
      <c r="Y1233" s="20"/>
      <c r="Z1233" s="135"/>
      <c r="AA1233" s="19"/>
      <c r="AB1233" s="19"/>
      <c r="AC1233" s="19"/>
      <c r="AD1233" s="19"/>
      <c r="AE1233" s="71" t="str">
        <f t="shared" si="722"/>
        <v/>
      </c>
      <c r="AF1233" s="71" t="str">
        <f t="shared" si="723"/>
        <v/>
      </c>
      <c r="AG1233" s="71" t="str">
        <f t="shared" si="724"/>
        <v/>
      </c>
      <c r="AH1233" s="71" t="str">
        <f t="shared" si="725"/>
        <v/>
      </c>
      <c r="AI1233" s="71" t="str">
        <f t="shared" si="726"/>
        <v/>
      </c>
      <c r="AJ1233" s="71" t="str">
        <f t="shared" si="727"/>
        <v/>
      </c>
      <c r="AK1233" s="71" t="str">
        <f t="shared" si="728"/>
        <v/>
      </c>
      <c r="AL1233" s="71" t="str">
        <f t="shared" si="729"/>
        <v/>
      </c>
      <c r="AM1233" s="71" t="str">
        <f t="shared" si="730"/>
        <v/>
      </c>
      <c r="AN1233" s="72" t="str">
        <f t="shared" si="731"/>
        <v/>
      </c>
      <c r="AO1233" s="73" t="str">
        <f t="shared" si="732"/>
        <v/>
      </c>
      <c r="AP1233" s="72" t="str">
        <f t="shared" si="733"/>
        <v/>
      </c>
      <c r="AQ1233" s="72" t="str">
        <f t="shared" si="734"/>
        <v/>
      </c>
      <c r="AR1233" s="72" t="str">
        <f t="shared" si="735"/>
        <v/>
      </c>
      <c r="AS1233" s="72" t="str">
        <f t="shared" si="736"/>
        <v/>
      </c>
      <c r="AT1233" s="72" t="str">
        <f t="shared" si="737"/>
        <v/>
      </c>
      <c r="AU1233" s="3"/>
      <c r="AV1233" s="3"/>
      <c r="AW1233" s="3"/>
      <c r="AX1233" s="3"/>
      <c r="AY1233" s="3"/>
      <c r="AZ1233" s="3"/>
      <c r="BA1233" s="3"/>
      <c r="BB1233" s="3"/>
      <c r="BC1233" s="3"/>
      <c r="BD1233" s="3"/>
      <c r="BE1233" s="3"/>
      <c r="BF1233" s="3"/>
      <c r="BG1233" s="3"/>
      <c r="BH1233" s="3"/>
      <c r="BI1233" s="3"/>
      <c r="BJ1233" s="3"/>
      <c r="BK1233" s="3"/>
      <c r="BL1233" s="3"/>
      <c r="BM1233" s="3"/>
      <c r="BN1233" s="3"/>
      <c r="BO1233" s="3"/>
      <c r="BP1233" s="3"/>
      <c r="BQ1233" s="3"/>
      <c r="BR1233" s="3"/>
      <c r="BS1233" s="3"/>
      <c r="BT1233" s="3"/>
      <c r="BU1233" s="3"/>
      <c r="BV1233" s="3"/>
      <c r="BW1233" s="3"/>
      <c r="BX1233" s="3"/>
      <c r="BY1233" s="3"/>
      <c r="BZ1233" s="3"/>
      <c r="CA1233" s="3"/>
      <c r="CB1233" s="3"/>
      <c r="CC1233" s="3"/>
      <c r="CD1233" s="3"/>
      <c r="CE1233" s="3"/>
      <c r="CF1233" s="3"/>
      <c r="CG1233" s="3"/>
      <c r="CH1233" s="3"/>
      <c r="CI1233" s="3"/>
      <c r="CJ1233" s="3"/>
      <c r="CK1233" s="3"/>
      <c r="CL1233" s="3"/>
      <c r="CM1233" s="3"/>
      <c r="CN1233" s="78" t="str">
        <f t="shared" si="738"/>
        <v/>
      </c>
      <c r="CO1233" s="78" t="str">
        <f t="shared" si="739"/>
        <v/>
      </c>
      <c r="CP1233" s="78" t="str">
        <f t="shared" si="740"/>
        <v/>
      </c>
      <c r="CQ1233" s="78" t="str">
        <f t="shared" si="741"/>
        <v/>
      </c>
      <c r="CR1233" s="78" t="str">
        <f t="shared" si="742"/>
        <v/>
      </c>
      <c r="CS1233" s="78" t="str">
        <f t="shared" si="743"/>
        <v/>
      </c>
      <c r="CT1233" s="78">
        <f t="shared" si="744"/>
        <v>0</v>
      </c>
      <c r="CU1233" s="78">
        <f t="shared" si="745"/>
        <v>0</v>
      </c>
      <c r="CV1233" s="78">
        <f t="shared" si="746"/>
        <v>0</v>
      </c>
      <c r="CW1233" s="78">
        <f t="shared" si="747"/>
        <v>0</v>
      </c>
      <c r="CX1233" s="78">
        <f t="shared" si="748"/>
        <v>0</v>
      </c>
      <c r="CY1233" s="78">
        <f t="shared" si="749"/>
        <v>0</v>
      </c>
      <c r="CZ1233" s="78">
        <f t="shared" si="750"/>
        <v>0</v>
      </c>
      <c r="DA1233" s="78">
        <f>IF(COUNTIFS($A$2:$A$601,A1233,$B$2:$B$601,B1233,$F$2:F$601,F1233)&gt;1,1,0)</f>
        <v>0</v>
      </c>
      <c r="DB1233" s="78">
        <f t="shared" si="751"/>
        <v>0</v>
      </c>
      <c r="DC1233" s="78">
        <f t="shared" si="752"/>
        <v>0</v>
      </c>
      <c r="DD1233" s="78">
        <f t="shared" si="753"/>
        <v>0</v>
      </c>
      <c r="DE1233" s="78" t="str">
        <f t="shared" si="754"/>
        <v>1</v>
      </c>
      <c r="DF1233" s="78" t="str">
        <f t="shared" si="755"/>
        <v>1</v>
      </c>
      <c r="DG1233" s="78" t="str">
        <f t="shared" si="756"/>
        <v>1</v>
      </c>
      <c r="DH1233" s="78" t="str">
        <f t="shared" si="757"/>
        <v>1</v>
      </c>
      <c r="DI1233" s="79" t="str">
        <f>IFERROR(IF(J1233="","",VLOOKUP(J1233,Lists!$D$3:$E$13,2,FALSE)),1)</f>
        <v/>
      </c>
      <c r="DJ1233" s="79" t="str">
        <f>IFERROR(IF(K1233="","",VLOOKUP(K1233,Lists!$F$3:$G$14,2,FALSE)),1)</f>
        <v/>
      </c>
      <c r="DK1233" s="79" t="str">
        <f>IFERROR(IF(M1233="","",VLOOKUP(M1233,Lists!$AA$3:$AB$18,2,FALSE)),1)</f>
        <v/>
      </c>
      <c r="DL1233" s="79" t="str">
        <f>IFERROR(IF(N1233="","",VLOOKUP(N1233,Lists!$AC$3:$AD$13,2,FALSE)),1)</f>
        <v/>
      </c>
    </row>
    <row r="1234" spans="1:116" ht="15" customHeight="1" x14ac:dyDescent="0.2">
      <c r="A1234" s="20"/>
      <c r="B1234" s="19"/>
      <c r="C1234" s="19"/>
      <c r="D1234" s="19"/>
      <c r="E1234" s="136"/>
      <c r="F1234" s="70"/>
      <c r="G1234" s="19"/>
      <c r="H1234" s="65"/>
      <c r="I1234" s="20"/>
      <c r="J1234" s="66"/>
      <c r="K1234" s="18"/>
      <c r="L1234" s="18"/>
      <c r="M1234" s="20"/>
      <c r="N1234" s="20"/>
      <c r="O1234" s="18"/>
      <c r="P1234" s="134"/>
      <c r="Q1234" s="70"/>
      <c r="R1234" s="134"/>
      <c r="S1234" s="70"/>
      <c r="T1234" s="134"/>
      <c r="U1234" s="70"/>
      <c r="V1234" s="134"/>
      <c r="W1234" s="20"/>
      <c r="X1234" s="135"/>
      <c r="Y1234" s="20"/>
      <c r="Z1234" s="135"/>
      <c r="AA1234" s="19"/>
      <c r="AB1234" s="19"/>
      <c r="AC1234" s="19"/>
      <c r="AD1234" s="19"/>
      <c r="AE1234" s="71" t="str">
        <f t="shared" si="722"/>
        <v/>
      </c>
      <c r="AF1234" s="71" t="str">
        <f t="shared" si="723"/>
        <v/>
      </c>
      <c r="AG1234" s="71" t="str">
        <f t="shared" si="724"/>
        <v/>
      </c>
      <c r="AH1234" s="71" t="str">
        <f t="shared" si="725"/>
        <v/>
      </c>
      <c r="AI1234" s="71" t="str">
        <f t="shared" si="726"/>
        <v/>
      </c>
      <c r="AJ1234" s="71" t="str">
        <f t="shared" si="727"/>
        <v/>
      </c>
      <c r="AK1234" s="71" t="str">
        <f t="shared" si="728"/>
        <v/>
      </c>
      <c r="AL1234" s="71" t="str">
        <f t="shared" si="729"/>
        <v/>
      </c>
      <c r="AM1234" s="71" t="str">
        <f t="shared" si="730"/>
        <v/>
      </c>
      <c r="AN1234" s="72" t="str">
        <f t="shared" si="731"/>
        <v/>
      </c>
      <c r="AO1234" s="73" t="str">
        <f t="shared" si="732"/>
        <v/>
      </c>
      <c r="AP1234" s="72" t="str">
        <f t="shared" si="733"/>
        <v/>
      </c>
      <c r="AQ1234" s="72" t="str">
        <f t="shared" si="734"/>
        <v/>
      </c>
      <c r="AR1234" s="72" t="str">
        <f t="shared" si="735"/>
        <v/>
      </c>
      <c r="AS1234" s="72" t="str">
        <f t="shared" si="736"/>
        <v/>
      </c>
      <c r="AT1234" s="72" t="str">
        <f t="shared" si="737"/>
        <v/>
      </c>
      <c r="AU1234" s="3"/>
      <c r="AV1234" s="3"/>
      <c r="AW1234" s="3"/>
      <c r="AX1234" s="3"/>
      <c r="AY1234" s="3"/>
      <c r="AZ1234" s="3"/>
      <c r="BA1234" s="3"/>
      <c r="BB1234" s="3"/>
      <c r="BC1234" s="3"/>
      <c r="BD1234" s="3"/>
      <c r="BE1234" s="3"/>
      <c r="BF1234" s="3"/>
      <c r="BG1234" s="3"/>
      <c r="BH1234" s="3"/>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3"/>
      <c r="CI1234" s="3"/>
      <c r="CJ1234" s="3"/>
      <c r="CK1234" s="3"/>
      <c r="CL1234" s="3"/>
      <c r="CM1234" s="3"/>
      <c r="CN1234" s="78" t="str">
        <f t="shared" si="738"/>
        <v/>
      </c>
      <c r="CO1234" s="78" t="str">
        <f t="shared" si="739"/>
        <v/>
      </c>
      <c r="CP1234" s="78" t="str">
        <f t="shared" si="740"/>
        <v/>
      </c>
      <c r="CQ1234" s="78" t="str">
        <f t="shared" si="741"/>
        <v/>
      </c>
      <c r="CR1234" s="78" t="str">
        <f t="shared" si="742"/>
        <v/>
      </c>
      <c r="CS1234" s="78" t="str">
        <f t="shared" si="743"/>
        <v/>
      </c>
      <c r="CT1234" s="78">
        <f t="shared" si="744"/>
        <v>0</v>
      </c>
      <c r="CU1234" s="78">
        <f t="shared" si="745"/>
        <v>0</v>
      </c>
      <c r="CV1234" s="78">
        <f t="shared" si="746"/>
        <v>0</v>
      </c>
      <c r="CW1234" s="78">
        <f t="shared" si="747"/>
        <v>0</v>
      </c>
      <c r="CX1234" s="78">
        <f t="shared" si="748"/>
        <v>0</v>
      </c>
      <c r="CY1234" s="78">
        <f t="shared" si="749"/>
        <v>0</v>
      </c>
      <c r="CZ1234" s="78">
        <f t="shared" si="750"/>
        <v>0</v>
      </c>
      <c r="DA1234" s="78">
        <f>IF(COUNTIFS($A$2:$A$601,A1234,$B$2:$B$601,B1234,$F$2:F$601,F1234)&gt;1,1,0)</f>
        <v>0</v>
      </c>
      <c r="DB1234" s="78">
        <f t="shared" si="751"/>
        <v>0</v>
      </c>
      <c r="DC1234" s="78">
        <f t="shared" si="752"/>
        <v>0</v>
      </c>
      <c r="DD1234" s="78">
        <f t="shared" si="753"/>
        <v>0</v>
      </c>
      <c r="DE1234" s="78" t="str">
        <f t="shared" si="754"/>
        <v>1</v>
      </c>
      <c r="DF1234" s="78" t="str">
        <f t="shared" si="755"/>
        <v>1</v>
      </c>
      <c r="DG1234" s="78" t="str">
        <f t="shared" si="756"/>
        <v>1</v>
      </c>
      <c r="DH1234" s="78" t="str">
        <f t="shared" si="757"/>
        <v>1</v>
      </c>
      <c r="DI1234" s="79" t="str">
        <f>IFERROR(IF(J1234="","",VLOOKUP(J1234,Lists!$D$3:$E$13,2,FALSE)),1)</f>
        <v/>
      </c>
      <c r="DJ1234" s="79" t="str">
        <f>IFERROR(IF(K1234="","",VLOOKUP(K1234,Lists!$F$3:$G$14,2,FALSE)),1)</f>
        <v/>
      </c>
      <c r="DK1234" s="79" t="str">
        <f>IFERROR(IF(M1234="","",VLOOKUP(M1234,Lists!$AA$3:$AB$18,2,FALSE)),1)</f>
        <v/>
      </c>
      <c r="DL1234" s="79" t="str">
        <f>IFERROR(IF(N1234="","",VLOOKUP(N1234,Lists!$AC$3:$AD$13,2,FALSE)),1)</f>
        <v/>
      </c>
    </row>
    <row r="1235" spans="1:116" ht="15" customHeight="1" x14ac:dyDescent="0.2">
      <c r="A1235" s="20"/>
      <c r="B1235" s="19"/>
      <c r="C1235" s="19"/>
      <c r="D1235" s="19"/>
      <c r="E1235" s="136"/>
      <c r="F1235" s="70"/>
      <c r="G1235" s="19"/>
      <c r="H1235" s="65"/>
      <c r="I1235" s="20"/>
      <c r="J1235" s="66"/>
      <c r="K1235" s="18"/>
      <c r="L1235" s="18"/>
      <c r="M1235" s="20"/>
      <c r="N1235" s="20"/>
      <c r="O1235" s="18"/>
      <c r="P1235" s="134"/>
      <c r="Q1235" s="70"/>
      <c r="R1235" s="134"/>
      <c r="S1235" s="70"/>
      <c r="T1235" s="134"/>
      <c r="U1235" s="70"/>
      <c r="V1235" s="134"/>
      <c r="W1235" s="20"/>
      <c r="X1235" s="135"/>
      <c r="Y1235" s="20"/>
      <c r="Z1235" s="135"/>
      <c r="AA1235" s="19"/>
      <c r="AB1235" s="19"/>
      <c r="AC1235" s="19"/>
      <c r="AD1235" s="19"/>
      <c r="AE1235" s="71" t="str">
        <f t="shared" si="722"/>
        <v/>
      </c>
      <c r="AF1235" s="71" t="str">
        <f t="shared" si="723"/>
        <v/>
      </c>
      <c r="AG1235" s="71" t="str">
        <f t="shared" si="724"/>
        <v/>
      </c>
      <c r="AH1235" s="71" t="str">
        <f t="shared" si="725"/>
        <v/>
      </c>
      <c r="AI1235" s="71" t="str">
        <f t="shared" si="726"/>
        <v/>
      </c>
      <c r="AJ1235" s="71" t="str">
        <f t="shared" si="727"/>
        <v/>
      </c>
      <c r="AK1235" s="71" t="str">
        <f t="shared" si="728"/>
        <v/>
      </c>
      <c r="AL1235" s="71" t="str">
        <f t="shared" si="729"/>
        <v/>
      </c>
      <c r="AM1235" s="71" t="str">
        <f t="shared" si="730"/>
        <v/>
      </c>
      <c r="AN1235" s="72" t="str">
        <f t="shared" si="731"/>
        <v/>
      </c>
      <c r="AO1235" s="73" t="str">
        <f t="shared" si="732"/>
        <v/>
      </c>
      <c r="AP1235" s="72" t="str">
        <f t="shared" si="733"/>
        <v/>
      </c>
      <c r="AQ1235" s="72" t="str">
        <f t="shared" si="734"/>
        <v/>
      </c>
      <c r="AR1235" s="72" t="str">
        <f t="shared" si="735"/>
        <v/>
      </c>
      <c r="AS1235" s="72" t="str">
        <f t="shared" si="736"/>
        <v/>
      </c>
      <c r="AT1235" s="72" t="str">
        <f t="shared" si="737"/>
        <v/>
      </c>
      <c r="AU1235" s="3"/>
      <c r="AV1235" s="3"/>
      <c r="AW1235" s="3"/>
      <c r="AX1235" s="3"/>
      <c r="AY1235" s="3"/>
      <c r="AZ1235" s="3"/>
      <c r="BA1235" s="3"/>
      <c r="BB1235" s="3"/>
      <c r="BC1235" s="3"/>
      <c r="BD1235" s="3"/>
      <c r="BE1235" s="3"/>
      <c r="BF1235" s="3"/>
      <c r="BG1235" s="3"/>
      <c r="BH1235" s="3"/>
      <c r="BI1235" s="3"/>
      <c r="BJ1235" s="3"/>
      <c r="BK1235" s="3"/>
      <c r="BL1235" s="3"/>
      <c r="BM1235" s="3"/>
      <c r="BN1235" s="3"/>
      <c r="BO1235" s="3"/>
      <c r="BP1235" s="3"/>
      <c r="BQ1235" s="3"/>
      <c r="BR1235" s="3"/>
      <c r="BS1235" s="3"/>
      <c r="BT1235" s="3"/>
      <c r="BU1235" s="3"/>
      <c r="BV1235" s="3"/>
      <c r="BW1235" s="3"/>
      <c r="BX1235" s="3"/>
      <c r="BY1235" s="3"/>
      <c r="BZ1235" s="3"/>
      <c r="CA1235" s="3"/>
      <c r="CB1235" s="3"/>
      <c r="CC1235" s="3"/>
      <c r="CD1235" s="3"/>
      <c r="CE1235" s="3"/>
      <c r="CF1235" s="3"/>
      <c r="CG1235" s="3"/>
      <c r="CH1235" s="3"/>
      <c r="CI1235" s="3"/>
      <c r="CJ1235" s="3"/>
      <c r="CK1235" s="3"/>
      <c r="CL1235" s="3"/>
      <c r="CM1235" s="3"/>
      <c r="CN1235" s="78" t="str">
        <f t="shared" si="738"/>
        <v/>
      </c>
      <c r="CO1235" s="78" t="str">
        <f t="shared" si="739"/>
        <v/>
      </c>
      <c r="CP1235" s="78" t="str">
        <f t="shared" si="740"/>
        <v/>
      </c>
      <c r="CQ1235" s="78" t="str">
        <f t="shared" si="741"/>
        <v/>
      </c>
      <c r="CR1235" s="78" t="str">
        <f t="shared" si="742"/>
        <v/>
      </c>
      <c r="CS1235" s="78" t="str">
        <f t="shared" si="743"/>
        <v/>
      </c>
      <c r="CT1235" s="78">
        <f t="shared" si="744"/>
        <v>0</v>
      </c>
      <c r="CU1235" s="78">
        <f t="shared" si="745"/>
        <v>0</v>
      </c>
      <c r="CV1235" s="78">
        <f t="shared" si="746"/>
        <v>0</v>
      </c>
      <c r="CW1235" s="78">
        <f t="shared" si="747"/>
        <v>0</v>
      </c>
      <c r="CX1235" s="78">
        <f t="shared" si="748"/>
        <v>0</v>
      </c>
      <c r="CY1235" s="78">
        <f t="shared" si="749"/>
        <v>0</v>
      </c>
      <c r="CZ1235" s="78">
        <f t="shared" si="750"/>
        <v>0</v>
      </c>
      <c r="DA1235" s="78">
        <f>IF(COUNTIFS($A$2:$A$601,A1235,$B$2:$B$601,B1235,$F$2:F$601,F1235)&gt;1,1,0)</f>
        <v>0</v>
      </c>
      <c r="DB1235" s="78">
        <f t="shared" si="751"/>
        <v>0</v>
      </c>
      <c r="DC1235" s="78">
        <f t="shared" si="752"/>
        <v>0</v>
      </c>
      <c r="DD1235" s="78">
        <f t="shared" si="753"/>
        <v>0</v>
      </c>
      <c r="DE1235" s="78" t="str">
        <f t="shared" si="754"/>
        <v>1</v>
      </c>
      <c r="DF1235" s="78" t="str">
        <f t="shared" si="755"/>
        <v>1</v>
      </c>
      <c r="DG1235" s="78" t="str">
        <f t="shared" si="756"/>
        <v>1</v>
      </c>
      <c r="DH1235" s="78" t="str">
        <f t="shared" si="757"/>
        <v>1</v>
      </c>
      <c r="DI1235" s="79" t="str">
        <f>IFERROR(IF(J1235="","",VLOOKUP(J1235,Lists!$D$3:$E$13,2,FALSE)),1)</f>
        <v/>
      </c>
      <c r="DJ1235" s="79" t="str">
        <f>IFERROR(IF(K1235="","",VLOOKUP(K1235,Lists!$F$3:$G$14,2,FALSE)),1)</f>
        <v/>
      </c>
      <c r="DK1235" s="79" t="str">
        <f>IFERROR(IF(M1235="","",VLOOKUP(M1235,Lists!$AA$3:$AB$18,2,FALSE)),1)</f>
        <v/>
      </c>
      <c r="DL1235" s="79" t="str">
        <f>IFERROR(IF(N1235="","",VLOOKUP(N1235,Lists!$AC$3:$AD$13,2,FALSE)),1)</f>
        <v/>
      </c>
    </row>
    <row r="1236" spans="1:116" ht="15" customHeight="1" x14ac:dyDescent="0.2">
      <c r="A1236" s="20"/>
      <c r="B1236" s="19"/>
      <c r="C1236" s="19"/>
      <c r="D1236" s="19"/>
      <c r="E1236" s="136"/>
      <c r="F1236" s="70"/>
      <c r="G1236" s="19"/>
      <c r="H1236" s="65"/>
      <c r="I1236" s="20"/>
      <c r="J1236" s="66"/>
      <c r="K1236" s="18"/>
      <c r="L1236" s="18"/>
      <c r="M1236" s="20"/>
      <c r="N1236" s="20"/>
      <c r="O1236" s="18"/>
      <c r="P1236" s="134"/>
      <c r="Q1236" s="70"/>
      <c r="R1236" s="134"/>
      <c r="S1236" s="70"/>
      <c r="T1236" s="134"/>
      <c r="U1236" s="70"/>
      <c r="V1236" s="134"/>
      <c r="W1236" s="20"/>
      <c r="X1236" s="135"/>
      <c r="Y1236" s="20"/>
      <c r="Z1236" s="135"/>
      <c r="AA1236" s="19"/>
      <c r="AB1236" s="19"/>
      <c r="AC1236" s="19"/>
      <c r="AD1236" s="19"/>
      <c r="AE1236" s="71" t="str">
        <f t="shared" si="722"/>
        <v/>
      </c>
      <c r="AF1236" s="71" t="str">
        <f t="shared" si="723"/>
        <v/>
      </c>
      <c r="AG1236" s="71" t="str">
        <f t="shared" si="724"/>
        <v/>
      </c>
      <c r="AH1236" s="71" t="str">
        <f t="shared" si="725"/>
        <v/>
      </c>
      <c r="AI1236" s="71" t="str">
        <f t="shared" si="726"/>
        <v/>
      </c>
      <c r="AJ1236" s="71" t="str">
        <f t="shared" si="727"/>
        <v/>
      </c>
      <c r="AK1236" s="71" t="str">
        <f t="shared" si="728"/>
        <v/>
      </c>
      <c r="AL1236" s="71" t="str">
        <f t="shared" si="729"/>
        <v/>
      </c>
      <c r="AM1236" s="71" t="str">
        <f t="shared" si="730"/>
        <v/>
      </c>
      <c r="AN1236" s="72" t="str">
        <f t="shared" si="731"/>
        <v/>
      </c>
      <c r="AO1236" s="73" t="str">
        <f t="shared" si="732"/>
        <v/>
      </c>
      <c r="AP1236" s="72" t="str">
        <f t="shared" si="733"/>
        <v/>
      </c>
      <c r="AQ1236" s="72" t="str">
        <f t="shared" si="734"/>
        <v/>
      </c>
      <c r="AR1236" s="72" t="str">
        <f t="shared" si="735"/>
        <v/>
      </c>
      <c r="AS1236" s="72" t="str">
        <f t="shared" si="736"/>
        <v/>
      </c>
      <c r="AT1236" s="72" t="str">
        <f t="shared" si="737"/>
        <v/>
      </c>
      <c r="AU1236" s="3"/>
      <c r="AV1236" s="3"/>
      <c r="AW1236" s="3"/>
      <c r="AX1236" s="3"/>
      <c r="AY1236" s="3"/>
      <c r="AZ1236" s="3"/>
      <c r="BA1236" s="3"/>
      <c r="BB1236" s="3"/>
      <c r="BC1236" s="3"/>
      <c r="BD1236" s="3"/>
      <c r="BE1236" s="3"/>
      <c r="BF1236" s="3"/>
      <c r="BG1236" s="3"/>
      <c r="BH1236" s="3"/>
      <c r="BI1236" s="3"/>
      <c r="BJ1236" s="3"/>
      <c r="BK1236" s="3"/>
      <c r="BL1236" s="3"/>
      <c r="BM1236" s="3"/>
      <c r="BN1236" s="3"/>
      <c r="BO1236" s="3"/>
      <c r="BP1236" s="3"/>
      <c r="BQ1236" s="3"/>
      <c r="BR1236" s="3"/>
      <c r="BS1236" s="3"/>
      <c r="BT1236" s="3"/>
      <c r="BU1236" s="3"/>
      <c r="BV1236" s="3"/>
      <c r="BW1236" s="3"/>
      <c r="BX1236" s="3"/>
      <c r="BY1236" s="3"/>
      <c r="BZ1236" s="3"/>
      <c r="CA1236" s="3"/>
      <c r="CB1236" s="3"/>
      <c r="CC1236" s="3"/>
      <c r="CD1236" s="3"/>
      <c r="CE1236" s="3"/>
      <c r="CF1236" s="3"/>
      <c r="CG1236" s="3"/>
      <c r="CH1236" s="3"/>
      <c r="CI1236" s="3"/>
      <c r="CJ1236" s="3"/>
      <c r="CK1236" s="3"/>
      <c r="CL1236" s="3"/>
      <c r="CM1236" s="3"/>
      <c r="CN1236" s="78" t="str">
        <f t="shared" si="738"/>
        <v/>
      </c>
      <c r="CO1236" s="78" t="str">
        <f t="shared" si="739"/>
        <v/>
      </c>
      <c r="CP1236" s="78" t="str">
        <f t="shared" si="740"/>
        <v/>
      </c>
      <c r="CQ1236" s="78" t="str">
        <f t="shared" si="741"/>
        <v/>
      </c>
      <c r="CR1236" s="78" t="str">
        <f t="shared" si="742"/>
        <v/>
      </c>
      <c r="CS1236" s="78" t="str">
        <f t="shared" si="743"/>
        <v/>
      </c>
      <c r="CT1236" s="78">
        <f t="shared" si="744"/>
        <v>0</v>
      </c>
      <c r="CU1236" s="78">
        <f t="shared" si="745"/>
        <v>0</v>
      </c>
      <c r="CV1236" s="78">
        <f t="shared" si="746"/>
        <v>0</v>
      </c>
      <c r="CW1236" s="78">
        <f t="shared" si="747"/>
        <v>0</v>
      </c>
      <c r="CX1236" s="78">
        <f t="shared" si="748"/>
        <v>0</v>
      </c>
      <c r="CY1236" s="78">
        <f t="shared" si="749"/>
        <v>0</v>
      </c>
      <c r="CZ1236" s="78">
        <f t="shared" si="750"/>
        <v>0</v>
      </c>
      <c r="DA1236" s="78">
        <f>IF(COUNTIFS($A$2:$A$601,A1236,$B$2:$B$601,B1236,$F$2:F$601,F1236)&gt;1,1,0)</f>
        <v>0</v>
      </c>
      <c r="DB1236" s="78">
        <f t="shared" si="751"/>
        <v>0</v>
      </c>
      <c r="DC1236" s="78">
        <f t="shared" si="752"/>
        <v>0</v>
      </c>
      <c r="DD1236" s="78">
        <f t="shared" si="753"/>
        <v>0</v>
      </c>
      <c r="DE1236" s="78" t="str">
        <f t="shared" si="754"/>
        <v>1</v>
      </c>
      <c r="DF1236" s="78" t="str">
        <f t="shared" si="755"/>
        <v>1</v>
      </c>
      <c r="DG1236" s="78" t="str">
        <f t="shared" si="756"/>
        <v>1</v>
      </c>
      <c r="DH1236" s="78" t="str">
        <f t="shared" si="757"/>
        <v>1</v>
      </c>
      <c r="DI1236" s="79" t="str">
        <f>IFERROR(IF(J1236="","",VLOOKUP(J1236,Lists!$D$3:$E$13,2,FALSE)),1)</f>
        <v/>
      </c>
      <c r="DJ1236" s="79" t="str">
        <f>IFERROR(IF(K1236="","",VLOOKUP(K1236,Lists!$F$3:$G$14,2,FALSE)),1)</f>
        <v/>
      </c>
      <c r="DK1236" s="79" t="str">
        <f>IFERROR(IF(M1236="","",VLOOKUP(M1236,Lists!$AA$3:$AB$18,2,FALSE)),1)</f>
        <v/>
      </c>
      <c r="DL1236" s="79" t="str">
        <f>IFERROR(IF(N1236="","",VLOOKUP(N1236,Lists!$AC$3:$AD$13,2,FALSE)),1)</f>
        <v/>
      </c>
    </row>
    <row r="1237" spans="1:116" ht="15" customHeight="1" x14ac:dyDescent="0.2">
      <c r="A1237" s="20"/>
      <c r="B1237" s="19"/>
      <c r="C1237" s="19"/>
      <c r="D1237" s="19"/>
      <c r="E1237" s="136"/>
      <c r="F1237" s="70"/>
      <c r="G1237" s="19"/>
      <c r="H1237" s="65"/>
      <c r="I1237" s="20"/>
      <c r="J1237" s="66"/>
      <c r="K1237" s="18"/>
      <c r="L1237" s="18"/>
      <c r="M1237" s="20"/>
      <c r="N1237" s="20"/>
      <c r="O1237" s="18"/>
      <c r="P1237" s="134"/>
      <c r="Q1237" s="70"/>
      <c r="R1237" s="134"/>
      <c r="S1237" s="70"/>
      <c r="T1237" s="134"/>
      <c r="U1237" s="70"/>
      <c r="V1237" s="134"/>
      <c r="W1237" s="20"/>
      <c r="X1237" s="135"/>
      <c r="Y1237" s="20"/>
      <c r="Z1237" s="135"/>
      <c r="AA1237" s="19"/>
      <c r="AB1237" s="19"/>
      <c r="AC1237" s="19"/>
      <c r="AD1237" s="19"/>
      <c r="AE1237" s="71" t="str">
        <f t="shared" si="722"/>
        <v/>
      </c>
      <c r="AF1237" s="71" t="str">
        <f t="shared" si="723"/>
        <v/>
      </c>
      <c r="AG1237" s="71" t="str">
        <f t="shared" si="724"/>
        <v/>
      </c>
      <c r="AH1237" s="71" t="str">
        <f t="shared" si="725"/>
        <v/>
      </c>
      <c r="AI1237" s="71" t="str">
        <f t="shared" si="726"/>
        <v/>
      </c>
      <c r="AJ1237" s="71" t="str">
        <f t="shared" si="727"/>
        <v/>
      </c>
      <c r="AK1237" s="71" t="str">
        <f t="shared" si="728"/>
        <v/>
      </c>
      <c r="AL1237" s="71" t="str">
        <f t="shared" si="729"/>
        <v/>
      </c>
      <c r="AM1237" s="71" t="str">
        <f t="shared" si="730"/>
        <v/>
      </c>
      <c r="AN1237" s="72" t="str">
        <f t="shared" si="731"/>
        <v/>
      </c>
      <c r="AO1237" s="73" t="str">
        <f t="shared" si="732"/>
        <v/>
      </c>
      <c r="AP1237" s="72" t="str">
        <f t="shared" si="733"/>
        <v/>
      </c>
      <c r="AQ1237" s="72" t="str">
        <f t="shared" si="734"/>
        <v/>
      </c>
      <c r="AR1237" s="72" t="str">
        <f t="shared" si="735"/>
        <v/>
      </c>
      <c r="AS1237" s="72" t="str">
        <f t="shared" si="736"/>
        <v/>
      </c>
      <c r="AT1237" s="72" t="str">
        <f t="shared" si="737"/>
        <v/>
      </c>
      <c r="AU1237" s="3"/>
      <c r="AV1237" s="3"/>
      <c r="AW1237" s="3"/>
      <c r="AX1237" s="3"/>
      <c r="AY1237" s="3"/>
      <c r="AZ1237" s="3"/>
      <c r="BA1237" s="3"/>
      <c r="BB1237" s="3"/>
      <c r="BC1237" s="3"/>
      <c r="BD1237" s="3"/>
      <c r="BE1237" s="3"/>
      <c r="BF1237" s="3"/>
      <c r="BG1237" s="3"/>
      <c r="BH1237" s="3"/>
      <c r="BI1237" s="3"/>
      <c r="BJ1237" s="3"/>
      <c r="BK1237" s="3"/>
      <c r="BL1237" s="3"/>
      <c r="BM1237" s="3"/>
      <c r="BN1237" s="3"/>
      <c r="BO1237" s="3"/>
      <c r="BP1237" s="3"/>
      <c r="BQ1237" s="3"/>
      <c r="BR1237" s="3"/>
      <c r="BS1237" s="3"/>
      <c r="BT1237" s="3"/>
      <c r="BU1237" s="3"/>
      <c r="BV1237" s="3"/>
      <c r="BW1237" s="3"/>
      <c r="BX1237" s="3"/>
      <c r="BY1237" s="3"/>
      <c r="BZ1237" s="3"/>
      <c r="CA1237" s="3"/>
      <c r="CB1237" s="3"/>
      <c r="CC1237" s="3"/>
      <c r="CD1237" s="3"/>
      <c r="CE1237" s="3"/>
      <c r="CF1237" s="3"/>
      <c r="CG1237" s="3"/>
      <c r="CH1237" s="3"/>
      <c r="CI1237" s="3"/>
      <c r="CJ1237" s="3"/>
      <c r="CK1237" s="3"/>
      <c r="CL1237" s="3"/>
      <c r="CM1237" s="3"/>
      <c r="CN1237" s="78" t="str">
        <f t="shared" si="738"/>
        <v/>
      </c>
      <c r="CO1237" s="78" t="str">
        <f t="shared" si="739"/>
        <v/>
      </c>
      <c r="CP1237" s="78" t="str">
        <f t="shared" si="740"/>
        <v/>
      </c>
      <c r="CQ1237" s="78" t="str">
        <f t="shared" si="741"/>
        <v/>
      </c>
      <c r="CR1237" s="78" t="str">
        <f t="shared" si="742"/>
        <v/>
      </c>
      <c r="CS1237" s="78" t="str">
        <f t="shared" si="743"/>
        <v/>
      </c>
      <c r="CT1237" s="78">
        <f t="shared" si="744"/>
        <v>0</v>
      </c>
      <c r="CU1237" s="78">
        <f t="shared" si="745"/>
        <v>0</v>
      </c>
      <c r="CV1237" s="78">
        <f t="shared" si="746"/>
        <v>0</v>
      </c>
      <c r="CW1237" s="78">
        <f t="shared" si="747"/>
        <v>0</v>
      </c>
      <c r="CX1237" s="78">
        <f t="shared" si="748"/>
        <v>0</v>
      </c>
      <c r="CY1237" s="78">
        <f t="shared" si="749"/>
        <v>0</v>
      </c>
      <c r="CZ1237" s="78">
        <f t="shared" si="750"/>
        <v>0</v>
      </c>
      <c r="DA1237" s="78">
        <f>IF(COUNTIFS($A$2:$A$601,A1237,$B$2:$B$601,B1237,$F$2:F$601,F1237)&gt;1,1,0)</f>
        <v>0</v>
      </c>
      <c r="DB1237" s="78">
        <f t="shared" si="751"/>
        <v>0</v>
      </c>
      <c r="DC1237" s="78">
        <f t="shared" si="752"/>
        <v>0</v>
      </c>
      <c r="DD1237" s="78">
        <f t="shared" si="753"/>
        <v>0</v>
      </c>
      <c r="DE1237" s="78" t="str">
        <f t="shared" si="754"/>
        <v>1</v>
      </c>
      <c r="DF1237" s="78" t="str">
        <f t="shared" si="755"/>
        <v>1</v>
      </c>
      <c r="DG1237" s="78" t="str">
        <f t="shared" si="756"/>
        <v>1</v>
      </c>
      <c r="DH1237" s="78" t="str">
        <f t="shared" si="757"/>
        <v>1</v>
      </c>
      <c r="DI1237" s="79" t="str">
        <f>IFERROR(IF(J1237="","",VLOOKUP(J1237,Lists!$D$3:$E$13,2,FALSE)),1)</f>
        <v/>
      </c>
      <c r="DJ1237" s="79" t="str">
        <f>IFERROR(IF(K1237="","",VLOOKUP(K1237,Lists!$F$3:$G$14,2,FALSE)),1)</f>
        <v/>
      </c>
      <c r="DK1237" s="79" t="str">
        <f>IFERROR(IF(M1237="","",VLOOKUP(M1237,Lists!$AA$3:$AB$18,2,FALSE)),1)</f>
        <v/>
      </c>
      <c r="DL1237" s="79" t="str">
        <f>IFERROR(IF(N1237="","",VLOOKUP(N1237,Lists!$AC$3:$AD$13,2,FALSE)),1)</f>
        <v/>
      </c>
    </row>
    <row r="1238" spans="1:116" ht="15" customHeight="1" x14ac:dyDescent="0.2">
      <c r="A1238" s="20"/>
      <c r="B1238" s="19"/>
      <c r="C1238" s="19"/>
      <c r="D1238" s="19"/>
      <c r="E1238" s="136"/>
      <c r="F1238" s="70"/>
      <c r="G1238" s="19"/>
      <c r="H1238" s="65"/>
      <c r="I1238" s="20"/>
      <c r="J1238" s="66"/>
      <c r="K1238" s="18"/>
      <c r="L1238" s="18"/>
      <c r="M1238" s="20"/>
      <c r="N1238" s="20"/>
      <c r="O1238" s="18"/>
      <c r="P1238" s="134"/>
      <c r="Q1238" s="70"/>
      <c r="R1238" s="134"/>
      <c r="S1238" s="70"/>
      <c r="T1238" s="134"/>
      <c r="U1238" s="70"/>
      <c r="V1238" s="134"/>
      <c r="W1238" s="20"/>
      <c r="X1238" s="135"/>
      <c r="Y1238" s="20"/>
      <c r="Z1238" s="135"/>
      <c r="AA1238" s="19"/>
      <c r="AB1238" s="19"/>
      <c r="AC1238" s="19"/>
      <c r="AD1238" s="19"/>
      <c r="AE1238" s="71" t="str">
        <f t="shared" si="722"/>
        <v/>
      </c>
      <c r="AF1238" s="71" t="str">
        <f t="shared" si="723"/>
        <v/>
      </c>
      <c r="AG1238" s="71" t="str">
        <f t="shared" si="724"/>
        <v/>
      </c>
      <c r="AH1238" s="71" t="str">
        <f t="shared" si="725"/>
        <v/>
      </c>
      <c r="AI1238" s="71" t="str">
        <f t="shared" si="726"/>
        <v/>
      </c>
      <c r="AJ1238" s="71" t="str">
        <f t="shared" si="727"/>
        <v/>
      </c>
      <c r="AK1238" s="71" t="str">
        <f t="shared" si="728"/>
        <v/>
      </c>
      <c r="AL1238" s="71" t="str">
        <f t="shared" si="729"/>
        <v/>
      </c>
      <c r="AM1238" s="71" t="str">
        <f t="shared" si="730"/>
        <v/>
      </c>
      <c r="AN1238" s="72" t="str">
        <f t="shared" si="731"/>
        <v/>
      </c>
      <c r="AO1238" s="73" t="str">
        <f t="shared" si="732"/>
        <v/>
      </c>
      <c r="AP1238" s="72" t="str">
        <f t="shared" si="733"/>
        <v/>
      </c>
      <c r="AQ1238" s="72" t="str">
        <f t="shared" si="734"/>
        <v/>
      </c>
      <c r="AR1238" s="72" t="str">
        <f t="shared" si="735"/>
        <v/>
      </c>
      <c r="AS1238" s="72" t="str">
        <f t="shared" si="736"/>
        <v/>
      </c>
      <c r="AT1238" s="72" t="str">
        <f t="shared" si="737"/>
        <v/>
      </c>
      <c r="AU1238" s="3"/>
      <c r="AV1238" s="3"/>
      <c r="AW1238" s="3"/>
      <c r="AX1238" s="3"/>
      <c r="AY1238" s="3"/>
      <c r="AZ1238" s="3"/>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3"/>
      <c r="CB1238" s="3"/>
      <c r="CC1238" s="3"/>
      <c r="CD1238" s="3"/>
      <c r="CE1238" s="3"/>
      <c r="CF1238" s="3"/>
      <c r="CG1238" s="3"/>
      <c r="CH1238" s="3"/>
      <c r="CI1238" s="3"/>
      <c r="CJ1238" s="3"/>
      <c r="CK1238" s="3"/>
      <c r="CL1238" s="3"/>
      <c r="CM1238" s="3"/>
      <c r="CN1238" s="78" t="str">
        <f t="shared" si="738"/>
        <v/>
      </c>
      <c r="CO1238" s="78" t="str">
        <f t="shared" si="739"/>
        <v/>
      </c>
      <c r="CP1238" s="78" t="str">
        <f t="shared" si="740"/>
        <v/>
      </c>
      <c r="CQ1238" s="78" t="str">
        <f t="shared" si="741"/>
        <v/>
      </c>
      <c r="CR1238" s="78" t="str">
        <f t="shared" si="742"/>
        <v/>
      </c>
      <c r="CS1238" s="78" t="str">
        <f t="shared" si="743"/>
        <v/>
      </c>
      <c r="CT1238" s="78">
        <f t="shared" si="744"/>
        <v>0</v>
      </c>
      <c r="CU1238" s="78">
        <f t="shared" si="745"/>
        <v>0</v>
      </c>
      <c r="CV1238" s="78">
        <f t="shared" si="746"/>
        <v>0</v>
      </c>
      <c r="CW1238" s="78">
        <f t="shared" si="747"/>
        <v>0</v>
      </c>
      <c r="CX1238" s="78">
        <f t="shared" si="748"/>
        <v>0</v>
      </c>
      <c r="CY1238" s="78">
        <f t="shared" si="749"/>
        <v>0</v>
      </c>
      <c r="CZ1238" s="78">
        <f t="shared" si="750"/>
        <v>0</v>
      </c>
      <c r="DA1238" s="78">
        <f>IF(COUNTIFS($A$2:$A$601,A1238,$B$2:$B$601,B1238,$F$2:F$601,F1238)&gt;1,1,0)</f>
        <v>0</v>
      </c>
      <c r="DB1238" s="78">
        <f t="shared" si="751"/>
        <v>0</v>
      </c>
      <c r="DC1238" s="78">
        <f t="shared" si="752"/>
        <v>0</v>
      </c>
      <c r="DD1238" s="78">
        <f t="shared" si="753"/>
        <v>0</v>
      </c>
      <c r="DE1238" s="78" t="str">
        <f t="shared" si="754"/>
        <v>1</v>
      </c>
      <c r="DF1238" s="78" t="str">
        <f t="shared" si="755"/>
        <v>1</v>
      </c>
      <c r="DG1238" s="78" t="str">
        <f t="shared" si="756"/>
        <v>1</v>
      </c>
      <c r="DH1238" s="78" t="str">
        <f t="shared" si="757"/>
        <v>1</v>
      </c>
      <c r="DI1238" s="79" t="str">
        <f>IFERROR(IF(J1238="","",VLOOKUP(J1238,Lists!$D$3:$E$13,2,FALSE)),1)</f>
        <v/>
      </c>
      <c r="DJ1238" s="79" t="str">
        <f>IFERROR(IF(K1238="","",VLOOKUP(K1238,Lists!$F$3:$G$14,2,FALSE)),1)</f>
        <v/>
      </c>
      <c r="DK1238" s="79" t="str">
        <f>IFERROR(IF(M1238="","",VLOOKUP(M1238,Lists!$AA$3:$AB$18,2,FALSE)),1)</f>
        <v/>
      </c>
      <c r="DL1238" s="79" t="str">
        <f>IFERROR(IF(N1238="","",VLOOKUP(N1238,Lists!$AC$3:$AD$13,2,FALSE)),1)</f>
        <v/>
      </c>
    </row>
    <row r="1239" spans="1:116" ht="15" customHeight="1" x14ac:dyDescent="0.2">
      <c r="A1239" s="20"/>
      <c r="B1239" s="19"/>
      <c r="C1239" s="19"/>
      <c r="D1239" s="19"/>
      <c r="E1239" s="136"/>
      <c r="F1239" s="70"/>
      <c r="G1239" s="19"/>
      <c r="H1239" s="65"/>
      <c r="I1239" s="20"/>
      <c r="J1239" s="66"/>
      <c r="K1239" s="18"/>
      <c r="L1239" s="18"/>
      <c r="M1239" s="20"/>
      <c r="N1239" s="20"/>
      <c r="O1239" s="18"/>
      <c r="P1239" s="134"/>
      <c r="Q1239" s="70"/>
      <c r="R1239" s="134"/>
      <c r="S1239" s="70"/>
      <c r="T1239" s="134"/>
      <c r="U1239" s="70"/>
      <c r="V1239" s="134"/>
      <c r="W1239" s="20"/>
      <c r="X1239" s="135"/>
      <c r="Y1239" s="20"/>
      <c r="Z1239" s="135"/>
      <c r="AA1239" s="19"/>
      <c r="AB1239" s="19"/>
      <c r="AC1239" s="19"/>
      <c r="AD1239" s="19"/>
      <c r="AE1239" s="71" t="str">
        <f t="shared" si="722"/>
        <v/>
      </c>
      <c r="AF1239" s="71" t="str">
        <f t="shared" si="723"/>
        <v/>
      </c>
      <c r="AG1239" s="71" t="str">
        <f t="shared" si="724"/>
        <v/>
      </c>
      <c r="AH1239" s="71" t="str">
        <f t="shared" si="725"/>
        <v/>
      </c>
      <c r="AI1239" s="71" t="str">
        <f t="shared" si="726"/>
        <v/>
      </c>
      <c r="AJ1239" s="71" t="str">
        <f t="shared" si="727"/>
        <v/>
      </c>
      <c r="AK1239" s="71" t="str">
        <f t="shared" si="728"/>
        <v/>
      </c>
      <c r="AL1239" s="71" t="str">
        <f t="shared" si="729"/>
        <v/>
      </c>
      <c r="AM1239" s="71" t="str">
        <f t="shared" si="730"/>
        <v/>
      </c>
      <c r="AN1239" s="72" t="str">
        <f t="shared" si="731"/>
        <v/>
      </c>
      <c r="AO1239" s="73" t="str">
        <f t="shared" si="732"/>
        <v/>
      </c>
      <c r="AP1239" s="72" t="str">
        <f t="shared" si="733"/>
        <v/>
      </c>
      <c r="AQ1239" s="72" t="str">
        <f t="shared" si="734"/>
        <v/>
      </c>
      <c r="AR1239" s="72" t="str">
        <f t="shared" si="735"/>
        <v/>
      </c>
      <c r="AS1239" s="72" t="str">
        <f t="shared" si="736"/>
        <v/>
      </c>
      <c r="AT1239" s="72" t="str">
        <f t="shared" si="737"/>
        <v/>
      </c>
      <c r="AU1239" s="3"/>
      <c r="AV1239" s="3"/>
      <c r="AW1239" s="3"/>
      <c r="AX1239" s="3"/>
      <c r="AY1239" s="3"/>
      <c r="AZ1239" s="3"/>
      <c r="BA1239" s="3"/>
      <c r="BB1239" s="3"/>
      <c r="BC1239" s="3"/>
      <c r="BD1239" s="3"/>
      <c r="BE1239" s="3"/>
      <c r="BF1239" s="3"/>
      <c r="BG1239" s="3"/>
      <c r="BH1239" s="3"/>
      <c r="BI1239" s="3"/>
      <c r="BJ1239" s="3"/>
      <c r="BK1239" s="3"/>
      <c r="BL1239" s="3"/>
      <c r="BM1239" s="3"/>
      <c r="BN1239" s="3"/>
      <c r="BO1239" s="3"/>
      <c r="BP1239" s="3"/>
      <c r="BQ1239" s="3"/>
      <c r="BR1239" s="3"/>
      <c r="BS1239" s="3"/>
      <c r="BT1239" s="3"/>
      <c r="BU1239" s="3"/>
      <c r="BV1239" s="3"/>
      <c r="BW1239" s="3"/>
      <c r="BX1239" s="3"/>
      <c r="BY1239" s="3"/>
      <c r="BZ1239" s="3"/>
      <c r="CA1239" s="3"/>
      <c r="CB1239" s="3"/>
      <c r="CC1239" s="3"/>
      <c r="CD1239" s="3"/>
      <c r="CE1239" s="3"/>
      <c r="CF1239" s="3"/>
      <c r="CG1239" s="3"/>
      <c r="CH1239" s="3"/>
      <c r="CI1239" s="3"/>
      <c r="CJ1239" s="3"/>
      <c r="CK1239" s="3"/>
      <c r="CL1239" s="3"/>
      <c r="CM1239" s="3"/>
      <c r="CN1239" s="78" t="str">
        <f t="shared" si="738"/>
        <v/>
      </c>
      <c r="CO1239" s="78" t="str">
        <f t="shared" si="739"/>
        <v/>
      </c>
      <c r="CP1239" s="78" t="str">
        <f t="shared" si="740"/>
        <v/>
      </c>
      <c r="CQ1239" s="78" t="str">
        <f t="shared" si="741"/>
        <v/>
      </c>
      <c r="CR1239" s="78" t="str">
        <f t="shared" si="742"/>
        <v/>
      </c>
      <c r="CS1239" s="78" t="str">
        <f t="shared" si="743"/>
        <v/>
      </c>
      <c r="CT1239" s="78">
        <f t="shared" si="744"/>
        <v>0</v>
      </c>
      <c r="CU1239" s="78">
        <f t="shared" si="745"/>
        <v>0</v>
      </c>
      <c r="CV1239" s="78">
        <f t="shared" si="746"/>
        <v>0</v>
      </c>
      <c r="CW1239" s="78">
        <f t="shared" si="747"/>
        <v>0</v>
      </c>
      <c r="CX1239" s="78">
        <f t="shared" si="748"/>
        <v>0</v>
      </c>
      <c r="CY1239" s="78">
        <f t="shared" si="749"/>
        <v>0</v>
      </c>
      <c r="CZ1239" s="78">
        <f t="shared" si="750"/>
        <v>0</v>
      </c>
      <c r="DA1239" s="78">
        <f>IF(COUNTIFS($A$2:$A$601,A1239,$B$2:$B$601,B1239,$F$2:F$601,F1239)&gt;1,1,0)</f>
        <v>0</v>
      </c>
      <c r="DB1239" s="78">
        <f t="shared" si="751"/>
        <v>0</v>
      </c>
      <c r="DC1239" s="78">
        <f t="shared" si="752"/>
        <v>0</v>
      </c>
      <c r="DD1239" s="78">
        <f t="shared" si="753"/>
        <v>0</v>
      </c>
      <c r="DE1239" s="78" t="str">
        <f t="shared" si="754"/>
        <v>1</v>
      </c>
      <c r="DF1239" s="78" t="str">
        <f t="shared" si="755"/>
        <v>1</v>
      </c>
      <c r="DG1239" s="78" t="str">
        <f t="shared" si="756"/>
        <v>1</v>
      </c>
      <c r="DH1239" s="78" t="str">
        <f t="shared" si="757"/>
        <v>1</v>
      </c>
      <c r="DI1239" s="79" t="str">
        <f>IFERROR(IF(J1239="","",VLOOKUP(J1239,Lists!$D$3:$E$13,2,FALSE)),1)</f>
        <v/>
      </c>
      <c r="DJ1239" s="79" t="str">
        <f>IFERROR(IF(K1239="","",VLOOKUP(K1239,Lists!$F$3:$G$14,2,FALSE)),1)</f>
        <v/>
      </c>
      <c r="DK1239" s="79" t="str">
        <f>IFERROR(IF(M1239="","",VLOOKUP(M1239,Lists!$AA$3:$AB$18,2,FALSE)),1)</f>
        <v/>
      </c>
      <c r="DL1239" s="79" t="str">
        <f>IFERROR(IF(N1239="","",VLOOKUP(N1239,Lists!$AC$3:$AD$13,2,FALSE)),1)</f>
        <v/>
      </c>
    </row>
    <row r="1240" spans="1:116" ht="15" customHeight="1" x14ac:dyDescent="0.2">
      <c r="A1240" s="20"/>
      <c r="B1240" s="19"/>
      <c r="C1240" s="19"/>
      <c r="D1240" s="19"/>
      <c r="E1240" s="136"/>
      <c r="F1240" s="70"/>
      <c r="G1240" s="19"/>
      <c r="H1240" s="65"/>
      <c r="I1240" s="20"/>
      <c r="J1240" s="66"/>
      <c r="K1240" s="18"/>
      <c r="L1240" s="18"/>
      <c r="M1240" s="20"/>
      <c r="N1240" s="20"/>
      <c r="O1240" s="18"/>
      <c r="P1240" s="134"/>
      <c r="Q1240" s="70"/>
      <c r="R1240" s="134"/>
      <c r="S1240" s="70"/>
      <c r="T1240" s="134"/>
      <c r="U1240" s="70"/>
      <c r="V1240" s="134"/>
      <c r="W1240" s="20"/>
      <c r="X1240" s="135"/>
      <c r="Y1240" s="20"/>
      <c r="Z1240" s="135"/>
      <c r="AA1240" s="19"/>
      <c r="AB1240" s="19"/>
      <c r="AC1240" s="19"/>
      <c r="AD1240" s="19"/>
      <c r="AE1240" s="71" t="str">
        <f t="shared" si="722"/>
        <v/>
      </c>
      <c r="AF1240" s="71" t="str">
        <f t="shared" si="723"/>
        <v/>
      </c>
      <c r="AG1240" s="71" t="str">
        <f t="shared" si="724"/>
        <v/>
      </c>
      <c r="AH1240" s="71" t="str">
        <f t="shared" si="725"/>
        <v/>
      </c>
      <c r="AI1240" s="71" t="str">
        <f t="shared" si="726"/>
        <v/>
      </c>
      <c r="AJ1240" s="71" t="str">
        <f t="shared" si="727"/>
        <v/>
      </c>
      <c r="AK1240" s="71" t="str">
        <f t="shared" si="728"/>
        <v/>
      </c>
      <c r="AL1240" s="71" t="str">
        <f t="shared" si="729"/>
        <v/>
      </c>
      <c r="AM1240" s="71" t="str">
        <f t="shared" si="730"/>
        <v/>
      </c>
      <c r="AN1240" s="72" t="str">
        <f t="shared" si="731"/>
        <v/>
      </c>
      <c r="AO1240" s="73" t="str">
        <f t="shared" si="732"/>
        <v/>
      </c>
      <c r="AP1240" s="72" t="str">
        <f t="shared" si="733"/>
        <v/>
      </c>
      <c r="AQ1240" s="72" t="str">
        <f t="shared" si="734"/>
        <v/>
      </c>
      <c r="AR1240" s="72" t="str">
        <f t="shared" si="735"/>
        <v/>
      </c>
      <c r="AS1240" s="72" t="str">
        <f t="shared" si="736"/>
        <v/>
      </c>
      <c r="AT1240" s="72" t="str">
        <f t="shared" si="737"/>
        <v/>
      </c>
      <c r="AU1240" s="3"/>
      <c r="AV1240" s="3"/>
      <c r="AW1240" s="3"/>
      <c r="AX1240" s="3"/>
      <c r="AY1240" s="3"/>
      <c r="AZ1240" s="3"/>
      <c r="BA1240" s="3"/>
      <c r="BB1240" s="3"/>
      <c r="BC1240" s="3"/>
      <c r="BD1240" s="3"/>
      <c r="BE1240" s="3"/>
      <c r="BF1240" s="3"/>
      <c r="BG1240" s="3"/>
      <c r="BH1240" s="3"/>
      <c r="BI1240" s="3"/>
      <c r="BJ1240" s="3"/>
      <c r="BK1240" s="3"/>
      <c r="BL1240" s="3"/>
      <c r="BM1240" s="3"/>
      <c r="BN1240" s="3"/>
      <c r="BO1240" s="3"/>
      <c r="BP1240" s="3"/>
      <c r="BQ1240" s="3"/>
      <c r="BR1240" s="3"/>
      <c r="BS1240" s="3"/>
      <c r="BT1240" s="3"/>
      <c r="BU1240" s="3"/>
      <c r="BV1240" s="3"/>
      <c r="BW1240" s="3"/>
      <c r="BX1240" s="3"/>
      <c r="BY1240" s="3"/>
      <c r="BZ1240" s="3"/>
      <c r="CA1240" s="3"/>
      <c r="CB1240" s="3"/>
      <c r="CC1240" s="3"/>
      <c r="CD1240" s="3"/>
      <c r="CE1240" s="3"/>
      <c r="CF1240" s="3"/>
      <c r="CG1240" s="3"/>
      <c r="CH1240" s="3"/>
      <c r="CI1240" s="3"/>
      <c r="CJ1240" s="3"/>
      <c r="CK1240" s="3"/>
      <c r="CL1240" s="3"/>
      <c r="CM1240" s="3"/>
      <c r="CN1240" s="78" t="str">
        <f t="shared" si="738"/>
        <v/>
      </c>
      <c r="CO1240" s="78" t="str">
        <f t="shared" si="739"/>
        <v/>
      </c>
      <c r="CP1240" s="78" t="str">
        <f t="shared" si="740"/>
        <v/>
      </c>
      <c r="CQ1240" s="78" t="str">
        <f t="shared" si="741"/>
        <v/>
      </c>
      <c r="CR1240" s="78" t="str">
        <f t="shared" si="742"/>
        <v/>
      </c>
      <c r="CS1240" s="78" t="str">
        <f t="shared" si="743"/>
        <v/>
      </c>
      <c r="CT1240" s="78">
        <f t="shared" si="744"/>
        <v>0</v>
      </c>
      <c r="CU1240" s="78">
        <f t="shared" si="745"/>
        <v>0</v>
      </c>
      <c r="CV1240" s="78">
        <f t="shared" si="746"/>
        <v>0</v>
      </c>
      <c r="CW1240" s="78">
        <f t="shared" si="747"/>
        <v>0</v>
      </c>
      <c r="CX1240" s="78">
        <f t="shared" si="748"/>
        <v>0</v>
      </c>
      <c r="CY1240" s="78">
        <f t="shared" si="749"/>
        <v>0</v>
      </c>
      <c r="CZ1240" s="78">
        <f t="shared" si="750"/>
        <v>0</v>
      </c>
      <c r="DA1240" s="78">
        <f>IF(COUNTIFS($A$2:$A$601,A1240,$B$2:$B$601,B1240,$F$2:F$601,F1240)&gt;1,1,0)</f>
        <v>0</v>
      </c>
      <c r="DB1240" s="78">
        <f t="shared" si="751"/>
        <v>0</v>
      </c>
      <c r="DC1240" s="78">
        <f t="shared" si="752"/>
        <v>0</v>
      </c>
      <c r="DD1240" s="78">
        <f t="shared" si="753"/>
        <v>0</v>
      </c>
      <c r="DE1240" s="78" t="str">
        <f t="shared" si="754"/>
        <v>1</v>
      </c>
      <c r="DF1240" s="78" t="str">
        <f t="shared" si="755"/>
        <v>1</v>
      </c>
      <c r="DG1240" s="78" t="str">
        <f t="shared" si="756"/>
        <v>1</v>
      </c>
      <c r="DH1240" s="78" t="str">
        <f t="shared" si="757"/>
        <v>1</v>
      </c>
      <c r="DI1240" s="79" t="str">
        <f>IFERROR(IF(J1240="","",VLOOKUP(J1240,Lists!$D$3:$E$13,2,FALSE)),1)</f>
        <v/>
      </c>
      <c r="DJ1240" s="79" t="str">
        <f>IFERROR(IF(K1240="","",VLOOKUP(K1240,Lists!$F$3:$G$14,2,FALSE)),1)</f>
        <v/>
      </c>
      <c r="DK1240" s="79" t="str">
        <f>IFERROR(IF(M1240="","",VLOOKUP(M1240,Lists!$AA$3:$AB$18,2,FALSE)),1)</f>
        <v/>
      </c>
      <c r="DL1240" s="79" t="str">
        <f>IFERROR(IF(N1240="","",VLOOKUP(N1240,Lists!$AC$3:$AD$13,2,FALSE)),1)</f>
        <v/>
      </c>
    </row>
    <row r="1241" spans="1:116" ht="15" customHeight="1" x14ac:dyDescent="0.2">
      <c r="A1241" s="20"/>
      <c r="B1241" s="19"/>
      <c r="C1241" s="19"/>
      <c r="D1241" s="19"/>
      <c r="E1241" s="136"/>
      <c r="F1241" s="70"/>
      <c r="G1241" s="19"/>
      <c r="H1241" s="65"/>
      <c r="I1241" s="20"/>
      <c r="J1241" s="66"/>
      <c r="K1241" s="18"/>
      <c r="L1241" s="18"/>
      <c r="M1241" s="20"/>
      <c r="N1241" s="20"/>
      <c r="O1241" s="18"/>
      <c r="P1241" s="134"/>
      <c r="Q1241" s="70"/>
      <c r="R1241" s="134"/>
      <c r="S1241" s="70"/>
      <c r="T1241" s="134"/>
      <c r="U1241" s="70"/>
      <c r="V1241" s="134"/>
      <c r="W1241" s="20"/>
      <c r="X1241" s="135"/>
      <c r="Y1241" s="20"/>
      <c r="Z1241" s="135"/>
      <c r="AA1241" s="19"/>
      <c r="AB1241" s="19"/>
      <c r="AC1241" s="19"/>
      <c r="AD1241" s="19"/>
      <c r="AE1241" s="71" t="str">
        <f t="shared" si="722"/>
        <v/>
      </c>
      <c r="AF1241" s="71" t="str">
        <f t="shared" si="723"/>
        <v/>
      </c>
      <c r="AG1241" s="71" t="str">
        <f t="shared" si="724"/>
        <v/>
      </c>
      <c r="AH1241" s="71" t="str">
        <f t="shared" si="725"/>
        <v/>
      </c>
      <c r="AI1241" s="71" t="str">
        <f t="shared" si="726"/>
        <v/>
      </c>
      <c r="AJ1241" s="71" t="str">
        <f t="shared" si="727"/>
        <v/>
      </c>
      <c r="AK1241" s="71" t="str">
        <f t="shared" si="728"/>
        <v/>
      </c>
      <c r="AL1241" s="71" t="str">
        <f t="shared" si="729"/>
        <v/>
      </c>
      <c r="AM1241" s="71" t="str">
        <f t="shared" si="730"/>
        <v/>
      </c>
      <c r="AN1241" s="72" t="str">
        <f t="shared" si="731"/>
        <v/>
      </c>
      <c r="AO1241" s="73" t="str">
        <f t="shared" si="732"/>
        <v/>
      </c>
      <c r="AP1241" s="72" t="str">
        <f t="shared" si="733"/>
        <v/>
      </c>
      <c r="AQ1241" s="72" t="str">
        <f t="shared" si="734"/>
        <v/>
      </c>
      <c r="AR1241" s="72" t="str">
        <f t="shared" si="735"/>
        <v/>
      </c>
      <c r="AS1241" s="72" t="str">
        <f t="shared" si="736"/>
        <v/>
      </c>
      <c r="AT1241" s="72" t="str">
        <f t="shared" si="737"/>
        <v/>
      </c>
      <c r="AU1241" s="3"/>
      <c r="AV1241" s="3"/>
      <c r="AW1241" s="3"/>
      <c r="AX1241" s="3"/>
      <c r="AY1241" s="3"/>
      <c r="AZ1241" s="3"/>
      <c r="BA1241" s="3"/>
      <c r="BB1241" s="3"/>
      <c r="BC1241" s="3"/>
      <c r="BD1241" s="3"/>
      <c r="BE1241" s="3"/>
      <c r="BF1241" s="3"/>
      <c r="BG1241" s="3"/>
      <c r="BH1241" s="3"/>
      <c r="BI1241" s="3"/>
      <c r="BJ1241" s="3"/>
      <c r="BK1241" s="3"/>
      <c r="BL1241" s="3"/>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c r="CJ1241" s="3"/>
      <c r="CK1241" s="3"/>
      <c r="CL1241" s="3"/>
      <c r="CM1241" s="3"/>
      <c r="CN1241" s="78" t="str">
        <f t="shared" si="738"/>
        <v/>
      </c>
      <c r="CO1241" s="78" t="str">
        <f t="shared" si="739"/>
        <v/>
      </c>
      <c r="CP1241" s="78" t="str">
        <f t="shared" si="740"/>
        <v/>
      </c>
      <c r="CQ1241" s="78" t="str">
        <f t="shared" si="741"/>
        <v/>
      </c>
      <c r="CR1241" s="78" t="str">
        <f t="shared" si="742"/>
        <v/>
      </c>
      <c r="CS1241" s="78" t="str">
        <f t="shared" si="743"/>
        <v/>
      </c>
      <c r="CT1241" s="78">
        <f t="shared" si="744"/>
        <v>0</v>
      </c>
      <c r="CU1241" s="78">
        <f t="shared" si="745"/>
        <v>0</v>
      </c>
      <c r="CV1241" s="78">
        <f t="shared" si="746"/>
        <v>0</v>
      </c>
      <c r="CW1241" s="78">
        <f t="shared" si="747"/>
        <v>0</v>
      </c>
      <c r="CX1241" s="78">
        <f t="shared" si="748"/>
        <v>0</v>
      </c>
      <c r="CY1241" s="78">
        <f t="shared" si="749"/>
        <v>0</v>
      </c>
      <c r="CZ1241" s="78">
        <f t="shared" si="750"/>
        <v>0</v>
      </c>
      <c r="DA1241" s="78">
        <f>IF(COUNTIFS($A$2:$A$601,A1241,$B$2:$B$601,B1241,$F$2:F$601,F1241)&gt;1,1,0)</f>
        <v>0</v>
      </c>
      <c r="DB1241" s="78">
        <f t="shared" si="751"/>
        <v>0</v>
      </c>
      <c r="DC1241" s="78">
        <f t="shared" si="752"/>
        <v>0</v>
      </c>
      <c r="DD1241" s="78">
        <f t="shared" si="753"/>
        <v>0</v>
      </c>
      <c r="DE1241" s="78" t="str">
        <f t="shared" si="754"/>
        <v>1</v>
      </c>
      <c r="DF1241" s="78" t="str">
        <f t="shared" si="755"/>
        <v>1</v>
      </c>
      <c r="DG1241" s="78" t="str">
        <f t="shared" si="756"/>
        <v>1</v>
      </c>
      <c r="DH1241" s="78" t="str">
        <f t="shared" si="757"/>
        <v>1</v>
      </c>
      <c r="DI1241" s="79" t="str">
        <f>IFERROR(IF(J1241="","",VLOOKUP(J1241,Lists!$D$3:$E$13,2,FALSE)),1)</f>
        <v/>
      </c>
      <c r="DJ1241" s="79" t="str">
        <f>IFERROR(IF(K1241="","",VLOOKUP(K1241,Lists!$F$3:$G$14,2,FALSE)),1)</f>
        <v/>
      </c>
      <c r="DK1241" s="79" t="str">
        <f>IFERROR(IF(M1241="","",VLOOKUP(M1241,Lists!$AA$3:$AB$18,2,FALSE)),1)</f>
        <v/>
      </c>
      <c r="DL1241" s="79" t="str">
        <f>IFERROR(IF(N1241="","",VLOOKUP(N1241,Lists!$AC$3:$AD$13,2,FALSE)),1)</f>
        <v/>
      </c>
    </row>
    <row r="1242" spans="1:116" ht="15" customHeight="1" x14ac:dyDescent="0.2">
      <c r="A1242" s="20"/>
      <c r="B1242" s="19"/>
      <c r="C1242" s="19"/>
      <c r="D1242" s="19"/>
      <c r="E1242" s="136"/>
      <c r="F1242" s="70"/>
      <c r="G1242" s="19"/>
      <c r="H1242" s="65"/>
      <c r="I1242" s="20"/>
      <c r="J1242" s="66"/>
      <c r="K1242" s="18"/>
      <c r="L1242" s="18"/>
      <c r="M1242" s="20"/>
      <c r="N1242" s="20"/>
      <c r="O1242" s="18"/>
      <c r="P1242" s="134"/>
      <c r="Q1242" s="70"/>
      <c r="R1242" s="134"/>
      <c r="S1242" s="70"/>
      <c r="T1242" s="134"/>
      <c r="U1242" s="70"/>
      <c r="V1242" s="134"/>
      <c r="W1242" s="20"/>
      <c r="X1242" s="135"/>
      <c r="Y1242" s="20"/>
      <c r="Z1242" s="135"/>
      <c r="AA1242" s="19"/>
      <c r="AB1242" s="19"/>
      <c r="AC1242" s="19"/>
      <c r="AD1242" s="19"/>
      <c r="AE1242" s="71" t="str">
        <f t="shared" si="722"/>
        <v/>
      </c>
      <c r="AF1242" s="71" t="str">
        <f t="shared" si="723"/>
        <v/>
      </c>
      <c r="AG1242" s="71" t="str">
        <f t="shared" si="724"/>
        <v/>
      </c>
      <c r="AH1242" s="71" t="str">
        <f t="shared" si="725"/>
        <v/>
      </c>
      <c r="AI1242" s="71" t="str">
        <f t="shared" si="726"/>
        <v/>
      </c>
      <c r="AJ1242" s="71" t="str">
        <f t="shared" si="727"/>
        <v/>
      </c>
      <c r="AK1242" s="71" t="str">
        <f t="shared" si="728"/>
        <v/>
      </c>
      <c r="AL1242" s="71" t="str">
        <f t="shared" si="729"/>
        <v/>
      </c>
      <c r="AM1242" s="71" t="str">
        <f t="shared" si="730"/>
        <v/>
      </c>
      <c r="AN1242" s="72" t="str">
        <f t="shared" si="731"/>
        <v/>
      </c>
      <c r="AO1242" s="73" t="str">
        <f t="shared" si="732"/>
        <v/>
      </c>
      <c r="AP1242" s="72" t="str">
        <f t="shared" si="733"/>
        <v/>
      </c>
      <c r="AQ1242" s="72" t="str">
        <f t="shared" si="734"/>
        <v/>
      </c>
      <c r="AR1242" s="72" t="str">
        <f t="shared" si="735"/>
        <v/>
      </c>
      <c r="AS1242" s="72" t="str">
        <f t="shared" si="736"/>
        <v/>
      </c>
      <c r="AT1242" s="72" t="str">
        <f t="shared" si="737"/>
        <v/>
      </c>
      <c r="AU1242" s="3"/>
      <c r="AV1242" s="3"/>
      <c r="AW1242" s="3"/>
      <c r="AX1242" s="3"/>
      <c r="AY1242" s="3"/>
      <c r="AZ1242" s="3"/>
      <c r="BA1242" s="3"/>
      <c r="BB1242" s="3"/>
      <c r="BC1242" s="3"/>
      <c r="BD1242" s="3"/>
      <c r="BE1242" s="3"/>
      <c r="BF1242" s="3"/>
      <c r="BG1242" s="3"/>
      <c r="BH1242" s="3"/>
      <c r="BI1242" s="3"/>
      <c r="BJ1242" s="3"/>
      <c r="BK1242" s="3"/>
      <c r="BL1242" s="3"/>
      <c r="BM1242" s="3"/>
      <c r="BN1242" s="3"/>
      <c r="BO1242" s="3"/>
      <c r="BP1242" s="3"/>
      <c r="BQ1242" s="3"/>
      <c r="BR1242" s="3"/>
      <c r="BS1242" s="3"/>
      <c r="BT1242" s="3"/>
      <c r="BU1242" s="3"/>
      <c r="BV1242" s="3"/>
      <c r="BW1242" s="3"/>
      <c r="BX1242" s="3"/>
      <c r="BY1242" s="3"/>
      <c r="BZ1242" s="3"/>
      <c r="CA1242" s="3"/>
      <c r="CB1242" s="3"/>
      <c r="CC1242" s="3"/>
      <c r="CD1242" s="3"/>
      <c r="CE1242" s="3"/>
      <c r="CF1242" s="3"/>
      <c r="CG1242" s="3"/>
      <c r="CH1242" s="3"/>
      <c r="CI1242" s="3"/>
      <c r="CJ1242" s="3"/>
      <c r="CK1242" s="3"/>
      <c r="CL1242" s="3"/>
      <c r="CM1242" s="3"/>
      <c r="CN1242" s="78" t="str">
        <f t="shared" si="738"/>
        <v/>
      </c>
      <c r="CO1242" s="78" t="str">
        <f t="shared" si="739"/>
        <v/>
      </c>
      <c r="CP1242" s="78" t="str">
        <f t="shared" si="740"/>
        <v/>
      </c>
      <c r="CQ1242" s="78" t="str">
        <f t="shared" si="741"/>
        <v/>
      </c>
      <c r="CR1242" s="78" t="str">
        <f t="shared" si="742"/>
        <v/>
      </c>
      <c r="CS1242" s="78" t="str">
        <f t="shared" si="743"/>
        <v/>
      </c>
      <c r="CT1242" s="78">
        <f t="shared" si="744"/>
        <v>0</v>
      </c>
      <c r="CU1242" s="78">
        <f t="shared" si="745"/>
        <v>0</v>
      </c>
      <c r="CV1242" s="78">
        <f t="shared" si="746"/>
        <v>0</v>
      </c>
      <c r="CW1242" s="78">
        <f t="shared" si="747"/>
        <v>0</v>
      </c>
      <c r="CX1242" s="78">
        <f t="shared" si="748"/>
        <v>0</v>
      </c>
      <c r="CY1242" s="78">
        <f t="shared" si="749"/>
        <v>0</v>
      </c>
      <c r="CZ1242" s="78">
        <f t="shared" si="750"/>
        <v>0</v>
      </c>
      <c r="DA1242" s="78">
        <f>IF(COUNTIFS($A$2:$A$601,A1242,$B$2:$B$601,B1242,$F$2:F$601,F1242)&gt;1,1,0)</f>
        <v>0</v>
      </c>
      <c r="DB1242" s="78">
        <f t="shared" si="751"/>
        <v>0</v>
      </c>
      <c r="DC1242" s="78">
        <f t="shared" si="752"/>
        <v>0</v>
      </c>
      <c r="DD1242" s="78">
        <f t="shared" si="753"/>
        <v>0</v>
      </c>
      <c r="DE1242" s="78" t="str">
        <f t="shared" si="754"/>
        <v>1</v>
      </c>
      <c r="DF1242" s="78" t="str">
        <f t="shared" si="755"/>
        <v>1</v>
      </c>
      <c r="DG1242" s="78" t="str">
        <f t="shared" si="756"/>
        <v>1</v>
      </c>
      <c r="DH1242" s="78" t="str">
        <f t="shared" si="757"/>
        <v>1</v>
      </c>
      <c r="DI1242" s="79" t="str">
        <f>IFERROR(IF(J1242="","",VLOOKUP(J1242,Lists!$D$3:$E$13,2,FALSE)),1)</f>
        <v/>
      </c>
      <c r="DJ1242" s="79" t="str">
        <f>IFERROR(IF(K1242="","",VLOOKUP(K1242,Lists!$F$3:$G$14,2,FALSE)),1)</f>
        <v/>
      </c>
      <c r="DK1242" s="79" t="str">
        <f>IFERROR(IF(M1242="","",VLOOKUP(M1242,Lists!$AA$3:$AB$18,2,FALSE)),1)</f>
        <v/>
      </c>
      <c r="DL1242" s="79" t="str">
        <f>IFERROR(IF(N1242="","",VLOOKUP(N1242,Lists!$AC$3:$AD$13,2,FALSE)),1)</f>
        <v/>
      </c>
    </row>
    <row r="1243" spans="1:116" ht="15" customHeight="1" x14ac:dyDescent="0.2">
      <c r="A1243" s="20"/>
      <c r="B1243" s="19"/>
      <c r="C1243" s="19"/>
      <c r="D1243" s="19"/>
      <c r="E1243" s="136"/>
      <c r="F1243" s="70"/>
      <c r="G1243" s="19"/>
      <c r="H1243" s="65"/>
      <c r="I1243" s="20"/>
      <c r="J1243" s="66"/>
      <c r="K1243" s="18"/>
      <c r="L1243" s="18"/>
      <c r="M1243" s="20"/>
      <c r="N1243" s="20"/>
      <c r="O1243" s="18"/>
      <c r="P1243" s="134"/>
      <c r="Q1243" s="70"/>
      <c r="R1243" s="134"/>
      <c r="S1243" s="70"/>
      <c r="T1243" s="134"/>
      <c r="U1243" s="70"/>
      <c r="V1243" s="134"/>
      <c r="W1243" s="20"/>
      <c r="X1243" s="135"/>
      <c r="Y1243" s="20"/>
      <c r="Z1243" s="135"/>
      <c r="AA1243" s="19"/>
      <c r="AB1243" s="19"/>
      <c r="AC1243" s="19"/>
      <c r="AD1243" s="19"/>
      <c r="AE1243" s="71" t="str">
        <f t="shared" si="722"/>
        <v/>
      </c>
      <c r="AF1243" s="71" t="str">
        <f t="shared" si="723"/>
        <v/>
      </c>
      <c r="AG1243" s="71" t="str">
        <f t="shared" si="724"/>
        <v/>
      </c>
      <c r="AH1243" s="71" t="str">
        <f t="shared" si="725"/>
        <v/>
      </c>
      <c r="AI1243" s="71" t="str">
        <f t="shared" si="726"/>
        <v/>
      </c>
      <c r="AJ1243" s="71" t="str">
        <f t="shared" si="727"/>
        <v/>
      </c>
      <c r="AK1243" s="71" t="str">
        <f t="shared" si="728"/>
        <v/>
      </c>
      <c r="AL1243" s="71" t="str">
        <f t="shared" si="729"/>
        <v/>
      </c>
      <c r="AM1243" s="71" t="str">
        <f t="shared" si="730"/>
        <v/>
      </c>
      <c r="AN1243" s="72" t="str">
        <f t="shared" si="731"/>
        <v/>
      </c>
      <c r="AO1243" s="73" t="str">
        <f t="shared" si="732"/>
        <v/>
      </c>
      <c r="AP1243" s="72" t="str">
        <f t="shared" si="733"/>
        <v/>
      </c>
      <c r="AQ1243" s="72" t="str">
        <f t="shared" si="734"/>
        <v/>
      </c>
      <c r="AR1243" s="72" t="str">
        <f t="shared" si="735"/>
        <v/>
      </c>
      <c r="AS1243" s="72" t="str">
        <f t="shared" si="736"/>
        <v/>
      </c>
      <c r="AT1243" s="72" t="str">
        <f t="shared" si="737"/>
        <v/>
      </c>
      <c r="AU1243" s="3"/>
      <c r="AV1243" s="3"/>
      <c r="AW1243" s="3"/>
      <c r="AX1243" s="3"/>
      <c r="AY1243" s="3"/>
      <c r="AZ1243" s="3"/>
      <c r="BA1243" s="3"/>
      <c r="BB1243" s="3"/>
      <c r="BC1243" s="3"/>
      <c r="BD1243" s="3"/>
      <c r="BE1243" s="3"/>
      <c r="BF1243" s="3"/>
      <c r="BG1243" s="3"/>
      <c r="BH1243" s="3"/>
      <c r="BI1243" s="3"/>
      <c r="BJ1243" s="3"/>
      <c r="BK1243" s="3"/>
      <c r="BL1243" s="3"/>
      <c r="BM1243" s="3"/>
      <c r="BN1243" s="3"/>
      <c r="BO1243" s="3"/>
      <c r="BP1243" s="3"/>
      <c r="BQ1243" s="3"/>
      <c r="BR1243" s="3"/>
      <c r="BS1243" s="3"/>
      <c r="BT1243" s="3"/>
      <c r="BU1243" s="3"/>
      <c r="BV1243" s="3"/>
      <c r="BW1243" s="3"/>
      <c r="BX1243" s="3"/>
      <c r="BY1243" s="3"/>
      <c r="BZ1243" s="3"/>
      <c r="CA1243" s="3"/>
      <c r="CB1243" s="3"/>
      <c r="CC1243" s="3"/>
      <c r="CD1243" s="3"/>
      <c r="CE1243" s="3"/>
      <c r="CF1243" s="3"/>
      <c r="CG1243" s="3"/>
      <c r="CH1243" s="3"/>
      <c r="CI1243" s="3"/>
      <c r="CJ1243" s="3"/>
      <c r="CK1243" s="3"/>
      <c r="CL1243" s="3"/>
      <c r="CM1243" s="3"/>
      <c r="CN1243" s="78" t="str">
        <f t="shared" si="738"/>
        <v/>
      </c>
      <c r="CO1243" s="78" t="str">
        <f t="shared" si="739"/>
        <v/>
      </c>
      <c r="CP1243" s="78" t="str">
        <f t="shared" si="740"/>
        <v/>
      </c>
      <c r="CQ1243" s="78" t="str">
        <f t="shared" si="741"/>
        <v/>
      </c>
      <c r="CR1243" s="78" t="str">
        <f t="shared" si="742"/>
        <v/>
      </c>
      <c r="CS1243" s="78" t="str">
        <f t="shared" si="743"/>
        <v/>
      </c>
      <c r="CT1243" s="78">
        <f t="shared" si="744"/>
        <v>0</v>
      </c>
      <c r="CU1243" s="78">
        <f t="shared" si="745"/>
        <v>0</v>
      </c>
      <c r="CV1243" s="78">
        <f t="shared" si="746"/>
        <v>0</v>
      </c>
      <c r="CW1243" s="78">
        <f t="shared" si="747"/>
        <v>0</v>
      </c>
      <c r="CX1243" s="78">
        <f t="shared" si="748"/>
        <v>0</v>
      </c>
      <c r="CY1243" s="78">
        <f t="shared" si="749"/>
        <v>0</v>
      </c>
      <c r="CZ1243" s="78">
        <f t="shared" si="750"/>
        <v>0</v>
      </c>
      <c r="DA1243" s="78">
        <f>IF(COUNTIFS($A$2:$A$601,A1243,$B$2:$B$601,B1243,$F$2:F$601,F1243)&gt;1,1,0)</f>
        <v>0</v>
      </c>
      <c r="DB1243" s="78">
        <f t="shared" si="751"/>
        <v>0</v>
      </c>
      <c r="DC1243" s="78">
        <f t="shared" si="752"/>
        <v>0</v>
      </c>
      <c r="DD1243" s="78">
        <f t="shared" si="753"/>
        <v>0</v>
      </c>
      <c r="DE1243" s="78" t="str">
        <f t="shared" si="754"/>
        <v>1</v>
      </c>
      <c r="DF1243" s="78" t="str">
        <f t="shared" si="755"/>
        <v>1</v>
      </c>
      <c r="DG1243" s="78" t="str">
        <f t="shared" si="756"/>
        <v>1</v>
      </c>
      <c r="DH1243" s="78" t="str">
        <f t="shared" si="757"/>
        <v>1</v>
      </c>
      <c r="DI1243" s="79" t="str">
        <f>IFERROR(IF(J1243="","",VLOOKUP(J1243,Lists!$D$3:$E$13,2,FALSE)),1)</f>
        <v/>
      </c>
      <c r="DJ1243" s="79" t="str">
        <f>IFERROR(IF(K1243="","",VLOOKUP(K1243,Lists!$F$3:$G$14,2,FALSE)),1)</f>
        <v/>
      </c>
      <c r="DK1243" s="79" t="str">
        <f>IFERROR(IF(M1243="","",VLOOKUP(M1243,Lists!$AA$3:$AB$18,2,FALSE)),1)</f>
        <v/>
      </c>
      <c r="DL1243" s="79" t="str">
        <f>IFERROR(IF(N1243="","",VLOOKUP(N1243,Lists!$AC$3:$AD$13,2,FALSE)),1)</f>
        <v/>
      </c>
    </row>
    <row r="1244" spans="1:116" ht="15" customHeight="1" x14ac:dyDescent="0.2">
      <c r="A1244" s="20"/>
      <c r="B1244" s="19"/>
      <c r="C1244" s="19"/>
      <c r="D1244" s="19"/>
      <c r="E1244" s="136"/>
      <c r="F1244" s="70"/>
      <c r="G1244" s="19"/>
      <c r="H1244" s="65"/>
      <c r="I1244" s="20"/>
      <c r="J1244" s="66"/>
      <c r="K1244" s="18"/>
      <c r="L1244" s="18"/>
      <c r="M1244" s="20"/>
      <c r="N1244" s="20"/>
      <c r="O1244" s="18"/>
      <c r="P1244" s="134"/>
      <c r="Q1244" s="70"/>
      <c r="R1244" s="134"/>
      <c r="S1244" s="70"/>
      <c r="T1244" s="134"/>
      <c r="U1244" s="70"/>
      <c r="V1244" s="134"/>
      <c r="W1244" s="20"/>
      <c r="X1244" s="135"/>
      <c r="Y1244" s="20"/>
      <c r="Z1244" s="135"/>
      <c r="AA1244" s="19"/>
      <c r="AB1244" s="19"/>
      <c r="AC1244" s="19"/>
      <c r="AD1244" s="19"/>
      <c r="AE1244" s="71" t="str">
        <f t="shared" si="722"/>
        <v/>
      </c>
      <c r="AF1244" s="71" t="str">
        <f t="shared" si="723"/>
        <v/>
      </c>
      <c r="AG1244" s="71" t="str">
        <f t="shared" si="724"/>
        <v/>
      </c>
      <c r="AH1244" s="71" t="str">
        <f t="shared" si="725"/>
        <v/>
      </c>
      <c r="AI1244" s="71" t="str">
        <f t="shared" si="726"/>
        <v/>
      </c>
      <c r="AJ1244" s="71" t="str">
        <f t="shared" si="727"/>
        <v/>
      </c>
      <c r="AK1244" s="71" t="str">
        <f t="shared" si="728"/>
        <v/>
      </c>
      <c r="AL1244" s="71" t="str">
        <f t="shared" si="729"/>
        <v/>
      </c>
      <c r="AM1244" s="71" t="str">
        <f t="shared" si="730"/>
        <v/>
      </c>
      <c r="AN1244" s="72" t="str">
        <f t="shared" si="731"/>
        <v/>
      </c>
      <c r="AO1244" s="73" t="str">
        <f t="shared" si="732"/>
        <v/>
      </c>
      <c r="AP1244" s="72" t="str">
        <f t="shared" si="733"/>
        <v/>
      </c>
      <c r="AQ1244" s="72" t="str">
        <f t="shared" si="734"/>
        <v/>
      </c>
      <c r="AR1244" s="72" t="str">
        <f t="shared" si="735"/>
        <v/>
      </c>
      <c r="AS1244" s="72" t="str">
        <f t="shared" si="736"/>
        <v/>
      </c>
      <c r="AT1244" s="72" t="str">
        <f t="shared" si="737"/>
        <v/>
      </c>
      <c r="AU1244" s="3"/>
      <c r="AV1244" s="3"/>
      <c r="AW1244" s="3"/>
      <c r="AX1244" s="3"/>
      <c r="AY1244" s="3"/>
      <c r="AZ1244" s="3"/>
      <c r="BA1244" s="3"/>
      <c r="BB1244" s="3"/>
      <c r="BC1244" s="3"/>
      <c r="BD1244" s="3"/>
      <c r="BE1244" s="3"/>
      <c r="BF1244" s="3"/>
      <c r="BG1244" s="3"/>
      <c r="BH1244" s="3"/>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c r="CJ1244" s="3"/>
      <c r="CK1244" s="3"/>
      <c r="CL1244" s="3"/>
      <c r="CM1244" s="3"/>
      <c r="CN1244" s="78" t="str">
        <f t="shared" si="738"/>
        <v/>
      </c>
      <c r="CO1244" s="78" t="str">
        <f t="shared" si="739"/>
        <v/>
      </c>
      <c r="CP1244" s="78" t="str">
        <f t="shared" si="740"/>
        <v/>
      </c>
      <c r="CQ1244" s="78" t="str">
        <f t="shared" si="741"/>
        <v/>
      </c>
      <c r="CR1244" s="78" t="str">
        <f t="shared" si="742"/>
        <v/>
      </c>
      <c r="CS1244" s="78" t="str">
        <f t="shared" si="743"/>
        <v/>
      </c>
      <c r="CT1244" s="78">
        <f t="shared" si="744"/>
        <v>0</v>
      </c>
      <c r="CU1244" s="78">
        <f t="shared" si="745"/>
        <v>0</v>
      </c>
      <c r="CV1244" s="78">
        <f t="shared" si="746"/>
        <v>0</v>
      </c>
      <c r="CW1244" s="78">
        <f t="shared" si="747"/>
        <v>0</v>
      </c>
      <c r="CX1244" s="78">
        <f t="shared" si="748"/>
        <v>0</v>
      </c>
      <c r="CY1244" s="78">
        <f t="shared" si="749"/>
        <v>0</v>
      </c>
      <c r="CZ1244" s="78">
        <f t="shared" si="750"/>
        <v>0</v>
      </c>
      <c r="DA1244" s="78">
        <f>IF(COUNTIFS($A$2:$A$601,A1244,$B$2:$B$601,B1244,$F$2:F$601,F1244)&gt;1,1,0)</f>
        <v>0</v>
      </c>
      <c r="DB1244" s="78">
        <f t="shared" si="751"/>
        <v>0</v>
      </c>
      <c r="DC1244" s="78">
        <f t="shared" si="752"/>
        <v>0</v>
      </c>
      <c r="DD1244" s="78">
        <f t="shared" si="753"/>
        <v>0</v>
      </c>
      <c r="DE1244" s="78" t="str">
        <f t="shared" si="754"/>
        <v>1</v>
      </c>
      <c r="DF1244" s="78" t="str">
        <f t="shared" si="755"/>
        <v>1</v>
      </c>
      <c r="DG1244" s="78" t="str">
        <f t="shared" si="756"/>
        <v>1</v>
      </c>
      <c r="DH1244" s="78" t="str">
        <f t="shared" si="757"/>
        <v>1</v>
      </c>
      <c r="DI1244" s="79" t="str">
        <f>IFERROR(IF(J1244="","",VLOOKUP(J1244,Lists!$D$3:$E$13,2,FALSE)),1)</f>
        <v/>
      </c>
      <c r="DJ1244" s="79" t="str">
        <f>IFERROR(IF(K1244="","",VLOOKUP(K1244,Lists!$F$3:$G$14,2,FALSE)),1)</f>
        <v/>
      </c>
      <c r="DK1244" s="79" t="str">
        <f>IFERROR(IF(M1244="","",VLOOKUP(M1244,Lists!$AA$3:$AB$18,2,FALSE)),1)</f>
        <v/>
      </c>
      <c r="DL1244" s="79" t="str">
        <f>IFERROR(IF(N1244="","",VLOOKUP(N1244,Lists!$AC$3:$AD$13,2,FALSE)),1)</f>
        <v/>
      </c>
    </row>
    <row r="1245" spans="1:116" ht="15" customHeight="1" x14ac:dyDescent="0.2">
      <c r="A1245" s="20"/>
      <c r="B1245" s="19"/>
      <c r="C1245" s="19"/>
      <c r="D1245" s="19"/>
      <c r="E1245" s="136"/>
      <c r="F1245" s="70"/>
      <c r="G1245" s="19"/>
      <c r="H1245" s="65"/>
      <c r="I1245" s="20"/>
      <c r="J1245" s="66"/>
      <c r="K1245" s="18"/>
      <c r="L1245" s="18"/>
      <c r="M1245" s="20"/>
      <c r="N1245" s="20"/>
      <c r="O1245" s="18"/>
      <c r="P1245" s="134"/>
      <c r="Q1245" s="70"/>
      <c r="R1245" s="134"/>
      <c r="S1245" s="70"/>
      <c r="T1245" s="134"/>
      <c r="U1245" s="70"/>
      <c r="V1245" s="134"/>
      <c r="W1245" s="20"/>
      <c r="X1245" s="135"/>
      <c r="Y1245" s="20"/>
      <c r="Z1245" s="135"/>
      <c r="AA1245" s="19"/>
      <c r="AB1245" s="19"/>
      <c r="AC1245" s="19"/>
      <c r="AD1245" s="19"/>
      <c r="AE1245" s="71" t="str">
        <f t="shared" si="722"/>
        <v/>
      </c>
      <c r="AF1245" s="71" t="str">
        <f t="shared" si="723"/>
        <v/>
      </c>
      <c r="AG1245" s="71" t="str">
        <f t="shared" si="724"/>
        <v/>
      </c>
      <c r="AH1245" s="71" t="str">
        <f t="shared" si="725"/>
        <v/>
      </c>
      <c r="AI1245" s="71" t="str">
        <f t="shared" si="726"/>
        <v/>
      </c>
      <c r="AJ1245" s="71" t="str">
        <f t="shared" si="727"/>
        <v/>
      </c>
      <c r="AK1245" s="71" t="str">
        <f t="shared" si="728"/>
        <v/>
      </c>
      <c r="AL1245" s="71" t="str">
        <f t="shared" si="729"/>
        <v/>
      </c>
      <c r="AM1245" s="71" t="str">
        <f t="shared" si="730"/>
        <v/>
      </c>
      <c r="AN1245" s="72" t="str">
        <f t="shared" si="731"/>
        <v/>
      </c>
      <c r="AO1245" s="73" t="str">
        <f t="shared" si="732"/>
        <v/>
      </c>
      <c r="AP1245" s="72" t="str">
        <f t="shared" si="733"/>
        <v/>
      </c>
      <c r="AQ1245" s="72" t="str">
        <f t="shared" si="734"/>
        <v/>
      </c>
      <c r="AR1245" s="72" t="str">
        <f t="shared" si="735"/>
        <v/>
      </c>
      <c r="AS1245" s="72" t="str">
        <f t="shared" si="736"/>
        <v/>
      </c>
      <c r="AT1245" s="72" t="str">
        <f t="shared" si="737"/>
        <v/>
      </c>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c r="BQ1245" s="3"/>
      <c r="BR1245" s="3"/>
      <c r="BS1245" s="3"/>
      <c r="BT1245" s="3"/>
      <c r="BU1245" s="3"/>
      <c r="BV1245" s="3"/>
      <c r="BW1245" s="3"/>
      <c r="BX1245" s="3"/>
      <c r="BY1245" s="3"/>
      <c r="BZ1245" s="3"/>
      <c r="CA1245" s="3"/>
      <c r="CB1245" s="3"/>
      <c r="CC1245" s="3"/>
      <c r="CD1245" s="3"/>
      <c r="CE1245" s="3"/>
      <c r="CF1245" s="3"/>
      <c r="CG1245" s="3"/>
      <c r="CH1245" s="3"/>
      <c r="CI1245" s="3"/>
      <c r="CJ1245" s="3"/>
      <c r="CK1245" s="3"/>
      <c r="CL1245" s="3"/>
      <c r="CM1245" s="3"/>
      <c r="CN1245" s="78" t="str">
        <f t="shared" si="738"/>
        <v/>
      </c>
      <c r="CO1245" s="78" t="str">
        <f t="shared" si="739"/>
        <v/>
      </c>
      <c r="CP1245" s="78" t="str">
        <f t="shared" si="740"/>
        <v/>
      </c>
      <c r="CQ1245" s="78" t="str">
        <f t="shared" si="741"/>
        <v/>
      </c>
      <c r="CR1245" s="78" t="str">
        <f t="shared" si="742"/>
        <v/>
      </c>
      <c r="CS1245" s="78" t="str">
        <f t="shared" si="743"/>
        <v/>
      </c>
      <c r="CT1245" s="78">
        <f t="shared" si="744"/>
        <v>0</v>
      </c>
      <c r="CU1245" s="78">
        <f t="shared" si="745"/>
        <v>0</v>
      </c>
      <c r="CV1245" s="78">
        <f t="shared" si="746"/>
        <v>0</v>
      </c>
      <c r="CW1245" s="78">
        <f t="shared" si="747"/>
        <v>0</v>
      </c>
      <c r="CX1245" s="78">
        <f t="shared" si="748"/>
        <v>0</v>
      </c>
      <c r="CY1245" s="78">
        <f t="shared" si="749"/>
        <v>0</v>
      </c>
      <c r="CZ1245" s="78">
        <f t="shared" si="750"/>
        <v>0</v>
      </c>
      <c r="DA1245" s="78">
        <f>IF(COUNTIFS($A$2:$A$601,A1245,$B$2:$B$601,B1245,$F$2:F$601,F1245)&gt;1,1,0)</f>
        <v>0</v>
      </c>
      <c r="DB1245" s="78">
        <f t="shared" si="751"/>
        <v>0</v>
      </c>
      <c r="DC1245" s="78">
        <f t="shared" si="752"/>
        <v>0</v>
      </c>
      <c r="DD1245" s="78">
        <f t="shared" si="753"/>
        <v>0</v>
      </c>
      <c r="DE1245" s="78" t="str">
        <f t="shared" si="754"/>
        <v>1</v>
      </c>
      <c r="DF1245" s="78" t="str">
        <f t="shared" si="755"/>
        <v>1</v>
      </c>
      <c r="DG1245" s="78" t="str">
        <f t="shared" si="756"/>
        <v>1</v>
      </c>
      <c r="DH1245" s="78" t="str">
        <f t="shared" si="757"/>
        <v>1</v>
      </c>
      <c r="DI1245" s="79" t="str">
        <f>IFERROR(IF(J1245="","",VLOOKUP(J1245,Lists!$D$3:$E$13,2,FALSE)),1)</f>
        <v/>
      </c>
      <c r="DJ1245" s="79" t="str">
        <f>IFERROR(IF(K1245="","",VLOOKUP(K1245,Lists!$F$3:$G$14,2,FALSE)),1)</f>
        <v/>
      </c>
      <c r="DK1245" s="79" t="str">
        <f>IFERROR(IF(M1245="","",VLOOKUP(M1245,Lists!$AA$3:$AB$18,2,FALSE)),1)</f>
        <v/>
      </c>
      <c r="DL1245" s="79" t="str">
        <f>IFERROR(IF(N1245="","",VLOOKUP(N1245,Lists!$AC$3:$AD$13,2,FALSE)),1)</f>
        <v/>
      </c>
    </row>
    <row r="1246" spans="1:116" ht="15" customHeight="1" x14ac:dyDescent="0.2">
      <c r="A1246" s="20"/>
      <c r="B1246" s="19"/>
      <c r="C1246" s="19"/>
      <c r="D1246" s="19"/>
      <c r="E1246" s="136"/>
      <c r="F1246" s="70"/>
      <c r="G1246" s="19"/>
      <c r="H1246" s="65"/>
      <c r="I1246" s="20"/>
      <c r="J1246" s="66"/>
      <c r="K1246" s="18"/>
      <c r="L1246" s="18"/>
      <c r="M1246" s="20"/>
      <c r="N1246" s="20"/>
      <c r="O1246" s="18"/>
      <c r="P1246" s="134"/>
      <c r="Q1246" s="70"/>
      <c r="R1246" s="134"/>
      <c r="S1246" s="70"/>
      <c r="T1246" s="134"/>
      <c r="U1246" s="70"/>
      <c r="V1246" s="134"/>
      <c r="W1246" s="20"/>
      <c r="X1246" s="135"/>
      <c r="Y1246" s="20"/>
      <c r="Z1246" s="135"/>
      <c r="AA1246" s="19"/>
      <c r="AB1246" s="19"/>
      <c r="AC1246" s="19"/>
      <c r="AD1246" s="19"/>
      <c r="AE1246" s="71" t="str">
        <f t="shared" si="722"/>
        <v/>
      </c>
      <c r="AF1246" s="71" t="str">
        <f t="shared" si="723"/>
        <v/>
      </c>
      <c r="AG1246" s="71" t="str">
        <f t="shared" si="724"/>
        <v/>
      </c>
      <c r="AH1246" s="71" t="str">
        <f t="shared" si="725"/>
        <v/>
      </c>
      <c r="AI1246" s="71" t="str">
        <f t="shared" si="726"/>
        <v/>
      </c>
      <c r="AJ1246" s="71" t="str">
        <f t="shared" si="727"/>
        <v/>
      </c>
      <c r="AK1246" s="71" t="str">
        <f t="shared" si="728"/>
        <v/>
      </c>
      <c r="AL1246" s="71" t="str">
        <f t="shared" si="729"/>
        <v/>
      </c>
      <c r="AM1246" s="71" t="str">
        <f t="shared" si="730"/>
        <v/>
      </c>
      <c r="AN1246" s="72" t="str">
        <f t="shared" si="731"/>
        <v/>
      </c>
      <c r="AO1246" s="73" t="str">
        <f t="shared" si="732"/>
        <v/>
      </c>
      <c r="AP1246" s="72" t="str">
        <f t="shared" si="733"/>
        <v/>
      </c>
      <c r="AQ1246" s="72" t="str">
        <f t="shared" si="734"/>
        <v/>
      </c>
      <c r="AR1246" s="72" t="str">
        <f t="shared" si="735"/>
        <v/>
      </c>
      <c r="AS1246" s="72" t="str">
        <f t="shared" si="736"/>
        <v/>
      </c>
      <c r="AT1246" s="72" t="str">
        <f t="shared" si="737"/>
        <v/>
      </c>
      <c r="AU1246" s="3"/>
      <c r="AV1246" s="3"/>
      <c r="AW1246" s="3"/>
      <c r="AX1246" s="3"/>
      <c r="AY1246" s="3"/>
      <c r="AZ1246" s="3"/>
      <c r="BA1246" s="3"/>
      <c r="BB1246" s="3"/>
      <c r="BC1246" s="3"/>
      <c r="BD1246" s="3"/>
      <c r="BE1246" s="3"/>
      <c r="BF1246" s="3"/>
      <c r="BG1246" s="3"/>
      <c r="BH1246" s="3"/>
      <c r="BI1246" s="3"/>
      <c r="BJ1246" s="3"/>
      <c r="BK1246" s="3"/>
      <c r="BL1246" s="3"/>
      <c r="BM1246" s="3"/>
      <c r="BN1246" s="3"/>
      <c r="BO1246" s="3"/>
      <c r="BP1246" s="3"/>
      <c r="BQ1246" s="3"/>
      <c r="BR1246" s="3"/>
      <c r="BS1246" s="3"/>
      <c r="BT1246" s="3"/>
      <c r="BU1246" s="3"/>
      <c r="BV1246" s="3"/>
      <c r="BW1246" s="3"/>
      <c r="BX1246" s="3"/>
      <c r="BY1246" s="3"/>
      <c r="BZ1246" s="3"/>
      <c r="CA1246" s="3"/>
      <c r="CB1246" s="3"/>
      <c r="CC1246" s="3"/>
      <c r="CD1246" s="3"/>
      <c r="CE1246" s="3"/>
      <c r="CF1246" s="3"/>
      <c r="CG1246" s="3"/>
      <c r="CH1246" s="3"/>
      <c r="CI1246" s="3"/>
      <c r="CJ1246" s="3"/>
      <c r="CK1246" s="3"/>
      <c r="CL1246" s="3"/>
      <c r="CM1246" s="3"/>
      <c r="CN1246" s="78" t="str">
        <f t="shared" si="738"/>
        <v/>
      </c>
      <c r="CO1246" s="78" t="str">
        <f t="shared" si="739"/>
        <v/>
      </c>
      <c r="CP1246" s="78" t="str">
        <f t="shared" si="740"/>
        <v/>
      </c>
      <c r="CQ1246" s="78" t="str">
        <f t="shared" si="741"/>
        <v/>
      </c>
      <c r="CR1246" s="78" t="str">
        <f t="shared" si="742"/>
        <v/>
      </c>
      <c r="CS1246" s="78" t="str">
        <f t="shared" si="743"/>
        <v/>
      </c>
      <c r="CT1246" s="78">
        <f t="shared" si="744"/>
        <v>0</v>
      </c>
      <c r="CU1246" s="78">
        <f t="shared" si="745"/>
        <v>0</v>
      </c>
      <c r="CV1246" s="78">
        <f t="shared" si="746"/>
        <v>0</v>
      </c>
      <c r="CW1246" s="78">
        <f t="shared" si="747"/>
        <v>0</v>
      </c>
      <c r="CX1246" s="78">
        <f t="shared" si="748"/>
        <v>0</v>
      </c>
      <c r="CY1246" s="78">
        <f t="shared" si="749"/>
        <v>0</v>
      </c>
      <c r="CZ1246" s="78">
        <f t="shared" si="750"/>
        <v>0</v>
      </c>
      <c r="DA1246" s="78">
        <f>IF(COUNTIFS($A$2:$A$601,A1246,$B$2:$B$601,B1246,$F$2:F$601,F1246)&gt;1,1,0)</f>
        <v>0</v>
      </c>
      <c r="DB1246" s="78">
        <f t="shared" si="751"/>
        <v>0</v>
      </c>
      <c r="DC1246" s="78">
        <f t="shared" si="752"/>
        <v>0</v>
      </c>
      <c r="DD1246" s="78">
        <f t="shared" si="753"/>
        <v>0</v>
      </c>
      <c r="DE1246" s="78" t="str">
        <f t="shared" si="754"/>
        <v>1</v>
      </c>
      <c r="DF1246" s="78" t="str">
        <f t="shared" si="755"/>
        <v>1</v>
      </c>
      <c r="DG1246" s="78" t="str">
        <f t="shared" si="756"/>
        <v>1</v>
      </c>
      <c r="DH1246" s="78" t="str">
        <f t="shared" si="757"/>
        <v>1</v>
      </c>
      <c r="DI1246" s="79" t="str">
        <f>IFERROR(IF(J1246="","",VLOOKUP(J1246,Lists!$D$3:$E$13,2,FALSE)),1)</f>
        <v/>
      </c>
      <c r="DJ1246" s="79" t="str">
        <f>IFERROR(IF(K1246="","",VLOOKUP(K1246,Lists!$F$3:$G$14,2,FALSE)),1)</f>
        <v/>
      </c>
      <c r="DK1246" s="79" t="str">
        <f>IFERROR(IF(M1246="","",VLOOKUP(M1246,Lists!$AA$3:$AB$18,2,FALSE)),1)</f>
        <v/>
      </c>
      <c r="DL1246" s="79" t="str">
        <f>IFERROR(IF(N1246="","",VLOOKUP(N1246,Lists!$AC$3:$AD$13,2,FALSE)),1)</f>
        <v/>
      </c>
    </row>
    <row r="1247" spans="1:116" ht="15" customHeight="1" x14ac:dyDescent="0.2">
      <c r="A1247" s="20"/>
      <c r="B1247" s="19"/>
      <c r="C1247" s="19"/>
      <c r="D1247" s="19"/>
      <c r="E1247" s="136"/>
      <c r="F1247" s="70"/>
      <c r="G1247" s="19"/>
      <c r="H1247" s="65"/>
      <c r="I1247" s="20"/>
      <c r="J1247" s="66"/>
      <c r="K1247" s="18"/>
      <c r="L1247" s="18"/>
      <c r="M1247" s="20"/>
      <c r="N1247" s="20"/>
      <c r="O1247" s="18"/>
      <c r="P1247" s="134"/>
      <c r="Q1247" s="70"/>
      <c r="R1247" s="134"/>
      <c r="S1247" s="70"/>
      <c r="T1247" s="134"/>
      <c r="U1247" s="70"/>
      <c r="V1247" s="134"/>
      <c r="W1247" s="20"/>
      <c r="X1247" s="135"/>
      <c r="Y1247" s="20"/>
      <c r="Z1247" s="135"/>
      <c r="AA1247" s="19"/>
      <c r="AB1247" s="19"/>
      <c r="AC1247" s="19"/>
      <c r="AD1247" s="19"/>
      <c r="AE1247" s="71" t="str">
        <f t="shared" si="722"/>
        <v/>
      </c>
      <c r="AF1247" s="71" t="str">
        <f t="shared" si="723"/>
        <v/>
      </c>
      <c r="AG1247" s="71" t="str">
        <f t="shared" si="724"/>
        <v/>
      </c>
      <c r="AH1247" s="71" t="str">
        <f t="shared" si="725"/>
        <v/>
      </c>
      <c r="AI1247" s="71" t="str">
        <f t="shared" si="726"/>
        <v/>
      </c>
      <c r="AJ1247" s="71" t="str">
        <f t="shared" si="727"/>
        <v/>
      </c>
      <c r="AK1247" s="71" t="str">
        <f t="shared" si="728"/>
        <v/>
      </c>
      <c r="AL1247" s="71" t="str">
        <f t="shared" si="729"/>
        <v/>
      </c>
      <c r="AM1247" s="71" t="str">
        <f t="shared" si="730"/>
        <v/>
      </c>
      <c r="AN1247" s="72" t="str">
        <f t="shared" si="731"/>
        <v/>
      </c>
      <c r="AO1247" s="73" t="str">
        <f t="shared" si="732"/>
        <v/>
      </c>
      <c r="AP1247" s="72" t="str">
        <f t="shared" si="733"/>
        <v/>
      </c>
      <c r="AQ1247" s="72" t="str">
        <f t="shared" si="734"/>
        <v/>
      </c>
      <c r="AR1247" s="72" t="str">
        <f t="shared" si="735"/>
        <v/>
      </c>
      <c r="AS1247" s="72" t="str">
        <f t="shared" si="736"/>
        <v/>
      </c>
      <c r="AT1247" s="72" t="str">
        <f t="shared" si="737"/>
        <v/>
      </c>
      <c r="AU1247" s="3"/>
      <c r="AV1247" s="3"/>
      <c r="AW1247" s="3"/>
      <c r="AX1247" s="3"/>
      <c r="AY1247" s="3"/>
      <c r="AZ1247" s="3"/>
      <c r="BA1247" s="3"/>
      <c r="BB1247" s="3"/>
      <c r="BC1247" s="3"/>
      <c r="BD1247" s="3"/>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3"/>
      <c r="CI1247" s="3"/>
      <c r="CJ1247" s="3"/>
      <c r="CK1247" s="3"/>
      <c r="CL1247" s="3"/>
      <c r="CM1247" s="3"/>
      <c r="CN1247" s="78" t="str">
        <f t="shared" si="738"/>
        <v/>
      </c>
      <c r="CO1247" s="78" t="str">
        <f t="shared" si="739"/>
        <v/>
      </c>
      <c r="CP1247" s="78" t="str">
        <f t="shared" si="740"/>
        <v/>
      </c>
      <c r="CQ1247" s="78" t="str">
        <f t="shared" si="741"/>
        <v/>
      </c>
      <c r="CR1247" s="78" t="str">
        <f t="shared" si="742"/>
        <v/>
      </c>
      <c r="CS1247" s="78" t="str">
        <f t="shared" si="743"/>
        <v/>
      </c>
      <c r="CT1247" s="78">
        <f t="shared" si="744"/>
        <v>0</v>
      </c>
      <c r="CU1247" s="78">
        <f t="shared" si="745"/>
        <v>0</v>
      </c>
      <c r="CV1247" s="78">
        <f t="shared" si="746"/>
        <v>0</v>
      </c>
      <c r="CW1247" s="78">
        <f t="shared" si="747"/>
        <v>0</v>
      </c>
      <c r="CX1247" s="78">
        <f t="shared" si="748"/>
        <v>0</v>
      </c>
      <c r="CY1247" s="78">
        <f t="shared" si="749"/>
        <v>0</v>
      </c>
      <c r="CZ1247" s="78">
        <f t="shared" si="750"/>
        <v>0</v>
      </c>
      <c r="DA1247" s="78">
        <f>IF(COUNTIFS($A$2:$A$601,A1247,$B$2:$B$601,B1247,$F$2:F$601,F1247)&gt;1,1,0)</f>
        <v>0</v>
      </c>
      <c r="DB1247" s="78">
        <f t="shared" si="751"/>
        <v>0</v>
      </c>
      <c r="DC1247" s="78">
        <f t="shared" si="752"/>
        <v>0</v>
      </c>
      <c r="DD1247" s="78">
        <f t="shared" si="753"/>
        <v>0</v>
      </c>
      <c r="DE1247" s="78" t="str">
        <f t="shared" si="754"/>
        <v>1</v>
      </c>
      <c r="DF1247" s="78" t="str">
        <f t="shared" si="755"/>
        <v>1</v>
      </c>
      <c r="DG1247" s="78" t="str">
        <f t="shared" si="756"/>
        <v>1</v>
      </c>
      <c r="DH1247" s="78" t="str">
        <f t="shared" si="757"/>
        <v>1</v>
      </c>
      <c r="DI1247" s="79" t="str">
        <f>IFERROR(IF(J1247="","",VLOOKUP(J1247,Lists!$D$3:$E$13,2,FALSE)),1)</f>
        <v/>
      </c>
      <c r="DJ1247" s="79" t="str">
        <f>IFERROR(IF(K1247="","",VLOOKUP(K1247,Lists!$F$3:$G$14,2,FALSE)),1)</f>
        <v/>
      </c>
      <c r="DK1247" s="79" t="str">
        <f>IFERROR(IF(M1247="","",VLOOKUP(M1247,Lists!$AA$3:$AB$18,2,FALSE)),1)</f>
        <v/>
      </c>
      <c r="DL1247" s="79" t="str">
        <f>IFERROR(IF(N1247="","",VLOOKUP(N1247,Lists!$AC$3:$AD$13,2,FALSE)),1)</f>
        <v/>
      </c>
    </row>
    <row r="1248" spans="1:116" ht="15" customHeight="1" x14ac:dyDescent="0.2">
      <c r="A1248" s="20"/>
      <c r="B1248" s="19"/>
      <c r="C1248" s="19"/>
      <c r="D1248" s="19"/>
      <c r="E1248" s="136"/>
      <c r="F1248" s="70"/>
      <c r="G1248" s="19"/>
      <c r="H1248" s="65"/>
      <c r="I1248" s="20"/>
      <c r="J1248" s="66"/>
      <c r="K1248" s="18"/>
      <c r="L1248" s="18"/>
      <c r="M1248" s="20"/>
      <c r="N1248" s="20"/>
      <c r="O1248" s="18"/>
      <c r="P1248" s="134"/>
      <c r="Q1248" s="70"/>
      <c r="R1248" s="134"/>
      <c r="S1248" s="70"/>
      <c r="T1248" s="134"/>
      <c r="U1248" s="70"/>
      <c r="V1248" s="134"/>
      <c r="W1248" s="20"/>
      <c r="X1248" s="135"/>
      <c r="Y1248" s="20"/>
      <c r="Z1248" s="135"/>
      <c r="AA1248" s="19"/>
      <c r="AB1248" s="19"/>
      <c r="AC1248" s="19"/>
      <c r="AD1248" s="19"/>
      <c r="AE1248" s="71" t="str">
        <f t="shared" si="722"/>
        <v/>
      </c>
      <c r="AF1248" s="71" t="str">
        <f t="shared" si="723"/>
        <v/>
      </c>
      <c r="AG1248" s="71" t="str">
        <f t="shared" si="724"/>
        <v/>
      </c>
      <c r="AH1248" s="71" t="str">
        <f t="shared" si="725"/>
        <v/>
      </c>
      <c r="AI1248" s="71" t="str">
        <f t="shared" si="726"/>
        <v/>
      </c>
      <c r="AJ1248" s="71" t="str">
        <f t="shared" si="727"/>
        <v/>
      </c>
      <c r="AK1248" s="71" t="str">
        <f t="shared" si="728"/>
        <v/>
      </c>
      <c r="AL1248" s="71" t="str">
        <f t="shared" si="729"/>
        <v/>
      </c>
      <c r="AM1248" s="71" t="str">
        <f t="shared" si="730"/>
        <v/>
      </c>
      <c r="AN1248" s="72" t="str">
        <f t="shared" si="731"/>
        <v/>
      </c>
      <c r="AO1248" s="73" t="str">
        <f t="shared" si="732"/>
        <v/>
      </c>
      <c r="AP1248" s="72" t="str">
        <f t="shared" si="733"/>
        <v/>
      </c>
      <c r="AQ1248" s="72" t="str">
        <f t="shared" si="734"/>
        <v/>
      </c>
      <c r="AR1248" s="72" t="str">
        <f t="shared" si="735"/>
        <v/>
      </c>
      <c r="AS1248" s="72" t="str">
        <f t="shared" si="736"/>
        <v/>
      </c>
      <c r="AT1248" s="72" t="str">
        <f t="shared" si="737"/>
        <v/>
      </c>
      <c r="AU1248" s="3"/>
      <c r="AV1248" s="3"/>
      <c r="AW1248" s="3"/>
      <c r="AX1248" s="3"/>
      <c r="AY1248" s="3"/>
      <c r="AZ1248" s="3"/>
      <c r="BA1248" s="3"/>
      <c r="BB1248" s="3"/>
      <c r="BC1248" s="3"/>
      <c r="BD1248" s="3"/>
      <c r="BE1248" s="3"/>
      <c r="BF1248" s="3"/>
      <c r="BG1248" s="3"/>
      <c r="BH1248" s="3"/>
      <c r="BI1248" s="3"/>
      <c r="BJ1248" s="3"/>
      <c r="BK1248" s="3"/>
      <c r="BL1248" s="3"/>
      <c r="BM1248" s="3"/>
      <c r="BN1248" s="3"/>
      <c r="BO1248" s="3"/>
      <c r="BP1248" s="3"/>
      <c r="BQ1248" s="3"/>
      <c r="BR1248" s="3"/>
      <c r="BS1248" s="3"/>
      <c r="BT1248" s="3"/>
      <c r="BU1248" s="3"/>
      <c r="BV1248" s="3"/>
      <c r="BW1248" s="3"/>
      <c r="BX1248" s="3"/>
      <c r="BY1248" s="3"/>
      <c r="BZ1248" s="3"/>
      <c r="CA1248" s="3"/>
      <c r="CB1248" s="3"/>
      <c r="CC1248" s="3"/>
      <c r="CD1248" s="3"/>
      <c r="CE1248" s="3"/>
      <c r="CF1248" s="3"/>
      <c r="CG1248" s="3"/>
      <c r="CH1248" s="3"/>
      <c r="CI1248" s="3"/>
      <c r="CJ1248" s="3"/>
      <c r="CK1248" s="3"/>
      <c r="CL1248" s="3"/>
      <c r="CM1248" s="3"/>
      <c r="CN1248" s="78" t="str">
        <f t="shared" si="738"/>
        <v/>
      </c>
      <c r="CO1248" s="78" t="str">
        <f t="shared" si="739"/>
        <v/>
      </c>
      <c r="CP1248" s="78" t="str">
        <f t="shared" si="740"/>
        <v/>
      </c>
      <c r="CQ1248" s="78" t="str">
        <f t="shared" si="741"/>
        <v/>
      </c>
      <c r="CR1248" s="78" t="str">
        <f t="shared" si="742"/>
        <v/>
      </c>
      <c r="CS1248" s="78" t="str">
        <f t="shared" si="743"/>
        <v/>
      </c>
      <c r="CT1248" s="78">
        <f t="shared" si="744"/>
        <v>0</v>
      </c>
      <c r="CU1248" s="78">
        <f t="shared" si="745"/>
        <v>0</v>
      </c>
      <c r="CV1248" s="78">
        <f t="shared" si="746"/>
        <v>0</v>
      </c>
      <c r="CW1248" s="78">
        <f t="shared" si="747"/>
        <v>0</v>
      </c>
      <c r="CX1248" s="78">
        <f t="shared" si="748"/>
        <v>0</v>
      </c>
      <c r="CY1248" s="78">
        <f t="shared" si="749"/>
        <v>0</v>
      </c>
      <c r="CZ1248" s="78">
        <f t="shared" si="750"/>
        <v>0</v>
      </c>
      <c r="DA1248" s="78">
        <f>IF(COUNTIFS($A$2:$A$601,A1248,$B$2:$B$601,B1248,$F$2:F$601,F1248)&gt;1,1,0)</f>
        <v>0</v>
      </c>
      <c r="DB1248" s="78">
        <f t="shared" si="751"/>
        <v>0</v>
      </c>
      <c r="DC1248" s="78">
        <f t="shared" si="752"/>
        <v>0</v>
      </c>
      <c r="DD1248" s="78">
        <f t="shared" si="753"/>
        <v>0</v>
      </c>
      <c r="DE1248" s="78" t="str">
        <f t="shared" si="754"/>
        <v>1</v>
      </c>
      <c r="DF1248" s="78" t="str">
        <f t="shared" si="755"/>
        <v>1</v>
      </c>
      <c r="DG1248" s="78" t="str">
        <f t="shared" si="756"/>
        <v>1</v>
      </c>
      <c r="DH1248" s="78" t="str">
        <f t="shared" si="757"/>
        <v>1</v>
      </c>
      <c r="DI1248" s="79" t="str">
        <f>IFERROR(IF(J1248="","",VLOOKUP(J1248,Lists!$D$3:$E$13,2,FALSE)),1)</f>
        <v/>
      </c>
      <c r="DJ1248" s="79" t="str">
        <f>IFERROR(IF(K1248="","",VLOOKUP(K1248,Lists!$F$3:$G$14,2,FALSE)),1)</f>
        <v/>
      </c>
      <c r="DK1248" s="79" t="str">
        <f>IFERROR(IF(M1248="","",VLOOKUP(M1248,Lists!$AA$3:$AB$18,2,FALSE)),1)</f>
        <v/>
      </c>
      <c r="DL1248" s="79" t="str">
        <f>IFERROR(IF(N1248="","",VLOOKUP(N1248,Lists!$AC$3:$AD$13,2,FALSE)),1)</f>
        <v/>
      </c>
    </row>
    <row r="1249" spans="1:116" ht="15" customHeight="1" x14ac:dyDescent="0.2">
      <c r="A1249" s="20"/>
      <c r="B1249" s="19"/>
      <c r="C1249" s="19"/>
      <c r="D1249" s="19"/>
      <c r="E1249" s="136"/>
      <c r="F1249" s="70"/>
      <c r="G1249" s="19"/>
      <c r="H1249" s="65"/>
      <c r="I1249" s="20"/>
      <c r="J1249" s="66"/>
      <c r="K1249" s="18"/>
      <c r="L1249" s="18"/>
      <c r="M1249" s="20"/>
      <c r="N1249" s="20"/>
      <c r="O1249" s="18"/>
      <c r="P1249" s="134"/>
      <c r="Q1249" s="70"/>
      <c r="R1249" s="134"/>
      <c r="S1249" s="70"/>
      <c r="T1249" s="134"/>
      <c r="U1249" s="70"/>
      <c r="V1249" s="134"/>
      <c r="W1249" s="20"/>
      <c r="X1249" s="135"/>
      <c r="Y1249" s="20"/>
      <c r="Z1249" s="135"/>
      <c r="AA1249" s="19"/>
      <c r="AB1249" s="19"/>
      <c r="AC1249" s="19"/>
      <c r="AD1249" s="19"/>
      <c r="AE1249" s="71" t="str">
        <f t="shared" si="722"/>
        <v/>
      </c>
      <c r="AF1249" s="71" t="str">
        <f t="shared" si="723"/>
        <v/>
      </c>
      <c r="AG1249" s="71" t="str">
        <f t="shared" si="724"/>
        <v/>
      </c>
      <c r="AH1249" s="71" t="str">
        <f t="shared" si="725"/>
        <v/>
      </c>
      <c r="AI1249" s="71" t="str">
        <f t="shared" si="726"/>
        <v/>
      </c>
      <c r="AJ1249" s="71" t="str">
        <f t="shared" si="727"/>
        <v/>
      </c>
      <c r="AK1249" s="71" t="str">
        <f t="shared" si="728"/>
        <v/>
      </c>
      <c r="AL1249" s="71" t="str">
        <f t="shared" si="729"/>
        <v/>
      </c>
      <c r="AM1249" s="71" t="str">
        <f t="shared" si="730"/>
        <v/>
      </c>
      <c r="AN1249" s="72" t="str">
        <f t="shared" si="731"/>
        <v/>
      </c>
      <c r="AO1249" s="73" t="str">
        <f t="shared" si="732"/>
        <v/>
      </c>
      <c r="AP1249" s="72" t="str">
        <f t="shared" si="733"/>
        <v/>
      </c>
      <c r="AQ1249" s="72" t="str">
        <f t="shared" si="734"/>
        <v/>
      </c>
      <c r="AR1249" s="72" t="str">
        <f t="shared" si="735"/>
        <v/>
      </c>
      <c r="AS1249" s="72" t="str">
        <f t="shared" si="736"/>
        <v/>
      </c>
      <c r="AT1249" s="72" t="str">
        <f t="shared" si="737"/>
        <v/>
      </c>
      <c r="AU1249" s="3"/>
      <c r="AV1249" s="3"/>
      <c r="AW1249" s="3"/>
      <c r="AX1249" s="3"/>
      <c r="AY1249" s="3"/>
      <c r="AZ1249" s="3"/>
      <c r="BA1249" s="3"/>
      <c r="BB1249" s="3"/>
      <c r="BC1249" s="3"/>
      <c r="BD1249" s="3"/>
      <c r="BE1249" s="3"/>
      <c r="BF1249" s="3"/>
      <c r="BG1249" s="3"/>
      <c r="BH1249" s="3"/>
      <c r="BI1249" s="3"/>
      <c r="BJ1249" s="3"/>
      <c r="BK1249" s="3"/>
      <c r="BL1249" s="3"/>
      <c r="BM1249" s="3"/>
      <c r="BN1249" s="3"/>
      <c r="BO1249" s="3"/>
      <c r="BP1249" s="3"/>
      <c r="BQ1249" s="3"/>
      <c r="BR1249" s="3"/>
      <c r="BS1249" s="3"/>
      <c r="BT1249" s="3"/>
      <c r="BU1249" s="3"/>
      <c r="BV1249" s="3"/>
      <c r="BW1249" s="3"/>
      <c r="BX1249" s="3"/>
      <c r="BY1249" s="3"/>
      <c r="BZ1249" s="3"/>
      <c r="CA1249" s="3"/>
      <c r="CB1249" s="3"/>
      <c r="CC1249" s="3"/>
      <c r="CD1249" s="3"/>
      <c r="CE1249" s="3"/>
      <c r="CF1249" s="3"/>
      <c r="CG1249" s="3"/>
      <c r="CH1249" s="3"/>
      <c r="CI1249" s="3"/>
      <c r="CJ1249" s="3"/>
      <c r="CK1249" s="3"/>
      <c r="CL1249" s="3"/>
      <c r="CM1249" s="3"/>
      <c r="CN1249" s="78" t="str">
        <f t="shared" si="738"/>
        <v/>
      </c>
      <c r="CO1249" s="78" t="str">
        <f t="shared" si="739"/>
        <v/>
      </c>
      <c r="CP1249" s="78" t="str">
        <f t="shared" si="740"/>
        <v/>
      </c>
      <c r="CQ1249" s="78" t="str">
        <f t="shared" si="741"/>
        <v/>
      </c>
      <c r="CR1249" s="78" t="str">
        <f t="shared" si="742"/>
        <v/>
      </c>
      <c r="CS1249" s="78" t="str">
        <f t="shared" si="743"/>
        <v/>
      </c>
      <c r="CT1249" s="78">
        <f t="shared" si="744"/>
        <v>0</v>
      </c>
      <c r="CU1249" s="78">
        <f t="shared" si="745"/>
        <v>0</v>
      </c>
      <c r="CV1249" s="78">
        <f t="shared" si="746"/>
        <v>0</v>
      </c>
      <c r="CW1249" s="78">
        <f t="shared" si="747"/>
        <v>0</v>
      </c>
      <c r="CX1249" s="78">
        <f t="shared" si="748"/>
        <v>0</v>
      </c>
      <c r="CY1249" s="78">
        <f t="shared" si="749"/>
        <v>0</v>
      </c>
      <c r="CZ1249" s="78">
        <f t="shared" si="750"/>
        <v>0</v>
      </c>
      <c r="DA1249" s="78">
        <f>IF(COUNTIFS($A$2:$A$601,A1249,$B$2:$B$601,B1249,$F$2:F$601,F1249)&gt;1,1,0)</f>
        <v>0</v>
      </c>
      <c r="DB1249" s="78">
        <f t="shared" si="751"/>
        <v>0</v>
      </c>
      <c r="DC1249" s="78">
        <f t="shared" si="752"/>
        <v>0</v>
      </c>
      <c r="DD1249" s="78">
        <f t="shared" si="753"/>
        <v>0</v>
      </c>
      <c r="DE1249" s="78" t="str">
        <f t="shared" si="754"/>
        <v>1</v>
      </c>
      <c r="DF1249" s="78" t="str">
        <f t="shared" si="755"/>
        <v>1</v>
      </c>
      <c r="DG1249" s="78" t="str">
        <f t="shared" si="756"/>
        <v>1</v>
      </c>
      <c r="DH1249" s="78" t="str">
        <f t="shared" si="757"/>
        <v>1</v>
      </c>
      <c r="DI1249" s="79" t="str">
        <f>IFERROR(IF(J1249="","",VLOOKUP(J1249,Lists!$D$3:$E$13,2,FALSE)),1)</f>
        <v/>
      </c>
      <c r="DJ1249" s="79" t="str">
        <f>IFERROR(IF(K1249="","",VLOOKUP(K1249,Lists!$F$3:$G$14,2,FALSE)),1)</f>
        <v/>
      </c>
      <c r="DK1249" s="79" t="str">
        <f>IFERROR(IF(M1249="","",VLOOKUP(M1249,Lists!$AA$3:$AB$18,2,FALSE)),1)</f>
        <v/>
      </c>
      <c r="DL1249" s="79" t="str">
        <f>IFERROR(IF(N1249="","",VLOOKUP(N1249,Lists!$AC$3:$AD$13,2,FALSE)),1)</f>
        <v/>
      </c>
    </row>
    <row r="1250" spans="1:116" ht="15" customHeight="1" x14ac:dyDescent="0.2">
      <c r="A1250" s="20"/>
      <c r="B1250" s="19"/>
      <c r="C1250" s="19"/>
      <c r="D1250" s="19"/>
      <c r="E1250" s="136"/>
      <c r="F1250" s="70"/>
      <c r="G1250" s="19"/>
      <c r="H1250" s="65"/>
      <c r="I1250" s="20"/>
      <c r="J1250" s="66"/>
      <c r="K1250" s="18"/>
      <c r="L1250" s="18"/>
      <c r="M1250" s="20"/>
      <c r="N1250" s="20"/>
      <c r="O1250" s="18"/>
      <c r="P1250" s="134"/>
      <c r="Q1250" s="70"/>
      <c r="R1250" s="134"/>
      <c r="S1250" s="70"/>
      <c r="T1250" s="134"/>
      <c r="U1250" s="70"/>
      <c r="V1250" s="134"/>
      <c r="W1250" s="20"/>
      <c r="X1250" s="135"/>
      <c r="Y1250" s="20"/>
      <c r="Z1250" s="135"/>
      <c r="AA1250" s="19"/>
      <c r="AB1250" s="19"/>
      <c r="AC1250" s="19"/>
      <c r="AD1250" s="19"/>
      <c r="AE1250" s="71" t="str">
        <f t="shared" si="722"/>
        <v/>
      </c>
      <c r="AF1250" s="71" t="str">
        <f t="shared" si="723"/>
        <v/>
      </c>
      <c r="AG1250" s="71" t="str">
        <f t="shared" si="724"/>
        <v/>
      </c>
      <c r="AH1250" s="71" t="str">
        <f t="shared" si="725"/>
        <v/>
      </c>
      <c r="AI1250" s="71" t="str">
        <f t="shared" si="726"/>
        <v/>
      </c>
      <c r="AJ1250" s="71" t="str">
        <f t="shared" si="727"/>
        <v/>
      </c>
      <c r="AK1250" s="71" t="str">
        <f t="shared" si="728"/>
        <v/>
      </c>
      <c r="AL1250" s="71" t="str">
        <f t="shared" si="729"/>
        <v/>
      </c>
      <c r="AM1250" s="71" t="str">
        <f t="shared" si="730"/>
        <v/>
      </c>
      <c r="AN1250" s="72" t="str">
        <f t="shared" si="731"/>
        <v/>
      </c>
      <c r="AO1250" s="73" t="str">
        <f t="shared" si="732"/>
        <v/>
      </c>
      <c r="AP1250" s="72" t="str">
        <f t="shared" si="733"/>
        <v/>
      </c>
      <c r="AQ1250" s="72" t="str">
        <f t="shared" si="734"/>
        <v/>
      </c>
      <c r="AR1250" s="72" t="str">
        <f t="shared" si="735"/>
        <v/>
      </c>
      <c r="AS1250" s="72" t="str">
        <f t="shared" si="736"/>
        <v/>
      </c>
      <c r="AT1250" s="72" t="str">
        <f t="shared" si="737"/>
        <v/>
      </c>
      <c r="AU1250" s="3"/>
      <c r="AV1250" s="3"/>
      <c r="AW1250" s="3"/>
      <c r="AX1250" s="3"/>
      <c r="AY1250" s="3"/>
      <c r="AZ1250" s="3"/>
      <c r="BA1250" s="3"/>
      <c r="BB1250" s="3"/>
      <c r="BC1250" s="3"/>
      <c r="BD1250" s="3"/>
      <c r="BE1250" s="3"/>
      <c r="BF1250" s="3"/>
      <c r="BG1250" s="3"/>
      <c r="BH1250" s="3"/>
      <c r="BI1250" s="3"/>
      <c r="BJ1250" s="3"/>
      <c r="BK1250" s="3"/>
      <c r="BL1250" s="3"/>
      <c r="BM1250" s="3"/>
      <c r="BN1250" s="3"/>
      <c r="BO1250" s="3"/>
      <c r="BP1250" s="3"/>
      <c r="BQ1250" s="3"/>
      <c r="BR1250" s="3"/>
      <c r="BS1250" s="3"/>
      <c r="BT1250" s="3"/>
      <c r="BU1250" s="3"/>
      <c r="BV1250" s="3"/>
      <c r="BW1250" s="3"/>
      <c r="BX1250" s="3"/>
      <c r="BY1250" s="3"/>
      <c r="BZ1250" s="3"/>
      <c r="CA1250" s="3"/>
      <c r="CB1250" s="3"/>
      <c r="CC1250" s="3"/>
      <c r="CD1250" s="3"/>
      <c r="CE1250" s="3"/>
      <c r="CF1250" s="3"/>
      <c r="CG1250" s="3"/>
      <c r="CH1250" s="3"/>
      <c r="CI1250" s="3"/>
      <c r="CJ1250" s="3"/>
      <c r="CK1250" s="3"/>
      <c r="CL1250" s="3"/>
      <c r="CM1250" s="3"/>
      <c r="CN1250" s="78" t="str">
        <f t="shared" si="738"/>
        <v/>
      </c>
      <c r="CO1250" s="78" t="str">
        <f t="shared" si="739"/>
        <v/>
      </c>
      <c r="CP1250" s="78" t="str">
        <f t="shared" si="740"/>
        <v/>
      </c>
      <c r="CQ1250" s="78" t="str">
        <f t="shared" si="741"/>
        <v/>
      </c>
      <c r="CR1250" s="78" t="str">
        <f t="shared" si="742"/>
        <v/>
      </c>
      <c r="CS1250" s="78" t="str">
        <f t="shared" si="743"/>
        <v/>
      </c>
      <c r="CT1250" s="78">
        <f t="shared" si="744"/>
        <v>0</v>
      </c>
      <c r="CU1250" s="78">
        <f t="shared" si="745"/>
        <v>0</v>
      </c>
      <c r="CV1250" s="78">
        <f t="shared" si="746"/>
        <v>0</v>
      </c>
      <c r="CW1250" s="78">
        <f t="shared" si="747"/>
        <v>0</v>
      </c>
      <c r="CX1250" s="78">
        <f t="shared" si="748"/>
        <v>0</v>
      </c>
      <c r="CY1250" s="78">
        <f t="shared" si="749"/>
        <v>0</v>
      </c>
      <c r="CZ1250" s="78">
        <f t="shared" si="750"/>
        <v>0</v>
      </c>
      <c r="DA1250" s="78">
        <f>IF(COUNTIFS($A$2:$A$601,A1250,$B$2:$B$601,B1250,$F$2:F$601,F1250)&gt;1,1,0)</f>
        <v>0</v>
      </c>
      <c r="DB1250" s="78">
        <f t="shared" si="751"/>
        <v>0</v>
      </c>
      <c r="DC1250" s="78">
        <f t="shared" si="752"/>
        <v>0</v>
      </c>
      <c r="DD1250" s="78">
        <f t="shared" si="753"/>
        <v>0</v>
      </c>
      <c r="DE1250" s="78" t="str">
        <f t="shared" si="754"/>
        <v>1</v>
      </c>
      <c r="DF1250" s="78" t="str">
        <f t="shared" si="755"/>
        <v>1</v>
      </c>
      <c r="DG1250" s="78" t="str">
        <f t="shared" si="756"/>
        <v>1</v>
      </c>
      <c r="DH1250" s="78" t="str">
        <f t="shared" si="757"/>
        <v>1</v>
      </c>
      <c r="DI1250" s="79" t="str">
        <f>IFERROR(IF(J1250="","",VLOOKUP(J1250,Lists!$D$3:$E$13,2,FALSE)),1)</f>
        <v/>
      </c>
      <c r="DJ1250" s="79" t="str">
        <f>IFERROR(IF(K1250="","",VLOOKUP(K1250,Lists!$F$3:$G$14,2,FALSE)),1)</f>
        <v/>
      </c>
      <c r="DK1250" s="79" t="str">
        <f>IFERROR(IF(M1250="","",VLOOKUP(M1250,Lists!$AA$3:$AB$18,2,FALSE)),1)</f>
        <v/>
      </c>
      <c r="DL1250" s="79" t="str">
        <f>IFERROR(IF(N1250="","",VLOOKUP(N1250,Lists!$AC$3:$AD$13,2,FALSE)),1)</f>
        <v/>
      </c>
    </row>
    <row r="1251" spans="1:116" ht="15" customHeight="1" x14ac:dyDescent="0.2">
      <c r="A1251" s="20"/>
      <c r="B1251" s="19"/>
      <c r="C1251" s="19"/>
      <c r="D1251" s="19"/>
      <c r="E1251" s="136"/>
      <c r="F1251" s="70"/>
      <c r="G1251" s="19"/>
      <c r="H1251" s="65"/>
      <c r="I1251" s="20"/>
      <c r="J1251" s="66"/>
      <c r="K1251" s="18"/>
      <c r="L1251" s="18"/>
      <c r="M1251" s="20"/>
      <c r="N1251" s="20"/>
      <c r="O1251" s="18"/>
      <c r="P1251" s="134"/>
      <c r="Q1251" s="70"/>
      <c r="R1251" s="134"/>
      <c r="S1251" s="70"/>
      <c r="T1251" s="134"/>
      <c r="U1251" s="70"/>
      <c r="V1251" s="134"/>
      <c r="W1251" s="20"/>
      <c r="X1251" s="135"/>
      <c r="Y1251" s="20"/>
      <c r="Z1251" s="135"/>
      <c r="AA1251" s="19"/>
      <c r="AB1251" s="19"/>
      <c r="AC1251" s="19"/>
      <c r="AD1251" s="19"/>
      <c r="AE1251" s="71" t="str">
        <f t="shared" si="722"/>
        <v/>
      </c>
      <c r="AF1251" s="71" t="str">
        <f t="shared" si="723"/>
        <v/>
      </c>
      <c r="AG1251" s="71" t="str">
        <f t="shared" si="724"/>
        <v/>
      </c>
      <c r="AH1251" s="71" t="str">
        <f t="shared" si="725"/>
        <v/>
      </c>
      <c r="AI1251" s="71" t="str">
        <f t="shared" si="726"/>
        <v/>
      </c>
      <c r="AJ1251" s="71" t="str">
        <f t="shared" si="727"/>
        <v/>
      </c>
      <c r="AK1251" s="71" t="str">
        <f t="shared" si="728"/>
        <v/>
      </c>
      <c r="AL1251" s="71" t="str">
        <f t="shared" si="729"/>
        <v/>
      </c>
      <c r="AM1251" s="71" t="str">
        <f t="shared" si="730"/>
        <v/>
      </c>
      <c r="AN1251" s="72" t="str">
        <f t="shared" si="731"/>
        <v/>
      </c>
      <c r="AO1251" s="73" t="str">
        <f t="shared" si="732"/>
        <v/>
      </c>
      <c r="AP1251" s="72" t="str">
        <f t="shared" si="733"/>
        <v/>
      </c>
      <c r="AQ1251" s="72" t="str">
        <f t="shared" si="734"/>
        <v/>
      </c>
      <c r="AR1251" s="72" t="str">
        <f t="shared" si="735"/>
        <v/>
      </c>
      <c r="AS1251" s="72" t="str">
        <f t="shared" si="736"/>
        <v/>
      </c>
      <c r="AT1251" s="72" t="str">
        <f t="shared" si="737"/>
        <v/>
      </c>
      <c r="AU1251" s="3"/>
      <c r="AV1251" s="3"/>
      <c r="AW1251" s="3"/>
      <c r="AX1251" s="3"/>
      <c r="AY1251" s="3"/>
      <c r="AZ1251" s="3"/>
      <c r="BA1251" s="3"/>
      <c r="BB1251" s="3"/>
      <c r="BC1251" s="3"/>
      <c r="BD1251" s="3"/>
      <c r="BE1251" s="3"/>
      <c r="BF1251" s="3"/>
      <c r="BG1251" s="3"/>
      <c r="BH1251" s="3"/>
      <c r="BI1251" s="3"/>
      <c r="BJ1251" s="3"/>
      <c r="BK1251" s="3"/>
      <c r="BL1251" s="3"/>
      <c r="BM1251" s="3"/>
      <c r="BN1251" s="3"/>
      <c r="BO1251" s="3"/>
      <c r="BP1251" s="3"/>
      <c r="BQ1251" s="3"/>
      <c r="BR1251" s="3"/>
      <c r="BS1251" s="3"/>
      <c r="BT1251" s="3"/>
      <c r="BU1251" s="3"/>
      <c r="BV1251" s="3"/>
      <c r="BW1251" s="3"/>
      <c r="BX1251" s="3"/>
      <c r="BY1251" s="3"/>
      <c r="BZ1251" s="3"/>
      <c r="CA1251" s="3"/>
      <c r="CB1251" s="3"/>
      <c r="CC1251" s="3"/>
      <c r="CD1251" s="3"/>
      <c r="CE1251" s="3"/>
      <c r="CF1251" s="3"/>
      <c r="CG1251" s="3"/>
      <c r="CH1251" s="3"/>
      <c r="CI1251" s="3"/>
      <c r="CJ1251" s="3"/>
      <c r="CK1251" s="3"/>
      <c r="CL1251" s="3"/>
      <c r="CM1251" s="3"/>
      <c r="CN1251" s="78" t="str">
        <f t="shared" si="738"/>
        <v/>
      </c>
      <c r="CO1251" s="78" t="str">
        <f t="shared" si="739"/>
        <v/>
      </c>
      <c r="CP1251" s="78" t="str">
        <f t="shared" si="740"/>
        <v/>
      </c>
      <c r="CQ1251" s="78" t="str">
        <f t="shared" si="741"/>
        <v/>
      </c>
      <c r="CR1251" s="78" t="str">
        <f t="shared" si="742"/>
        <v/>
      </c>
      <c r="CS1251" s="78" t="str">
        <f t="shared" si="743"/>
        <v/>
      </c>
      <c r="CT1251" s="78">
        <f t="shared" si="744"/>
        <v>0</v>
      </c>
      <c r="CU1251" s="78">
        <f t="shared" si="745"/>
        <v>0</v>
      </c>
      <c r="CV1251" s="78">
        <f t="shared" si="746"/>
        <v>0</v>
      </c>
      <c r="CW1251" s="78">
        <f t="shared" si="747"/>
        <v>0</v>
      </c>
      <c r="CX1251" s="78">
        <f t="shared" si="748"/>
        <v>0</v>
      </c>
      <c r="CY1251" s="78">
        <f t="shared" si="749"/>
        <v>0</v>
      </c>
      <c r="CZ1251" s="78">
        <f t="shared" si="750"/>
        <v>0</v>
      </c>
      <c r="DA1251" s="78">
        <f>IF(COUNTIFS($A$2:$A$601,A1251,$B$2:$B$601,B1251,$F$2:F$601,F1251)&gt;1,1,0)</f>
        <v>0</v>
      </c>
      <c r="DB1251" s="78">
        <f t="shared" si="751"/>
        <v>0</v>
      </c>
      <c r="DC1251" s="78">
        <f t="shared" si="752"/>
        <v>0</v>
      </c>
      <c r="DD1251" s="78">
        <f t="shared" si="753"/>
        <v>0</v>
      </c>
      <c r="DE1251" s="78" t="str">
        <f t="shared" si="754"/>
        <v>1</v>
      </c>
      <c r="DF1251" s="78" t="str">
        <f t="shared" si="755"/>
        <v>1</v>
      </c>
      <c r="DG1251" s="78" t="str">
        <f t="shared" si="756"/>
        <v>1</v>
      </c>
      <c r="DH1251" s="78" t="str">
        <f t="shared" si="757"/>
        <v>1</v>
      </c>
      <c r="DI1251" s="79" t="str">
        <f>IFERROR(IF(J1251="","",VLOOKUP(J1251,Lists!$D$3:$E$13,2,FALSE)),1)</f>
        <v/>
      </c>
      <c r="DJ1251" s="79" t="str">
        <f>IFERROR(IF(K1251="","",VLOOKUP(K1251,Lists!$F$3:$G$14,2,FALSE)),1)</f>
        <v/>
      </c>
      <c r="DK1251" s="79" t="str">
        <f>IFERROR(IF(M1251="","",VLOOKUP(M1251,Lists!$AA$3:$AB$18,2,FALSE)),1)</f>
        <v/>
      </c>
      <c r="DL1251" s="79" t="str">
        <f>IFERROR(IF(N1251="","",VLOOKUP(N1251,Lists!$AC$3:$AD$13,2,FALSE)),1)</f>
        <v/>
      </c>
    </row>
    <row r="1252" spans="1:116" ht="15" customHeight="1" x14ac:dyDescent="0.2">
      <c r="A1252" s="20"/>
      <c r="B1252" s="19"/>
      <c r="C1252" s="19"/>
      <c r="D1252" s="19"/>
      <c r="E1252" s="136"/>
      <c r="F1252" s="70"/>
      <c r="G1252" s="19"/>
      <c r="H1252" s="65"/>
      <c r="I1252" s="20"/>
      <c r="J1252" s="66"/>
      <c r="K1252" s="18"/>
      <c r="L1252" s="18"/>
      <c r="M1252" s="20"/>
      <c r="N1252" s="20"/>
      <c r="O1252" s="18"/>
      <c r="P1252" s="134"/>
      <c r="Q1252" s="70"/>
      <c r="R1252" s="134"/>
      <c r="S1252" s="70"/>
      <c r="T1252" s="134"/>
      <c r="U1252" s="70"/>
      <c r="V1252" s="134"/>
      <c r="W1252" s="20"/>
      <c r="X1252" s="135"/>
      <c r="Y1252" s="20"/>
      <c r="Z1252" s="135"/>
      <c r="AA1252" s="19"/>
      <c r="AB1252" s="19"/>
      <c r="AC1252" s="19"/>
      <c r="AD1252" s="19"/>
      <c r="AE1252" s="71" t="str">
        <f t="shared" si="722"/>
        <v/>
      </c>
      <c r="AF1252" s="71" t="str">
        <f t="shared" si="723"/>
        <v/>
      </c>
      <c r="AG1252" s="71" t="str">
        <f t="shared" si="724"/>
        <v/>
      </c>
      <c r="AH1252" s="71" t="str">
        <f t="shared" si="725"/>
        <v/>
      </c>
      <c r="AI1252" s="71" t="str">
        <f t="shared" si="726"/>
        <v/>
      </c>
      <c r="AJ1252" s="71" t="str">
        <f t="shared" si="727"/>
        <v/>
      </c>
      <c r="AK1252" s="71" t="str">
        <f t="shared" si="728"/>
        <v/>
      </c>
      <c r="AL1252" s="71" t="str">
        <f t="shared" si="729"/>
        <v/>
      </c>
      <c r="AM1252" s="71" t="str">
        <f t="shared" si="730"/>
        <v/>
      </c>
      <c r="AN1252" s="72" t="str">
        <f t="shared" si="731"/>
        <v/>
      </c>
      <c r="AO1252" s="73" t="str">
        <f t="shared" si="732"/>
        <v/>
      </c>
      <c r="AP1252" s="72" t="str">
        <f t="shared" si="733"/>
        <v/>
      </c>
      <c r="AQ1252" s="72" t="str">
        <f t="shared" si="734"/>
        <v/>
      </c>
      <c r="AR1252" s="72" t="str">
        <f t="shared" si="735"/>
        <v/>
      </c>
      <c r="AS1252" s="72" t="str">
        <f t="shared" si="736"/>
        <v/>
      </c>
      <c r="AT1252" s="72" t="str">
        <f t="shared" si="737"/>
        <v/>
      </c>
      <c r="AU1252" s="3"/>
      <c r="AV1252" s="3"/>
      <c r="AW1252" s="3"/>
      <c r="AX1252" s="3"/>
      <c r="AY1252" s="3"/>
      <c r="AZ1252" s="3"/>
      <c r="BA1252" s="3"/>
      <c r="BB1252" s="3"/>
      <c r="BC1252" s="3"/>
      <c r="BD1252" s="3"/>
      <c r="BE1252" s="3"/>
      <c r="BF1252" s="3"/>
      <c r="BG1252" s="3"/>
      <c r="BH1252" s="3"/>
      <c r="BI1252" s="3"/>
      <c r="BJ1252" s="3"/>
      <c r="BK1252" s="3"/>
      <c r="BL1252" s="3"/>
      <c r="BM1252" s="3"/>
      <c r="BN1252" s="3"/>
      <c r="BO1252" s="3"/>
      <c r="BP1252" s="3"/>
      <c r="BQ1252" s="3"/>
      <c r="BR1252" s="3"/>
      <c r="BS1252" s="3"/>
      <c r="BT1252" s="3"/>
      <c r="BU1252" s="3"/>
      <c r="BV1252" s="3"/>
      <c r="BW1252" s="3"/>
      <c r="BX1252" s="3"/>
      <c r="BY1252" s="3"/>
      <c r="BZ1252" s="3"/>
      <c r="CA1252" s="3"/>
      <c r="CB1252" s="3"/>
      <c r="CC1252" s="3"/>
      <c r="CD1252" s="3"/>
      <c r="CE1252" s="3"/>
      <c r="CF1252" s="3"/>
      <c r="CG1252" s="3"/>
      <c r="CH1252" s="3"/>
      <c r="CI1252" s="3"/>
      <c r="CJ1252" s="3"/>
      <c r="CK1252" s="3"/>
      <c r="CL1252" s="3"/>
      <c r="CM1252" s="3"/>
      <c r="CN1252" s="78" t="str">
        <f t="shared" si="738"/>
        <v/>
      </c>
      <c r="CO1252" s="78" t="str">
        <f t="shared" si="739"/>
        <v/>
      </c>
      <c r="CP1252" s="78" t="str">
        <f t="shared" si="740"/>
        <v/>
      </c>
      <c r="CQ1252" s="78" t="str">
        <f t="shared" si="741"/>
        <v/>
      </c>
      <c r="CR1252" s="78" t="str">
        <f t="shared" si="742"/>
        <v/>
      </c>
      <c r="CS1252" s="78" t="str">
        <f t="shared" si="743"/>
        <v/>
      </c>
      <c r="CT1252" s="78">
        <f t="shared" si="744"/>
        <v>0</v>
      </c>
      <c r="CU1252" s="78">
        <f t="shared" si="745"/>
        <v>0</v>
      </c>
      <c r="CV1252" s="78">
        <f t="shared" si="746"/>
        <v>0</v>
      </c>
      <c r="CW1252" s="78">
        <f t="shared" si="747"/>
        <v>0</v>
      </c>
      <c r="CX1252" s="78">
        <f t="shared" si="748"/>
        <v>0</v>
      </c>
      <c r="CY1252" s="78">
        <f t="shared" si="749"/>
        <v>0</v>
      </c>
      <c r="CZ1252" s="78">
        <f t="shared" si="750"/>
        <v>0</v>
      </c>
      <c r="DA1252" s="78">
        <f>IF(COUNTIFS($A$2:$A$601,A1252,$B$2:$B$601,B1252,$F$2:F$601,F1252)&gt;1,1,0)</f>
        <v>0</v>
      </c>
      <c r="DB1252" s="78">
        <f t="shared" si="751"/>
        <v>0</v>
      </c>
      <c r="DC1252" s="78">
        <f t="shared" si="752"/>
        <v>0</v>
      </c>
      <c r="DD1252" s="78">
        <f t="shared" si="753"/>
        <v>0</v>
      </c>
      <c r="DE1252" s="78" t="str">
        <f t="shared" si="754"/>
        <v>1</v>
      </c>
      <c r="DF1252" s="78" t="str">
        <f t="shared" si="755"/>
        <v>1</v>
      </c>
      <c r="DG1252" s="78" t="str">
        <f t="shared" si="756"/>
        <v>1</v>
      </c>
      <c r="DH1252" s="78" t="str">
        <f t="shared" si="757"/>
        <v>1</v>
      </c>
      <c r="DI1252" s="79" t="str">
        <f>IFERROR(IF(J1252="","",VLOOKUP(J1252,Lists!$D$3:$E$13,2,FALSE)),1)</f>
        <v/>
      </c>
      <c r="DJ1252" s="79" t="str">
        <f>IFERROR(IF(K1252="","",VLOOKUP(K1252,Lists!$F$3:$G$14,2,FALSE)),1)</f>
        <v/>
      </c>
      <c r="DK1252" s="79" t="str">
        <f>IFERROR(IF(M1252="","",VLOOKUP(M1252,Lists!$AA$3:$AB$18,2,FALSE)),1)</f>
        <v/>
      </c>
      <c r="DL1252" s="79" t="str">
        <f>IFERROR(IF(N1252="","",VLOOKUP(N1252,Lists!$AC$3:$AD$13,2,FALSE)),1)</f>
        <v/>
      </c>
    </row>
    <row r="1253" spans="1:116" ht="15" customHeight="1" x14ac:dyDescent="0.2">
      <c r="A1253" s="20"/>
      <c r="B1253" s="19"/>
      <c r="C1253" s="19"/>
      <c r="D1253" s="19"/>
      <c r="E1253" s="136"/>
      <c r="F1253" s="70"/>
      <c r="G1253" s="19"/>
      <c r="H1253" s="65"/>
      <c r="I1253" s="20"/>
      <c r="J1253" s="66"/>
      <c r="K1253" s="18"/>
      <c r="L1253" s="18"/>
      <c r="M1253" s="20"/>
      <c r="N1253" s="20"/>
      <c r="O1253" s="18"/>
      <c r="P1253" s="134"/>
      <c r="Q1253" s="70"/>
      <c r="R1253" s="134"/>
      <c r="S1253" s="70"/>
      <c r="T1253" s="134"/>
      <c r="U1253" s="70"/>
      <c r="V1253" s="134"/>
      <c r="W1253" s="20"/>
      <c r="X1253" s="135"/>
      <c r="Y1253" s="20"/>
      <c r="Z1253" s="135"/>
      <c r="AA1253" s="19"/>
      <c r="AB1253" s="19"/>
      <c r="AC1253" s="19"/>
      <c r="AD1253" s="19"/>
      <c r="AE1253" s="71" t="str">
        <f t="shared" si="722"/>
        <v/>
      </c>
      <c r="AF1253" s="71" t="str">
        <f t="shared" si="723"/>
        <v/>
      </c>
      <c r="AG1253" s="71" t="str">
        <f t="shared" si="724"/>
        <v/>
      </c>
      <c r="AH1253" s="71" t="str">
        <f t="shared" si="725"/>
        <v/>
      </c>
      <c r="AI1253" s="71" t="str">
        <f t="shared" si="726"/>
        <v/>
      </c>
      <c r="AJ1253" s="71" t="str">
        <f t="shared" si="727"/>
        <v/>
      </c>
      <c r="AK1253" s="71" t="str">
        <f t="shared" si="728"/>
        <v/>
      </c>
      <c r="AL1253" s="71" t="str">
        <f t="shared" si="729"/>
        <v/>
      </c>
      <c r="AM1253" s="71" t="str">
        <f t="shared" si="730"/>
        <v/>
      </c>
      <c r="AN1253" s="72" t="str">
        <f t="shared" si="731"/>
        <v/>
      </c>
      <c r="AO1253" s="73" t="str">
        <f t="shared" si="732"/>
        <v/>
      </c>
      <c r="AP1253" s="72" t="str">
        <f t="shared" si="733"/>
        <v/>
      </c>
      <c r="AQ1253" s="72" t="str">
        <f t="shared" si="734"/>
        <v/>
      </c>
      <c r="AR1253" s="72" t="str">
        <f t="shared" si="735"/>
        <v/>
      </c>
      <c r="AS1253" s="72" t="str">
        <f t="shared" si="736"/>
        <v/>
      </c>
      <c r="AT1253" s="72" t="str">
        <f t="shared" si="737"/>
        <v/>
      </c>
      <c r="AU1253" s="3"/>
      <c r="AV1253" s="3"/>
      <c r="AW1253" s="3"/>
      <c r="AX1253" s="3"/>
      <c r="AY1253" s="3"/>
      <c r="AZ1253" s="3"/>
      <c r="BA1253" s="3"/>
      <c r="BB1253" s="3"/>
      <c r="BC1253" s="3"/>
      <c r="BD1253" s="3"/>
      <c r="BE1253" s="3"/>
      <c r="BF1253" s="3"/>
      <c r="BG1253" s="3"/>
      <c r="BH1253" s="3"/>
      <c r="BI1253" s="3"/>
      <c r="BJ1253" s="3"/>
      <c r="BK1253" s="3"/>
      <c r="BL1253" s="3"/>
      <c r="BM1253" s="3"/>
      <c r="BN1253" s="3"/>
      <c r="BO1253" s="3"/>
      <c r="BP1253" s="3"/>
      <c r="BQ1253" s="3"/>
      <c r="BR1253" s="3"/>
      <c r="BS1253" s="3"/>
      <c r="BT1253" s="3"/>
      <c r="BU1253" s="3"/>
      <c r="BV1253" s="3"/>
      <c r="BW1253" s="3"/>
      <c r="BX1253" s="3"/>
      <c r="BY1253" s="3"/>
      <c r="BZ1253" s="3"/>
      <c r="CA1253" s="3"/>
      <c r="CB1253" s="3"/>
      <c r="CC1253" s="3"/>
      <c r="CD1253" s="3"/>
      <c r="CE1253" s="3"/>
      <c r="CF1253" s="3"/>
      <c r="CG1253" s="3"/>
      <c r="CH1253" s="3"/>
      <c r="CI1253" s="3"/>
      <c r="CJ1253" s="3"/>
      <c r="CK1253" s="3"/>
      <c r="CL1253" s="3"/>
      <c r="CM1253" s="3"/>
      <c r="CN1253" s="78" t="str">
        <f t="shared" si="738"/>
        <v/>
      </c>
      <c r="CO1253" s="78" t="str">
        <f t="shared" si="739"/>
        <v/>
      </c>
      <c r="CP1253" s="78" t="str">
        <f t="shared" si="740"/>
        <v/>
      </c>
      <c r="CQ1253" s="78" t="str">
        <f t="shared" si="741"/>
        <v/>
      </c>
      <c r="CR1253" s="78" t="str">
        <f t="shared" si="742"/>
        <v/>
      </c>
      <c r="CS1253" s="78" t="str">
        <f t="shared" si="743"/>
        <v/>
      </c>
      <c r="CT1253" s="78">
        <f t="shared" si="744"/>
        <v>0</v>
      </c>
      <c r="CU1253" s="78">
        <f t="shared" si="745"/>
        <v>0</v>
      </c>
      <c r="CV1253" s="78">
        <f t="shared" si="746"/>
        <v>0</v>
      </c>
      <c r="CW1253" s="78">
        <f t="shared" si="747"/>
        <v>0</v>
      </c>
      <c r="CX1253" s="78">
        <f t="shared" si="748"/>
        <v>0</v>
      </c>
      <c r="CY1253" s="78">
        <f t="shared" si="749"/>
        <v>0</v>
      </c>
      <c r="CZ1253" s="78">
        <f t="shared" si="750"/>
        <v>0</v>
      </c>
      <c r="DA1253" s="78">
        <f>IF(COUNTIFS($A$2:$A$601,A1253,$B$2:$B$601,B1253,$F$2:F$601,F1253)&gt;1,1,0)</f>
        <v>0</v>
      </c>
      <c r="DB1253" s="78">
        <f t="shared" si="751"/>
        <v>0</v>
      </c>
      <c r="DC1253" s="78">
        <f t="shared" si="752"/>
        <v>0</v>
      </c>
      <c r="DD1253" s="78">
        <f t="shared" si="753"/>
        <v>0</v>
      </c>
      <c r="DE1253" s="78" t="str">
        <f t="shared" si="754"/>
        <v>1</v>
      </c>
      <c r="DF1253" s="78" t="str">
        <f t="shared" si="755"/>
        <v>1</v>
      </c>
      <c r="DG1253" s="78" t="str">
        <f t="shared" si="756"/>
        <v>1</v>
      </c>
      <c r="DH1253" s="78" t="str">
        <f t="shared" si="757"/>
        <v>1</v>
      </c>
      <c r="DI1253" s="79" t="str">
        <f>IFERROR(IF(J1253="","",VLOOKUP(J1253,Lists!$D$3:$E$13,2,FALSE)),1)</f>
        <v/>
      </c>
      <c r="DJ1253" s="79" t="str">
        <f>IFERROR(IF(K1253="","",VLOOKUP(K1253,Lists!$F$3:$G$14,2,FALSE)),1)</f>
        <v/>
      </c>
      <c r="DK1253" s="79" t="str">
        <f>IFERROR(IF(M1253="","",VLOOKUP(M1253,Lists!$AA$3:$AB$18,2,FALSE)),1)</f>
        <v/>
      </c>
      <c r="DL1253" s="79" t="str">
        <f>IFERROR(IF(N1253="","",VLOOKUP(N1253,Lists!$AC$3:$AD$13,2,FALSE)),1)</f>
        <v/>
      </c>
    </row>
    <row r="1254" spans="1:116" ht="15" customHeight="1" x14ac:dyDescent="0.2">
      <c r="A1254" s="20"/>
      <c r="B1254" s="19"/>
      <c r="C1254" s="19"/>
      <c r="D1254" s="19"/>
      <c r="E1254" s="136"/>
      <c r="F1254" s="70"/>
      <c r="G1254" s="19"/>
      <c r="H1254" s="65"/>
      <c r="I1254" s="20"/>
      <c r="J1254" s="66"/>
      <c r="K1254" s="18"/>
      <c r="L1254" s="18"/>
      <c r="M1254" s="20"/>
      <c r="N1254" s="20"/>
      <c r="O1254" s="18"/>
      <c r="P1254" s="134"/>
      <c r="Q1254" s="70"/>
      <c r="R1254" s="134"/>
      <c r="S1254" s="70"/>
      <c r="T1254" s="134"/>
      <c r="U1254" s="70"/>
      <c r="V1254" s="134"/>
      <c r="W1254" s="20"/>
      <c r="X1254" s="135"/>
      <c r="Y1254" s="20"/>
      <c r="Z1254" s="135"/>
      <c r="AA1254" s="19"/>
      <c r="AB1254" s="19"/>
      <c r="AC1254" s="19"/>
      <c r="AD1254" s="19"/>
      <c r="AE1254" s="71" t="str">
        <f t="shared" si="722"/>
        <v/>
      </c>
      <c r="AF1254" s="71" t="str">
        <f t="shared" si="723"/>
        <v/>
      </c>
      <c r="AG1254" s="71" t="str">
        <f t="shared" si="724"/>
        <v/>
      </c>
      <c r="AH1254" s="71" t="str">
        <f t="shared" si="725"/>
        <v/>
      </c>
      <c r="AI1254" s="71" t="str">
        <f t="shared" si="726"/>
        <v/>
      </c>
      <c r="AJ1254" s="71" t="str">
        <f t="shared" si="727"/>
        <v/>
      </c>
      <c r="AK1254" s="71" t="str">
        <f t="shared" si="728"/>
        <v/>
      </c>
      <c r="AL1254" s="71" t="str">
        <f t="shared" si="729"/>
        <v/>
      </c>
      <c r="AM1254" s="71" t="str">
        <f t="shared" si="730"/>
        <v/>
      </c>
      <c r="AN1254" s="72" t="str">
        <f t="shared" si="731"/>
        <v/>
      </c>
      <c r="AO1254" s="73" t="str">
        <f t="shared" si="732"/>
        <v/>
      </c>
      <c r="AP1254" s="72" t="str">
        <f t="shared" si="733"/>
        <v/>
      </c>
      <c r="AQ1254" s="72" t="str">
        <f t="shared" si="734"/>
        <v/>
      </c>
      <c r="AR1254" s="72" t="str">
        <f t="shared" si="735"/>
        <v/>
      </c>
      <c r="AS1254" s="72" t="str">
        <f t="shared" si="736"/>
        <v/>
      </c>
      <c r="AT1254" s="72" t="str">
        <f t="shared" si="737"/>
        <v/>
      </c>
      <c r="AU1254" s="3"/>
      <c r="AV1254" s="3"/>
      <c r="AW1254" s="3"/>
      <c r="AX1254" s="3"/>
      <c r="AY1254" s="3"/>
      <c r="AZ1254" s="3"/>
      <c r="BA1254" s="3"/>
      <c r="BB1254" s="3"/>
      <c r="BC1254" s="3"/>
      <c r="BD1254" s="3"/>
      <c r="BE1254" s="3"/>
      <c r="BF1254" s="3"/>
      <c r="BG1254" s="3"/>
      <c r="BH1254" s="3"/>
      <c r="BI1254" s="3"/>
      <c r="BJ1254" s="3"/>
      <c r="BK1254" s="3"/>
      <c r="BL1254" s="3"/>
      <c r="BM1254" s="3"/>
      <c r="BN1254" s="3"/>
      <c r="BO1254" s="3"/>
      <c r="BP1254" s="3"/>
      <c r="BQ1254" s="3"/>
      <c r="BR1254" s="3"/>
      <c r="BS1254" s="3"/>
      <c r="BT1254" s="3"/>
      <c r="BU1254" s="3"/>
      <c r="BV1254" s="3"/>
      <c r="BW1254" s="3"/>
      <c r="BX1254" s="3"/>
      <c r="BY1254" s="3"/>
      <c r="BZ1254" s="3"/>
      <c r="CA1254" s="3"/>
      <c r="CB1254" s="3"/>
      <c r="CC1254" s="3"/>
      <c r="CD1254" s="3"/>
      <c r="CE1254" s="3"/>
      <c r="CF1254" s="3"/>
      <c r="CG1254" s="3"/>
      <c r="CH1254" s="3"/>
      <c r="CI1254" s="3"/>
      <c r="CJ1254" s="3"/>
      <c r="CK1254" s="3"/>
      <c r="CL1254" s="3"/>
      <c r="CM1254" s="3"/>
      <c r="CN1254" s="78" t="str">
        <f t="shared" si="738"/>
        <v/>
      </c>
      <c r="CO1254" s="78" t="str">
        <f t="shared" si="739"/>
        <v/>
      </c>
      <c r="CP1254" s="78" t="str">
        <f t="shared" si="740"/>
        <v/>
      </c>
      <c r="CQ1254" s="78" t="str">
        <f t="shared" si="741"/>
        <v/>
      </c>
      <c r="CR1254" s="78" t="str">
        <f t="shared" si="742"/>
        <v/>
      </c>
      <c r="CS1254" s="78" t="str">
        <f t="shared" si="743"/>
        <v/>
      </c>
      <c r="CT1254" s="78">
        <f t="shared" si="744"/>
        <v>0</v>
      </c>
      <c r="CU1254" s="78">
        <f t="shared" si="745"/>
        <v>0</v>
      </c>
      <c r="CV1254" s="78">
        <f t="shared" si="746"/>
        <v>0</v>
      </c>
      <c r="CW1254" s="78">
        <f t="shared" si="747"/>
        <v>0</v>
      </c>
      <c r="CX1254" s="78">
        <f t="shared" si="748"/>
        <v>0</v>
      </c>
      <c r="CY1254" s="78">
        <f t="shared" si="749"/>
        <v>0</v>
      </c>
      <c r="CZ1254" s="78">
        <f t="shared" si="750"/>
        <v>0</v>
      </c>
      <c r="DA1254" s="78">
        <f>IF(COUNTIFS($A$2:$A$601,A1254,$B$2:$B$601,B1254,$F$2:F$601,F1254)&gt;1,1,0)</f>
        <v>0</v>
      </c>
      <c r="DB1254" s="78">
        <f t="shared" si="751"/>
        <v>0</v>
      </c>
      <c r="DC1254" s="78">
        <f t="shared" si="752"/>
        <v>0</v>
      </c>
      <c r="DD1254" s="78">
        <f t="shared" si="753"/>
        <v>0</v>
      </c>
      <c r="DE1254" s="78" t="str">
        <f t="shared" si="754"/>
        <v>1</v>
      </c>
      <c r="DF1254" s="78" t="str">
        <f t="shared" si="755"/>
        <v>1</v>
      </c>
      <c r="DG1254" s="78" t="str">
        <f t="shared" si="756"/>
        <v>1</v>
      </c>
      <c r="DH1254" s="78" t="str">
        <f t="shared" si="757"/>
        <v>1</v>
      </c>
      <c r="DI1254" s="79" t="str">
        <f>IFERROR(IF(J1254="","",VLOOKUP(J1254,Lists!$D$3:$E$13,2,FALSE)),1)</f>
        <v/>
      </c>
      <c r="DJ1254" s="79" t="str">
        <f>IFERROR(IF(K1254="","",VLOOKUP(K1254,Lists!$F$3:$G$14,2,FALSE)),1)</f>
        <v/>
      </c>
      <c r="DK1254" s="79" t="str">
        <f>IFERROR(IF(M1254="","",VLOOKUP(M1254,Lists!$AA$3:$AB$18,2,FALSE)),1)</f>
        <v/>
      </c>
      <c r="DL1254" s="79" t="str">
        <f>IFERROR(IF(N1254="","",VLOOKUP(N1254,Lists!$AC$3:$AD$13,2,FALSE)),1)</f>
        <v/>
      </c>
    </row>
    <row r="1255" spans="1:116" ht="15" customHeight="1" x14ac:dyDescent="0.2">
      <c r="A1255" s="20"/>
      <c r="B1255" s="19"/>
      <c r="C1255" s="19"/>
      <c r="D1255" s="19"/>
      <c r="E1255" s="136"/>
      <c r="F1255" s="70"/>
      <c r="G1255" s="19"/>
      <c r="H1255" s="65"/>
      <c r="I1255" s="20"/>
      <c r="J1255" s="66"/>
      <c r="K1255" s="18"/>
      <c r="L1255" s="18"/>
      <c r="M1255" s="20"/>
      <c r="N1255" s="20"/>
      <c r="O1255" s="18"/>
      <c r="P1255" s="134"/>
      <c r="Q1255" s="70"/>
      <c r="R1255" s="134"/>
      <c r="S1255" s="70"/>
      <c r="T1255" s="134"/>
      <c r="U1255" s="70"/>
      <c r="V1255" s="134"/>
      <c r="W1255" s="20"/>
      <c r="X1255" s="135"/>
      <c r="Y1255" s="20"/>
      <c r="Z1255" s="135"/>
      <c r="AA1255" s="19"/>
      <c r="AB1255" s="19"/>
      <c r="AC1255" s="19"/>
      <c r="AD1255" s="19"/>
      <c r="AE1255" s="71" t="str">
        <f t="shared" si="722"/>
        <v/>
      </c>
      <c r="AF1255" s="71" t="str">
        <f t="shared" si="723"/>
        <v/>
      </c>
      <c r="AG1255" s="71" t="str">
        <f t="shared" si="724"/>
        <v/>
      </c>
      <c r="AH1255" s="71" t="str">
        <f t="shared" si="725"/>
        <v/>
      </c>
      <c r="AI1255" s="71" t="str">
        <f t="shared" si="726"/>
        <v/>
      </c>
      <c r="AJ1255" s="71" t="str">
        <f t="shared" si="727"/>
        <v/>
      </c>
      <c r="AK1255" s="71" t="str">
        <f t="shared" si="728"/>
        <v/>
      </c>
      <c r="AL1255" s="71" t="str">
        <f t="shared" si="729"/>
        <v/>
      </c>
      <c r="AM1255" s="71" t="str">
        <f t="shared" si="730"/>
        <v/>
      </c>
      <c r="AN1255" s="72" t="str">
        <f t="shared" si="731"/>
        <v/>
      </c>
      <c r="AO1255" s="73" t="str">
        <f t="shared" si="732"/>
        <v/>
      </c>
      <c r="AP1255" s="72" t="str">
        <f t="shared" si="733"/>
        <v/>
      </c>
      <c r="AQ1255" s="72" t="str">
        <f t="shared" si="734"/>
        <v/>
      </c>
      <c r="AR1255" s="72" t="str">
        <f t="shared" si="735"/>
        <v/>
      </c>
      <c r="AS1255" s="72" t="str">
        <f t="shared" si="736"/>
        <v/>
      </c>
      <c r="AT1255" s="72" t="str">
        <f t="shared" si="737"/>
        <v/>
      </c>
      <c r="AU1255" s="3"/>
      <c r="AV1255" s="3"/>
      <c r="AW1255" s="3"/>
      <c r="AX1255" s="3"/>
      <c r="AY1255" s="3"/>
      <c r="AZ1255" s="3"/>
      <c r="BA1255" s="3"/>
      <c r="BB1255" s="3"/>
      <c r="BC1255" s="3"/>
      <c r="BD1255" s="3"/>
      <c r="BE1255" s="3"/>
      <c r="BF1255" s="3"/>
      <c r="BG1255" s="3"/>
      <c r="BH1255" s="3"/>
      <c r="BI1255" s="3"/>
      <c r="BJ1255" s="3"/>
      <c r="BK1255" s="3"/>
      <c r="BL1255" s="3"/>
      <c r="BM1255" s="3"/>
      <c r="BN1255" s="3"/>
      <c r="BO1255" s="3"/>
      <c r="BP1255" s="3"/>
      <c r="BQ1255" s="3"/>
      <c r="BR1255" s="3"/>
      <c r="BS1255" s="3"/>
      <c r="BT1255" s="3"/>
      <c r="BU1255" s="3"/>
      <c r="BV1255" s="3"/>
      <c r="BW1255" s="3"/>
      <c r="BX1255" s="3"/>
      <c r="BY1255" s="3"/>
      <c r="BZ1255" s="3"/>
      <c r="CA1255" s="3"/>
      <c r="CB1255" s="3"/>
      <c r="CC1255" s="3"/>
      <c r="CD1255" s="3"/>
      <c r="CE1255" s="3"/>
      <c r="CF1255" s="3"/>
      <c r="CG1255" s="3"/>
      <c r="CH1255" s="3"/>
      <c r="CI1255" s="3"/>
      <c r="CJ1255" s="3"/>
      <c r="CK1255" s="3"/>
      <c r="CL1255" s="3"/>
      <c r="CM1255" s="3"/>
      <c r="CN1255" s="78" t="str">
        <f t="shared" si="738"/>
        <v/>
      </c>
      <c r="CO1255" s="78" t="str">
        <f t="shared" si="739"/>
        <v/>
      </c>
      <c r="CP1255" s="78" t="str">
        <f t="shared" si="740"/>
        <v/>
      </c>
      <c r="CQ1255" s="78" t="str">
        <f t="shared" si="741"/>
        <v/>
      </c>
      <c r="CR1255" s="78" t="str">
        <f t="shared" si="742"/>
        <v/>
      </c>
      <c r="CS1255" s="78" t="str">
        <f t="shared" si="743"/>
        <v/>
      </c>
      <c r="CT1255" s="78">
        <f t="shared" si="744"/>
        <v>0</v>
      </c>
      <c r="CU1255" s="78">
        <f t="shared" si="745"/>
        <v>0</v>
      </c>
      <c r="CV1255" s="78">
        <f t="shared" si="746"/>
        <v>0</v>
      </c>
      <c r="CW1255" s="78">
        <f t="shared" si="747"/>
        <v>0</v>
      </c>
      <c r="CX1255" s="78">
        <f t="shared" si="748"/>
        <v>0</v>
      </c>
      <c r="CY1255" s="78">
        <f t="shared" si="749"/>
        <v>0</v>
      </c>
      <c r="CZ1255" s="78">
        <f t="shared" si="750"/>
        <v>0</v>
      </c>
      <c r="DA1255" s="78">
        <f>IF(COUNTIFS($A$2:$A$601,A1255,$B$2:$B$601,B1255,$F$2:F$601,F1255)&gt;1,1,0)</f>
        <v>0</v>
      </c>
      <c r="DB1255" s="78">
        <f t="shared" si="751"/>
        <v>0</v>
      </c>
      <c r="DC1255" s="78">
        <f t="shared" si="752"/>
        <v>0</v>
      </c>
      <c r="DD1255" s="78">
        <f t="shared" si="753"/>
        <v>0</v>
      </c>
      <c r="DE1255" s="78" t="str">
        <f t="shared" si="754"/>
        <v>1</v>
      </c>
      <c r="DF1255" s="78" t="str">
        <f t="shared" si="755"/>
        <v>1</v>
      </c>
      <c r="DG1255" s="78" t="str">
        <f t="shared" si="756"/>
        <v>1</v>
      </c>
      <c r="DH1255" s="78" t="str">
        <f t="shared" si="757"/>
        <v>1</v>
      </c>
      <c r="DI1255" s="79" t="str">
        <f>IFERROR(IF(J1255="","",VLOOKUP(J1255,Lists!$D$3:$E$13,2,FALSE)),1)</f>
        <v/>
      </c>
      <c r="DJ1255" s="79" t="str">
        <f>IFERROR(IF(K1255="","",VLOOKUP(K1255,Lists!$F$3:$G$14,2,FALSE)),1)</f>
        <v/>
      </c>
      <c r="DK1255" s="79" t="str">
        <f>IFERROR(IF(M1255="","",VLOOKUP(M1255,Lists!$AA$3:$AB$18,2,FALSE)),1)</f>
        <v/>
      </c>
      <c r="DL1255" s="79" t="str">
        <f>IFERROR(IF(N1255="","",VLOOKUP(N1255,Lists!$AC$3:$AD$13,2,FALSE)),1)</f>
        <v/>
      </c>
    </row>
    <row r="1256" spans="1:116" ht="15" customHeight="1" x14ac:dyDescent="0.2">
      <c r="A1256" s="20"/>
      <c r="B1256" s="19"/>
      <c r="C1256" s="19"/>
      <c r="D1256" s="19"/>
      <c r="E1256" s="136"/>
      <c r="F1256" s="70"/>
      <c r="G1256" s="19"/>
      <c r="H1256" s="65"/>
      <c r="I1256" s="20"/>
      <c r="J1256" s="66"/>
      <c r="K1256" s="18"/>
      <c r="L1256" s="18"/>
      <c r="M1256" s="20"/>
      <c r="N1256" s="20"/>
      <c r="O1256" s="18"/>
      <c r="P1256" s="134"/>
      <c r="Q1256" s="70"/>
      <c r="R1256" s="134"/>
      <c r="S1256" s="70"/>
      <c r="T1256" s="134"/>
      <c r="U1256" s="70"/>
      <c r="V1256" s="134"/>
      <c r="W1256" s="20"/>
      <c r="X1256" s="135"/>
      <c r="Y1256" s="20"/>
      <c r="Z1256" s="135"/>
      <c r="AA1256" s="19"/>
      <c r="AB1256" s="19"/>
      <c r="AC1256" s="19"/>
      <c r="AD1256" s="19"/>
      <c r="AE1256" s="71" t="str">
        <f t="shared" si="722"/>
        <v/>
      </c>
      <c r="AF1256" s="71" t="str">
        <f t="shared" si="723"/>
        <v/>
      </c>
      <c r="AG1256" s="71" t="str">
        <f t="shared" si="724"/>
        <v/>
      </c>
      <c r="AH1256" s="71" t="str">
        <f t="shared" si="725"/>
        <v/>
      </c>
      <c r="AI1256" s="71" t="str">
        <f t="shared" si="726"/>
        <v/>
      </c>
      <c r="AJ1256" s="71" t="str">
        <f t="shared" si="727"/>
        <v/>
      </c>
      <c r="AK1256" s="71" t="str">
        <f t="shared" si="728"/>
        <v/>
      </c>
      <c r="AL1256" s="71" t="str">
        <f t="shared" si="729"/>
        <v/>
      </c>
      <c r="AM1256" s="71" t="str">
        <f t="shared" si="730"/>
        <v/>
      </c>
      <c r="AN1256" s="72" t="str">
        <f t="shared" si="731"/>
        <v/>
      </c>
      <c r="AO1256" s="73" t="str">
        <f t="shared" si="732"/>
        <v/>
      </c>
      <c r="AP1256" s="72" t="str">
        <f t="shared" si="733"/>
        <v/>
      </c>
      <c r="AQ1256" s="72" t="str">
        <f t="shared" si="734"/>
        <v/>
      </c>
      <c r="AR1256" s="72" t="str">
        <f t="shared" si="735"/>
        <v/>
      </c>
      <c r="AS1256" s="72" t="str">
        <f t="shared" si="736"/>
        <v/>
      </c>
      <c r="AT1256" s="72" t="str">
        <f t="shared" si="737"/>
        <v/>
      </c>
      <c r="AU1256" s="3"/>
      <c r="AV1256" s="3"/>
      <c r="AW1256" s="3"/>
      <c r="AX1256" s="3"/>
      <c r="AY1256" s="3"/>
      <c r="AZ1256" s="3"/>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c r="BX1256" s="3"/>
      <c r="BY1256" s="3"/>
      <c r="BZ1256" s="3"/>
      <c r="CA1256" s="3"/>
      <c r="CB1256" s="3"/>
      <c r="CC1256" s="3"/>
      <c r="CD1256" s="3"/>
      <c r="CE1256" s="3"/>
      <c r="CF1256" s="3"/>
      <c r="CG1256" s="3"/>
      <c r="CH1256" s="3"/>
      <c r="CI1256" s="3"/>
      <c r="CJ1256" s="3"/>
      <c r="CK1256" s="3"/>
      <c r="CL1256" s="3"/>
      <c r="CM1256" s="3"/>
      <c r="CN1256" s="78" t="str">
        <f t="shared" si="738"/>
        <v/>
      </c>
      <c r="CO1256" s="78" t="str">
        <f t="shared" si="739"/>
        <v/>
      </c>
      <c r="CP1256" s="78" t="str">
        <f t="shared" si="740"/>
        <v/>
      </c>
      <c r="CQ1256" s="78" t="str">
        <f t="shared" si="741"/>
        <v/>
      </c>
      <c r="CR1256" s="78" t="str">
        <f t="shared" si="742"/>
        <v/>
      </c>
      <c r="CS1256" s="78" t="str">
        <f t="shared" si="743"/>
        <v/>
      </c>
      <c r="CT1256" s="78">
        <f t="shared" si="744"/>
        <v>0</v>
      </c>
      <c r="CU1256" s="78">
        <f t="shared" si="745"/>
        <v>0</v>
      </c>
      <c r="CV1256" s="78">
        <f t="shared" si="746"/>
        <v>0</v>
      </c>
      <c r="CW1256" s="78">
        <f t="shared" si="747"/>
        <v>0</v>
      </c>
      <c r="CX1256" s="78">
        <f t="shared" si="748"/>
        <v>0</v>
      </c>
      <c r="CY1256" s="78">
        <f t="shared" si="749"/>
        <v>0</v>
      </c>
      <c r="CZ1256" s="78">
        <f t="shared" si="750"/>
        <v>0</v>
      </c>
      <c r="DA1256" s="78">
        <f>IF(COUNTIFS($A$2:$A$601,A1256,$B$2:$B$601,B1256,$F$2:F$601,F1256)&gt;1,1,0)</f>
        <v>0</v>
      </c>
      <c r="DB1256" s="78">
        <f t="shared" si="751"/>
        <v>0</v>
      </c>
      <c r="DC1256" s="78">
        <f t="shared" si="752"/>
        <v>0</v>
      </c>
      <c r="DD1256" s="78">
        <f t="shared" si="753"/>
        <v>0</v>
      </c>
      <c r="DE1256" s="78" t="str">
        <f t="shared" si="754"/>
        <v>1</v>
      </c>
      <c r="DF1256" s="78" t="str">
        <f t="shared" si="755"/>
        <v>1</v>
      </c>
      <c r="DG1256" s="78" t="str">
        <f t="shared" si="756"/>
        <v>1</v>
      </c>
      <c r="DH1256" s="78" t="str">
        <f t="shared" si="757"/>
        <v>1</v>
      </c>
      <c r="DI1256" s="79" t="str">
        <f>IFERROR(IF(J1256="","",VLOOKUP(J1256,Lists!$D$3:$E$13,2,FALSE)),1)</f>
        <v/>
      </c>
      <c r="DJ1256" s="79" t="str">
        <f>IFERROR(IF(K1256="","",VLOOKUP(K1256,Lists!$F$3:$G$14,2,FALSE)),1)</f>
        <v/>
      </c>
      <c r="DK1256" s="79" t="str">
        <f>IFERROR(IF(M1256="","",VLOOKUP(M1256,Lists!$AA$3:$AB$18,2,FALSE)),1)</f>
        <v/>
      </c>
      <c r="DL1256" s="79" t="str">
        <f>IFERROR(IF(N1256="","",VLOOKUP(N1256,Lists!$AC$3:$AD$13,2,FALSE)),1)</f>
        <v/>
      </c>
    </row>
    <row r="1257" spans="1:116" ht="15" customHeight="1" x14ac:dyDescent="0.2">
      <c r="A1257" s="20"/>
      <c r="B1257" s="19"/>
      <c r="C1257" s="19"/>
      <c r="D1257" s="19"/>
      <c r="E1257" s="136"/>
      <c r="F1257" s="70"/>
      <c r="G1257" s="19"/>
      <c r="H1257" s="65"/>
      <c r="I1257" s="20"/>
      <c r="J1257" s="66"/>
      <c r="K1257" s="18"/>
      <c r="L1257" s="18"/>
      <c r="M1257" s="20"/>
      <c r="N1257" s="20"/>
      <c r="O1257" s="18"/>
      <c r="P1257" s="134"/>
      <c r="Q1257" s="70"/>
      <c r="R1257" s="134"/>
      <c r="S1257" s="70"/>
      <c r="T1257" s="134"/>
      <c r="U1257" s="70"/>
      <c r="V1257" s="134"/>
      <c r="W1257" s="20"/>
      <c r="X1257" s="135"/>
      <c r="Y1257" s="20"/>
      <c r="Z1257" s="135"/>
      <c r="AA1257" s="19"/>
      <c r="AB1257" s="19"/>
      <c r="AC1257" s="19"/>
      <c r="AD1257" s="19"/>
      <c r="AE1257" s="71" t="str">
        <f t="shared" si="722"/>
        <v/>
      </c>
      <c r="AF1257" s="71" t="str">
        <f t="shared" si="723"/>
        <v/>
      </c>
      <c r="AG1257" s="71" t="str">
        <f t="shared" si="724"/>
        <v/>
      </c>
      <c r="AH1257" s="71" t="str">
        <f t="shared" si="725"/>
        <v/>
      </c>
      <c r="AI1257" s="71" t="str">
        <f t="shared" si="726"/>
        <v/>
      </c>
      <c r="AJ1257" s="71" t="str">
        <f t="shared" si="727"/>
        <v/>
      </c>
      <c r="AK1257" s="71" t="str">
        <f t="shared" si="728"/>
        <v/>
      </c>
      <c r="AL1257" s="71" t="str">
        <f t="shared" si="729"/>
        <v/>
      </c>
      <c r="AM1257" s="71" t="str">
        <f t="shared" si="730"/>
        <v/>
      </c>
      <c r="AN1257" s="72" t="str">
        <f t="shared" si="731"/>
        <v/>
      </c>
      <c r="AO1257" s="73" t="str">
        <f t="shared" si="732"/>
        <v/>
      </c>
      <c r="AP1257" s="72" t="str">
        <f t="shared" si="733"/>
        <v/>
      </c>
      <c r="AQ1257" s="72" t="str">
        <f t="shared" si="734"/>
        <v/>
      </c>
      <c r="AR1257" s="72" t="str">
        <f t="shared" si="735"/>
        <v/>
      </c>
      <c r="AS1257" s="72" t="str">
        <f t="shared" si="736"/>
        <v/>
      </c>
      <c r="AT1257" s="72" t="str">
        <f t="shared" si="737"/>
        <v/>
      </c>
      <c r="AU1257" s="3"/>
      <c r="AV1257" s="3"/>
      <c r="AW1257" s="3"/>
      <c r="AX1257" s="3"/>
      <c r="AY1257" s="3"/>
      <c r="AZ1257" s="3"/>
      <c r="BA1257" s="3"/>
      <c r="BB1257" s="3"/>
      <c r="BC1257" s="3"/>
      <c r="BD1257" s="3"/>
      <c r="BE1257" s="3"/>
      <c r="BF1257" s="3"/>
      <c r="BG1257" s="3"/>
      <c r="BH1257" s="3"/>
      <c r="BI1257" s="3"/>
      <c r="BJ1257" s="3"/>
      <c r="BK1257" s="3"/>
      <c r="BL1257" s="3"/>
      <c r="BM1257" s="3"/>
      <c r="BN1257" s="3"/>
      <c r="BO1257" s="3"/>
      <c r="BP1257" s="3"/>
      <c r="BQ1257" s="3"/>
      <c r="BR1257" s="3"/>
      <c r="BS1257" s="3"/>
      <c r="BT1257" s="3"/>
      <c r="BU1257" s="3"/>
      <c r="BV1257" s="3"/>
      <c r="BW1257" s="3"/>
      <c r="BX1257" s="3"/>
      <c r="BY1257" s="3"/>
      <c r="BZ1257" s="3"/>
      <c r="CA1257" s="3"/>
      <c r="CB1257" s="3"/>
      <c r="CC1257" s="3"/>
      <c r="CD1257" s="3"/>
      <c r="CE1257" s="3"/>
      <c r="CF1257" s="3"/>
      <c r="CG1257" s="3"/>
      <c r="CH1257" s="3"/>
      <c r="CI1257" s="3"/>
      <c r="CJ1257" s="3"/>
      <c r="CK1257" s="3"/>
      <c r="CL1257" s="3"/>
      <c r="CM1257" s="3"/>
      <c r="CN1257" s="78" t="str">
        <f t="shared" si="738"/>
        <v/>
      </c>
      <c r="CO1257" s="78" t="str">
        <f t="shared" si="739"/>
        <v/>
      </c>
      <c r="CP1257" s="78" t="str">
        <f t="shared" si="740"/>
        <v/>
      </c>
      <c r="CQ1257" s="78" t="str">
        <f t="shared" si="741"/>
        <v/>
      </c>
      <c r="CR1257" s="78" t="str">
        <f t="shared" si="742"/>
        <v/>
      </c>
      <c r="CS1257" s="78" t="str">
        <f t="shared" si="743"/>
        <v/>
      </c>
      <c r="CT1257" s="78">
        <f t="shared" si="744"/>
        <v>0</v>
      </c>
      <c r="CU1257" s="78">
        <f t="shared" si="745"/>
        <v>0</v>
      </c>
      <c r="CV1257" s="78">
        <f t="shared" si="746"/>
        <v>0</v>
      </c>
      <c r="CW1257" s="78">
        <f t="shared" si="747"/>
        <v>0</v>
      </c>
      <c r="CX1257" s="78">
        <f t="shared" si="748"/>
        <v>0</v>
      </c>
      <c r="CY1257" s="78">
        <f t="shared" si="749"/>
        <v>0</v>
      </c>
      <c r="CZ1257" s="78">
        <f t="shared" si="750"/>
        <v>0</v>
      </c>
      <c r="DA1257" s="78">
        <f>IF(COUNTIFS($A$2:$A$601,A1257,$B$2:$B$601,B1257,$F$2:F$601,F1257)&gt;1,1,0)</f>
        <v>0</v>
      </c>
      <c r="DB1257" s="78">
        <f t="shared" si="751"/>
        <v>0</v>
      </c>
      <c r="DC1257" s="78">
        <f t="shared" si="752"/>
        <v>0</v>
      </c>
      <c r="DD1257" s="78">
        <f t="shared" si="753"/>
        <v>0</v>
      </c>
      <c r="DE1257" s="78" t="str">
        <f t="shared" si="754"/>
        <v>1</v>
      </c>
      <c r="DF1257" s="78" t="str">
        <f t="shared" si="755"/>
        <v>1</v>
      </c>
      <c r="DG1257" s="78" t="str">
        <f t="shared" si="756"/>
        <v>1</v>
      </c>
      <c r="DH1257" s="78" t="str">
        <f t="shared" si="757"/>
        <v>1</v>
      </c>
      <c r="DI1257" s="79" t="str">
        <f>IFERROR(IF(J1257="","",VLOOKUP(J1257,Lists!$D$3:$E$13,2,FALSE)),1)</f>
        <v/>
      </c>
      <c r="DJ1257" s="79" t="str">
        <f>IFERROR(IF(K1257="","",VLOOKUP(K1257,Lists!$F$3:$G$14,2,FALSE)),1)</f>
        <v/>
      </c>
      <c r="DK1257" s="79" t="str">
        <f>IFERROR(IF(M1257="","",VLOOKUP(M1257,Lists!$AA$3:$AB$18,2,FALSE)),1)</f>
        <v/>
      </c>
      <c r="DL1257" s="79" t="str">
        <f>IFERROR(IF(N1257="","",VLOOKUP(N1257,Lists!$AC$3:$AD$13,2,FALSE)),1)</f>
        <v/>
      </c>
    </row>
    <row r="1258" spans="1:116" ht="15" customHeight="1" x14ac:dyDescent="0.2">
      <c r="A1258" s="20"/>
      <c r="B1258" s="19"/>
      <c r="C1258" s="19"/>
      <c r="D1258" s="19"/>
      <c r="E1258" s="136"/>
      <c r="F1258" s="70"/>
      <c r="G1258" s="19"/>
      <c r="H1258" s="65"/>
      <c r="I1258" s="20"/>
      <c r="J1258" s="66"/>
      <c r="K1258" s="18"/>
      <c r="L1258" s="18"/>
      <c r="M1258" s="20"/>
      <c r="N1258" s="20"/>
      <c r="O1258" s="18"/>
      <c r="P1258" s="134"/>
      <c r="Q1258" s="70"/>
      <c r="R1258" s="134"/>
      <c r="S1258" s="70"/>
      <c r="T1258" s="134"/>
      <c r="U1258" s="70"/>
      <c r="V1258" s="134"/>
      <c r="W1258" s="20"/>
      <c r="X1258" s="135"/>
      <c r="Y1258" s="20"/>
      <c r="Z1258" s="135"/>
      <c r="AA1258" s="19"/>
      <c r="AB1258" s="19"/>
      <c r="AC1258" s="19"/>
      <c r="AD1258" s="19"/>
      <c r="AE1258" s="71" t="str">
        <f t="shared" si="722"/>
        <v/>
      </c>
      <c r="AF1258" s="71" t="str">
        <f t="shared" si="723"/>
        <v/>
      </c>
      <c r="AG1258" s="71" t="str">
        <f t="shared" si="724"/>
        <v/>
      </c>
      <c r="AH1258" s="71" t="str">
        <f t="shared" si="725"/>
        <v/>
      </c>
      <c r="AI1258" s="71" t="str">
        <f t="shared" si="726"/>
        <v/>
      </c>
      <c r="AJ1258" s="71" t="str">
        <f t="shared" si="727"/>
        <v/>
      </c>
      <c r="AK1258" s="71" t="str">
        <f t="shared" si="728"/>
        <v/>
      </c>
      <c r="AL1258" s="71" t="str">
        <f t="shared" si="729"/>
        <v/>
      </c>
      <c r="AM1258" s="71" t="str">
        <f t="shared" si="730"/>
        <v/>
      </c>
      <c r="AN1258" s="72" t="str">
        <f t="shared" si="731"/>
        <v/>
      </c>
      <c r="AO1258" s="73" t="str">
        <f t="shared" si="732"/>
        <v/>
      </c>
      <c r="AP1258" s="72" t="str">
        <f t="shared" si="733"/>
        <v/>
      </c>
      <c r="AQ1258" s="72" t="str">
        <f t="shared" si="734"/>
        <v/>
      </c>
      <c r="AR1258" s="72" t="str">
        <f t="shared" si="735"/>
        <v/>
      </c>
      <c r="AS1258" s="72" t="str">
        <f t="shared" si="736"/>
        <v/>
      </c>
      <c r="AT1258" s="72" t="str">
        <f t="shared" si="737"/>
        <v/>
      </c>
      <c r="AU1258" s="3"/>
      <c r="AV1258" s="3"/>
      <c r="AW1258" s="3"/>
      <c r="AX1258" s="3"/>
      <c r="AY1258" s="3"/>
      <c r="AZ1258" s="3"/>
      <c r="BA1258" s="3"/>
      <c r="BB1258" s="3"/>
      <c r="BC1258" s="3"/>
      <c r="BD1258" s="3"/>
      <c r="BE1258" s="3"/>
      <c r="BF1258" s="3"/>
      <c r="BG1258" s="3"/>
      <c r="BH1258" s="3"/>
      <c r="BI1258" s="3"/>
      <c r="BJ1258" s="3"/>
      <c r="BK1258" s="3"/>
      <c r="BL1258" s="3"/>
      <c r="BM1258" s="3"/>
      <c r="BN1258" s="3"/>
      <c r="BO1258" s="3"/>
      <c r="BP1258" s="3"/>
      <c r="BQ1258" s="3"/>
      <c r="BR1258" s="3"/>
      <c r="BS1258" s="3"/>
      <c r="BT1258" s="3"/>
      <c r="BU1258" s="3"/>
      <c r="BV1258" s="3"/>
      <c r="BW1258" s="3"/>
      <c r="BX1258" s="3"/>
      <c r="BY1258" s="3"/>
      <c r="BZ1258" s="3"/>
      <c r="CA1258" s="3"/>
      <c r="CB1258" s="3"/>
      <c r="CC1258" s="3"/>
      <c r="CD1258" s="3"/>
      <c r="CE1258" s="3"/>
      <c r="CF1258" s="3"/>
      <c r="CG1258" s="3"/>
      <c r="CH1258" s="3"/>
      <c r="CI1258" s="3"/>
      <c r="CJ1258" s="3"/>
      <c r="CK1258" s="3"/>
      <c r="CL1258" s="3"/>
      <c r="CM1258" s="3"/>
      <c r="CN1258" s="78" t="str">
        <f t="shared" si="738"/>
        <v/>
      </c>
      <c r="CO1258" s="78" t="str">
        <f t="shared" si="739"/>
        <v/>
      </c>
      <c r="CP1258" s="78" t="str">
        <f t="shared" si="740"/>
        <v/>
      </c>
      <c r="CQ1258" s="78" t="str">
        <f t="shared" si="741"/>
        <v/>
      </c>
      <c r="CR1258" s="78" t="str">
        <f t="shared" si="742"/>
        <v/>
      </c>
      <c r="CS1258" s="78" t="str">
        <f t="shared" si="743"/>
        <v/>
      </c>
      <c r="CT1258" s="78">
        <f t="shared" si="744"/>
        <v>0</v>
      </c>
      <c r="CU1258" s="78">
        <f t="shared" si="745"/>
        <v>0</v>
      </c>
      <c r="CV1258" s="78">
        <f t="shared" si="746"/>
        <v>0</v>
      </c>
      <c r="CW1258" s="78">
        <f t="shared" si="747"/>
        <v>0</v>
      </c>
      <c r="CX1258" s="78">
        <f t="shared" si="748"/>
        <v>0</v>
      </c>
      <c r="CY1258" s="78">
        <f t="shared" si="749"/>
        <v>0</v>
      </c>
      <c r="CZ1258" s="78">
        <f t="shared" si="750"/>
        <v>0</v>
      </c>
      <c r="DA1258" s="78">
        <f>IF(COUNTIFS($A$2:$A$601,A1258,$B$2:$B$601,B1258,$F$2:F$601,F1258)&gt;1,1,0)</f>
        <v>0</v>
      </c>
      <c r="DB1258" s="78">
        <f t="shared" si="751"/>
        <v>0</v>
      </c>
      <c r="DC1258" s="78">
        <f t="shared" si="752"/>
        <v>0</v>
      </c>
      <c r="DD1258" s="78">
        <f t="shared" si="753"/>
        <v>0</v>
      </c>
      <c r="DE1258" s="78" t="str">
        <f t="shared" si="754"/>
        <v>1</v>
      </c>
      <c r="DF1258" s="78" t="str">
        <f t="shared" si="755"/>
        <v>1</v>
      </c>
      <c r="DG1258" s="78" t="str">
        <f t="shared" si="756"/>
        <v>1</v>
      </c>
      <c r="DH1258" s="78" t="str">
        <f t="shared" si="757"/>
        <v>1</v>
      </c>
      <c r="DI1258" s="79" t="str">
        <f>IFERROR(IF(J1258="","",VLOOKUP(J1258,Lists!$D$3:$E$13,2,FALSE)),1)</f>
        <v/>
      </c>
      <c r="DJ1258" s="79" t="str">
        <f>IFERROR(IF(K1258="","",VLOOKUP(K1258,Lists!$F$3:$G$14,2,FALSE)),1)</f>
        <v/>
      </c>
      <c r="DK1258" s="79" t="str">
        <f>IFERROR(IF(M1258="","",VLOOKUP(M1258,Lists!$AA$3:$AB$18,2,FALSE)),1)</f>
        <v/>
      </c>
      <c r="DL1258" s="79" t="str">
        <f>IFERROR(IF(N1258="","",VLOOKUP(N1258,Lists!$AC$3:$AD$13,2,FALSE)),1)</f>
        <v/>
      </c>
    </row>
    <row r="1259" spans="1:116" ht="15" customHeight="1" x14ac:dyDescent="0.2">
      <c r="A1259" s="20"/>
      <c r="B1259" s="19"/>
      <c r="C1259" s="19"/>
      <c r="D1259" s="19"/>
      <c r="E1259" s="136"/>
      <c r="F1259" s="70"/>
      <c r="G1259" s="19"/>
      <c r="H1259" s="65"/>
      <c r="I1259" s="20"/>
      <c r="J1259" s="66"/>
      <c r="K1259" s="18"/>
      <c r="L1259" s="18"/>
      <c r="M1259" s="20"/>
      <c r="N1259" s="20"/>
      <c r="O1259" s="18"/>
      <c r="P1259" s="134"/>
      <c r="Q1259" s="70"/>
      <c r="R1259" s="134"/>
      <c r="S1259" s="70"/>
      <c r="T1259" s="134"/>
      <c r="U1259" s="70"/>
      <c r="V1259" s="134"/>
      <c r="W1259" s="20"/>
      <c r="X1259" s="135"/>
      <c r="Y1259" s="20"/>
      <c r="Z1259" s="135"/>
      <c r="AA1259" s="19"/>
      <c r="AB1259" s="19"/>
      <c r="AC1259" s="19"/>
      <c r="AD1259" s="19"/>
      <c r="AE1259" s="71" t="str">
        <f t="shared" si="722"/>
        <v/>
      </c>
      <c r="AF1259" s="71" t="str">
        <f t="shared" si="723"/>
        <v/>
      </c>
      <c r="AG1259" s="71" t="str">
        <f t="shared" si="724"/>
        <v/>
      </c>
      <c r="AH1259" s="71" t="str">
        <f t="shared" si="725"/>
        <v/>
      </c>
      <c r="AI1259" s="71" t="str">
        <f t="shared" si="726"/>
        <v/>
      </c>
      <c r="AJ1259" s="71" t="str">
        <f t="shared" si="727"/>
        <v/>
      </c>
      <c r="AK1259" s="71" t="str">
        <f t="shared" si="728"/>
        <v/>
      </c>
      <c r="AL1259" s="71" t="str">
        <f t="shared" si="729"/>
        <v/>
      </c>
      <c r="AM1259" s="71" t="str">
        <f t="shared" si="730"/>
        <v/>
      </c>
      <c r="AN1259" s="72" t="str">
        <f t="shared" si="731"/>
        <v/>
      </c>
      <c r="AO1259" s="73" t="str">
        <f t="shared" si="732"/>
        <v/>
      </c>
      <c r="AP1259" s="72" t="str">
        <f t="shared" si="733"/>
        <v/>
      </c>
      <c r="AQ1259" s="72" t="str">
        <f t="shared" si="734"/>
        <v/>
      </c>
      <c r="AR1259" s="72" t="str">
        <f t="shared" si="735"/>
        <v/>
      </c>
      <c r="AS1259" s="72" t="str">
        <f t="shared" si="736"/>
        <v/>
      </c>
      <c r="AT1259" s="72" t="str">
        <f t="shared" si="737"/>
        <v/>
      </c>
      <c r="AU1259" s="3"/>
      <c r="AV1259" s="3"/>
      <c r="AW1259" s="3"/>
      <c r="AX1259" s="3"/>
      <c r="AY1259" s="3"/>
      <c r="AZ1259" s="3"/>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3"/>
      <c r="CB1259" s="3"/>
      <c r="CC1259" s="3"/>
      <c r="CD1259" s="3"/>
      <c r="CE1259" s="3"/>
      <c r="CF1259" s="3"/>
      <c r="CG1259" s="3"/>
      <c r="CH1259" s="3"/>
      <c r="CI1259" s="3"/>
      <c r="CJ1259" s="3"/>
      <c r="CK1259" s="3"/>
      <c r="CL1259" s="3"/>
      <c r="CM1259" s="3"/>
      <c r="CN1259" s="78" t="str">
        <f t="shared" si="738"/>
        <v/>
      </c>
      <c r="CO1259" s="78" t="str">
        <f t="shared" si="739"/>
        <v/>
      </c>
      <c r="CP1259" s="78" t="str">
        <f t="shared" si="740"/>
        <v/>
      </c>
      <c r="CQ1259" s="78" t="str">
        <f t="shared" si="741"/>
        <v/>
      </c>
      <c r="CR1259" s="78" t="str">
        <f t="shared" si="742"/>
        <v/>
      </c>
      <c r="CS1259" s="78" t="str">
        <f t="shared" si="743"/>
        <v/>
      </c>
      <c r="CT1259" s="78">
        <f t="shared" si="744"/>
        <v>0</v>
      </c>
      <c r="CU1259" s="78">
        <f t="shared" si="745"/>
        <v>0</v>
      </c>
      <c r="CV1259" s="78">
        <f t="shared" si="746"/>
        <v>0</v>
      </c>
      <c r="CW1259" s="78">
        <f t="shared" si="747"/>
        <v>0</v>
      </c>
      <c r="CX1259" s="78">
        <f t="shared" si="748"/>
        <v>0</v>
      </c>
      <c r="CY1259" s="78">
        <f t="shared" si="749"/>
        <v>0</v>
      </c>
      <c r="CZ1259" s="78">
        <f t="shared" si="750"/>
        <v>0</v>
      </c>
      <c r="DA1259" s="78">
        <f>IF(COUNTIFS($A$2:$A$601,A1259,$B$2:$B$601,B1259,$F$2:F$601,F1259)&gt;1,1,0)</f>
        <v>0</v>
      </c>
      <c r="DB1259" s="78">
        <f t="shared" si="751"/>
        <v>0</v>
      </c>
      <c r="DC1259" s="78">
        <f t="shared" si="752"/>
        <v>0</v>
      </c>
      <c r="DD1259" s="78">
        <f t="shared" si="753"/>
        <v>0</v>
      </c>
      <c r="DE1259" s="78" t="str">
        <f t="shared" si="754"/>
        <v>1</v>
      </c>
      <c r="DF1259" s="78" t="str">
        <f t="shared" si="755"/>
        <v>1</v>
      </c>
      <c r="DG1259" s="78" t="str">
        <f t="shared" si="756"/>
        <v>1</v>
      </c>
      <c r="DH1259" s="78" t="str">
        <f t="shared" si="757"/>
        <v>1</v>
      </c>
      <c r="DI1259" s="79" t="str">
        <f>IFERROR(IF(J1259="","",VLOOKUP(J1259,Lists!$D$3:$E$13,2,FALSE)),1)</f>
        <v/>
      </c>
      <c r="DJ1259" s="79" t="str">
        <f>IFERROR(IF(K1259="","",VLOOKUP(K1259,Lists!$F$3:$G$14,2,FALSE)),1)</f>
        <v/>
      </c>
      <c r="DK1259" s="79" t="str">
        <f>IFERROR(IF(M1259="","",VLOOKUP(M1259,Lists!$AA$3:$AB$18,2,FALSE)),1)</f>
        <v/>
      </c>
      <c r="DL1259" s="79" t="str">
        <f>IFERROR(IF(N1259="","",VLOOKUP(N1259,Lists!$AC$3:$AD$13,2,FALSE)),1)</f>
        <v/>
      </c>
    </row>
    <row r="1260" spans="1:116" ht="15" customHeight="1" x14ac:dyDescent="0.2">
      <c r="A1260" s="20"/>
      <c r="B1260" s="19"/>
      <c r="C1260" s="19"/>
      <c r="D1260" s="19"/>
      <c r="E1260" s="136"/>
      <c r="F1260" s="70"/>
      <c r="G1260" s="19"/>
      <c r="H1260" s="65"/>
      <c r="I1260" s="20"/>
      <c r="J1260" s="66"/>
      <c r="K1260" s="18"/>
      <c r="L1260" s="18"/>
      <c r="M1260" s="20"/>
      <c r="N1260" s="20"/>
      <c r="O1260" s="18"/>
      <c r="P1260" s="134"/>
      <c r="Q1260" s="70"/>
      <c r="R1260" s="134"/>
      <c r="S1260" s="70"/>
      <c r="T1260" s="134"/>
      <c r="U1260" s="70"/>
      <c r="V1260" s="134"/>
      <c r="W1260" s="20"/>
      <c r="X1260" s="135"/>
      <c r="Y1260" s="20"/>
      <c r="Z1260" s="135"/>
      <c r="AA1260" s="19"/>
      <c r="AB1260" s="19"/>
      <c r="AC1260" s="19"/>
      <c r="AD1260" s="19"/>
      <c r="AE1260" s="71" t="str">
        <f t="shared" si="722"/>
        <v/>
      </c>
      <c r="AF1260" s="71" t="str">
        <f t="shared" si="723"/>
        <v/>
      </c>
      <c r="AG1260" s="71" t="str">
        <f t="shared" si="724"/>
        <v/>
      </c>
      <c r="AH1260" s="71" t="str">
        <f t="shared" si="725"/>
        <v/>
      </c>
      <c r="AI1260" s="71" t="str">
        <f t="shared" si="726"/>
        <v/>
      </c>
      <c r="AJ1260" s="71" t="str">
        <f t="shared" si="727"/>
        <v/>
      </c>
      <c r="AK1260" s="71" t="str">
        <f t="shared" si="728"/>
        <v/>
      </c>
      <c r="AL1260" s="71" t="str">
        <f t="shared" si="729"/>
        <v/>
      </c>
      <c r="AM1260" s="71" t="str">
        <f t="shared" si="730"/>
        <v/>
      </c>
      <c r="AN1260" s="72" t="str">
        <f t="shared" si="731"/>
        <v/>
      </c>
      <c r="AO1260" s="73" t="str">
        <f t="shared" si="732"/>
        <v/>
      </c>
      <c r="AP1260" s="72" t="str">
        <f t="shared" si="733"/>
        <v/>
      </c>
      <c r="AQ1260" s="72" t="str">
        <f t="shared" si="734"/>
        <v/>
      </c>
      <c r="AR1260" s="72" t="str">
        <f t="shared" si="735"/>
        <v/>
      </c>
      <c r="AS1260" s="72" t="str">
        <f t="shared" si="736"/>
        <v/>
      </c>
      <c r="AT1260" s="72" t="str">
        <f t="shared" si="737"/>
        <v/>
      </c>
      <c r="AU1260" s="3"/>
      <c r="AV1260" s="3"/>
      <c r="AW1260" s="3"/>
      <c r="AX1260" s="3"/>
      <c r="AY1260" s="3"/>
      <c r="AZ1260" s="3"/>
      <c r="BA1260" s="3"/>
      <c r="BB1260" s="3"/>
      <c r="BC1260" s="3"/>
      <c r="BD1260" s="3"/>
      <c r="BE1260" s="3"/>
      <c r="BF1260" s="3"/>
      <c r="BG1260" s="3"/>
      <c r="BH1260" s="3"/>
      <c r="BI1260" s="3"/>
      <c r="BJ1260" s="3"/>
      <c r="BK1260" s="3"/>
      <c r="BL1260" s="3"/>
      <c r="BM1260" s="3"/>
      <c r="BN1260" s="3"/>
      <c r="BO1260" s="3"/>
      <c r="BP1260" s="3"/>
      <c r="BQ1260" s="3"/>
      <c r="BR1260" s="3"/>
      <c r="BS1260" s="3"/>
      <c r="BT1260" s="3"/>
      <c r="BU1260" s="3"/>
      <c r="BV1260" s="3"/>
      <c r="BW1260" s="3"/>
      <c r="BX1260" s="3"/>
      <c r="BY1260" s="3"/>
      <c r="BZ1260" s="3"/>
      <c r="CA1260" s="3"/>
      <c r="CB1260" s="3"/>
      <c r="CC1260" s="3"/>
      <c r="CD1260" s="3"/>
      <c r="CE1260" s="3"/>
      <c r="CF1260" s="3"/>
      <c r="CG1260" s="3"/>
      <c r="CH1260" s="3"/>
      <c r="CI1260" s="3"/>
      <c r="CJ1260" s="3"/>
      <c r="CK1260" s="3"/>
      <c r="CL1260" s="3"/>
      <c r="CM1260" s="3"/>
      <c r="CN1260" s="78" t="str">
        <f t="shared" si="738"/>
        <v/>
      </c>
      <c r="CO1260" s="78" t="str">
        <f t="shared" si="739"/>
        <v/>
      </c>
      <c r="CP1260" s="78" t="str">
        <f t="shared" si="740"/>
        <v/>
      </c>
      <c r="CQ1260" s="78" t="str">
        <f t="shared" si="741"/>
        <v/>
      </c>
      <c r="CR1260" s="78" t="str">
        <f t="shared" si="742"/>
        <v/>
      </c>
      <c r="CS1260" s="78" t="str">
        <f t="shared" si="743"/>
        <v/>
      </c>
      <c r="CT1260" s="78">
        <f t="shared" si="744"/>
        <v>0</v>
      </c>
      <c r="CU1260" s="78">
        <f t="shared" si="745"/>
        <v>0</v>
      </c>
      <c r="CV1260" s="78">
        <f t="shared" si="746"/>
        <v>0</v>
      </c>
      <c r="CW1260" s="78">
        <f t="shared" si="747"/>
        <v>0</v>
      </c>
      <c r="CX1260" s="78">
        <f t="shared" si="748"/>
        <v>0</v>
      </c>
      <c r="CY1260" s="78">
        <f t="shared" si="749"/>
        <v>0</v>
      </c>
      <c r="CZ1260" s="78">
        <f t="shared" si="750"/>
        <v>0</v>
      </c>
      <c r="DA1260" s="78">
        <f>IF(COUNTIFS($A$2:$A$601,A1260,$B$2:$B$601,B1260,$F$2:F$601,F1260)&gt;1,1,0)</f>
        <v>0</v>
      </c>
      <c r="DB1260" s="78">
        <f t="shared" si="751"/>
        <v>0</v>
      </c>
      <c r="DC1260" s="78">
        <f t="shared" si="752"/>
        <v>0</v>
      </c>
      <c r="DD1260" s="78">
        <f t="shared" si="753"/>
        <v>0</v>
      </c>
      <c r="DE1260" s="78" t="str">
        <f t="shared" si="754"/>
        <v>1</v>
      </c>
      <c r="DF1260" s="78" t="str">
        <f t="shared" si="755"/>
        <v>1</v>
      </c>
      <c r="DG1260" s="78" t="str">
        <f t="shared" si="756"/>
        <v>1</v>
      </c>
      <c r="DH1260" s="78" t="str">
        <f t="shared" si="757"/>
        <v>1</v>
      </c>
      <c r="DI1260" s="79" t="str">
        <f>IFERROR(IF(J1260="","",VLOOKUP(J1260,Lists!$D$3:$E$13,2,FALSE)),1)</f>
        <v/>
      </c>
      <c r="DJ1260" s="79" t="str">
        <f>IFERROR(IF(K1260="","",VLOOKUP(K1260,Lists!$F$3:$G$14,2,FALSE)),1)</f>
        <v/>
      </c>
      <c r="DK1260" s="79" t="str">
        <f>IFERROR(IF(M1260="","",VLOOKUP(M1260,Lists!$AA$3:$AB$18,2,FALSE)),1)</f>
        <v/>
      </c>
      <c r="DL1260" s="79" t="str">
        <f>IFERROR(IF(N1260="","",VLOOKUP(N1260,Lists!$AC$3:$AD$13,2,FALSE)),1)</f>
        <v/>
      </c>
    </row>
    <row r="1261" spans="1:116" ht="15" customHeight="1" x14ac:dyDescent="0.2">
      <c r="A1261" s="20"/>
      <c r="B1261" s="19"/>
      <c r="C1261" s="19"/>
      <c r="D1261" s="19"/>
      <c r="E1261" s="136"/>
      <c r="F1261" s="70"/>
      <c r="G1261" s="19"/>
      <c r="H1261" s="65"/>
      <c r="I1261" s="20"/>
      <c r="J1261" s="66"/>
      <c r="K1261" s="18"/>
      <c r="L1261" s="18"/>
      <c r="M1261" s="20"/>
      <c r="N1261" s="20"/>
      <c r="O1261" s="18"/>
      <c r="P1261" s="134"/>
      <c r="Q1261" s="70"/>
      <c r="R1261" s="134"/>
      <c r="S1261" s="70"/>
      <c r="T1261" s="134"/>
      <c r="U1261" s="70"/>
      <c r="V1261" s="134"/>
      <c r="W1261" s="20"/>
      <c r="X1261" s="135"/>
      <c r="Y1261" s="20"/>
      <c r="Z1261" s="135"/>
      <c r="AA1261" s="19"/>
      <c r="AB1261" s="19"/>
      <c r="AC1261" s="19"/>
      <c r="AD1261" s="19"/>
      <c r="AE1261" s="71" t="str">
        <f t="shared" si="722"/>
        <v/>
      </c>
      <c r="AF1261" s="71" t="str">
        <f t="shared" si="723"/>
        <v/>
      </c>
      <c r="AG1261" s="71" t="str">
        <f t="shared" si="724"/>
        <v/>
      </c>
      <c r="AH1261" s="71" t="str">
        <f t="shared" si="725"/>
        <v/>
      </c>
      <c r="AI1261" s="71" t="str">
        <f t="shared" si="726"/>
        <v/>
      </c>
      <c r="AJ1261" s="71" t="str">
        <f t="shared" si="727"/>
        <v/>
      </c>
      <c r="AK1261" s="71" t="str">
        <f t="shared" si="728"/>
        <v/>
      </c>
      <c r="AL1261" s="71" t="str">
        <f t="shared" si="729"/>
        <v/>
      </c>
      <c r="AM1261" s="71" t="str">
        <f t="shared" si="730"/>
        <v/>
      </c>
      <c r="AN1261" s="72" t="str">
        <f t="shared" si="731"/>
        <v/>
      </c>
      <c r="AO1261" s="73" t="str">
        <f t="shared" si="732"/>
        <v/>
      </c>
      <c r="AP1261" s="72" t="str">
        <f t="shared" si="733"/>
        <v/>
      </c>
      <c r="AQ1261" s="72" t="str">
        <f t="shared" si="734"/>
        <v/>
      </c>
      <c r="AR1261" s="72" t="str">
        <f t="shared" si="735"/>
        <v/>
      </c>
      <c r="AS1261" s="72" t="str">
        <f t="shared" si="736"/>
        <v/>
      </c>
      <c r="AT1261" s="72" t="str">
        <f t="shared" si="737"/>
        <v/>
      </c>
      <c r="AU1261" s="3"/>
      <c r="AV1261" s="3"/>
      <c r="AW1261" s="3"/>
      <c r="AX1261" s="3"/>
      <c r="AY1261" s="3"/>
      <c r="AZ1261" s="3"/>
      <c r="BA1261" s="3"/>
      <c r="BB1261" s="3"/>
      <c r="BC1261" s="3"/>
      <c r="BD1261" s="3"/>
      <c r="BE1261" s="3"/>
      <c r="BF1261" s="3"/>
      <c r="BG1261" s="3"/>
      <c r="BH1261" s="3"/>
      <c r="BI1261" s="3"/>
      <c r="BJ1261" s="3"/>
      <c r="BK1261" s="3"/>
      <c r="BL1261" s="3"/>
      <c r="BM1261" s="3"/>
      <c r="BN1261" s="3"/>
      <c r="BO1261" s="3"/>
      <c r="BP1261" s="3"/>
      <c r="BQ1261" s="3"/>
      <c r="BR1261" s="3"/>
      <c r="BS1261" s="3"/>
      <c r="BT1261" s="3"/>
      <c r="BU1261" s="3"/>
      <c r="BV1261" s="3"/>
      <c r="BW1261" s="3"/>
      <c r="BX1261" s="3"/>
      <c r="BY1261" s="3"/>
      <c r="BZ1261" s="3"/>
      <c r="CA1261" s="3"/>
      <c r="CB1261" s="3"/>
      <c r="CC1261" s="3"/>
      <c r="CD1261" s="3"/>
      <c r="CE1261" s="3"/>
      <c r="CF1261" s="3"/>
      <c r="CG1261" s="3"/>
      <c r="CH1261" s="3"/>
      <c r="CI1261" s="3"/>
      <c r="CJ1261" s="3"/>
      <c r="CK1261" s="3"/>
      <c r="CL1261" s="3"/>
      <c r="CM1261" s="3"/>
      <c r="CN1261" s="78" t="str">
        <f t="shared" si="738"/>
        <v/>
      </c>
      <c r="CO1261" s="78" t="str">
        <f t="shared" si="739"/>
        <v/>
      </c>
      <c r="CP1261" s="78" t="str">
        <f t="shared" si="740"/>
        <v/>
      </c>
      <c r="CQ1261" s="78" t="str">
        <f t="shared" si="741"/>
        <v/>
      </c>
      <c r="CR1261" s="78" t="str">
        <f t="shared" si="742"/>
        <v/>
      </c>
      <c r="CS1261" s="78" t="str">
        <f t="shared" si="743"/>
        <v/>
      </c>
      <c r="CT1261" s="78">
        <f t="shared" si="744"/>
        <v>0</v>
      </c>
      <c r="CU1261" s="78">
        <f t="shared" si="745"/>
        <v>0</v>
      </c>
      <c r="CV1261" s="78">
        <f t="shared" si="746"/>
        <v>0</v>
      </c>
      <c r="CW1261" s="78">
        <f t="shared" si="747"/>
        <v>0</v>
      </c>
      <c r="CX1261" s="78">
        <f t="shared" si="748"/>
        <v>0</v>
      </c>
      <c r="CY1261" s="78">
        <f t="shared" si="749"/>
        <v>0</v>
      </c>
      <c r="CZ1261" s="78">
        <f t="shared" si="750"/>
        <v>0</v>
      </c>
      <c r="DA1261" s="78">
        <f>IF(COUNTIFS($A$2:$A$601,A1261,$B$2:$B$601,B1261,$F$2:F$601,F1261)&gt;1,1,0)</f>
        <v>0</v>
      </c>
      <c r="DB1261" s="78">
        <f t="shared" si="751"/>
        <v>0</v>
      </c>
      <c r="DC1261" s="78">
        <f t="shared" si="752"/>
        <v>0</v>
      </c>
      <c r="DD1261" s="78">
        <f t="shared" si="753"/>
        <v>0</v>
      </c>
      <c r="DE1261" s="78" t="str">
        <f t="shared" si="754"/>
        <v>1</v>
      </c>
      <c r="DF1261" s="78" t="str">
        <f t="shared" si="755"/>
        <v>1</v>
      </c>
      <c r="DG1261" s="78" t="str">
        <f t="shared" si="756"/>
        <v>1</v>
      </c>
      <c r="DH1261" s="78" t="str">
        <f t="shared" si="757"/>
        <v>1</v>
      </c>
      <c r="DI1261" s="79" t="str">
        <f>IFERROR(IF(J1261="","",VLOOKUP(J1261,Lists!$D$3:$E$13,2,FALSE)),1)</f>
        <v/>
      </c>
      <c r="DJ1261" s="79" t="str">
        <f>IFERROR(IF(K1261="","",VLOOKUP(K1261,Lists!$F$3:$G$14,2,FALSE)),1)</f>
        <v/>
      </c>
      <c r="DK1261" s="79" t="str">
        <f>IFERROR(IF(M1261="","",VLOOKUP(M1261,Lists!$AA$3:$AB$18,2,FALSE)),1)</f>
        <v/>
      </c>
      <c r="DL1261" s="79" t="str">
        <f>IFERROR(IF(N1261="","",VLOOKUP(N1261,Lists!$AC$3:$AD$13,2,FALSE)),1)</f>
        <v/>
      </c>
    </row>
    <row r="1262" spans="1:116" ht="15" customHeight="1" x14ac:dyDescent="0.2">
      <c r="A1262" s="20"/>
      <c r="B1262" s="19"/>
      <c r="C1262" s="19"/>
      <c r="D1262" s="19"/>
      <c r="E1262" s="136"/>
      <c r="F1262" s="70"/>
      <c r="G1262" s="19"/>
      <c r="H1262" s="65"/>
      <c r="I1262" s="20"/>
      <c r="J1262" s="66"/>
      <c r="K1262" s="18"/>
      <c r="L1262" s="18"/>
      <c r="M1262" s="20"/>
      <c r="N1262" s="20"/>
      <c r="O1262" s="18"/>
      <c r="P1262" s="134"/>
      <c r="Q1262" s="70"/>
      <c r="R1262" s="134"/>
      <c r="S1262" s="70"/>
      <c r="T1262" s="134"/>
      <c r="U1262" s="70"/>
      <c r="V1262" s="134"/>
      <c r="W1262" s="20"/>
      <c r="X1262" s="135"/>
      <c r="Y1262" s="20"/>
      <c r="Z1262" s="135"/>
      <c r="AA1262" s="19"/>
      <c r="AB1262" s="19"/>
      <c r="AC1262" s="19"/>
      <c r="AD1262" s="19"/>
      <c r="AE1262" s="71" t="str">
        <f t="shared" si="722"/>
        <v/>
      </c>
      <c r="AF1262" s="71" t="str">
        <f t="shared" si="723"/>
        <v/>
      </c>
      <c r="AG1262" s="71" t="str">
        <f t="shared" si="724"/>
        <v/>
      </c>
      <c r="AH1262" s="71" t="str">
        <f t="shared" si="725"/>
        <v/>
      </c>
      <c r="AI1262" s="71" t="str">
        <f t="shared" si="726"/>
        <v/>
      </c>
      <c r="AJ1262" s="71" t="str">
        <f t="shared" si="727"/>
        <v/>
      </c>
      <c r="AK1262" s="71" t="str">
        <f t="shared" si="728"/>
        <v/>
      </c>
      <c r="AL1262" s="71" t="str">
        <f t="shared" si="729"/>
        <v/>
      </c>
      <c r="AM1262" s="71" t="str">
        <f t="shared" si="730"/>
        <v/>
      </c>
      <c r="AN1262" s="72" t="str">
        <f t="shared" si="731"/>
        <v/>
      </c>
      <c r="AO1262" s="73" t="str">
        <f t="shared" si="732"/>
        <v/>
      </c>
      <c r="AP1262" s="72" t="str">
        <f t="shared" si="733"/>
        <v/>
      </c>
      <c r="AQ1262" s="72" t="str">
        <f t="shared" si="734"/>
        <v/>
      </c>
      <c r="AR1262" s="72" t="str">
        <f t="shared" si="735"/>
        <v/>
      </c>
      <c r="AS1262" s="72" t="str">
        <f t="shared" si="736"/>
        <v/>
      </c>
      <c r="AT1262" s="72" t="str">
        <f t="shared" si="737"/>
        <v/>
      </c>
      <c r="AU1262" s="3"/>
      <c r="AV1262" s="3"/>
      <c r="AW1262" s="3"/>
      <c r="AX1262" s="3"/>
      <c r="AY1262" s="3"/>
      <c r="AZ1262" s="3"/>
      <c r="BA1262" s="3"/>
      <c r="BB1262" s="3"/>
      <c r="BC1262" s="3"/>
      <c r="BD1262" s="3"/>
      <c r="BE1262" s="3"/>
      <c r="BF1262" s="3"/>
      <c r="BG1262" s="3"/>
      <c r="BH1262" s="3"/>
      <c r="BI1262" s="3"/>
      <c r="BJ1262" s="3"/>
      <c r="BK1262" s="3"/>
      <c r="BL1262" s="3"/>
      <c r="BM1262" s="3"/>
      <c r="BN1262" s="3"/>
      <c r="BO1262" s="3"/>
      <c r="BP1262" s="3"/>
      <c r="BQ1262" s="3"/>
      <c r="BR1262" s="3"/>
      <c r="BS1262" s="3"/>
      <c r="BT1262" s="3"/>
      <c r="BU1262" s="3"/>
      <c r="BV1262" s="3"/>
      <c r="BW1262" s="3"/>
      <c r="BX1262" s="3"/>
      <c r="BY1262" s="3"/>
      <c r="BZ1262" s="3"/>
      <c r="CA1262" s="3"/>
      <c r="CB1262" s="3"/>
      <c r="CC1262" s="3"/>
      <c r="CD1262" s="3"/>
      <c r="CE1262" s="3"/>
      <c r="CF1262" s="3"/>
      <c r="CG1262" s="3"/>
      <c r="CH1262" s="3"/>
      <c r="CI1262" s="3"/>
      <c r="CJ1262" s="3"/>
      <c r="CK1262" s="3"/>
      <c r="CL1262" s="3"/>
      <c r="CM1262" s="3"/>
      <c r="CN1262" s="78" t="str">
        <f t="shared" si="738"/>
        <v/>
      </c>
      <c r="CO1262" s="78" t="str">
        <f t="shared" si="739"/>
        <v/>
      </c>
      <c r="CP1262" s="78" t="str">
        <f t="shared" si="740"/>
        <v/>
      </c>
      <c r="CQ1262" s="78" t="str">
        <f t="shared" si="741"/>
        <v/>
      </c>
      <c r="CR1262" s="78" t="str">
        <f t="shared" si="742"/>
        <v/>
      </c>
      <c r="CS1262" s="78" t="str">
        <f t="shared" si="743"/>
        <v/>
      </c>
      <c r="CT1262" s="78">
        <f t="shared" si="744"/>
        <v>0</v>
      </c>
      <c r="CU1262" s="78">
        <f t="shared" si="745"/>
        <v>0</v>
      </c>
      <c r="CV1262" s="78">
        <f t="shared" si="746"/>
        <v>0</v>
      </c>
      <c r="CW1262" s="78">
        <f t="shared" si="747"/>
        <v>0</v>
      </c>
      <c r="CX1262" s="78">
        <f t="shared" si="748"/>
        <v>0</v>
      </c>
      <c r="CY1262" s="78">
        <f t="shared" si="749"/>
        <v>0</v>
      </c>
      <c r="CZ1262" s="78">
        <f t="shared" si="750"/>
        <v>0</v>
      </c>
      <c r="DA1262" s="78">
        <f>IF(COUNTIFS($A$2:$A$601,A1262,$B$2:$B$601,B1262,$F$2:F$601,F1262)&gt;1,1,0)</f>
        <v>0</v>
      </c>
      <c r="DB1262" s="78">
        <f t="shared" si="751"/>
        <v>0</v>
      </c>
      <c r="DC1262" s="78">
        <f t="shared" si="752"/>
        <v>0</v>
      </c>
      <c r="DD1262" s="78">
        <f t="shared" si="753"/>
        <v>0</v>
      </c>
      <c r="DE1262" s="78" t="str">
        <f t="shared" si="754"/>
        <v>1</v>
      </c>
      <c r="DF1262" s="78" t="str">
        <f t="shared" si="755"/>
        <v>1</v>
      </c>
      <c r="DG1262" s="78" t="str">
        <f t="shared" si="756"/>
        <v>1</v>
      </c>
      <c r="DH1262" s="78" t="str">
        <f t="shared" si="757"/>
        <v>1</v>
      </c>
      <c r="DI1262" s="79" t="str">
        <f>IFERROR(IF(J1262="","",VLOOKUP(J1262,Lists!$D$3:$E$13,2,FALSE)),1)</f>
        <v/>
      </c>
      <c r="DJ1262" s="79" t="str">
        <f>IFERROR(IF(K1262="","",VLOOKUP(K1262,Lists!$F$3:$G$14,2,FALSE)),1)</f>
        <v/>
      </c>
      <c r="DK1262" s="79" t="str">
        <f>IFERROR(IF(M1262="","",VLOOKUP(M1262,Lists!$AA$3:$AB$18,2,FALSE)),1)</f>
        <v/>
      </c>
      <c r="DL1262" s="79" t="str">
        <f>IFERROR(IF(N1262="","",VLOOKUP(N1262,Lists!$AC$3:$AD$13,2,FALSE)),1)</f>
        <v/>
      </c>
    </row>
    <row r="1263" spans="1:116" ht="15" customHeight="1" x14ac:dyDescent="0.2">
      <c r="A1263" s="20"/>
      <c r="B1263" s="19"/>
      <c r="C1263" s="19"/>
      <c r="D1263" s="19"/>
      <c r="E1263" s="136"/>
      <c r="F1263" s="70"/>
      <c r="G1263" s="19"/>
      <c r="H1263" s="65"/>
      <c r="I1263" s="20"/>
      <c r="J1263" s="66"/>
      <c r="K1263" s="18"/>
      <c r="L1263" s="18"/>
      <c r="M1263" s="20"/>
      <c r="N1263" s="20"/>
      <c r="O1263" s="18"/>
      <c r="P1263" s="134"/>
      <c r="Q1263" s="70"/>
      <c r="R1263" s="134"/>
      <c r="S1263" s="70"/>
      <c r="T1263" s="134"/>
      <c r="U1263" s="70"/>
      <c r="V1263" s="134"/>
      <c r="W1263" s="20"/>
      <c r="X1263" s="135"/>
      <c r="Y1263" s="20"/>
      <c r="Z1263" s="135"/>
      <c r="AA1263" s="19"/>
      <c r="AB1263" s="19"/>
      <c r="AC1263" s="19"/>
      <c r="AD1263" s="19"/>
      <c r="AE1263" s="71" t="str">
        <f t="shared" si="722"/>
        <v/>
      </c>
      <c r="AF1263" s="71" t="str">
        <f t="shared" si="723"/>
        <v/>
      </c>
      <c r="AG1263" s="71" t="str">
        <f t="shared" si="724"/>
        <v/>
      </c>
      <c r="AH1263" s="71" t="str">
        <f t="shared" si="725"/>
        <v/>
      </c>
      <c r="AI1263" s="71" t="str">
        <f t="shared" si="726"/>
        <v/>
      </c>
      <c r="AJ1263" s="71" t="str">
        <f t="shared" si="727"/>
        <v/>
      </c>
      <c r="AK1263" s="71" t="str">
        <f t="shared" si="728"/>
        <v/>
      </c>
      <c r="AL1263" s="71" t="str">
        <f t="shared" si="729"/>
        <v/>
      </c>
      <c r="AM1263" s="71" t="str">
        <f t="shared" si="730"/>
        <v/>
      </c>
      <c r="AN1263" s="72" t="str">
        <f t="shared" si="731"/>
        <v/>
      </c>
      <c r="AO1263" s="73" t="str">
        <f t="shared" si="732"/>
        <v/>
      </c>
      <c r="AP1263" s="72" t="str">
        <f t="shared" si="733"/>
        <v/>
      </c>
      <c r="AQ1263" s="72" t="str">
        <f t="shared" si="734"/>
        <v/>
      </c>
      <c r="AR1263" s="72" t="str">
        <f t="shared" si="735"/>
        <v/>
      </c>
      <c r="AS1263" s="72" t="str">
        <f t="shared" si="736"/>
        <v/>
      </c>
      <c r="AT1263" s="72" t="str">
        <f t="shared" si="737"/>
        <v/>
      </c>
      <c r="AU1263" s="3"/>
      <c r="AV1263" s="3"/>
      <c r="AW1263" s="3"/>
      <c r="AX1263" s="3"/>
      <c r="AY1263" s="3"/>
      <c r="AZ1263" s="3"/>
      <c r="BA1263" s="3"/>
      <c r="BB1263" s="3"/>
      <c r="BC1263" s="3"/>
      <c r="BD1263" s="3"/>
      <c r="BE1263" s="3"/>
      <c r="BF1263" s="3"/>
      <c r="BG1263" s="3"/>
      <c r="BH1263" s="3"/>
      <c r="BI1263" s="3"/>
      <c r="BJ1263" s="3"/>
      <c r="BK1263" s="3"/>
      <c r="BL1263" s="3"/>
      <c r="BM1263" s="3"/>
      <c r="BN1263" s="3"/>
      <c r="BO1263" s="3"/>
      <c r="BP1263" s="3"/>
      <c r="BQ1263" s="3"/>
      <c r="BR1263" s="3"/>
      <c r="BS1263" s="3"/>
      <c r="BT1263" s="3"/>
      <c r="BU1263" s="3"/>
      <c r="BV1263" s="3"/>
      <c r="BW1263" s="3"/>
      <c r="BX1263" s="3"/>
      <c r="BY1263" s="3"/>
      <c r="BZ1263" s="3"/>
      <c r="CA1263" s="3"/>
      <c r="CB1263" s="3"/>
      <c r="CC1263" s="3"/>
      <c r="CD1263" s="3"/>
      <c r="CE1263" s="3"/>
      <c r="CF1263" s="3"/>
      <c r="CG1263" s="3"/>
      <c r="CH1263" s="3"/>
      <c r="CI1263" s="3"/>
      <c r="CJ1263" s="3"/>
      <c r="CK1263" s="3"/>
      <c r="CL1263" s="3"/>
      <c r="CM1263" s="3"/>
      <c r="CN1263" s="78" t="str">
        <f t="shared" si="738"/>
        <v/>
      </c>
      <c r="CO1263" s="78" t="str">
        <f t="shared" si="739"/>
        <v/>
      </c>
      <c r="CP1263" s="78" t="str">
        <f t="shared" si="740"/>
        <v/>
      </c>
      <c r="CQ1263" s="78" t="str">
        <f t="shared" si="741"/>
        <v/>
      </c>
      <c r="CR1263" s="78" t="str">
        <f t="shared" si="742"/>
        <v/>
      </c>
      <c r="CS1263" s="78" t="str">
        <f t="shared" si="743"/>
        <v/>
      </c>
      <c r="CT1263" s="78">
        <f t="shared" si="744"/>
        <v>0</v>
      </c>
      <c r="CU1263" s="78">
        <f t="shared" si="745"/>
        <v>0</v>
      </c>
      <c r="CV1263" s="78">
        <f t="shared" si="746"/>
        <v>0</v>
      </c>
      <c r="CW1263" s="78">
        <f t="shared" si="747"/>
        <v>0</v>
      </c>
      <c r="CX1263" s="78">
        <f t="shared" si="748"/>
        <v>0</v>
      </c>
      <c r="CY1263" s="78">
        <f t="shared" si="749"/>
        <v>0</v>
      </c>
      <c r="CZ1263" s="78">
        <f t="shared" si="750"/>
        <v>0</v>
      </c>
      <c r="DA1263" s="78">
        <f>IF(COUNTIFS($A$2:$A$601,A1263,$B$2:$B$601,B1263,$F$2:F$601,F1263)&gt;1,1,0)</f>
        <v>0</v>
      </c>
      <c r="DB1263" s="78">
        <f t="shared" si="751"/>
        <v>0</v>
      </c>
      <c r="DC1263" s="78">
        <f t="shared" si="752"/>
        <v>0</v>
      </c>
      <c r="DD1263" s="78">
        <f t="shared" si="753"/>
        <v>0</v>
      </c>
      <c r="DE1263" s="78" t="str">
        <f t="shared" si="754"/>
        <v>1</v>
      </c>
      <c r="DF1263" s="78" t="str">
        <f t="shared" si="755"/>
        <v>1</v>
      </c>
      <c r="DG1263" s="78" t="str">
        <f t="shared" si="756"/>
        <v>1</v>
      </c>
      <c r="DH1263" s="78" t="str">
        <f t="shared" si="757"/>
        <v>1</v>
      </c>
      <c r="DI1263" s="79" t="str">
        <f>IFERROR(IF(J1263="","",VLOOKUP(J1263,Lists!$D$3:$E$13,2,FALSE)),1)</f>
        <v/>
      </c>
      <c r="DJ1263" s="79" t="str">
        <f>IFERROR(IF(K1263="","",VLOOKUP(K1263,Lists!$F$3:$G$14,2,FALSE)),1)</f>
        <v/>
      </c>
      <c r="DK1263" s="79" t="str">
        <f>IFERROR(IF(M1263="","",VLOOKUP(M1263,Lists!$AA$3:$AB$18,2,FALSE)),1)</f>
        <v/>
      </c>
      <c r="DL1263" s="79" t="str">
        <f>IFERROR(IF(N1263="","",VLOOKUP(N1263,Lists!$AC$3:$AD$13,2,FALSE)),1)</f>
        <v/>
      </c>
    </row>
    <row r="1264" spans="1:116" ht="15" customHeight="1" x14ac:dyDescent="0.2">
      <c r="A1264" s="20"/>
      <c r="B1264" s="19"/>
      <c r="C1264" s="19"/>
      <c r="D1264" s="19"/>
      <c r="E1264" s="136"/>
      <c r="F1264" s="70"/>
      <c r="G1264" s="19"/>
      <c r="H1264" s="65"/>
      <c r="I1264" s="20"/>
      <c r="J1264" s="66"/>
      <c r="K1264" s="18"/>
      <c r="L1264" s="18"/>
      <c r="M1264" s="20"/>
      <c r="N1264" s="20"/>
      <c r="O1264" s="18"/>
      <c r="P1264" s="134"/>
      <c r="Q1264" s="70"/>
      <c r="R1264" s="134"/>
      <c r="S1264" s="70"/>
      <c r="T1264" s="134"/>
      <c r="U1264" s="70"/>
      <c r="V1264" s="134"/>
      <c r="W1264" s="20"/>
      <c r="X1264" s="135"/>
      <c r="Y1264" s="20"/>
      <c r="Z1264" s="135"/>
      <c r="AA1264" s="19"/>
      <c r="AB1264" s="19"/>
      <c r="AC1264" s="19"/>
      <c r="AD1264" s="19"/>
      <c r="AE1264" s="71" t="str">
        <f t="shared" si="722"/>
        <v/>
      </c>
      <c r="AF1264" s="71" t="str">
        <f t="shared" si="723"/>
        <v/>
      </c>
      <c r="AG1264" s="71" t="str">
        <f t="shared" si="724"/>
        <v/>
      </c>
      <c r="AH1264" s="71" t="str">
        <f t="shared" si="725"/>
        <v/>
      </c>
      <c r="AI1264" s="71" t="str">
        <f t="shared" si="726"/>
        <v/>
      </c>
      <c r="AJ1264" s="71" t="str">
        <f t="shared" si="727"/>
        <v/>
      </c>
      <c r="AK1264" s="71" t="str">
        <f t="shared" si="728"/>
        <v/>
      </c>
      <c r="AL1264" s="71" t="str">
        <f t="shared" si="729"/>
        <v/>
      </c>
      <c r="AM1264" s="71" t="str">
        <f t="shared" si="730"/>
        <v/>
      </c>
      <c r="AN1264" s="72" t="str">
        <f t="shared" si="731"/>
        <v/>
      </c>
      <c r="AO1264" s="73" t="str">
        <f t="shared" si="732"/>
        <v/>
      </c>
      <c r="AP1264" s="72" t="str">
        <f t="shared" si="733"/>
        <v/>
      </c>
      <c r="AQ1264" s="72" t="str">
        <f t="shared" si="734"/>
        <v/>
      </c>
      <c r="AR1264" s="72" t="str">
        <f t="shared" si="735"/>
        <v/>
      </c>
      <c r="AS1264" s="72" t="str">
        <f t="shared" si="736"/>
        <v/>
      </c>
      <c r="AT1264" s="72" t="str">
        <f t="shared" si="737"/>
        <v/>
      </c>
      <c r="AU1264" s="3"/>
      <c r="AV1264" s="3"/>
      <c r="AW1264" s="3"/>
      <c r="AX1264" s="3"/>
      <c r="AY1264" s="3"/>
      <c r="AZ1264" s="3"/>
      <c r="BA1264" s="3"/>
      <c r="BB1264" s="3"/>
      <c r="BC1264" s="3"/>
      <c r="BD1264" s="3"/>
      <c r="BE1264" s="3"/>
      <c r="BF1264" s="3"/>
      <c r="BG1264" s="3"/>
      <c r="BH1264" s="3"/>
      <c r="BI1264" s="3"/>
      <c r="BJ1264" s="3"/>
      <c r="BK1264" s="3"/>
      <c r="BL1264" s="3"/>
      <c r="BM1264" s="3"/>
      <c r="BN1264" s="3"/>
      <c r="BO1264" s="3"/>
      <c r="BP1264" s="3"/>
      <c r="BQ1264" s="3"/>
      <c r="BR1264" s="3"/>
      <c r="BS1264" s="3"/>
      <c r="BT1264" s="3"/>
      <c r="BU1264" s="3"/>
      <c r="BV1264" s="3"/>
      <c r="BW1264" s="3"/>
      <c r="BX1264" s="3"/>
      <c r="BY1264" s="3"/>
      <c r="BZ1264" s="3"/>
      <c r="CA1264" s="3"/>
      <c r="CB1264" s="3"/>
      <c r="CC1264" s="3"/>
      <c r="CD1264" s="3"/>
      <c r="CE1264" s="3"/>
      <c r="CF1264" s="3"/>
      <c r="CG1264" s="3"/>
      <c r="CH1264" s="3"/>
      <c r="CI1264" s="3"/>
      <c r="CJ1264" s="3"/>
      <c r="CK1264" s="3"/>
      <c r="CL1264" s="3"/>
      <c r="CM1264" s="3"/>
      <c r="CN1264" s="78" t="str">
        <f t="shared" si="738"/>
        <v/>
      </c>
      <c r="CO1264" s="78" t="str">
        <f t="shared" si="739"/>
        <v/>
      </c>
      <c r="CP1264" s="78" t="str">
        <f t="shared" si="740"/>
        <v/>
      </c>
      <c r="CQ1264" s="78" t="str">
        <f t="shared" si="741"/>
        <v/>
      </c>
      <c r="CR1264" s="78" t="str">
        <f t="shared" si="742"/>
        <v/>
      </c>
      <c r="CS1264" s="78" t="str">
        <f t="shared" si="743"/>
        <v/>
      </c>
      <c r="CT1264" s="78">
        <f t="shared" si="744"/>
        <v>0</v>
      </c>
      <c r="CU1264" s="78">
        <f t="shared" si="745"/>
        <v>0</v>
      </c>
      <c r="CV1264" s="78">
        <f t="shared" si="746"/>
        <v>0</v>
      </c>
      <c r="CW1264" s="78">
        <f t="shared" si="747"/>
        <v>0</v>
      </c>
      <c r="CX1264" s="78">
        <f t="shared" si="748"/>
        <v>0</v>
      </c>
      <c r="CY1264" s="78">
        <f t="shared" si="749"/>
        <v>0</v>
      </c>
      <c r="CZ1264" s="78">
        <f t="shared" si="750"/>
        <v>0</v>
      </c>
      <c r="DA1264" s="78">
        <f>IF(COUNTIFS($A$2:$A$601,A1264,$B$2:$B$601,B1264,$F$2:F$601,F1264)&gt;1,1,0)</f>
        <v>0</v>
      </c>
      <c r="DB1264" s="78">
        <f t="shared" si="751"/>
        <v>0</v>
      </c>
      <c r="DC1264" s="78">
        <f t="shared" si="752"/>
        <v>0</v>
      </c>
      <c r="DD1264" s="78">
        <f t="shared" si="753"/>
        <v>0</v>
      </c>
      <c r="DE1264" s="78" t="str">
        <f t="shared" si="754"/>
        <v>1</v>
      </c>
      <c r="DF1264" s="78" t="str">
        <f t="shared" si="755"/>
        <v>1</v>
      </c>
      <c r="DG1264" s="78" t="str">
        <f t="shared" si="756"/>
        <v>1</v>
      </c>
      <c r="DH1264" s="78" t="str">
        <f t="shared" si="757"/>
        <v>1</v>
      </c>
      <c r="DI1264" s="79" t="str">
        <f>IFERROR(IF(J1264="","",VLOOKUP(J1264,Lists!$D$3:$E$13,2,FALSE)),1)</f>
        <v/>
      </c>
      <c r="DJ1264" s="79" t="str">
        <f>IFERROR(IF(K1264="","",VLOOKUP(K1264,Lists!$F$3:$G$14,2,FALSE)),1)</f>
        <v/>
      </c>
      <c r="DK1264" s="79" t="str">
        <f>IFERROR(IF(M1264="","",VLOOKUP(M1264,Lists!$AA$3:$AB$18,2,FALSE)),1)</f>
        <v/>
      </c>
      <c r="DL1264" s="79" t="str">
        <f>IFERROR(IF(N1264="","",VLOOKUP(N1264,Lists!$AC$3:$AD$13,2,FALSE)),1)</f>
        <v/>
      </c>
    </row>
    <row r="1265" spans="1:116" ht="15" customHeight="1" x14ac:dyDescent="0.2">
      <c r="A1265" s="20"/>
      <c r="B1265" s="19"/>
      <c r="C1265" s="19"/>
      <c r="D1265" s="19"/>
      <c r="E1265" s="136"/>
      <c r="F1265" s="70"/>
      <c r="G1265" s="19"/>
      <c r="H1265" s="65"/>
      <c r="I1265" s="20"/>
      <c r="J1265" s="66"/>
      <c r="K1265" s="18"/>
      <c r="L1265" s="18"/>
      <c r="M1265" s="20"/>
      <c r="N1265" s="20"/>
      <c r="O1265" s="18"/>
      <c r="P1265" s="134"/>
      <c r="Q1265" s="70"/>
      <c r="R1265" s="134"/>
      <c r="S1265" s="70"/>
      <c r="T1265" s="134"/>
      <c r="U1265" s="70"/>
      <c r="V1265" s="134"/>
      <c r="W1265" s="20"/>
      <c r="X1265" s="135"/>
      <c r="Y1265" s="20"/>
      <c r="Z1265" s="135"/>
      <c r="AA1265" s="19"/>
      <c r="AB1265" s="19"/>
      <c r="AC1265" s="19"/>
      <c r="AD1265" s="19"/>
      <c r="AE1265" s="71" t="str">
        <f t="shared" si="722"/>
        <v/>
      </c>
      <c r="AF1265" s="71" t="str">
        <f t="shared" si="723"/>
        <v/>
      </c>
      <c r="AG1265" s="71" t="str">
        <f t="shared" si="724"/>
        <v/>
      </c>
      <c r="AH1265" s="71" t="str">
        <f t="shared" si="725"/>
        <v/>
      </c>
      <c r="AI1265" s="71" t="str">
        <f t="shared" si="726"/>
        <v/>
      </c>
      <c r="AJ1265" s="71" t="str">
        <f t="shared" si="727"/>
        <v/>
      </c>
      <c r="AK1265" s="71" t="str">
        <f t="shared" si="728"/>
        <v/>
      </c>
      <c r="AL1265" s="71" t="str">
        <f t="shared" si="729"/>
        <v/>
      </c>
      <c r="AM1265" s="71" t="str">
        <f t="shared" si="730"/>
        <v/>
      </c>
      <c r="AN1265" s="72" t="str">
        <f t="shared" si="731"/>
        <v/>
      </c>
      <c r="AO1265" s="73" t="str">
        <f t="shared" si="732"/>
        <v/>
      </c>
      <c r="AP1265" s="72" t="str">
        <f t="shared" si="733"/>
        <v/>
      </c>
      <c r="AQ1265" s="72" t="str">
        <f t="shared" si="734"/>
        <v/>
      </c>
      <c r="AR1265" s="72" t="str">
        <f t="shared" si="735"/>
        <v/>
      </c>
      <c r="AS1265" s="72" t="str">
        <f t="shared" si="736"/>
        <v/>
      </c>
      <c r="AT1265" s="72" t="str">
        <f t="shared" si="737"/>
        <v/>
      </c>
      <c r="AU1265" s="3"/>
      <c r="AV1265" s="3"/>
      <c r="AW1265" s="3"/>
      <c r="AX1265" s="3"/>
      <c r="AY1265" s="3"/>
      <c r="AZ1265" s="3"/>
      <c r="BA1265" s="3"/>
      <c r="BB1265" s="3"/>
      <c r="BC1265" s="3"/>
      <c r="BD1265" s="3"/>
      <c r="BE1265" s="3"/>
      <c r="BF1265" s="3"/>
      <c r="BG1265" s="3"/>
      <c r="BH1265" s="3"/>
      <c r="BI1265" s="3"/>
      <c r="BJ1265" s="3"/>
      <c r="BK1265" s="3"/>
      <c r="BL1265" s="3"/>
      <c r="BM1265" s="3"/>
      <c r="BN1265" s="3"/>
      <c r="BO1265" s="3"/>
      <c r="BP1265" s="3"/>
      <c r="BQ1265" s="3"/>
      <c r="BR1265" s="3"/>
      <c r="BS1265" s="3"/>
      <c r="BT1265" s="3"/>
      <c r="BU1265" s="3"/>
      <c r="BV1265" s="3"/>
      <c r="BW1265" s="3"/>
      <c r="BX1265" s="3"/>
      <c r="BY1265" s="3"/>
      <c r="BZ1265" s="3"/>
      <c r="CA1265" s="3"/>
      <c r="CB1265" s="3"/>
      <c r="CC1265" s="3"/>
      <c r="CD1265" s="3"/>
      <c r="CE1265" s="3"/>
      <c r="CF1265" s="3"/>
      <c r="CG1265" s="3"/>
      <c r="CH1265" s="3"/>
      <c r="CI1265" s="3"/>
      <c r="CJ1265" s="3"/>
      <c r="CK1265" s="3"/>
      <c r="CL1265" s="3"/>
      <c r="CM1265" s="3"/>
      <c r="CN1265" s="78" t="str">
        <f t="shared" si="738"/>
        <v/>
      </c>
      <c r="CO1265" s="78" t="str">
        <f t="shared" si="739"/>
        <v/>
      </c>
      <c r="CP1265" s="78" t="str">
        <f t="shared" si="740"/>
        <v/>
      </c>
      <c r="CQ1265" s="78" t="str">
        <f t="shared" si="741"/>
        <v/>
      </c>
      <c r="CR1265" s="78" t="str">
        <f t="shared" si="742"/>
        <v/>
      </c>
      <c r="CS1265" s="78" t="str">
        <f t="shared" si="743"/>
        <v/>
      </c>
      <c r="CT1265" s="78">
        <f t="shared" si="744"/>
        <v>0</v>
      </c>
      <c r="CU1265" s="78">
        <f t="shared" si="745"/>
        <v>0</v>
      </c>
      <c r="CV1265" s="78">
        <f t="shared" si="746"/>
        <v>0</v>
      </c>
      <c r="CW1265" s="78">
        <f t="shared" si="747"/>
        <v>0</v>
      </c>
      <c r="CX1265" s="78">
        <f t="shared" si="748"/>
        <v>0</v>
      </c>
      <c r="CY1265" s="78">
        <f t="shared" si="749"/>
        <v>0</v>
      </c>
      <c r="CZ1265" s="78">
        <f t="shared" si="750"/>
        <v>0</v>
      </c>
      <c r="DA1265" s="78">
        <f>IF(COUNTIFS($A$2:$A$601,A1265,$B$2:$B$601,B1265,$F$2:F$601,F1265)&gt;1,1,0)</f>
        <v>0</v>
      </c>
      <c r="DB1265" s="78">
        <f t="shared" si="751"/>
        <v>0</v>
      </c>
      <c r="DC1265" s="78">
        <f t="shared" si="752"/>
        <v>0</v>
      </c>
      <c r="DD1265" s="78">
        <f t="shared" si="753"/>
        <v>0</v>
      </c>
      <c r="DE1265" s="78" t="str">
        <f t="shared" si="754"/>
        <v>1</v>
      </c>
      <c r="DF1265" s="78" t="str">
        <f t="shared" si="755"/>
        <v>1</v>
      </c>
      <c r="DG1265" s="78" t="str">
        <f t="shared" si="756"/>
        <v>1</v>
      </c>
      <c r="DH1265" s="78" t="str">
        <f t="shared" si="757"/>
        <v>1</v>
      </c>
      <c r="DI1265" s="79" t="str">
        <f>IFERROR(IF(J1265="","",VLOOKUP(J1265,Lists!$D$3:$E$13,2,FALSE)),1)</f>
        <v/>
      </c>
      <c r="DJ1265" s="79" t="str">
        <f>IFERROR(IF(K1265="","",VLOOKUP(K1265,Lists!$F$3:$G$14,2,FALSE)),1)</f>
        <v/>
      </c>
      <c r="DK1265" s="79" t="str">
        <f>IFERROR(IF(M1265="","",VLOOKUP(M1265,Lists!$AA$3:$AB$18,2,FALSE)),1)</f>
        <v/>
      </c>
      <c r="DL1265" s="79" t="str">
        <f>IFERROR(IF(N1265="","",VLOOKUP(N1265,Lists!$AC$3:$AD$13,2,FALSE)),1)</f>
        <v/>
      </c>
    </row>
    <row r="1266" spans="1:116" ht="15" customHeight="1" x14ac:dyDescent="0.2">
      <c r="A1266" s="20"/>
      <c r="B1266" s="19"/>
      <c r="C1266" s="19"/>
      <c r="D1266" s="19"/>
      <c r="E1266" s="136"/>
      <c r="F1266" s="70"/>
      <c r="G1266" s="19"/>
      <c r="H1266" s="65"/>
      <c r="I1266" s="20"/>
      <c r="J1266" s="66"/>
      <c r="K1266" s="18"/>
      <c r="L1266" s="18"/>
      <c r="M1266" s="20"/>
      <c r="N1266" s="20"/>
      <c r="O1266" s="18"/>
      <c r="P1266" s="134"/>
      <c r="Q1266" s="70"/>
      <c r="R1266" s="134"/>
      <c r="S1266" s="70"/>
      <c r="T1266" s="134"/>
      <c r="U1266" s="70"/>
      <c r="V1266" s="134"/>
      <c r="W1266" s="20"/>
      <c r="X1266" s="135"/>
      <c r="Y1266" s="20"/>
      <c r="Z1266" s="135"/>
      <c r="AA1266" s="19"/>
      <c r="AB1266" s="19"/>
      <c r="AC1266" s="19"/>
      <c r="AD1266" s="19"/>
      <c r="AE1266" s="71" t="str">
        <f t="shared" si="722"/>
        <v/>
      </c>
      <c r="AF1266" s="71" t="str">
        <f t="shared" si="723"/>
        <v/>
      </c>
      <c r="AG1266" s="71" t="str">
        <f t="shared" si="724"/>
        <v/>
      </c>
      <c r="AH1266" s="71" t="str">
        <f t="shared" si="725"/>
        <v/>
      </c>
      <c r="AI1266" s="71" t="str">
        <f t="shared" si="726"/>
        <v/>
      </c>
      <c r="AJ1266" s="71" t="str">
        <f t="shared" si="727"/>
        <v/>
      </c>
      <c r="AK1266" s="71" t="str">
        <f t="shared" si="728"/>
        <v/>
      </c>
      <c r="AL1266" s="71" t="str">
        <f t="shared" si="729"/>
        <v/>
      </c>
      <c r="AM1266" s="71" t="str">
        <f t="shared" si="730"/>
        <v/>
      </c>
      <c r="AN1266" s="72" t="str">
        <f t="shared" si="731"/>
        <v/>
      </c>
      <c r="AO1266" s="73" t="str">
        <f t="shared" si="732"/>
        <v/>
      </c>
      <c r="AP1266" s="72" t="str">
        <f t="shared" si="733"/>
        <v/>
      </c>
      <c r="AQ1266" s="72" t="str">
        <f t="shared" si="734"/>
        <v/>
      </c>
      <c r="AR1266" s="72" t="str">
        <f t="shared" si="735"/>
        <v/>
      </c>
      <c r="AS1266" s="72" t="str">
        <f t="shared" si="736"/>
        <v/>
      </c>
      <c r="AT1266" s="72" t="str">
        <f t="shared" si="737"/>
        <v/>
      </c>
      <c r="AU1266" s="3"/>
      <c r="AV1266" s="3"/>
      <c r="AW1266" s="3"/>
      <c r="AX1266" s="3"/>
      <c r="AY1266" s="3"/>
      <c r="AZ1266" s="3"/>
      <c r="BA1266" s="3"/>
      <c r="BB1266" s="3"/>
      <c r="BC1266" s="3"/>
      <c r="BD1266" s="3"/>
      <c r="BE1266" s="3"/>
      <c r="BF1266" s="3"/>
      <c r="BG1266" s="3"/>
      <c r="BH1266" s="3"/>
      <c r="BI1266" s="3"/>
      <c r="BJ1266" s="3"/>
      <c r="BK1266" s="3"/>
      <c r="BL1266" s="3"/>
      <c r="BM1266" s="3"/>
      <c r="BN1266" s="3"/>
      <c r="BO1266" s="3"/>
      <c r="BP1266" s="3"/>
      <c r="BQ1266" s="3"/>
      <c r="BR1266" s="3"/>
      <c r="BS1266" s="3"/>
      <c r="BT1266" s="3"/>
      <c r="BU1266" s="3"/>
      <c r="BV1266" s="3"/>
      <c r="BW1266" s="3"/>
      <c r="BX1266" s="3"/>
      <c r="BY1266" s="3"/>
      <c r="BZ1266" s="3"/>
      <c r="CA1266" s="3"/>
      <c r="CB1266" s="3"/>
      <c r="CC1266" s="3"/>
      <c r="CD1266" s="3"/>
      <c r="CE1266" s="3"/>
      <c r="CF1266" s="3"/>
      <c r="CG1266" s="3"/>
      <c r="CH1266" s="3"/>
      <c r="CI1266" s="3"/>
      <c r="CJ1266" s="3"/>
      <c r="CK1266" s="3"/>
      <c r="CL1266" s="3"/>
      <c r="CM1266" s="3"/>
      <c r="CN1266" s="78" t="str">
        <f t="shared" si="738"/>
        <v/>
      </c>
      <c r="CO1266" s="78" t="str">
        <f t="shared" si="739"/>
        <v/>
      </c>
      <c r="CP1266" s="78" t="str">
        <f t="shared" si="740"/>
        <v/>
      </c>
      <c r="CQ1266" s="78" t="str">
        <f t="shared" si="741"/>
        <v/>
      </c>
      <c r="CR1266" s="78" t="str">
        <f t="shared" si="742"/>
        <v/>
      </c>
      <c r="CS1266" s="78" t="str">
        <f t="shared" si="743"/>
        <v/>
      </c>
      <c r="CT1266" s="78">
        <f t="shared" si="744"/>
        <v>0</v>
      </c>
      <c r="CU1266" s="78">
        <f t="shared" si="745"/>
        <v>0</v>
      </c>
      <c r="CV1266" s="78">
        <f t="shared" si="746"/>
        <v>0</v>
      </c>
      <c r="CW1266" s="78">
        <f t="shared" si="747"/>
        <v>0</v>
      </c>
      <c r="CX1266" s="78">
        <f t="shared" si="748"/>
        <v>0</v>
      </c>
      <c r="CY1266" s="78">
        <f t="shared" si="749"/>
        <v>0</v>
      </c>
      <c r="CZ1266" s="78">
        <f t="shared" si="750"/>
        <v>0</v>
      </c>
      <c r="DA1266" s="78">
        <f>IF(COUNTIFS($A$2:$A$601,A1266,$B$2:$B$601,B1266,$F$2:F$601,F1266)&gt;1,1,0)</f>
        <v>0</v>
      </c>
      <c r="DB1266" s="78">
        <f t="shared" si="751"/>
        <v>0</v>
      </c>
      <c r="DC1266" s="78">
        <f t="shared" si="752"/>
        <v>0</v>
      </c>
      <c r="DD1266" s="78">
        <f t="shared" si="753"/>
        <v>0</v>
      </c>
      <c r="DE1266" s="78" t="str">
        <f t="shared" si="754"/>
        <v>1</v>
      </c>
      <c r="DF1266" s="78" t="str">
        <f t="shared" si="755"/>
        <v>1</v>
      </c>
      <c r="DG1266" s="78" t="str">
        <f t="shared" si="756"/>
        <v>1</v>
      </c>
      <c r="DH1266" s="78" t="str">
        <f t="shared" si="757"/>
        <v>1</v>
      </c>
      <c r="DI1266" s="79" t="str">
        <f>IFERROR(IF(J1266="","",VLOOKUP(J1266,Lists!$D$3:$E$13,2,FALSE)),1)</f>
        <v/>
      </c>
      <c r="DJ1266" s="79" t="str">
        <f>IFERROR(IF(K1266="","",VLOOKUP(K1266,Lists!$F$3:$G$14,2,FALSE)),1)</f>
        <v/>
      </c>
      <c r="DK1266" s="79" t="str">
        <f>IFERROR(IF(M1266="","",VLOOKUP(M1266,Lists!$AA$3:$AB$18,2,FALSE)),1)</f>
        <v/>
      </c>
      <c r="DL1266" s="79" t="str">
        <f>IFERROR(IF(N1266="","",VLOOKUP(N1266,Lists!$AC$3:$AD$13,2,FALSE)),1)</f>
        <v/>
      </c>
    </row>
    <row r="1267" spans="1:116" ht="15" customHeight="1" x14ac:dyDescent="0.2">
      <c r="A1267" s="20"/>
      <c r="B1267" s="19"/>
      <c r="C1267" s="19"/>
      <c r="D1267" s="19"/>
      <c r="E1267" s="136"/>
      <c r="F1267" s="70"/>
      <c r="G1267" s="19"/>
      <c r="H1267" s="65"/>
      <c r="I1267" s="20"/>
      <c r="J1267" s="66"/>
      <c r="K1267" s="18"/>
      <c r="L1267" s="18"/>
      <c r="M1267" s="20"/>
      <c r="N1267" s="20"/>
      <c r="O1267" s="18"/>
      <c r="P1267" s="134"/>
      <c r="Q1267" s="70"/>
      <c r="R1267" s="134"/>
      <c r="S1267" s="70"/>
      <c r="T1267" s="134"/>
      <c r="U1267" s="70"/>
      <c r="V1267" s="134"/>
      <c r="W1267" s="20"/>
      <c r="X1267" s="135"/>
      <c r="Y1267" s="20"/>
      <c r="Z1267" s="135"/>
      <c r="AA1267" s="19"/>
      <c r="AB1267" s="19"/>
      <c r="AC1267" s="19"/>
      <c r="AD1267" s="19"/>
      <c r="AE1267" s="71" t="str">
        <f t="shared" si="722"/>
        <v/>
      </c>
      <c r="AF1267" s="71" t="str">
        <f t="shared" si="723"/>
        <v/>
      </c>
      <c r="AG1267" s="71" t="str">
        <f t="shared" si="724"/>
        <v/>
      </c>
      <c r="AH1267" s="71" t="str">
        <f t="shared" si="725"/>
        <v/>
      </c>
      <c r="AI1267" s="71" t="str">
        <f t="shared" si="726"/>
        <v/>
      </c>
      <c r="AJ1267" s="71" t="str">
        <f t="shared" si="727"/>
        <v/>
      </c>
      <c r="AK1267" s="71" t="str">
        <f t="shared" si="728"/>
        <v/>
      </c>
      <c r="AL1267" s="71" t="str">
        <f t="shared" si="729"/>
        <v/>
      </c>
      <c r="AM1267" s="71" t="str">
        <f t="shared" si="730"/>
        <v/>
      </c>
      <c r="AN1267" s="72" t="str">
        <f t="shared" si="731"/>
        <v/>
      </c>
      <c r="AO1267" s="73" t="str">
        <f t="shared" si="732"/>
        <v/>
      </c>
      <c r="AP1267" s="72" t="str">
        <f t="shared" si="733"/>
        <v/>
      </c>
      <c r="AQ1267" s="72" t="str">
        <f t="shared" si="734"/>
        <v/>
      </c>
      <c r="AR1267" s="72" t="str">
        <f t="shared" si="735"/>
        <v/>
      </c>
      <c r="AS1267" s="72" t="str">
        <f t="shared" si="736"/>
        <v/>
      </c>
      <c r="AT1267" s="72" t="str">
        <f t="shared" si="737"/>
        <v/>
      </c>
      <c r="AU1267" s="3"/>
      <c r="AV1267" s="3"/>
      <c r="AW1267" s="3"/>
      <c r="AX1267" s="3"/>
      <c r="AY1267" s="3"/>
      <c r="AZ1267" s="3"/>
      <c r="BA1267" s="3"/>
      <c r="BB1267" s="3"/>
      <c r="BC1267" s="3"/>
      <c r="BD1267" s="3"/>
      <c r="BE1267" s="3"/>
      <c r="BF1267" s="3"/>
      <c r="BG1267" s="3"/>
      <c r="BH1267" s="3"/>
      <c r="BI1267" s="3"/>
      <c r="BJ1267" s="3"/>
      <c r="BK1267" s="3"/>
      <c r="BL1267" s="3"/>
      <c r="BM1267" s="3"/>
      <c r="BN1267" s="3"/>
      <c r="BO1267" s="3"/>
      <c r="BP1267" s="3"/>
      <c r="BQ1267" s="3"/>
      <c r="BR1267" s="3"/>
      <c r="BS1267" s="3"/>
      <c r="BT1267" s="3"/>
      <c r="BU1267" s="3"/>
      <c r="BV1267" s="3"/>
      <c r="BW1267" s="3"/>
      <c r="BX1267" s="3"/>
      <c r="BY1267" s="3"/>
      <c r="BZ1267" s="3"/>
      <c r="CA1267" s="3"/>
      <c r="CB1267" s="3"/>
      <c r="CC1267" s="3"/>
      <c r="CD1267" s="3"/>
      <c r="CE1267" s="3"/>
      <c r="CF1267" s="3"/>
      <c r="CG1267" s="3"/>
      <c r="CH1267" s="3"/>
      <c r="CI1267" s="3"/>
      <c r="CJ1267" s="3"/>
      <c r="CK1267" s="3"/>
      <c r="CL1267" s="3"/>
      <c r="CM1267" s="3"/>
      <c r="CN1267" s="78" t="str">
        <f t="shared" si="738"/>
        <v/>
      </c>
      <c r="CO1267" s="78" t="str">
        <f t="shared" si="739"/>
        <v/>
      </c>
      <c r="CP1267" s="78" t="str">
        <f t="shared" si="740"/>
        <v/>
      </c>
      <c r="CQ1267" s="78" t="str">
        <f t="shared" si="741"/>
        <v/>
      </c>
      <c r="CR1267" s="78" t="str">
        <f t="shared" si="742"/>
        <v/>
      </c>
      <c r="CS1267" s="78" t="str">
        <f t="shared" si="743"/>
        <v/>
      </c>
      <c r="CT1267" s="78">
        <f t="shared" si="744"/>
        <v>0</v>
      </c>
      <c r="CU1267" s="78">
        <f t="shared" si="745"/>
        <v>0</v>
      </c>
      <c r="CV1267" s="78">
        <f t="shared" si="746"/>
        <v>0</v>
      </c>
      <c r="CW1267" s="78">
        <f t="shared" si="747"/>
        <v>0</v>
      </c>
      <c r="CX1267" s="78">
        <f t="shared" si="748"/>
        <v>0</v>
      </c>
      <c r="CY1267" s="78">
        <f t="shared" si="749"/>
        <v>0</v>
      </c>
      <c r="CZ1267" s="78">
        <f t="shared" si="750"/>
        <v>0</v>
      </c>
      <c r="DA1267" s="78">
        <f>IF(COUNTIFS($A$2:$A$601,A1267,$B$2:$B$601,B1267,$F$2:F$601,F1267)&gt;1,1,0)</f>
        <v>0</v>
      </c>
      <c r="DB1267" s="78">
        <f t="shared" si="751"/>
        <v>0</v>
      </c>
      <c r="DC1267" s="78">
        <f t="shared" si="752"/>
        <v>0</v>
      </c>
      <c r="DD1267" s="78">
        <f t="shared" si="753"/>
        <v>0</v>
      </c>
      <c r="DE1267" s="78" t="str">
        <f t="shared" si="754"/>
        <v>1</v>
      </c>
      <c r="DF1267" s="78" t="str">
        <f t="shared" si="755"/>
        <v>1</v>
      </c>
      <c r="DG1267" s="78" t="str">
        <f t="shared" si="756"/>
        <v>1</v>
      </c>
      <c r="DH1267" s="78" t="str">
        <f t="shared" si="757"/>
        <v>1</v>
      </c>
      <c r="DI1267" s="79" t="str">
        <f>IFERROR(IF(J1267="","",VLOOKUP(J1267,Lists!$D$3:$E$13,2,FALSE)),1)</f>
        <v/>
      </c>
      <c r="DJ1267" s="79" t="str">
        <f>IFERROR(IF(K1267="","",VLOOKUP(K1267,Lists!$F$3:$G$14,2,FALSE)),1)</f>
        <v/>
      </c>
      <c r="DK1267" s="79" t="str">
        <f>IFERROR(IF(M1267="","",VLOOKUP(M1267,Lists!$AA$3:$AB$18,2,FALSE)),1)</f>
        <v/>
      </c>
      <c r="DL1267" s="79" t="str">
        <f>IFERROR(IF(N1267="","",VLOOKUP(N1267,Lists!$AC$3:$AD$13,2,FALSE)),1)</f>
        <v/>
      </c>
    </row>
    <row r="1268" spans="1:116" ht="15" customHeight="1" x14ac:dyDescent="0.2">
      <c r="A1268" s="20"/>
      <c r="B1268" s="19"/>
      <c r="C1268" s="19"/>
      <c r="D1268" s="19"/>
      <c r="E1268" s="136"/>
      <c r="F1268" s="70"/>
      <c r="G1268" s="19"/>
      <c r="H1268" s="65"/>
      <c r="I1268" s="20"/>
      <c r="J1268" s="66"/>
      <c r="K1268" s="18"/>
      <c r="L1268" s="18"/>
      <c r="M1268" s="20"/>
      <c r="N1268" s="20"/>
      <c r="O1268" s="18"/>
      <c r="P1268" s="134"/>
      <c r="Q1268" s="70"/>
      <c r="R1268" s="134"/>
      <c r="S1268" s="70"/>
      <c r="T1268" s="134"/>
      <c r="U1268" s="70"/>
      <c r="V1268" s="134"/>
      <c r="W1268" s="20"/>
      <c r="X1268" s="135"/>
      <c r="Y1268" s="20"/>
      <c r="Z1268" s="135"/>
      <c r="AA1268" s="19"/>
      <c r="AB1268" s="19"/>
      <c r="AC1268" s="19"/>
      <c r="AD1268" s="19"/>
      <c r="AE1268" s="71" t="str">
        <f t="shared" si="722"/>
        <v/>
      </c>
      <c r="AF1268" s="71" t="str">
        <f t="shared" si="723"/>
        <v/>
      </c>
      <c r="AG1268" s="71" t="str">
        <f t="shared" si="724"/>
        <v/>
      </c>
      <c r="AH1268" s="71" t="str">
        <f t="shared" si="725"/>
        <v/>
      </c>
      <c r="AI1268" s="71" t="str">
        <f t="shared" si="726"/>
        <v/>
      </c>
      <c r="AJ1268" s="71" t="str">
        <f t="shared" si="727"/>
        <v/>
      </c>
      <c r="AK1268" s="71" t="str">
        <f t="shared" si="728"/>
        <v/>
      </c>
      <c r="AL1268" s="71" t="str">
        <f t="shared" si="729"/>
        <v/>
      </c>
      <c r="AM1268" s="71" t="str">
        <f t="shared" si="730"/>
        <v/>
      </c>
      <c r="AN1268" s="72" t="str">
        <f t="shared" si="731"/>
        <v/>
      </c>
      <c r="AO1268" s="73" t="str">
        <f t="shared" si="732"/>
        <v/>
      </c>
      <c r="AP1268" s="72" t="str">
        <f t="shared" si="733"/>
        <v/>
      </c>
      <c r="AQ1268" s="72" t="str">
        <f t="shared" si="734"/>
        <v/>
      </c>
      <c r="AR1268" s="72" t="str">
        <f t="shared" si="735"/>
        <v/>
      </c>
      <c r="AS1268" s="72" t="str">
        <f t="shared" si="736"/>
        <v/>
      </c>
      <c r="AT1268" s="72" t="str">
        <f t="shared" si="737"/>
        <v/>
      </c>
      <c r="AU1268" s="3"/>
      <c r="AV1268" s="3"/>
      <c r="AW1268" s="3"/>
      <c r="AX1268" s="3"/>
      <c r="AY1268" s="3"/>
      <c r="AZ1268" s="3"/>
      <c r="BA1268" s="3"/>
      <c r="BB1268" s="3"/>
      <c r="BC1268" s="3"/>
      <c r="BD1268" s="3"/>
      <c r="BE1268" s="3"/>
      <c r="BF1268" s="3"/>
      <c r="BG1268" s="3"/>
      <c r="BH1268" s="3"/>
      <c r="BI1268" s="3"/>
      <c r="BJ1268" s="3"/>
      <c r="BK1268" s="3"/>
      <c r="BL1268" s="3"/>
      <c r="BM1268" s="3"/>
      <c r="BN1268" s="3"/>
      <c r="BO1268" s="3"/>
      <c r="BP1268" s="3"/>
      <c r="BQ1268" s="3"/>
      <c r="BR1268" s="3"/>
      <c r="BS1268" s="3"/>
      <c r="BT1268" s="3"/>
      <c r="BU1268" s="3"/>
      <c r="BV1268" s="3"/>
      <c r="BW1268" s="3"/>
      <c r="BX1268" s="3"/>
      <c r="BY1268" s="3"/>
      <c r="BZ1268" s="3"/>
      <c r="CA1268" s="3"/>
      <c r="CB1268" s="3"/>
      <c r="CC1268" s="3"/>
      <c r="CD1268" s="3"/>
      <c r="CE1268" s="3"/>
      <c r="CF1268" s="3"/>
      <c r="CG1268" s="3"/>
      <c r="CH1268" s="3"/>
      <c r="CI1268" s="3"/>
      <c r="CJ1268" s="3"/>
      <c r="CK1268" s="3"/>
      <c r="CL1268" s="3"/>
      <c r="CM1268" s="3"/>
      <c r="CN1268" s="78" t="str">
        <f t="shared" si="738"/>
        <v/>
      </c>
      <c r="CO1268" s="78" t="str">
        <f t="shared" si="739"/>
        <v/>
      </c>
      <c r="CP1268" s="78" t="str">
        <f t="shared" si="740"/>
        <v/>
      </c>
      <c r="CQ1268" s="78" t="str">
        <f t="shared" si="741"/>
        <v/>
      </c>
      <c r="CR1268" s="78" t="str">
        <f t="shared" si="742"/>
        <v/>
      </c>
      <c r="CS1268" s="78" t="str">
        <f t="shared" si="743"/>
        <v/>
      </c>
      <c r="CT1268" s="78">
        <f t="shared" si="744"/>
        <v>0</v>
      </c>
      <c r="CU1268" s="78">
        <f t="shared" si="745"/>
        <v>0</v>
      </c>
      <c r="CV1268" s="78">
        <f t="shared" si="746"/>
        <v>0</v>
      </c>
      <c r="CW1268" s="78">
        <f t="shared" si="747"/>
        <v>0</v>
      </c>
      <c r="CX1268" s="78">
        <f t="shared" si="748"/>
        <v>0</v>
      </c>
      <c r="CY1268" s="78">
        <f t="shared" si="749"/>
        <v>0</v>
      </c>
      <c r="CZ1268" s="78">
        <f t="shared" si="750"/>
        <v>0</v>
      </c>
      <c r="DA1268" s="78">
        <f>IF(COUNTIFS($A$2:$A$601,A1268,$B$2:$B$601,B1268,$F$2:F$601,F1268)&gt;1,1,0)</f>
        <v>0</v>
      </c>
      <c r="DB1268" s="78">
        <f t="shared" si="751"/>
        <v>0</v>
      </c>
      <c r="DC1268" s="78">
        <f t="shared" si="752"/>
        <v>0</v>
      </c>
      <c r="DD1268" s="78">
        <f t="shared" si="753"/>
        <v>0</v>
      </c>
      <c r="DE1268" s="78" t="str">
        <f t="shared" si="754"/>
        <v>1</v>
      </c>
      <c r="DF1268" s="78" t="str">
        <f t="shared" si="755"/>
        <v>1</v>
      </c>
      <c r="DG1268" s="78" t="str">
        <f t="shared" si="756"/>
        <v>1</v>
      </c>
      <c r="DH1268" s="78" t="str">
        <f t="shared" si="757"/>
        <v>1</v>
      </c>
      <c r="DI1268" s="79" t="str">
        <f>IFERROR(IF(J1268="","",VLOOKUP(J1268,Lists!$D$3:$E$13,2,FALSE)),1)</f>
        <v/>
      </c>
      <c r="DJ1268" s="79" t="str">
        <f>IFERROR(IF(K1268="","",VLOOKUP(K1268,Lists!$F$3:$G$14,2,FALSE)),1)</f>
        <v/>
      </c>
      <c r="DK1268" s="79" t="str">
        <f>IFERROR(IF(M1268="","",VLOOKUP(M1268,Lists!$AA$3:$AB$18,2,FALSE)),1)</f>
        <v/>
      </c>
      <c r="DL1268" s="79" t="str">
        <f>IFERROR(IF(N1268="","",VLOOKUP(N1268,Lists!$AC$3:$AD$13,2,FALSE)),1)</f>
        <v/>
      </c>
    </row>
    <row r="1269" spans="1:116" ht="15" customHeight="1" x14ac:dyDescent="0.2">
      <c r="A1269" s="20"/>
      <c r="B1269" s="19"/>
      <c r="C1269" s="19"/>
      <c r="D1269" s="19"/>
      <c r="E1269" s="136"/>
      <c r="F1269" s="70"/>
      <c r="G1269" s="19"/>
      <c r="H1269" s="65"/>
      <c r="I1269" s="20"/>
      <c r="J1269" s="66"/>
      <c r="K1269" s="18"/>
      <c r="L1269" s="18"/>
      <c r="M1269" s="20"/>
      <c r="N1269" s="20"/>
      <c r="O1269" s="18"/>
      <c r="P1269" s="134"/>
      <c r="Q1269" s="70"/>
      <c r="R1269" s="134"/>
      <c r="S1269" s="70"/>
      <c r="T1269" s="134"/>
      <c r="U1269" s="70"/>
      <c r="V1269" s="134"/>
      <c r="W1269" s="20"/>
      <c r="X1269" s="135"/>
      <c r="Y1269" s="20"/>
      <c r="Z1269" s="135"/>
      <c r="AA1269" s="19"/>
      <c r="AB1269" s="19"/>
      <c r="AC1269" s="19"/>
      <c r="AD1269" s="19"/>
      <c r="AE1269" s="71" t="str">
        <f t="shared" si="722"/>
        <v/>
      </c>
      <c r="AF1269" s="71" t="str">
        <f t="shared" si="723"/>
        <v/>
      </c>
      <c r="AG1269" s="71" t="str">
        <f t="shared" si="724"/>
        <v/>
      </c>
      <c r="AH1269" s="71" t="str">
        <f t="shared" si="725"/>
        <v/>
      </c>
      <c r="AI1269" s="71" t="str">
        <f t="shared" si="726"/>
        <v/>
      </c>
      <c r="AJ1269" s="71" t="str">
        <f t="shared" si="727"/>
        <v/>
      </c>
      <c r="AK1269" s="71" t="str">
        <f t="shared" si="728"/>
        <v/>
      </c>
      <c r="AL1269" s="71" t="str">
        <f t="shared" si="729"/>
        <v/>
      </c>
      <c r="AM1269" s="71" t="str">
        <f t="shared" si="730"/>
        <v/>
      </c>
      <c r="AN1269" s="72" t="str">
        <f t="shared" si="731"/>
        <v/>
      </c>
      <c r="AO1269" s="73" t="str">
        <f t="shared" si="732"/>
        <v/>
      </c>
      <c r="AP1269" s="72" t="str">
        <f t="shared" si="733"/>
        <v/>
      </c>
      <c r="AQ1269" s="72" t="str">
        <f t="shared" si="734"/>
        <v/>
      </c>
      <c r="AR1269" s="72" t="str">
        <f t="shared" si="735"/>
        <v/>
      </c>
      <c r="AS1269" s="72" t="str">
        <f t="shared" si="736"/>
        <v/>
      </c>
      <c r="AT1269" s="72" t="str">
        <f t="shared" si="737"/>
        <v/>
      </c>
      <c r="AU1269" s="3"/>
      <c r="AV1269" s="3"/>
      <c r="AW1269" s="3"/>
      <c r="AX1269" s="3"/>
      <c r="AY1269" s="3"/>
      <c r="AZ1269" s="3"/>
      <c r="BA1269" s="3"/>
      <c r="BB1269" s="3"/>
      <c r="BC1269" s="3"/>
      <c r="BD1269" s="3"/>
      <c r="BE1269" s="3"/>
      <c r="BF1269" s="3"/>
      <c r="BG1269" s="3"/>
      <c r="BH1269" s="3"/>
      <c r="BI1269" s="3"/>
      <c r="BJ1269" s="3"/>
      <c r="BK1269" s="3"/>
      <c r="BL1269" s="3"/>
      <c r="BM1269" s="3"/>
      <c r="BN1269" s="3"/>
      <c r="BO1269" s="3"/>
      <c r="BP1269" s="3"/>
      <c r="BQ1269" s="3"/>
      <c r="BR1269" s="3"/>
      <c r="BS1269" s="3"/>
      <c r="BT1269" s="3"/>
      <c r="BU1269" s="3"/>
      <c r="BV1269" s="3"/>
      <c r="BW1269" s="3"/>
      <c r="BX1269" s="3"/>
      <c r="BY1269" s="3"/>
      <c r="BZ1269" s="3"/>
      <c r="CA1269" s="3"/>
      <c r="CB1269" s="3"/>
      <c r="CC1269" s="3"/>
      <c r="CD1269" s="3"/>
      <c r="CE1269" s="3"/>
      <c r="CF1269" s="3"/>
      <c r="CG1269" s="3"/>
      <c r="CH1269" s="3"/>
      <c r="CI1269" s="3"/>
      <c r="CJ1269" s="3"/>
      <c r="CK1269" s="3"/>
      <c r="CL1269" s="3"/>
      <c r="CM1269" s="3"/>
      <c r="CN1269" s="78" t="str">
        <f t="shared" si="738"/>
        <v/>
      </c>
      <c r="CO1269" s="78" t="str">
        <f t="shared" si="739"/>
        <v/>
      </c>
      <c r="CP1269" s="78" t="str">
        <f t="shared" si="740"/>
        <v/>
      </c>
      <c r="CQ1269" s="78" t="str">
        <f t="shared" si="741"/>
        <v/>
      </c>
      <c r="CR1269" s="78" t="str">
        <f t="shared" si="742"/>
        <v/>
      </c>
      <c r="CS1269" s="78" t="str">
        <f t="shared" si="743"/>
        <v/>
      </c>
      <c r="CT1269" s="78">
        <f t="shared" si="744"/>
        <v>0</v>
      </c>
      <c r="CU1269" s="78">
        <f t="shared" si="745"/>
        <v>0</v>
      </c>
      <c r="CV1269" s="78">
        <f t="shared" si="746"/>
        <v>0</v>
      </c>
      <c r="CW1269" s="78">
        <f t="shared" si="747"/>
        <v>0</v>
      </c>
      <c r="CX1269" s="78">
        <f t="shared" si="748"/>
        <v>0</v>
      </c>
      <c r="CY1269" s="78">
        <f t="shared" si="749"/>
        <v>0</v>
      </c>
      <c r="CZ1269" s="78">
        <f t="shared" si="750"/>
        <v>0</v>
      </c>
      <c r="DA1269" s="78">
        <f>IF(COUNTIFS($A$2:$A$601,A1269,$B$2:$B$601,B1269,$F$2:F$601,F1269)&gt;1,1,0)</f>
        <v>0</v>
      </c>
      <c r="DB1269" s="78">
        <f t="shared" si="751"/>
        <v>0</v>
      </c>
      <c r="DC1269" s="78">
        <f t="shared" si="752"/>
        <v>0</v>
      </c>
      <c r="DD1269" s="78">
        <f t="shared" si="753"/>
        <v>0</v>
      </c>
      <c r="DE1269" s="78" t="str">
        <f t="shared" si="754"/>
        <v>1</v>
      </c>
      <c r="DF1269" s="78" t="str">
        <f t="shared" si="755"/>
        <v>1</v>
      </c>
      <c r="DG1269" s="78" t="str">
        <f t="shared" si="756"/>
        <v>1</v>
      </c>
      <c r="DH1269" s="78" t="str">
        <f t="shared" si="757"/>
        <v>1</v>
      </c>
      <c r="DI1269" s="79" t="str">
        <f>IFERROR(IF(J1269="","",VLOOKUP(J1269,Lists!$D$3:$E$13,2,FALSE)),1)</f>
        <v/>
      </c>
      <c r="DJ1269" s="79" t="str">
        <f>IFERROR(IF(K1269="","",VLOOKUP(K1269,Lists!$F$3:$G$14,2,FALSE)),1)</f>
        <v/>
      </c>
      <c r="DK1269" s="79" t="str">
        <f>IFERROR(IF(M1269="","",VLOOKUP(M1269,Lists!$AA$3:$AB$18,2,FALSE)),1)</f>
        <v/>
      </c>
      <c r="DL1269" s="79" t="str">
        <f>IFERROR(IF(N1269="","",VLOOKUP(N1269,Lists!$AC$3:$AD$13,2,FALSE)),1)</f>
        <v/>
      </c>
    </row>
    <row r="1270" spans="1:116" ht="15" customHeight="1" x14ac:dyDescent="0.2">
      <c r="A1270" s="20"/>
      <c r="B1270" s="19"/>
      <c r="C1270" s="19"/>
      <c r="D1270" s="19"/>
      <c r="E1270" s="136"/>
      <c r="F1270" s="70"/>
      <c r="G1270" s="19"/>
      <c r="H1270" s="65"/>
      <c r="I1270" s="20"/>
      <c r="J1270" s="66"/>
      <c r="K1270" s="18"/>
      <c r="L1270" s="18"/>
      <c r="M1270" s="20"/>
      <c r="N1270" s="20"/>
      <c r="O1270" s="18"/>
      <c r="P1270" s="134"/>
      <c r="Q1270" s="70"/>
      <c r="R1270" s="134"/>
      <c r="S1270" s="70"/>
      <c r="T1270" s="134"/>
      <c r="U1270" s="70"/>
      <c r="V1270" s="134"/>
      <c r="W1270" s="20"/>
      <c r="X1270" s="135"/>
      <c r="Y1270" s="20"/>
      <c r="Z1270" s="135"/>
      <c r="AA1270" s="19"/>
      <c r="AB1270" s="19"/>
      <c r="AC1270" s="19"/>
      <c r="AD1270" s="19"/>
      <c r="AE1270" s="71" t="str">
        <f t="shared" si="722"/>
        <v/>
      </c>
      <c r="AF1270" s="71" t="str">
        <f t="shared" si="723"/>
        <v/>
      </c>
      <c r="AG1270" s="71" t="str">
        <f t="shared" si="724"/>
        <v/>
      </c>
      <c r="AH1270" s="71" t="str">
        <f t="shared" si="725"/>
        <v/>
      </c>
      <c r="AI1270" s="71" t="str">
        <f t="shared" si="726"/>
        <v/>
      </c>
      <c r="AJ1270" s="71" t="str">
        <f t="shared" si="727"/>
        <v/>
      </c>
      <c r="AK1270" s="71" t="str">
        <f t="shared" si="728"/>
        <v/>
      </c>
      <c r="AL1270" s="71" t="str">
        <f t="shared" si="729"/>
        <v/>
      </c>
      <c r="AM1270" s="71" t="str">
        <f t="shared" si="730"/>
        <v/>
      </c>
      <c r="AN1270" s="72" t="str">
        <f t="shared" si="731"/>
        <v/>
      </c>
      <c r="AO1270" s="73" t="str">
        <f t="shared" si="732"/>
        <v/>
      </c>
      <c r="AP1270" s="72" t="str">
        <f t="shared" si="733"/>
        <v/>
      </c>
      <c r="AQ1270" s="72" t="str">
        <f t="shared" si="734"/>
        <v/>
      </c>
      <c r="AR1270" s="72" t="str">
        <f t="shared" si="735"/>
        <v/>
      </c>
      <c r="AS1270" s="72" t="str">
        <f t="shared" si="736"/>
        <v/>
      </c>
      <c r="AT1270" s="72" t="str">
        <f t="shared" si="737"/>
        <v/>
      </c>
      <c r="AU1270" s="3"/>
      <c r="AV1270" s="3"/>
      <c r="AW1270" s="3"/>
      <c r="AX1270" s="3"/>
      <c r="AY1270" s="3"/>
      <c r="AZ1270" s="3"/>
      <c r="BA1270" s="3"/>
      <c r="BB1270" s="3"/>
      <c r="BC1270" s="3"/>
      <c r="BD1270" s="3"/>
      <c r="BE1270" s="3"/>
      <c r="BF1270" s="3"/>
      <c r="BG1270" s="3"/>
      <c r="BH1270" s="3"/>
      <c r="BI1270" s="3"/>
      <c r="BJ1270" s="3"/>
      <c r="BK1270" s="3"/>
      <c r="BL1270" s="3"/>
      <c r="BM1270" s="3"/>
      <c r="BN1270" s="3"/>
      <c r="BO1270" s="3"/>
      <c r="BP1270" s="3"/>
      <c r="BQ1270" s="3"/>
      <c r="BR1270" s="3"/>
      <c r="BS1270" s="3"/>
      <c r="BT1270" s="3"/>
      <c r="BU1270" s="3"/>
      <c r="BV1270" s="3"/>
      <c r="BW1270" s="3"/>
      <c r="BX1270" s="3"/>
      <c r="BY1270" s="3"/>
      <c r="BZ1270" s="3"/>
      <c r="CA1270" s="3"/>
      <c r="CB1270" s="3"/>
      <c r="CC1270" s="3"/>
      <c r="CD1270" s="3"/>
      <c r="CE1270" s="3"/>
      <c r="CF1270" s="3"/>
      <c r="CG1270" s="3"/>
      <c r="CH1270" s="3"/>
      <c r="CI1270" s="3"/>
      <c r="CJ1270" s="3"/>
      <c r="CK1270" s="3"/>
      <c r="CL1270" s="3"/>
      <c r="CM1270" s="3"/>
      <c r="CN1270" s="78" t="str">
        <f t="shared" si="738"/>
        <v/>
      </c>
      <c r="CO1270" s="78" t="str">
        <f t="shared" si="739"/>
        <v/>
      </c>
      <c r="CP1270" s="78" t="str">
        <f t="shared" si="740"/>
        <v/>
      </c>
      <c r="CQ1270" s="78" t="str">
        <f t="shared" si="741"/>
        <v/>
      </c>
      <c r="CR1270" s="78" t="str">
        <f t="shared" si="742"/>
        <v/>
      </c>
      <c r="CS1270" s="78" t="str">
        <f t="shared" si="743"/>
        <v/>
      </c>
      <c r="CT1270" s="78">
        <f t="shared" si="744"/>
        <v>0</v>
      </c>
      <c r="CU1270" s="78">
        <f t="shared" si="745"/>
        <v>0</v>
      </c>
      <c r="CV1270" s="78">
        <f t="shared" si="746"/>
        <v>0</v>
      </c>
      <c r="CW1270" s="78">
        <f t="shared" si="747"/>
        <v>0</v>
      </c>
      <c r="CX1270" s="78">
        <f t="shared" si="748"/>
        <v>0</v>
      </c>
      <c r="CY1270" s="78">
        <f t="shared" si="749"/>
        <v>0</v>
      </c>
      <c r="CZ1270" s="78">
        <f t="shared" si="750"/>
        <v>0</v>
      </c>
      <c r="DA1270" s="78">
        <f>IF(COUNTIFS($A$2:$A$601,A1270,$B$2:$B$601,B1270,$F$2:F$601,F1270)&gt;1,1,0)</f>
        <v>0</v>
      </c>
      <c r="DB1270" s="78">
        <f t="shared" si="751"/>
        <v>0</v>
      </c>
      <c r="DC1270" s="78">
        <f t="shared" si="752"/>
        <v>0</v>
      </c>
      <c r="DD1270" s="78">
        <f t="shared" si="753"/>
        <v>0</v>
      </c>
      <c r="DE1270" s="78" t="str">
        <f t="shared" si="754"/>
        <v>1</v>
      </c>
      <c r="DF1270" s="78" t="str">
        <f t="shared" si="755"/>
        <v>1</v>
      </c>
      <c r="DG1270" s="78" t="str">
        <f t="shared" si="756"/>
        <v>1</v>
      </c>
      <c r="DH1270" s="78" t="str">
        <f t="shared" si="757"/>
        <v>1</v>
      </c>
      <c r="DI1270" s="79" t="str">
        <f>IFERROR(IF(J1270="","",VLOOKUP(J1270,Lists!$D$3:$E$13,2,FALSE)),1)</f>
        <v/>
      </c>
      <c r="DJ1270" s="79" t="str">
        <f>IFERROR(IF(K1270="","",VLOOKUP(K1270,Lists!$F$3:$G$14,2,FALSE)),1)</f>
        <v/>
      </c>
      <c r="DK1270" s="79" t="str">
        <f>IFERROR(IF(M1270="","",VLOOKUP(M1270,Lists!$AA$3:$AB$18,2,FALSE)),1)</f>
        <v/>
      </c>
      <c r="DL1270" s="79" t="str">
        <f>IFERROR(IF(N1270="","",VLOOKUP(N1270,Lists!$AC$3:$AD$13,2,FALSE)),1)</f>
        <v/>
      </c>
    </row>
    <row r="1271" spans="1:116" ht="15" customHeight="1" x14ac:dyDescent="0.2">
      <c r="A1271" s="20"/>
      <c r="B1271" s="19"/>
      <c r="C1271" s="19"/>
      <c r="D1271" s="19"/>
      <c r="E1271" s="136"/>
      <c r="F1271" s="70"/>
      <c r="G1271" s="19"/>
      <c r="H1271" s="65"/>
      <c r="I1271" s="20"/>
      <c r="J1271" s="66"/>
      <c r="K1271" s="18"/>
      <c r="L1271" s="18"/>
      <c r="M1271" s="20"/>
      <c r="N1271" s="20"/>
      <c r="O1271" s="18"/>
      <c r="P1271" s="134"/>
      <c r="Q1271" s="70"/>
      <c r="R1271" s="134"/>
      <c r="S1271" s="70"/>
      <c r="T1271" s="134"/>
      <c r="U1271" s="70"/>
      <c r="V1271" s="134"/>
      <c r="W1271" s="20"/>
      <c r="X1271" s="135"/>
      <c r="Y1271" s="20"/>
      <c r="Z1271" s="135"/>
      <c r="AA1271" s="19"/>
      <c r="AB1271" s="19"/>
      <c r="AC1271" s="19"/>
      <c r="AD1271" s="19"/>
      <c r="AE1271" s="71" t="str">
        <f t="shared" si="722"/>
        <v/>
      </c>
      <c r="AF1271" s="71" t="str">
        <f t="shared" si="723"/>
        <v/>
      </c>
      <c r="AG1271" s="71" t="str">
        <f t="shared" si="724"/>
        <v/>
      </c>
      <c r="AH1271" s="71" t="str">
        <f t="shared" si="725"/>
        <v/>
      </c>
      <c r="AI1271" s="71" t="str">
        <f t="shared" si="726"/>
        <v/>
      </c>
      <c r="AJ1271" s="71" t="str">
        <f t="shared" si="727"/>
        <v/>
      </c>
      <c r="AK1271" s="71" t="str">
        <f t="shared" si="728"/>
        <v/>
      </c>
      <c r="AL1271" s="71" t="str">
        <f t="shared" si="729"/>
        <v/>
      </c>
      <c r="AM1271" s="71" t="str">
        <f t="shared" si="730"/>
        <v/>
      </c>
      <c r="AN1271" s="72" t="str">
        <f t="shared" si="731"/>
        <v/>
      </c>
      <c r="AO1271" s="73" t="str">
        <f t="shared" si="732"/>
        <v/>
      </c>
      <c r="AP1271" s="72" t="str">
        <f t="shared" si="733"/>
        <v/>
      </c>
      <c r="AQ1271" s="72" t="str">
        <f t="shared" si="734"/>
        <v/>
      </c>
      <c r="AR1271" s="72" t="str">
        <f t="shared" si="735"/>
        <v/>
      </c>
      <c r="AS1271" s="72" t="str">
        <f t="shared" si="736"/>
        <v/>
      </c>
      <c r="AT1271" s="72" t="str">
        <f t="shared" si="737"/>
        <v/>
      </c>
      <c r="AU1271" s="3"/>
      <c r="AV1271" s="3"/>
      <c r="AW1271" s="3"/>
      <c r="AX1271" s="3"/>
      <c r="AY1271" s="3"/>
      <c r="AZ1271" s="3"/>
      <c r="BA1271" s="3"/>
      <c r="BB1271" s="3"/>
      <c r="BC1271" s="3"/>
      <c r="BD1271" s="3"/>
      <c r="BE1271" s="3"/>
      <c r="BF1271" s="3"/>
      <c r="BG1271" s="3"/>
      <c r="BH1271" s="3"/>
      <c r="BI1271" s="3"/>
      <c r="BJ1271" s="3"/>
      <c r="BK1271" s="3"/>
      <c r="BL1271" s="3"/>
      <c r="BM1271" s="3"/>
      <c r="BN1271" s="3"/>
      <c r="BO1271" s="3"/>
      <c r="BP1271" s="3"/>
      <c r="BQ1271" s="3"/>
      <c r="BR1271" s="3"/>
      <c r="BS1271" s="3"/>
      <c r="BT1271" s="3"/>
      <c r="BU1271" s="3"/>
      <c r="BV1271" s="3"/>
      <c r="BW1271" s="3"/>
      <c r="BX1271" s="3"/>
      <c r="BY1271" s="3"/>
      <c r="BZ1271" s="3"/>
      <c r="CA1271" s="3"/>
      <c r="CB1271" s="3"/>
      <c r="CC1271" s="3"/>
      <c r="CD1271" s="3"/>
      <c r="CE1271" s="3"/>
      <c r="CF1271" s="3"/>
      <c r="CG1271" s="3"/>
      <c r="CH1271" s="3"/>
      <c r="CI1271" s="3"/>
      <c r="CJ1271" s="3"/>
      <c r="CK1271" s="3"/>
      <c r="CL1271" s="3"/>
      <c r="CM1271" s="3"/>
      <c r="CN1271" s="78" t="str">
        <f t="shared" si="738"/>
        <v/>
      </c>
      <c r="CO1271" s="78" t="str">
        <f t="shared" si="739"/>
        <v/>
      </c>
      <c r="CP1271" s="78" t="str">
        <f t="shared" si="740"/>
        <v/>
      </c>
      <c r="CQ1271" s="78" t="str">
        <f t="shared" si="741"/>
        <v/>
      </c>
      <c r="CR1271" s="78" t="str">
        <f t="shared" si="742"/>
        <v/>
      </c>
      <c r="CS1271" s="78" t="str">
        <f t="shared" si="743"/>
        <v/>
      </c>
      <c r="CT1271" s="78">
        <f t="shared" si="744"/>
        <v>0</v>
      </c>
      <c r="CU1271" s="78">
        <f t="shared" si="745"/>
        <v>0</v>
      </c>
      <c r="CV1271" s="78">
        <f t="shared" si="746"/>
        <v>0</v>
      </c>
      <c r="CW1271" s="78">
        <f t="shared" si="747"/>
        <v>0</v>
      </c>
      <c r="CX1271" s="78">
        <f t="shared" si="748"/>
        <v>0</v>
      </c>
      <c r="CY1271" s="78">
        <f t="shared" si="749"/>
        <v>0</v>
      </c>
      <c r="CZ1271" s="78">
        <f t="shared" si="750"/>
        <v>0</v>
      </c>
      <c r="DA1271" s="78">
        <f>IF(COUNTIFS($A$2:$A$601,A1271,$B$2:$B$601,B1271,$F$2:F$601,F1271)&gt;1,1,0)</f>
        <v>0</v>
      </c>
      <c r="DB1271" s="78">
        <f t="shared" si="751"/>
        <v>0</v>
      </c>
      <c r="DC1271" s="78">
        <f t="shared" si="752"/>
        <v>0</v>
      </c>
      <c r="DD1271" s="78">
        <f t="shared" si="753"/>
        <v>0</v>
      </c>
      <c r="DE1271" s="78" t="str">
        <f t="shared" si="754"/>
        <v>1</v>
      </c>
      <c r="DF1271" s="78" t="str">
        <f t="shared" si="755"/>
        <v>1</v>
      </c>
      <c r="DG1271" s="78" t="str">
        <f t="shared" si="756"/>
        <v>1</v>
      </c>
      <c r="DH1271" s="78" t="str">
        <f t="shared" si="757"/>
        <v>1</v>
      </c>
      <c r="DI1271" s="79" t="str">
        <f>IFERROR(IF(J1271="","",VLOOKUP(J1271,Lists!$D$3:$E$13,2,FALSE)),1)</f>
        <v/>
      </c>
      <c r="DJ1271" s="79" t="str">
        <f>IFERROR(IF(K1271="","",VLOOKUP(K1271,Lists!$F$3:$G$14,2,FALSE)),1)</f>
        <v/>
      </c>
      <c r="DK1271" s="79" t="str">
        <f>IFERROR(IF(M1271="","",VLOOKUP(M1271,Lists!$AA$3:$AB$18,2,FALSE)),1)</f>
        <v/>
      </c>
      <c r="DL1271" s="79" t="str">
        <f>IFERROR(IF(N1271="","",VLOOKUP(N1271,Lists!$AC$3:$AD$13,2,FALSE)),1)</f>
        <v/>
      </c>
    </row>
    <row r="1272" spans="1:116" ht="15" customHeight="1" x14ac:dyDescent="0.2">
      <c r="A1272" s="20"/>
      <c r="B1272" s="19"/>
      <c r="C1272" s="19"/>
      <c r="D1272" s="19"/>
      <c r="E1272" s="136"/>
      <c r="F1272" s="70"/>
      <c r="G1272" s="19"/>
      <c r="H1272" s="65"/>
      <c r="I1272" s="20"/>
      <c r="J1272" s="66"/>
      <c r="K1272" s="18"/>
      <c r="L1272" s="18"/>
      <c r="M1272" s="20"/>
      <c r="N1272" s="20"/>
      <c r="O1272" s="18"/>
      <c r="P1272" s="134"/>
      <c r="Q1272" s="70"/>
      <c r="R1272" s="134"/>
      <c r="S1272" s="70"/>
      <c r="T1272" s="134"/>
      <c r="U1272" s="70"/>
      <c r="V1272" s="134"/>
      <c r="W1272" s="20"/>
      <c r="X1272" s="135"/>
      <c r="Y1272" s="20"/>
      <c r="Z1272" s="135"/>
      <c r="AA1272" s="19"/>
      <c r="AB1272" s="19"/>
      <c r="AC1272" s="19"/>
      <c r="AD1272" s="19"/>
      <c r="AE1272" s="71" t="str">
        <f t="shared" si="722"/>
        <v/>
      </c>
      <c r="AF1272" s="71" t="str">
        <f t="shared" si="723"/>
        <v/>
      </c>
      <c r="AG1272" s="71" t="str">
        <f t="shared" si="724"/>
        <v/>
      </c>
      <c r="AH1272" s="71" t="str">
        <f t="shared" si="725"/>
        <v/>
      </c>
      <c r="AI1272" s="71" t="str">
        <f t="shared" si="726"/>
        <v/>
      </c>
      <c r="AJ1272" s="71" t="str">
        <f t="shared" si="727"/>
        <v/>
      </c>
      <c r="AK1272" s="71" t="str">
        <f t="shared" si="728"/>
        <v/>
      </c>
      <c r="AL1272" s="71" t="str">
        <f t="shared" si="729"/>
        <v/>
      </c>
      <c r="AM1272" s="71" t="str">
        <f t="shared" si="730"/>
        <v/>
      </c>
      <c r="AN1272" s="72" t="str">
        <f t="shared" si="731"/>
        <v/>
      </c>
      <c r="AO1272" s="73" t="str">
        <f t="shared" si="732"/>
        <v/>
      </c>
      <c r="AP1272" s="72" t="str">
        <f t="shared" si="733"/>
        <v/>
      </c>
      <c r="AQ1272" s="72" t="str">
        <f t="shared" si="734"/>
        <v/>
      </c>
      <c r="AR1272" s="72" t="str">
        <f t="shared" si="735"/>
        <v/>
      </c>
      <c r="AS1272" s="72" t="str">
        <f t="shared" si="736"/>
        <v/>
      </c>
      <c r="AT1272" s="72" t="str">
        <f t="shared" si="737"/>
        <v/>
      </c>
      <c r="AU1272" s="3"/>
      <c r="AV1272" s="3"/>
      <c r="AW1272" s="3"/>
      <c r="AX1272" s="3"/>
      <c r="AY1272" s="3"/>
      <c r="AZ1272" s="3"/>
      <c r="BA1272" s="3"/>
      <c r="BB1272" s="3"/>
      <c r="BC1272" s="3"/>
      <c r="BD1272" s="3"/>
      <c r="BE1272" s="3"/>
      <c r="BF1272" s="3"/>
      <c r="BG1272" s="3"/>
      <c r="BH1272" s="3"/>
      <c r="BI1272" s="3"/>
      <c r="BJ1272" s="3"/>
      <c r="BK1272" s="3"/>
      <c r="BL1272" s="3"/>
      <c r="BM1272" s="3"/>
      <c r="BN1272" s="3"/>
      <c r="BO1272" s="3"/>
      <c r="BP1272" s="3"/>
      <c r="BQ1272" s="3"/>
      <c r="BR1272" s="3"/>
      <c r="BS1272" s="3"/>
      <c r="BT1272" s="3"/>
      <c r="BU1272" s="3"/>
      <c r="BV1272" s="3"/>
      <c r="BW1272" s="3"/>
      <c r="BX1272" s="3"/>
      <c r="BY1272" s="3"/>
      <c r="BZ1272" s="3"/>
      <c r="CA1272" s="3"/>
      <c r="CB1272" s="3"/>
      <c r="CC1272" s="3"/>
      <c r="CD1272" s="3"/>
      <c r="CE1272" s="3"/>
      <c r="CF1272" s="3"/>
      <c r="CG1272" s="3"/>
      <c r="CH1272" s="3"/>
      <c r="CI1272" s="3"/>
      <c r="CJ1272" s="3"/>
      <c r="CK1272" s="3"/>
      <c r="CL1272" s="3"/>
      <c r="CM1272" s="3"/>
      <c r="CN1272" s="78" t="str">
        <f t="shared" si="738"/>
        <v/>
      </c>
      <c r="CO1272" s="78" t="str">
        <f t="shared" si="739"/>
        <v/>
      </c>
      <c r="CP1272" s="78" t="str">
        <f t="shared" si="740"/>
        <v/>
      </c>
      <c r="CQ1272" s="78" t="str">
        <f t="shared" si="741"/>
        <v/>
      </c>
      <c r="CR1272" s="78" t="str">
        <f t="shared" si="742"/>
        <v/>
      </c>
      <c r="CS1272" s="78" t="str">
        <f t="shared" si="743"/>
        <v/>
      </c>
      <c r="CT1272" s="78">
        <f t="shared" si="744"/>
        <v>0</v>
      </c>
      <c r="CU1272" s="78">
        <f t="shared" si="745"/>
        <v>0</v>
      </c>
      <c r="CV1272" s="78">
        <f t="shared" si="746"/>
        <v>0</v>
      </c>
      <c r="CW1272" s="78">
        <f t="shared" si="747"/>
        <v>0</v>
      </c>
      <c r="CX1272" s="78">
        <f t="shared" si="748"/>
        <v>0</v>
      </c>
      <c r="CY1272" s="78">
        <f t="shared" si="749"/>
        <v>0</v>
      </c>
      <c r="CZ1272" s="78">
        <f t="shared" si="750"/>
        <v>0</v>
      </c>
      <c r="DA1272" s="78">
        <f>IF(COUNTIFS($A$2:$A$601,A1272,$B$2:$B$601,B1272,$F$2:F$601,F1272)&gt;1,1,0)</f>
        <v>0</v>
      </c>
      <c r="DB1272" s="78">
        <f t="shared" si="751"/>
        <v>0</v>
      </c>
      <c r="DC1272" s="78">
        <f t="shared" si="752"/>
        <v>0</v>
      </c>
      <c r="DD1272" s="78">
        <f t="shared" si="753"/>
        <v>0</v>
      </c>
      <c r="DE1272" s="78" t="str">
        <f t="shared" si="754"/>
        <v>1</v>
      </c>
      <c r="DF1272" s="78" t="str">
        <f t="shared" si="755"/>
        <v>1</v>
      </c>
      <c r="DG1272" s="78" t="str">
        <f t="shared" si="756"/>
        <v>1</v>
      </c>
      <c r="DH1272" s="78" t="str">
        <f t="shared" si="757"/>
        <v>1</v>
      </c>
      <c r="DI1272" s="79" t="str">
        <f>IFERROR(IF(J1272="","",VLOOKUP(J1272,Lists!$D$3:$E$13,2,FALSE)),1)</f>
        <v/>
      </c>
      <c r="DJ1272" s="79" t="str">
        <f>IFERROR(IF(K1272="","",VLOOKUP(K1272,Lists!$F$3:$G$14,2,FALSE)),1)</f>
        <v/>
      </c>
      <c r="DK1272" s="79" t="str">
        <f>IFERROR(IF(M1272="","",VLOOKUP(M1272,Lists!$AA$3:$AB$18,2,FALSE)),1)</f>
        <v/>
      </c>
      <c r="DL1272" s="79" t="str">
        <f>IFERROR(IF(N1272="","",VLOOKUP(N1272,Lists!$AC$3:$AD$13,2,FALSE)),1)</f>
        <v/>
      </c>
    </row>
    <row r="1273" spans="1:116" ht="15" customHeight="1" x14ac:dyDescent="0.2">
      <c r="A1273" s="20"/>
      <c r="B1273" s="19"/>
      <c r="C1273" s="19"/>
      <c r="D1273" s="19"/>
      <c r="E1273" s="136"/>
      <c r="F1273" s="70"/>
      <c r="G1273" s="19"/>
      <c r="H1273" s="65"/>
      <c r="I1273" s="20"/>
      <c r="J1273" s="66"/>
      <c r="K1273" s="18"/>
      <c r="L1273" s="18"/>
      <c r="M1273" s="20"/>
      <c r="N1273" s="20"/>
      <c r="O1273" s="18"/>
      <c r="P1273" s="134"/>
      <c r="Q1273" s="70"/>
      <c r="R1273" s="134"/>
      <c r="S1273" s="70"/>
      <c r="T1273" s="134"/>
      <c r="U1273" s="70"/>
      <c r="V1273" s="134"/>
      <c r="W1273" s="20"/>
      <c r="X1273" s="135"/>
      <c r="Y1273" s="20"/>
      <c r="Z1273" s="135"/>
      <c r="AA1273" s="19"/>
      <c r="AB1273" s="19"/>
      <c r="AC1273" s="19"/>
      <c r="AD1273" s="19"/>
      <c r="AE1273" s="71" t="str">
        <f t="shared" si="722"/>
        <v/>
      </c>
      <c r="AF1273" s="71" t="str">
        <f t="shared" si="723"/>
        <v/>
      </c>
      <c r="AG1273" s="71" t="str">
        <f t="shared" si="724"/>
        <v/>
      </c>
      <c r="AH1273" s="71" t="str">
        <f t="shared" si="725"/>
        <v/>
      </c>
      <c r="AI1273" s="71" t="str">
        <f t="shared" si="726"/>
        <v/>
      </c>
      <c r="AJ1273" s="71" t="str">
        <f t="shared" si="727"/>
        <v/>
      </c>
      <c r="AK1273" s="71" t="str">
        <f t="shared" si="728"/>
        <v/>
      </c>
      <c r="AL1273" s="71" t="str">
        <f t="shared" si="729"/>
        <v/>
      </c>
      <c r="AM1273" s="71" t="str">
        <f t="shared" si="730"/>
        <v/>
      </c>
      <c r="AN1273" s="72" t="str">
        <f t="shared" si="731"/>
        <v/>
      </c>
      <c r="AO1273" s="73" t="str">
        <f t="shared" si="732"/>
        <v/>
      </c>
      <c r="AP1273" s="72" t="str">
        <f t="shared" si="733"/>
        <v/>
      </c>
      <c r="AQ1273" s="72" t="str">
        <f t="shared" si="734"/>
        <v/>
      </c>
      <c r="AR1273" s="72" t="str">
        <f t="shared" si="735"/>
        <v/>
      </c>
      <c r="AS1273" s="72" t="str">
        <f t="shared" si="736"/>
        <v/>
      </c>
      <c r="AT1273" s="72" t="str">
        <f t="shared" si="737"/>
        <v/>
      </c>
      <c r="AU1273" s="3"/>
      <c r="AV1273" s="3"/>
      <c r="AW1273" s="3"/>
      <c r="AX1273" s="3"/>
      <c r="AY1273" s="3"/>
      <c r="AZ1273" s="3"/>
      <c r="BA1273" s="3"/>
      <c r="BB1273" s="3"/>
      <c r="BC1273" s="3"/>
      <c r="BD1273" s="3"/>
      <c r="BE1273" s="3"/>
      <c r="BF1273" s="3"/>
      <c r="BG1273" s="3"/>
      <c r="BH1273" s="3"/>
      <c r="BI1273" s="3"/>
      <c r="BJ1273" s="3"/>
      <c r="BK1273" s="3"/>
      <c r="BL1273" s="3"/>
      <c r="BM1273" s="3"/>
      <c r="BN1273" s="3"/>
      <c r="BO1273" s="3"/>
      <c r="BP1273" s="3"/>
      <c r="BQ1273" s="3"/>
      <c r="BR1273" s="3"/>
      <c r="BS1273" s="3"/>
      <c r="BT1273" s="3"/>
      <c r="BU1273" s="3"/>
      <c r="BV1273" s="3"/>
      <c r="BW1273" s="3"/>
      <c r="BX1273" s="3"/>
      <c r="BY1273" s="3"/>
      <c r="BZ1273" s="3"/>
      <c r="CA1273" s="3"/>
      <c r="CB1273" s="3"/>
      <c r="CC1273" s="3"/>
      <c r="CD1273" s="3"/>
      <c r="CE1273" s="3"/>
      <c r="CF1273" s="3"/>
      <c r="CG1273" s="3"/>
      <c r="CH1273" s="3"/>
      <c r="CI1273" s="3"/>
      <c r="CJ1273" s="3"/>
      <c r="CK1273" s="3"/>
      <c r="CL1273" s="3"/>
      <c r="CM1273" s="3"/>
      <c r="CN1273" s="78" t="str">
        <f t="shared" si="738"/>
        <v/>
      </c>
      <c r="CO1273" s="78" t="str">
        <f t="shared" si="739"/>
        <v/>
      </c>
      <c r="CP1273" s="78" t="str">
        <f t="shared" si="740"/>
        <v/>
      </c>
      <c r="CQ1273" s="78" t="str">
        <f t="shared" si="741"/>
        <v/>
      </c>
      <c r="CR1273" s="78" t="str">
        <f t="shared" si="742"/>
        <v/>
      </c>
      <c r="CS1273" s="78" t="str">
        <f t="shared" si="743"/>
        <v/>
      </c>
      <c r="CT1273" s="78">
        <f t="shared" si="744"/>
        <v>0</v>
      </c>
      <c r="CU1273" s="78">
        <f t="shared" si="745"/>
        <v>0</v>
      </c>
      <c r="CV1273" s="78">
        <f t="shared" si="746"/>
        <v>0</v>
      </c>
      <c r="CW1273" s="78">
        <f t="shared" si="747"/>
        <v>0</v>
      </c>
      <c r="CX1273" s="78">
        <f t="shared" si="748"/>
        <v>0</v>
      </c>
      <c r="CY1273" s="78">
        <f t="shared" si="749"/>
        <v>0</v>
      </c>
      <c r="CZ1273" s="78">
        <f t="shared" si="750"/>
        <v>0</v>
      </c>
      <c r="DA1273" s="78">
        <f>IF(COUNTIFS($A$2:$A$601,A1273,$B$2:$B$601,B1273,$F$2:F$601,F1273)&gt;1,1,0)</f>
        <v>0</v>
      </c>
      <c r="DB1273" s="78">
        <f t="shared" si="751"/>
        <v>0</v>
      </c>
      <c r="DC1273" s="78">
        <f t="shared" si="752"/>
        <v>0</v>
      </c>
      <c r="DD1273" s="78">
        <f t="shared" si="753"/>
        <v>0</v>
      </c>
      <c r="DE1273" s="78" t="str">
        <f t="shared" si="754"/>
        <v>1</v>
      </c>
      <c r="DF1273" s="78" t="str">
        <f t="shared" si="755"/>
        <v>1</v>
      </c>
      <c r="DG1273" s="78" t="str">
        <f t="shared" si="756"/>
        <v>1</v>
      </c>
      <c r="DH1273" s="78" t="str">
        <f t="shared" si="757"/>
        <v>1</v>
      </c>
      <c r="DI1273" s="79" t="str">
        <f>IFERROR(IF(J1273="","",VLOOKUP(J1273,Lists!$D$3:$E$13,2,FALSE)),1)</f>
        <v/>
      </c>
      <c r="DJ1273" s="79" t="str">
        <f>IFERROR(IF(K1273="","",VLOOKUP(K1273,Lists!$F$3:$G$14,2,FALSE)),1)</f>
        <v/>
      </c>
      <c r="DK1273" s="79" t="str">
        <f>IFERROR(IF(M1273="","",VLOOKUP(M1273,Lists!$AA$3:$AB$18,2,FALSE)),1)</f>
        <v/>
      </c>
      <c r="DL1273" s="79" t="str">
        <f>IFERROR(IF(N1273="","",VLOOKUP(N1273,Lists!$AC$3:$AD$13,2,FALSE)),1)</f>
        <v/>
      </c>
    </row>
    <row r="1274" spans="1:116" ht="15" customHeight="1" x14ac:dyDescent="0.2">
      <c r="A1274" s="20"/>
      <c r="B1274" s="19"/>
      <c r="C1274" s="19"/>
      <c r="D1274" s="19"/>
      <c r="E1274" s="136"/>
      <c r="F1274" s="70"/>
      <c r="G1274" s="19"/>
      <c r="H1274" s="65"/>
      <c r="I1274" s="20"/>
      <c r="J1274" s="66"/>
      <c r="K1274" s="18"/>
      <c r="L1274" s="18"/>
      <c r="M1274" s="20"/>
      <c r="N1274" s="20"/>
      <c r="O1274" s="18"/>
      <c r="P1274" s="134"/>
      <c r="Q1274" s="70"/>
      <c r="R1274" s="134"/>
      <c r="S1274" s="70"/>
      <c r="T1274" s="134"/>
      <c r="U1274" s="70"/>
      <c r="V1274" s="134"/>
      <c r="W1274" s="20"/>
      <c r="X1274" s="135"/>
      <c r="Y1274" s="20"/>
      <c r="Z1274" s="135"/>
      <c r="AA1274" s="19"/>
      <c r="AB1274" s="19"/>
      <c r="AC1274" s="19"/>
      <c r="AD1274" s="19"/>
      <c r="AE1274" s="71" t="str">
        <f t="shared" si="722"/>
        <v/>
      </c>
      <c r="AF1274" s="71" t="str">
        <f t="shared" si="723"/>
        <v/>
      </c>
      <c r="AG1274" s="71" t="str">
        <f t="shared" si="724"/>
        <v/>
      </c>
      <c r="AH1274" s="71" t="str">
        <f t="shared" si="725"/>
        <v/>
      </c>
      <c r="AI1274" s="71" t="str">
        <f t="shared" si="726"/>
        <v/>
      </c>
      <c r="AJ1274" s="71" t="str">
        <f t="shared" si="727"/>
        <v/>
      </c>
      <c r="AK1274" s="71" t="str">
        <f t="shared" si="728"/>
        <v/>
      </c>
      <c r="AL1274" s="71" t="str">
        <f t="shared" si="729"/>
        <v/>
      </c>
      <c r="AM1274" s="71" t="str">
        <f t="shared" si="730"/>
        <v/>
      </c>
      <c r="AN1274" s="72" t="str">
        <f t="shared" si="731"/>
        <v/>
      </c>
      <c r="AO1274" s="73" t="str">
        <f t="shared" si="732"/>
        <v/>
      </c>
      <c r="AP1274" s="72" t="str">
        <f t="shared" si="733"/>
        <v/>
      </c>
      <c r="AQ1274" s="72" t="str">
        <f t="shared" si="734"/>
        <v/>
      </c>
      <c r="AR1274" s="72" t="str">
        <f t="shared" si="735"/>
        <v/>
      </c>
      <c r="AS1274" s="72" t="str">
        <f t="shared" si="736"/>
        <v/>
      </c>
      <c r="AT1274" s="72" t="str">
        <f t="shared" si="737"/>
        <v/>
      </c>
      <c r="AU1274" s="3"/>
      <c r="AV1274" s="3"/>
      <c r="AW1274" s="3"/>
      <c r="AX1274" s="3"/>
      <c r="AY1274" s="3"/>
      <c r="AZ1274" s="3"/>
      <c r="BA1274" s="3"/>
      <c r="BB1274" s="3"/>
      <c r="BC1274" s="3"/>
      <c r="BD1274" s="3"/>
      <c r="BE1274" s="3"/>
      <c r="BF1274" s="3"/>
      <c r="BG1274" s="3"/>
      <c r="BH1274" s="3"/>
      <c r="BI1274" s="3"/>
      <c r="BJ1274" s="3"/>
      <c r="BK1274" s="3"/>
      <c r="BL1274" s="3"/>
      <c r="BM1274" s="3"/>
      <c r="BN1274" s="3"/>
      <c r="BO1274" s="3"/>
      <c r="BP1274" s="3"/>
      <c r="BQ1274" s="3"/>
      <c r="BR1274" s="3"/>
      <c r="BS1274" s="3"/>
      <c r="BT1274" s="3"/>
      <c r="BU1274" s="3"/>
      <c r="BV1274" s="3"/>
      <c r="BW1274" s="3"/>
      <c r="BX1274" s="3"/>
      <c r="BY1274" s="3"/>
      <c r="BZ1274" s="3"/>
      <c r="CA1274" s="3"/>
      <c r="CB1274" s="3"/>
      <c r="CC1274" s="3"/>
      <c r="CD1274" s="3"/>
      <c r="CE1274" s="3"/>
      <c r="CF1274" s="3"/>
      <c r="CG1274" s="3"/>
      <c r="CH1274" s="3"/>
      <c r="CI1274" s="3"/>
      <c r="CJ1274" s="3"/>
      <c r="CK1274" s="3"/>
      <c r="CL1274" s="3"/>
      <c r="CM1274" s="3"/>
      <c r="CN1274" s="78" t="str">
        <f t="shared" si="738"/>
        <v/>
      </c>
      <c r="CO1274" s="78" t="str">
        <f t="shared" si="739"/>
        <v/>
      </c>
      <c r="CP1274" s="78" t="str">
        <f t="shared" si="740"/>
        <v/>
      </c>
      <c r="CQ1274" s="78" t="str">
        <f t="shared" si="741"/>
        <v/>
      </c>
      <c r="CR1274" s="78" t="str">
        <f t="shared" si="742"/>
        <v/>
      </c>
      <c r="CS1274" s="78" t="str">
        <f t="shared" si="743"/>
        <v/>
      </c>
      <c r="CT1274" s="78">
        <f t="shared" si="744"/>
        <v>0</v>
      </c>
      <c r="CU1274" s="78">
        <f t="shared" si="745"/>
        <v>0</v>
      </c>
      <c r="CV1274" s="78">
        <f t="shared" si="746"/>
        <v>0</v>
      </c>
      <c r="CW1274" s="78">
        <f t="shared" si="747"/>
        <v>0</v>
      </c>
      <c r="CX1274" s="78">
        <f t="shared" si="748"/>
        <v>0</v>
      </c>
      <c r="CY1274" s="78">
        <f t="shared" si="749"/>
        <v>0</v>
      </c>
      <c r="CZ1274" s="78">
        <f t="shared" si="750"/>
        <v>0</v>
      </c>
      <c r="DA1274" s="78">
        <f>IF(COUNTIFS($A$2:$A$601,A1274,$B$2:$B$601,B1274,$F$2:F$601,F1274)&gt;1,1,0)</f>
        <v>0</v>
      </c>
      <c r="DB1274" s="78">
        <f t="shared" si="751"/>
        <v>0</v>
      </c>
      <c r="DC1274" s="78">
        <f t="shared" si="752"/>
        <v>0</v>
      </c>
      <c r="DD1274" s="78">
        <f t="shared" si="753"/>
        <v>0</v>
      </c>
      <c r="DE1274" s="78" t="str">
        <f t="shared" si="754"/>
        <v>1</v>
      </c>
      <c r="DF1274" s="78" t="str">
        <f t="shared" si="755"/>
        <v>1</v>
      </c>
      <c r="DG1274" s="78" t="str">
        <f t="shared" si="756"/>
        <v>1</v>
      </c>
      <c r="DH1274" s="78" t="str">
        <f t="shared" si="757"/>
        <v>1</v>
      </c>
      <c r="DI1274" s="79" t="str">
        <f>IFERROR(IF(J1274="","",VLOOKUP(J1274,Lists!$D$3:$E$13,2,FALSE)),1)</f>
        <v/>
      </c>
      <c r="DJ1274" s="79" t="str">
        <f>IFERROR(IF(K1274="","",VLOOKUP(K1274,Lists!$F$3:$G$14,2,FALSE)),1)</f>
        <v/>
      </c>
      <c r="DK1274" s="79" t="str">
        <f>IFERROR(IF(M1274="","",VLOOKUP(M1274,Lists!$AA$3:$AB$18,2,FALSE)),1)</f>
        <v/>
      </c>
      <c r="DL1274" s="79" t="str">
        <f>IFERROR(IF(N1274="","",VLOOKUP(N1274,Lists!$AC$3:$AD$13,2,FALSE)),1)</f>
        <v/>
      </c>
    </row>
    <row r="1275" spans="1:116" ht="15" customHeight="1" x14ac:dyDescent="0.2">
      <c r="A1275" s="20"/>
      <c r="B1275" s="19"/>
      <c r="C1275" s="19"/>
      <c r="D1275" s="19"/>
      <c r="E1275" s="136"/>
      <c r="F1275" s="70"/>
      <c r="G1275" s="19"/>
      <c r="H1275" s="65"/>
      <c r="I1275" s="20"/>
      <c r="J1275" s="66"/>
      <c r="K1275" s="18"/>
      <c r="L1275" s="18"/>
      <c r="M1275" s="20"/>
      <c r="N1275" s="20"/>
      <c r="O1275" s="18"/>
      <c r="P1275" s="134"/>
      <c r="Q1275" s="70"/>
      <c r="R1275" s="134"/>
      <c r="S1275" s="70"/>
      <c r="T1275" s="134"/>
      <c r="U1275" s="70"/>
      <c r="V1275" s="134"/>
      <c r="W1275" s="20"/>
      <c r="X1275" s="135"/>
      <c r="Y1275" s="20"/>
      <c r="Z1275" s="135"/>
      <c r="AA1275" s="19"/>
      <c r="AB1275" s="19"/>
      <c r="AC1275" s="19"/>
      <c r="AD1275" s="19"/>
      <c r="AE1275" s="71" t="str">
        <f t="shared" si="722"/>
        <v/>
      </c>
      <c r="AF1275" s="71" t="str">
        <f t="shared" si="723"/>
        <v/>
      </c>
      <c r="AG1275" s="71" t="str">
        <f t="shared" si="724"/>
        <v/>
      </c>
      <c r="AH1275" s="71" t="str">
        <f t="shared" si="725"/>
        <v/>
      </c>
      <c r="AI1275" s="71" t="str">
        <f t="shared" si="726"/>
        <v/>
      </c>
      <c r="AJ1275" s="71" t="str">
        <f t="shared" si="727"/>
        <v/>
      </c>
      <c r="AK1275" s="71" t="str">
        <f t="shared" si="728"/>
        <v/>
      </c>
      <c r="AL1275" s="71" t="str">
        <f t="shared" si="729"/>
        <v/>
      </c>
      <c r="AM1275" s="71" t="str">
        <f t="shared" si="730"/>
        <v/>
      </c>
      <c r="AN1275" s="72" t="str">
        <f t="shared" si="731"/>
        <v/>
      </c>
      <c r="AO1275" s="73" t="str">
        <f t="shared" si="732"/>
        <v/>
      </c>
      <c r="AP1275" s="72" t="str">
        <f t="shared" si="733"/>
        <v/>
      </c>
      <c r="AQ1275" s="72" t="str">
        <f t="shared" si="734"/>
        <v/>
      </c>
      <c r="AR1275" s="72" t="str">
        <f t="shared" si="735"/>
        <v/>
      </c>
      <c r="AS1275" s="72" t="str">
        <f t="shared" si="736"/>
        <v/>
      </c>
      <c r="AT1275" s="72" t="str">
        <f t="shared" si="737"/>
        <v/>
      </c>
      <c r="AU1275" s="3"/>
      <c r="AV1275" s="3"/>
      <c r="AW1275" s="3"/>
      <c r="AX1275" s="3"/>
      <c r="AY1275" s="3"/>
      <c r="AZ1275" s="3"/>
      <c r="BA1275" s="3"/>
      <c r="BB1275" s="3"/>
      <c r="BC1275" s="3"/>
      <c r="BD1275" s="3"/>
      <c r="BE1275" s="3"/>
      <c r="BF1275" s="3"/>
      <c r="BG1275" s="3"/>
      <c r="BH1275" s="3"/>
      <c r="BI1275" s="3"/>
      <c r="BJ1275" s="3"/>
      <c r="BK1275" s="3"/>
      <c r="BL1275" s="3"/>
      <c r="BM1275" s="3"/>
      <c r="BN1275" s="3"/>
      <c r="BO1275" s="3"/>
      <c r="BP1275" s="3"/>
      <c r="BQ1275" s="3"/>
      <c r="BR1275" s="3"/>
      <c r="BS1275" s="3"/>
      <c r="BT1275" s="3"/>
      <c r="BU1275" s="3"/>
      <c r="BV1275" s="3"/>
      <c r="BW1275" s="3"/>
      <c r="BX1275" s="3"/>
      <c r="BY1275" s="3"/>
      <c r="BZ1275" s="3"/>
      <c r="CA1275" s="3"/>
      <c r="CB1275" s="3"/>
      <c r="CC1275" s="3"/>
      <c r="CD1275" s="3"/>
      <c r="CE1275" s="3"/>
      <c r="CF1275" s="3"/>
      <c r="CG1275" s="3"/>
      <c r="CH1275" s="3"/>
      <c r="CI1275" s="3"/>
      <c r="CJ1275" s="3"/>
      <c r="CK1275" s="3"/>
      <c r="CL1275" s="3"/>
      <c r="CM1275" s="3"/>
      <c r="CN1275" s="78" t="str">
        <f t="shared" si="738"/>
        <v/>
      </c>
      <c r="CO1275" s="78" t="str">
        <f t="shared" si="739"/>
        <v/>
      </c>
      <c r="CP1275" s="78" t="str">
        <f t="shared" si="740"/>
        <v/>
      </c>
      <c r="CQ1275" s="78" t="str">
        <f t="shared" si="741"/>
        <v/>
      </c>
      <c r="CR1275" s="78" t="str">
        <f t="shared" si="742"/>
        <v/>
      </c>
      <c r="CS1275" s="78" t="str">
        <f t="shared" si="743"/>
        <v/>
      </c>
      <c r="CT1275" s="78">
        <f t="shared" si="744"/>
        <v>0</v>
      </c>
      <c r="CU1275" s="78">
        <f t="shared" si="745"/>
        <v>0</v>
      </c>
      <c r="CV1275" s="78">
        <f t="shared" si="746"/>
        <v>0</v>
      </c>
      <c r="CW1275" s="78">
        <f t="shared" si="747"/>
        <v>0</v>
      </c>
      <c r="CX1275" s="78">
        <f t="shared" si="748"/>
        <v>0</v>
      </c>
      <c r="CY1275" s="78">
        <f t="shared" si="749"/>
        <v>0</v>
      </c>
      <c r="CZ1275" s="78">
        <f t="shared" si="750"/>
        <v>0</v>
      </c>
      <c r="DA1275" s="78">
        <f>IF(COUNTIFS($A$2:$A$601,A1275,$B$2:$B$601,B1275,$F$2:F$601,F1275)&gt;1,1,0)</f>
        <v>0</v>
      </c>
      <c r="DB1275" s="78">
        <f t="shared" si="751"/>
        <v>0</v>
      </c>
      <c r="DC1275" s="78">
        <f t="shared" si="752"/>
        <v>0</v>
      </c>
      <c r="DD1275" s="78">
        <f t="shared" si="753"/>
        <v>0</v>
      </c>
      <c r="DE1275" s="78" t="str">
        <f t="shared" si="754"/>
        <v>1</v>
      </c>
      <c r="DF1275" s="78" t="str">
        <f t="shared" si="755"/>
        <v>1</v>
      </c>
      <c r="DG1275" s="78" t="str">
        <f t="shared" si="756"/>
        <v>1</v>
      </c>
      <c r="DH1275" s="78" t="str">
        <f t="shared" si="757"/>
        <v>1</v>
      </c>
      <c r="DI1275" s="79" t="str">
        <f>IFERROR(IF(J1275="","",VLOOKUP(J1275,Lists!$D$3:$E$13,2,FALSE)),1)</f>
        <v/>
      </c>
      <c r="DJ1275" s="79" t="str">
        <f>IFERROR(IF(K1275="","",VLOOKUP(K1275,Lists!$F$3:$G$14,2,FALSE)),1)</f>
        <v/>
      </c>
      <c r="DK1275" s="79" t="str">
        <f>IFERROR(IF(M1275="","",VLOOKUP(M1275,Lists!$AA$3:$AB$18,2,FALSE)),1)</f>
        <v/>
      </c>
      <c r="DL1275" s="79" t="str">
        <f>IFERROR(IF(N1275="","",VLOOKUP(N1275,Lists!$AC$3:$AD$13,2,FALSE)),1)</f>
        <v/>
      </c>
    </row>
    <row r="1276" spans="1:116" ht="15" customHeight="1" x14ac:dyDescent="0.2">
      <c r="A1276" s="20"/>
      <c r="B1276" s="19"/>
      <c r="C1276" s="19"/>
      <c r="D1276" s="19"/>
      <c r="E1276" s="136"/>
      <c r="F1276" s="70"/>
      <c r="G1276" s="19"/>
      <c r="H1276" s="65"/>
      <c r="I1276" s="20"/>
      <c r="J1276" s="66"/>
      <c r="K1276" s="18"/>
      <c r="L1276" s="18"/>
      <c r="M1276" s="20"/>
      <c r="N1276" s="20"/>
      <c r="O1276" s="18"/>
      <c r="P1276" s="134"/>
      <c r="Q1276" s="70"/>
      <c r="R1276" s="134"/>
      <c r="S1276" s="70"/>
      <c r="T1276" s="134"/>
      <c r="U1276" s="70"/>
      <c r="V1276" s="134"/>
      <c r="W1276" s="20"/>
      <c r="X1276" s="135"/>
      <c r="Y1276" s="20"/>
      <c r="Z1276" s="135"/>
      <c r="AA1276" s="19"/>
      <c r="AB1276" s="19"/>
      <c r="AC1276" s="19"/>
      <c r="AD1276" s="19"/>
      <c r="AE1276" s="71" t="str">
        <f t="shared" si="722"/>
        <v/>
      </c>
      <c r="AF1276" s="71" t="str">
        <f t="shared" si="723"/>
        <v/>
      </c>
      <c r="AG1276" s="71" t="str">
        <f t="shared" si="724"/>
        <v/>
      </c>
      <c r="AH1276" s="71" t="str">
        <f t="shared" si="725"/>
        <v/>
      </c>
      <c r="AI1276" s="71" t="str">
        <f t="shared" si="726"/>
        <v/>
      </c>
      <c r="AJ1276" s="71" t="str">
        <f t="shared" si="727"/>
        <v/>
      </c>
      <c r="AK1276" s="71" t="str">
        <f t="shared" si="728"/>
        <v/>
      </c>
      <c r="AL1276" s="71" t="str">
        <f t="shared" si="729"/>
        <v/>
      </c>
      <c r="AM1276" s="71" t="str">
        <f t="shared" si="730"/>
        <v/>
      </c>
      <c r="AN1276" s="72" t="str">
        <f t="shared" si="731"/>
        <v/>
      </c>
      <c r="AO1276" s="73" t="str">
        <f t="shared" si="732"/>
        <v/>
      </c>
      <c r="AP1276" s="72" t="str">
        <f t="shared" si="733"/>
        <v/>
      </c>
      <c r="AQ1276" s="72" t="str">
        <f t="shared" si="734"/>
        <v/>
      </c>
      <c r="AR1276" s="72" t="str">
        <f t="shared" si="735"/>
        <v/>
      </c>
      <c r="AS1276" s="72" t="str">
        <f t="shared" si="736"/>
        <v/>
      </c>
      <c r="AT1276" s="72" t="str">
        <f t="shared" si="737"/>
        <v/>
      </c>
      <c r="AU1276" s="3"/>
      <c r="AV1276" s="3"/>
      <c r="AW1276" s="3"/>
      <c r="AX1276" s="3"/>
      <c r="AY1276" s="3"/>
      <c r="AZ1276" s="3"/>
      <c r="BA1276" s="3"/>
      <c r="BB1276" s="3"/>
      <c r="BC1276" s="3"/>
      <c r="BD1276" s="3"/>
      <c r="BE1276" s="3"/>
      <c r="BF1276" s="3"/>
      <c r="BG1276" s="3"/>
      <c r="BH1276" s="3"/>
      <c r="BI1276" s="3"/>
      <c r="BJ1276" s="3"/>
      <c r="BK1276" s="3"/>
      <c r="BL1276" s="3"/>
      <c r="BM1276" s="3"/>
      <c r="BN1276" s="3"/>
      <c r="BO1276" s="3"/>
      <c r="BP1276" s="3"/>
      <c r="BQ1276" s="3"/>
      <c r="BR1276" s="3"/>
      <c r="BS1276" s="3"/>
      <c r="BT1276" s="3"/>
      <c r="BU1276" s="3"/>
      <c r="BV1276" s="3"/>
      <c r="BW1276" s="3"/>
      <c r="BX1276" s="3"/>
      <c r="BY1276" s="3"/>
      <c r="BZ1276" s="3"/>
      <c r="CA1276" s="3"/>
      <c r="CB1276" s="3"/>
      <c r="CC1276" s="3"/>
      <c r="CD1276" s="3"/>
      <c r="CE1276" s="3"/>
      <c r="CF1276" s="3"/>
      <c r="CG1276" s="3"/>
      <c r="CH1276" s="3"/>
      <c r="CI1276" s="3"/>
      <c r="CJ1276" s="3"/>
      <c r="CK1276" s="3"/>
      <c r="CL1276" s="3"/>
      <c r="CM1276" s="3"/>
      <c r="CN1276" s="78" t="str">
        <f t="shared" si="738"/>
        <v/>
      </c>
      <c r="CO1276" s="78" t="str">
        <f t="shared" si="739"/>
        <v/>
      </c>
      <c r="CP1276" s="78" t="str">
        <f t="shared" si="740"/>
        <v/>
      </c>
      <c r="CQ1276" s="78" t="str">
        <f t="shared" si="741"/>
        <v/>
      </c>
      <c r="CR1276" s="78" t="str">
        <f t="shared" si="742"/>
        <v/>
      </c>
      <c r="CS1276" s="78" t="str">
        <f t="shared" si="743"/>
        <v/>
      </c>
      <c r="CT1276" s="78">
        <f t="shared" si="744"/>
        <v>0</v>
      </c>
      <c r="CU1276" s="78">
        <f t="shared" si="745"/>
        <v>0</v>
      </c>
      <c r="CV1276" s="78">
        <f t="shared" si="746"/>
        <v>0</v>
      </c>
      <c r="CW1276" s="78">
        <f t="shared" si="747"/>
        <v>0</v>
      </c>
      <c r="CX1276" s="78">
        <f t="shared" si="748"/>
        <v>0</v>
      </c>
      <c r="CY1276" s="78">
        <f t="shared" si="749"/>
        <v>0</v>
      </c>
      <c r="CZ1276" s="78">
        <f t="shared" si="750"/>
        <v>0</v>
      </c>
      <c r="DA1276" s="78">
        <f>IF(COUNTIFS($A$2:$A$601,A1276,$B$2:$B$601,B1276,$F$2:F$601,F1276)&gt;1,1,0)</f>
        <v>0</v>
      </c>
      <c r="DB1276" s="78">
        <f t="shared" si="751"/>
        <v>0</v>
      </c>
      <c r="DC1276" s="78">
        <f t="shared" si="752"/>
        <v>0</v>
      </c>
      <c r="DD1276" s="78">
        <f t="shared" si="753"/>
        <v>0</v>
      </c>
      <c r="DE1276" s="78" t="str">
        <f t="shared" si="754"/>
        <v>1</v>
      </c>
      <c r="DF1276" s="78" t="str">
        <f t="shared" si="755"/>
        <v>1</v>
      </c>
      <c r="DG1276" s="78" t="str">
        <f t="shared" si="756"/>
        <v>1</v>
      </c>
      <c r="DH1276" s="78" t="str">
        <f t="shared" si="757"/>
        <v>1</v>
      </c>
      <c r="DI1276" s="79" t="str">
        <f>IFERROR(IF(J1276="","",VLOOKUP(J1276,Lists!$D$3:$E$13,2,FALSE)),1)</f>
        <v/>
      </c>
      <c r="DJ1276" s="79" t="str">
        <f>IFERROR(IF(K1276="","",VLOOKUP(K1276,Lists!$F$3:$G$14,2,FALSE)),1)</f>
        <v/>
      </c>
      <c r="DK1276" s="79" t="str">
        <f>IFERROR(IF(M1276="","",VLOOKUP(M1276,Lists!$AA$3:$AB$18,2,FALSE)),1)</f>
        <v/>
      </c>
      <c r="DL1276" s="79" t="str">
        <f>IFERROR(IF(N1276="","",VLOOKUP(N1276,Lists!$AC$3:$AD$13,2,FALSE)),1)</f>
        <v/>
      </c>
    </row>
    <row r="1277" spans="1:116" ht="15" customHeight="1" x14ac:dyDescent="0.2">
      <c r="A1277" s="20"/>
      <c r="B1277" s="19"/>
      <c r="C1277" s="19"/>
      <c r="D1277" s="19"/>
      <c r="E1277" s="136"/>
      <c r="F1277" s="70"/>
      <c r="G1277" s="19"/>
      <c r="H1277" s="65"/>
      <c r="I1277" s="20"/>
      <c r="J1277" s="66"/>
      <c r="K1277" s="18"/>
      <c r="L1277" s="18"/>
      <c r="M1277" s="20"/>
      <c r="N1277" s="20"/>
      <c r="O1277" s="18"/>
      <c r="P1277" s="134"/>
      <c r="Q1277" s="70"/>
      <c r="R1277" s="134"/>
      <c r="S1277" s="70"/>
      <c r="T1277" s="134"/>
      <c r="U1277" s="70"/>
      <c r="V1277" s="134"/>
      <c r="W1277" s="20"/>
      <c r="X1277" s="135"/>
      <c r="Y1277" s="20"/>
      <c r="Z1277" s="135"/>
      <c r="AA1277" s="19"/>
      <c r="AB1277" s="19"/>
      <c r="AC1277" s="19"/>
      <c r="AD1277" s="19"/>
      <c r="AE1277" s="71" t="str">
        <f t="shared" si="722"/>
        <v/>
      </c>
      <c r="AF1277" s="71" t="str">
        <f t="shared" si="723"/>
        <v/>
      </c>
      <c r="AG1277" s="71" t="str">
        <f t="shared" si="724"/>
        <v/>
      </c>
      <c r="AH1277" s="71" t="str">
        <f t="shared" si="725"/>
        <v/>
      </c>
      <c r="AI1277" s="71" t="str">
        <f t="shared" si="726"/>
        <v/>
      </c>
      <c r="AJ1277" s="71" t="str">
        <f t="shared" si="727"/>
        <v/>
      </c>
      <c r="AK1277" s="71" t="str">
        <f t="shared" si="728"/>
        <v/>
      </c>
      <c r="AL1277" s="71" t="str">
        <f t="shared" si="729"/>
        <v/>
      </c>
      <c r="AM1277" s="71" t="str">
        <f t="shared" si="730"/>
        <v/>
      </c>
      <c r="AN1277" s="72" t="str">
        <f t="shared" si="731"/>
        <v/>
      </c>
      <c r="AO1277" s="73" t="str">
        <f t="shared" si="732"/>
        <v/>
      </c>
      <c r="AP1277" s="72" t="str">
        <f t="shared" si="733"/>
        <v/>
      </c>
      <c r="AQ1277" s="72" t="str">
        <f t="shared" si="734"/>
        <v/>
      </c>
      <c r="AR1277" s="72" t="str">
        <f t="shared" si="735"/>
        <v/>
      </c>
      <c r="AS1277" s="72" t="str">
        <f t="shared" si="736"/>
        <v/>
      </c>
      <c r="AT1277" s="72" t="str">
        <f t="shared" si="737"/>
        <v/>
      </c>
      <c r="AU1277" s="3"/>
      <c r="AV1277" s="3"/>
      <c r="AW1277" s="3"/>
      <c r="AX1277" s="3"/>
      <c r="AY1277" s="3"/>
      <c r="AZ1277" s="3"/>
      <c r="BA1277" s="3"/>
      <c r="BB1277" s="3"/>
      <c r="BC1277" s="3"/>
      <c r="BD1277" s="3"/>
      <c r="BE1277" s="3"/>
      <c r="BF1277" s="3"/>
      <c r="BG1277" s="3"/>
      <c r="BH1277" s="3"/>
      <c r="BI1277" s="3"/>
      <c r="BJ1277" s="3"/>
      <c r="BK1277" s="3"/>
      <c r="BL1277" s="3"/>
      <c r="BM1277" s="3"/>
      <c r="BN1277" s="3"/>
      <c r="BO1277" s="3"/>
      <c r="BP1277" s="3"/>
      <c r="BQ1277" s="3"/>
      <c r="BR1277" s="3"/>
      <c r="BS1277" s="3"/>
      <c r="BT1277" s="3"/>
      <c r="BU1277" s="3"/>
      <c r="BV1277" s="3"/>
      <c r="BW1277" s="3"/>
      <c r="BX1277" s="3"/>
      <c r="BY1277" s="3"/>
      <c r="BZ1277" s="3"/>
      <c r="CA1277" s="3"/>
      <c r="CB1277" s="3"/>
      <c r="CC1277" s="3"/>
      <c r="CD1277" s="3"/>
      <c r="CE1277" s="3"/>
      <c r="CF1277" s="3"/>
      <c r="CG1277" s="3"/>
      <c r="CH1277" s="3"/>
      <c r="CI1277" s="3"/>
      <c r="CJ1277" s="3"/>
      <c r="CK1277" s="3"/>
      <c r="CL1277" s="3"/>
      <c r="CM1277" s="3"/>
      <c r="CN1277" s="78" t="str">
        <f t="shared" si="738"/>
        <v/>
      </c>
      <c r="CO1277" s="78" t="str">
        <f t="shared" si="739"/>
        <v/>
      </c>
      <c r="CP1277" s="78" t="str">
        <f t="shared" si="740"/>
        <v/>
      </c>
      <c r="CQ1277" s="78" t="str">
        <f t="shared" si="741"/>
        <v/>
      </c>
      <c r="CR1277" s="78" t="str">
        <f t="shared" si="742"/>
        <v/>
      </c>
      <c r="CS1277" s="78" t="str">
        <f t="shared" si="743"/>
        <v/>
      </c>
      <c r="CT1277" s="78">
        <f t="shared" si="744"/>
        <v>0</v>
      </c>
      <c r="CU1277" s="78">
        <f t="shared" si="745"/>
        <v>0</v>
      </c>
      <c r="CV1277" s="78">
        <f t="shared" si="746"/>
        <v>0</v>
      </c>
      <c r="CW1277" s="78">
        <f t="shared" si="747"/>
        <v>0</v>
      </c>
      <c r="CX1277" s="78">
        <f t="shared" si="748"/>
        <v>0</v>
      </c>
      <c r="CY1277" s="78">
        <f t="shared" si="749"/>
        <v>0</v>
      </c>
      <c r="CZ1277" s="78">
        <f t="shared" si="750"/>
        <v>0</v>
      </c>
      <c r="DA1277" s="78">
        <f>IF(COUNTIFS($A$2:$A$601,A1277,$B$2:$B$601,B1277,$F$2:F$601,F1277)&gt;1,1,0)</f>
        <v>0</v>
      </c>
      <c r="DB1277" s="78">
        <f t="shared" si="751"/>
        <v>0</v>
      </c>
      <c r="DC1277" s="78">
        <f t="shared" si="752"/>
        <v>0</v>
      </c>
      <c r="DD1277" s="78">
        <f t="shared" si="753"/>
        <v>0</v>
      </c>
      <c r="DE1277" s="78" t="str">
        <f t="shared" si="754"/>
        <v>1</v>
      </c>
      <c r="DF1277" s="78" t="str">
        <f t="shared" si="755"/>
        <v>1</v>
      </c>
      <c r="DG1277" s="78" t="str">
        <f t="shared" si="756"/>
        <v>1</v>
      </c>
      <c r="DH1277" s="78" t="str">
        <f t="shared" si="757"/>
        <v>1</v>
      </c>
      <c r="DI1277" s="79" t="str">
        <f>IFERROR(IF(J1277="","",VLOOKUP(J1277,Lists!$D$3:$E$13,2,FALSE)),1)</f>
        <v/>
      </c>
      <c r="DJ1277" s="79" t="str">
        <f>IFERROR(IF(K1277="","",VLOOKUP(K1277,Lists!$F$3:$G$14,2,FALSE)),1)</f>
        <v/>
      </c>
      <c r="DK1277" s="79" t="str">
        <f>IFERROR(IF(M1277="","",VLOOKUP(M1277,Lists!$AA$3:$AB$18,2,FALSE)),1)</f>
        <v/>
      </c>
      <c r="DL1277" s="79" t="str">
        <f>IFERROR(IF(N1277="","",VLOOKUP(N1277,Lists!$AC$3:$AD$13,2,FALSE)),1)</f>
        <v/>
      </c>
    </row>
    <row r="1278" spans="1:116" ht="15" customHeight="1" x14ac:dyDescent="0.2">
      <c r="A1278" s="20"/>
      <c r="B1278" s="19"/>
      <c r="C1278" s="19"/>
      <c r="D1278" s="19"/>
      <c r="E1278" s="136"/>
      <c r="F1278" s="70"/>
      <c r="G1278" s="19"/>
      <c r="H1278" s="65"/>
      <c r="I1278" s="20"/>
      <c r="J1278" s="66"/>
      <c r="K1278" s="18"/>
      <c r="L1278" s="18"/>
      <c r="M1278" s="20"/>
      <c r="N1278" s="20"/>
      <c r="O1278" s="18"/>
      <c r="P1278" s="134"/>
      <c r="Q1278" s="70"/>
      <c r="R1278" s="134"/>
      <c r="S1278" s="70"/>
      <c r="T1278" s="134"/>
      <c r="U1278" s="70"/>
      <c r="V1278" s="134"/>
      <c r="W1278" s="20"/>
      <c r="X1278" s="135"/>
      <c r="Y1278" s="20"/>
      <c r="Z1278" s="135"/>
      <c r="AA1278" s="19"/>
      <c r="AB1278" s="19"/>
      <c r="AC1278" s="19"/>
      <c r="AD1278" s="19"/>
      <c r="AE1278" s="71" t="str">
        <f t="shared" si="722"/>
        <v/>
      </c>
      <c r="AF1278" s="71" t="str">
        <f t="shared" si="723"/>
        <v/>
      </c>
      <c r="AG1278" s="71" t="str">
        <f t="shared" si="724"/>
        <v/>
      </c>
      <c r="AH1278" s="71" t="str">
        <f t="shared" si="725"/>
        <v/>
      </c>
      <c r="AI1278" s="71" t="str">
        <f t="shared" si="726"/>
        <v/>
      </c>
      <c r="AJ1278" s="71" t="str">
        <f t="shared" si="727"/>
        <v/>
      </c>
      <c r="AK1278" s="71" t="str">
        <f t="shared" si="728"/>
        <v/>
      </c>
      <c r="AL1278" s="71" t="str">
        <f t="shared" si="729"/>
        <v/>
      </c>
      <c r="AM1278" s="71" t="str">
        <f t="shared" si="730"/>
        <v/>
      </c>
      <c r="AN1278" s="72" t="str">
        <f t="shared" si="731"/>
        <v/>
      </c>
      <c r="AO1278" s="73" t="str">
        <f t="shared" si="732"/>
        <v/>
      </c>
      <c r="AP1278" s="72" t="str">
        <f t="shared" si="733"/>
        <v/>
      </c>
      <c r="AQ1278" s="72" t="str">
        <f t="shared" si="734"/>
        <v/>
      </c>
      <c r="AR1278" s="72" t="str">
        <f t="shared" si="735"/>
        <v/>
      </c>
      <c r="AS1278" s="72" t="str">
        <f t="shared" si="736"/>
        <v/>
      </c>
      <c r="AT1278" s="72" t="str">
        <f t="shared" si="737"/>
        <v/>
      </c>
      <c r="AU1278" s="3"/>
      <c r="AV1278" s="3"/>
      <c r="AW1278" s="3"/>
      <c r="AX1278" s="3"/>
      <c r="AY1278" s="3"/>
      <c r="AZ1278" s="3"/>
      <c r="BA1278" s="3"/>
      <c r="BB1278" s="3"/>
      <c r="BC1278" s="3"/>
      <c r="BD1278" s="3"/>
      <c r="BE1278" s="3"/>
      <c r="BF1278" s="3"/>
      <c r="BG1278" s="3"/>
      <c r="BH1278" s="3"/>
      <c r="BI1278" s="3"/>
      <c r="BJ1278" s="3"/>
      <c r="BK1278" s="3"/>
      <c r="BL1278" s="3"/>
      <c r="BM1278" s="3"/>
      <c r="BN1278" s="3"/>
      <c r="BO1278" s="3"/>
      <c r="BP1278" s="3"/>
      <c r="BQ1278" s="3"/>
      <c r="BR1278" s="3"/>
      <c r="BS1278" s="3"/>
      <c r="BT1278" s="3"/>
      <c r="BU1278" s="3"/>
      <c r="BV1278" s="3"/>
      <c r="BW1278" s="3"/>
      <c r="BX1278" s="3"/>
      <c r="BY1278" s="3"/>
      <c r="BZ1278" s="3"/>
      <c r="CA1278" s="3"/>
      <c r="CB1278" s="3"/>
      <c r="CC1278" s="3"/>
      <c r="CD1278" s="3"/>
      <c r="CE1278" s="3"/>
      <c r="CF1278" s="3"/>
      <c r="CG1278" s="3"/>
      <c r="CH1278" s="3"/>
      <c r="CI1278" s="3"/>
      <c r="CJ1278" s="3"/>
      <c r="CK1278" s="3"/>
      <c r="CL1278" s="3"/>
      <c r="CM1278" s="3"/>
      <c r="CN1278" s="78" t="str">
        <f t="shared" si="738"/>
        <v/>
      </c>
      <c r="CO1278" s="78" t="str">
        <f t="shared" si="739"/>
        <v/>
      </c>
      <c r="CP1278" s="78" t="str">
        <f t="shared" si="740"/>
        <v/>
      </c>
      <c r="CQ1278" s="78" t="str">
        <f t="shared" si="741"/>
        <v/>
      </c>
      <c r="CR1278" s="78" t="str">
        <f t="shared" si="742"/>
        <v/>
      </c>
      <c r="CS1278" s="78" t="str">
        <f t="shared" si="743"/>
        <v/>
      </c>
      <c r="CT1278" s="78">
        <f t="shared" si="744"/>
        <v>0</v>
      </c>
      <c r="CU1278" s="78">
        <f t="shared" si="745"/>
        <v>0</v>
      </c>
      <c r="CV1278" s="78">
        <f t="shared" si="746"/>
        <v>0</v>
      </c>
      <c r="CW1278" s="78">
        <f t="shared" si="747"/>
        <v>0</v>
      </c>
      <c r="CX1278" s="78">
        <f t="shared" si="748"/>
        <v>0</v>
      </c>
      <c r="CY1278" s="78">
        <f t="shared" si="749"/>
        <v>0</v>
      </c>
      <c r="CZ1278" s="78">
        <f t="shared" si="750"/>
        <v>0</v>
      </c>
      <c r="DA1278" s="78">
        <f>IF(COUNTIFS($A$2:$A$601,A1278,$B$2:$B$601,B1278,$F$2:F$601,F1278)&gt;1,1,0)</f>
        <v>0</v>
      </c>
      <c r="DB1278" s="78">
        <f t="shared" si="751"/>
        <v>0</v>
      </c>
      <c r="DC1278" s="78">
        <f t="shared" si="752"/>
        <v>0</v>
      </c>
      <c r="DD1278" s="78">
        <f t="shared" si="753"/>
        <v>0</v>
      </c>
      <c r="DE1278" s="78" t="str">
        <f t="shared" si="754"/>
        <v>1</v>
      </c>
      <c r="DF1278" s="78" t="str">
        <f t="shared" si="755"/>
        <v>1</v>
      </c>
      <c r="DG1278" s="78" t="str">
        <f t="shared" si="756"/>
        <v>1</v>
      </c>
      <c r="DH1278" s="78" t="str">
        <f t="shared" si="757"/>
        <v>1</v>
      </c>
      <c r="DI1278" s="79" t="str">
        <f>IFERROR(IF(J1278="","",VLOOKUP(J1278,Lists!$D$3:$E$13,2,FALSE)),1)</f>
        <v/>
      </c>
      <c r="DJ1278" s="79" t="str">
        <f>IFERROR(IF(K1278="","",VLOOKUP(K1278,Lists!$F$3:$G$14,2,FALSE)),1)</f>
        <v/>
      </c>
      <c r="DK1278" s="79" t="str">
        <f>IFERROR(IF(M1278="","",VLOOKUP(M1278,Lists!$AA$3:$AB$18,2,FALSE)),1)</f>
        <v/>
      </c>
      <c r="DL1278" s="79" t="str">
        <f>IFERROR(IF(N1278="","",VLOOKUP(N1278,Lists!$AC$3:$AD$13,2,FALSE)),1)</f>
        <v/>
      </c>
    </row>
    <row r="1279" spans="1:116" ht="15" customHeight="1" x14ac:dyDescent="0.2">
      <c r="A1279" s="20"/>
      <c r="B1279" s="19"/>
      <c r="C1279" s="19"/>
      <c r="D1279" s="19"/>
      <c r="E1279" s="136"/>
      <c r="F1279" s="70"/>
      <c r="G1279" s="19"/>
      <c r="H1279" s="65"/>
      <c r="I1279" s="20"/>
      <c r="J1279" s="66"/>
      <c r="K1279" s="18"/>
      <c r="L1279" s="18"/>
      <c r="M1279" s="20"/>
      <c r="N1279" s="20"/>
      <c r="O1279" s="18"/>
      <c r="P1279" s="134"/>
      <c r="Q1279" s="70"/>
      <c r="R1279" s="134"/>
      <c r="S1279" s="70"/>
      <c r="T1279" s="134"/>
      <c r="U1279" s="70"/>
      <c r="V1279" s="134"/>
      <c r="W1279" s="20"/>
      <c r="X1279" s="135"/>
      <c r="Y1279" s="20"/>
      <c r="Z1279" s="135"/>
      <c r="AA1279" s="19"/>
      <c r="AB1279" s="19"/>
      <c r="AC1279" s="19"/>
      <c r="AD1279" s="19"/>
      <c r="AE1279" s="71" t="str">
        <f t="shared" si="722"/>
        <v/>
      </c>
      <c r="AF1279" s="71" t="str">
        <f t="shared" si="723"/>
        <v/>
      </c>
      <c r="AG1279" s="71" t="str">
        <f t="shared" si="724"/>
        <v/>
      </c>
      <c r="AH1279" s="71" t="str">
        <f t="shared" si="725"/>
        <v/>
      </c>
      <c r="AI1279" s="71" t="str">
        <f t="shared" si="726"/>
        <v/>
      </c>
      <c r="AJ1279" s="71" t="str">
        <f t="shared" si="727"/>
        <v/>
      </c>
      <c r="AK1279" s="71" t="str">
        <f t="shared" si="728"/>
        <v/>
      </c>
      <c r="AL1279" s="71" t="str">
        <f t="shared" si="729"/>
        <v/>
      </c>
      <c r="AM1279" s="71" t="str">
        <f t="shared" si="730"/>
        <v/>
      </c>
      <c r="AN1279" s="72" t="str">
        <f t="shared" si="731"/>
        <v/>
      </c>
      <c r="AO1279" s="73" t="str">
        <f t="shared" si="732"/>
        <v/>
      </c>
      <c r="AP1279" s="72" t="str">
        <f t="shared" si="733"/>
        <v/>
      </c>
      <c r="AQ1279" s="72" t="str">
        <f t="shared" si="734"/>
        <v/>
      </c>
      <c r="AR1279" s="72" t="str">
        <f t="shared" si="735"/>
        <v/>
      </c>
      <c r="AS1279" s="72" t="str">
        <f t="shared" si="736"/>
        <v/>
      </c>
      <c r="AT1279" s="72" t="str">
        <f t="shared" si="737"/>
        <v/>
      </c>
      <c r="AU1279" s="3"/>
      <c r="AV1279" s="3"/>
      <c r="AW1279" s="3"/>
      <c r="AX1279" s="3"/>
      <c r="AY1279" s="3"/>
      <c r="AZ1279" s="3"/>
      <c r="BA1279" s="3"/>
      <c r="BB1279" s="3"/>
      <c r="BC1279" s="3"/>
      <c r="BD1279" s="3"/>
      <c r="BE1279" s="3"/>
      <c r="BF1279" s="3"/>
      <c r="BG1279" s="3"/>
      <c r="BH1279" s="3"/>
      <c r="BI1279" s="3"/>
      <c r="BJ1279" s="3"/>
      <c r="BK1279" s="3"/>
      <c r="BL1279" s="3"/>
      <c r="BM1279" s="3"/>
      <c r="BN1279" s="3"/>
      <c r="BO1279" s="3"/>
      <c r="BP1279" s="3"/>
      <c r="BQ1279" s="3"/>
      <c r="BR1279" s="3"/>
      <c r="BS1279" s="3"/>
      <c r="BT1279" s="3"/>
      <c r="BU1279" s="3"/>
      <c r="BV1279" s="3"/>
      <c r="BW1279" s="3"/>
      <c r="BX1279" s="3"/>
      <c r="BY1279" s="3"/>
      <c r="BZ1279" s="3"/>
      <c r="CA1279" s="3"/>
      <c r="CB1279" s="3"/>
      <c r="CC1279" s="3"/>
      <c r="CD1279" s="3"/>
      <c r="CE1279" s="3"/>
      <c r="CF1279" s="3"/>
      <c r="CG1279" s="3"/>
      <c r="CH1279" s="3"/>
      <c r="CI1279" s="3"/>
      <c r="CJ1279" s="3"/>
      <c r="CK1279" s="3"/>
      <c r="CL1279" s="3"/>
      <c r="CM1279" s="3"/>
      <c r="CN1279" s="78" t="str">
        <f t="shared" si="738"/>
        <v/>
      </c>
      <c r="CO1279" s="78" t="str">
        <f t="shared" si="739"/>
        <v/>
      </c>
      <c r="CP1279" s="78" t="str">
        <f t="shared" si="740"/>
        <v/>
      </c>
      <c r="CQ1279" s="78" t="str">
        <f t="shared" si="741"/>
        <v/>
      </c>
      <c r="CR1279" s="78" t="str">
        <f t="shared" si="742"/>
        <v/>
      </c>
      <c r="CS1279" s="78" t="str">
        <f t="shared" si="743"/>
        <v/>
      </c>
      <c r="CT1279" s="78">
        <f t="shared" si="744"/>
        <v>0</v>
      </c>
      <c r="CU1279" s="78">
        <f t="shared" si="745"/>
        <v>0</v>
      </c>
      <c r="CV1279" s="78">
        <f t="shared" si="746"/>
        <v>0</v>
      </c>
      <c r="CW1279" s="78">
        <f t="shared" si="747"/>
        <v>0</v>
      </c>
      <c r="CX1279" s="78">
        <f t="shared" si="748"/>
        <v>0</v>
      </c>
      <c r="CY1279" s="78">
        <f t="shared" si="749"/>
        <v>0</v>
      </c>
      <c r="CZ1279" s="78">
        <f t="shared" si="750"/>
        <v>0</v>
      </c>
      <c r="DA1279" s="78">
        <f>IF(COUNTIFS($A$2:$A$601,A1279,$B$2:$B$601,B1279,$F$2:F$601,F1279)&gt;1,1,0)</f>
        <v>0</v>
      </c>
      <c r="DB1279" s="78">
        <f t="shared" si="751"/>
        <v>0</v>
      </c>
      <c r="DC1279" s="78">
        <f t="shared" si="752"/>
        <v>0</v>
      </c>
      <c r="DD1279" s="78">
        <f t="shared" si="753"/>
        <v>0</v>
      </c>
      <c r="DE1279" s="78" t="str">
        <f t="shared" si="754"/>
        <v>1</v>
      </c>
      <c r="DF1279" s="78" t="str">
        <f t="shared" si="755"/>
        <v>1</v>
      </c>
      <c r="DG1279" s="78" t="str">
        <f t="shared" si="756"/>
        <v>1</v>
      </c>
      <c r="DH1279" s="78" t="str">
        <f t="shared" si="757"/>
        <v>1</v>
      </c>
      <c r="DI1279" s="79" t="str">
        <f>IFERROR(IF(J1279="","",VLOOKUP(J1279,Lists!$D$3:$E$13,2,FALSE)),1)</f>
        <v/>
      </c>
      <c r="DJ1279" s="79" t="str">
        <f>IFERROR(IF(K1279="","",VLOOKUP(K1279,Lists!$F$3:$G$14,2,FALSE)),1)</f>
        <v/>
      </c>
      <c r="DK1279" s="79" t="str">
        <f>IFERROR(IF(M1279="","",VLOOKUP(M1279,Lists!$AA$3:$AB$18,2,FALSE)),1)</f>
        <v/>
      </c>
      <c r="DL1279" s="79" t="str">
        <f>IFERROR(IF(N1279="","",VLOOKUP(N1279,Lists!$AC$3:$AD$13,2,FALSE)),1)</f>
        <v/>
      </c>
    </row>
    <row r="1280" spans="1:116" ht="15" customHeight="1" x14ac:dyDescent="0.2">
      <c r="A1280" s="20"/>
      <c r="B1280" s="19"/>
      <c r="C1280" s="19"/>
      <c r="D1280" s="19"/>
      <c r="E1280" s="136"/>
      <c r="F1280" s="70"/>
      <c r="G1280" s="19"/>
      <c r="H1280" s="65"/>
      <c r="I1280" s="20"/>
      <c r="J1280" s="66"/>
      <c r="K1280" s="18"/>
      <c r="L1280" s="18"/>
      <c r="M1280" s="20"/>
      <c r="N1280" s="20"/>
      <c r="O1280" s="18"/>
      <c r="P1280" s="134"/>
      <c r="Q1280" s="70"/>
      <c r="R1280" s="134"/>
      <c r="S1280" s="70"/>
      <c r="T1280" s="134"/>
      <c r="U1280" s="70"/>
      <c r="V1280" s="134"/>
      <c r="W1280" s="20"/>
      <c r="X1280" s="135"/>
      <c r="Y1280" s="20"/>
      <c r="Z1280" s="135"/>
      <c r="AA1280" s="19"/>
      <c r="AB1280" s="19"/>
      <c r="AC1280" s="19"/>
      <c r="AD1280" s="19"/>
      <c r="AE1280" s="71" t="str">
        <f t="shared" si="722"/>
        <v/>
      </c>
      <c r="AF1280" s="71" t="str">
        <f t="shared" si="723"/>
        <v/>
      </c>
      <c r="AG1280" s="71" t="str">
        <f t="shared" si="724"/>
        <v/>
      </c>
      <c r="AH1280" s="71" t="str">
        <f t="shared" si="725"/>
        <v/>
      </c>
      <c r="AI1280" s="71" t="str">
        <f t="shared" si="726"/>
        <v/>
      </c>
      <c r="AJ1280" s="71" t="str">
        <f t="shared" si="727"/>
        <v/>
      </c>
      <c r="AK1280" s="71" t="str">
        <f t="shared" si="728"/>
        <v/>
      </c>
      <c r="AL1280" s="71" t="str">
        <f t="shared" si="729"/>
        <v/>
      </c>
      <c r="AM1280" s="71" t="str">
        <f t="shared" si="730"/>
        <v/>
      </c>
      <c r="AN1280" s="72" t="str">
        <f t="shared" si="731"/>
        <v/>
      </c>
      <c r="AO1280" s="73" t="str">
        <f t="shared" si="732"/>
        <v/>
      </c>
      <c r="AP1280" s="72" t="str">
        <f t="shared" si="733"/>
        <v/>
      </c>
      <c r="AQ1280" s="72" t="str">
        <f t="shared" si="734"/>
        <v/>
      </c>
      <c r="AR1280" s="72" t="str">
        <f t="shared" si="735"/>
        <v/>
      </c>
      <c r="AS1280" s="72" t="str">
        <f t="shared" si="736"/>
        <v/>
      </c>
      <c r="AT1280" s="72" t="str">
        <f t="shared" si="737"/>
        <v/>
      </c>
      <c r="AU1280" s="3"/>
      <c r="AV1280" s="3"/>
      <c r="AW1280" s="3"/>
      <c r="AX1280" s="3"/>
      <c r="AY1280" s="3"/>
      <c r="AZ1280" s="3"/>
      <c r="BA1280" s="3"/>
      <c r="BB1280" s="3"/>
      <c r="BC1280" s="3"/>
      <c r="BD1280" s="3"/>
      <c r="BE1280" s="3"/>
      <c r="BF1280" s="3"/>
      <c r="BG1280" s="3"/>
      <c r="BH1280" s="3"/>
      <c r="BI1280" s="3"/>
      <c r="BJ1280" s="3"/>
      <c r="BK1280" s="3"/>
      <c r="BL1280" s="3"/>
      <c r="BM1280" s="3"/>
      <c r="BN1280" s="3"/>
      <c r="BO1280" s="3"/>
      <c r="BP1280" s="3"/>
      <c r="BQ1280" s="3"/>
      <c r="BR1280" s="3"/>
      <c r="BS1280" s="3"/>
      <c r="BT1280" s="3"/>
      <c r="BU1280" s="3"/>
      <c r="BV1280" s="3"/>
      <c r="BW1280" s="3"/>
      <c r="BX1280" s="3"/>
      <c r="BY1280" s="3"/>
      <c r="BZ1280" s="3"/>
      <c r="CA1280" s="3"/>
      <c r="CB1280" s="3"/>
      <c r="CC1280" s="3"/>
      <c r="CD1280" s="3"/>
      <c r="CE1280" s="3"/>
      <c r="CF1280" s="3"/>
      <c r="CG1280" s="3"/>
      <c r="CH1280" s="3"/>
      <c r="CI1280" s="3"/>
      <c r="CJ1280" s="3"/>
      <c r="CK1280" s="3"/>
      <c r="CL1280" s="3"/>
      <c r="CM1280" s="3"/>
      <c r="CN1280" s="78" t="str">
        <f t="shared" si="738"/>
        <v/>
      </c>
      <c r="CO1280" s="78" t="str">
        <f t="shared" si="739"/>
        <v/>
      </c>
      <c r="CP1280" s="78" t="str">
        <f t="shared" si="740"/>
        <v/>
      </c>
      <c r="CQ1280" s="78" t="str">
        <f t="shared" si="741"/>
        <v/>
      </c>
      <c r="CR1280" s="78" t="str">
        <f t="shared" si="742"/>
        <v/>
      </c>
      <c r="CS1280" s="78" t="str">
        <f t="shared" si="743"/>
        <v/>
      </c>
      <c r="CT1280" s="78">
        <f t="shared" si="744"/>
        <v>0</v>
      </c>
      <c r="CU1280" s="78">
        <f t="shared" si="745"/>
        <v>0</v>
      </c>
      <c r="CV1280" s="78">
        <f t="shared" si="746"/>
        <v>0</v>
      </c>
      <c r="CW1280" s="78">
        <f t="shared" si="747"/>
        <v>0</v>
      </c>
      <c r="CX1280" s="78">
        <f t="shared" si="748"/>
        <v>0</v>
      </c>
      <c r="CY1280" s="78">
        <f t="shared" si="749"/>
        <v>0</v>
      </c>
      <c r="CZ1280" s="78">
        <f t="shared" si="750"/>
        <v>0</v>
      </c>
      <c r="DA1280" s="78">
        <f>IF(COUNTIFS($A$2:$A$601,A1280,$B$2:$B$601,B1280,$F$2:F$601,F1280)&gt;1,1,0)</f>
        <v>0</v>
      </c>
      <c r="DB1280" s="78">
        <f t="shared" si="751"/>
        <v>0</v>
      </c>
      <c r="DC1280" s="78">
        <f t="shared" si="752"/>
        <v>0</v>
      </c>
      <c r="DD1280" s="78">
        <f t="shared" si="753"/>
        <v>0</v>
      </c>
      <c r="DE1280" s="78" t="str">
        <f t="shared" si="754"/>
        <v>1</v>
      </c>
      <c r="DF1280" s="78" t="str">
        <f t="shared" si="755"/>
        <v>1</v>
      </c>
      <c r="DG1280" s="78" t="str">
        <f t="shared" si="756"/>
        <v>1</v>
      </c>
      <c r="DH1280" s="78" t="str">
        <f t="shared" si="757"/>
        <v>1</v>
      </c>
      <c r="DI1280" s="79" t="str">
        <f>IFERROR(IF(J1280="","",VLOOKUP(J1280,Lists!$D$3:$E$13,2,FALSE)),1)</f>
        <v/>
      </c>
      <c r="DJ1280" s="79" t="str">
        <f>IFERROR(IF(K1280="","",VLOOKUP(K1280,Lists!$F$3:$G$14,2,FALSE)),1)</f>
        <v/>
      </c>
      <c r="DK1280" s="79" t="str">
        <f>IFERROR(IF(M1280="","",VLOOKUP(M1280,Lists!$AA$3:$AB$18,2,FALSE)),1)</f>
        <v/>
      </c>
      <c r="DL1280" s="79" t="str">
        <f>IFERROR(IF(N1280="","",VLOOKUP(N1280,Lists!$AC$3:$AD$13,2,FALSE)),1)</f>
        <v/>
      </c>
    </row>
    <row r="1281" spans="1:116" ht="15" customHeight="1" x14ac:dyDescent="0.2">
      <c r="A1281" s="20"/>
      <c r="B1281" s="19"/>
      <c r="C1281" s="19"/>
      <c r="D1281" s="19"/>
      <c r="E1281" s="136"/>
      <c r="F1281" s="70"/>
      <c r="G1281" s="19"/>
      <c r="H1281" s="65"/>
      <c r="I1281" s="20"/>
      <c r="J1281" s="66"/>
      <c r="K1281" s="18"/>
      <c r="L1281" s="18"/>
      <c r="M1281" s="20"/>
      <c r="N1281" s="20"/>
      <c r="O1281" s="18"/>
      <c r="P1281" s="134"/>
      <c r="Q1281" s="70"/>
      <c r="R1281" s="134"/>
      <c r="S1281" s="70"/>
      <c r="T1281" s="134"/>
      <c r="U1281" s="70"/>
      <c r="V1281" s="134"/>
      <c r="W1281" s="20"/>
      <c r="X1281" s="135"/>
      <c r="Y1281" s="20"/>
      <c r="Z1281" s="135"/>
      <c r="AA1281" s="19"/>
      <c r="AB1281" s="19"/>
      <c r="AC1281" s="19"/>
      <c r="AD1281" s="19"/>
      <c r="AE1281" s="71" t="str">
        <f t="shared" si="722"/>
        <v/>
      </c>
      <c r="AF1281" s="71" t="str">
        <f t="shared" si="723"/>
        <v/>
      </c>
      <c r="AG1281" s="71" t="str">
        <f t="shared" si="724"/>
        <v/>
      </c>
      <c r="AH1281" s="71" t="str">
        <f t="shared" si="725"/>
        <v/>
      </c>
      <c r="AI1281" s="71" t="str">
        <f t="shared" si="726"/>
        <v/>
      </c>
      <c r="AJ1281" s="71" t="str">
        <f t="shared" si="727"/>
        <v/>
      </c>
      <c r="AK1281" s="71" t="str">
        <f t="shared" si="728"/>
        <v/>
      </c>
      <c r="AL1281" s="71" t="str">
        <f t="shared" si="729"/>
        <v/>
      </c>
      <c r="AM1281" s="71" t="str">
        <f t="shared" si="730"/>
        <v/>
      </c>
      <c r="AN1281" s="72" t="str">
        <f t="shared" si="731"/>
        <v/>
      </c>
      <c r="AO1281" s="73" t="str">
        <f t="shared" si="732"/>
        <v/>
      </c>
      <c r="AP1281" s="72" t="str">
        <f t="shared" si="733"/>
        <v/>
      </c>
      <c r="AQ1281" s="72" t="str">
        <f t="shared" si="734"/>
        <v/>
      </c>
      <c r="AR1281" s="72" t="str">
        <f t="shared" si="735"/>
        <v/>
      </c>
      <c r="AS1281" s="72" t="str">
        <f t="shared" si="736"/>
        <v/>
      </c>
      <c r="AT1281" s="72" t="str">
        <f t="shared" si="737"/>
        <v/>
      </c>
      <c r="AU1281" s="3"/>
      <c r="AV1281" s="3"/>
      <c r="AW1281" s="3"/>
      <c r="AX1281" s="3"/>
      <c r="AY1281" s="3"/>
      <c r="AZ1281" s="3"/>
      <c r="BA1281" s="3"/>
      <c r="BB1281" s="3"/>
      <c r="BC1281" s="3"/>
      <c r="BD1281" s="3"/>
      <c r="BE1281" s="3"/>
      <c r="BF1281" s="3"/>
      <c r="BG1281" s="3"/>
      <c r="BH1281" s="3"/>
      <c r="BI1281" s="3"/>
      <c r="BJ1281" s="3"/>
      <c r="BK1281" s="3"/>
      <c r="BL1281" s="3"/>
      <c r="BM1281" s="3"/>
      <c r="BN1281" s="3"/>
      <c r="BO1281" s="3"/>
      <c r="BP1281" s="3"/>
      <c r="BQ1281" s="3"/>
      <c r="BR1281" s="3"/>
      <c r="BS1281" s="3"/>
      <c r="BT1281" s="3"/>
      <c r="BU1281" s="3"/>
      <c r="BV1281" s="3"/>
      <c r="BW1281" s="3"/>
      <c r="BX1281" s="3"/>
      <c r="BY1281" s="3"/>
      <c r="BZ1281" s="3"/>
      <c r="CA1281" s="3"/>
      <c r="CB1281" s="3"/>
      <c r="CC1281" s="3"/>
      <c r="CD1281" s="3"/>
      <c r="CE1281" s="3"/>
      <c r="CF1281" s="3"/>
      <c r="CG1281" s="3"/>
      <c r="CH1281" s="3"/>
      <c r="CI1281" s="3"/>
      <c r="CJ1281" s="3"/>
      <c r="CK1281" s="3"/>
      <c r="CL1281" s="3"/>
      <c r="CM1281" s="3"/>
      <c r="CN1281" s="78" t="str">
        <f t="shared" si="738"/>
        <v/>
      </c>
      <c r="CO1281" s="78" t="str">
        <f t="shared" si="739"/>
        <v/>
      </c>
      <c r="CP1281" s="78" t="str">
        <f t="shared" si="740"/>
        <v/>
      </c>
      <c r="CQ1281" s="78" t="str">
        <f t="shared" si="741"/>
        <v/>
      </c>
      <c r="CR1281" s="78" t="str">
        <f t="shared" si="742"/>
        <v/>
      </c>
      <c r="CS1281" s="78" t="str">
        <f t="shared" si="743"/>
        <v/>
      </c>
      <c r="CT1281" s="78">
        <f t="shared" si="744"/>
        <v>0</v>
      </c>
      <c r="CU1281" s="78">
        <f t="shared" si="745"/>
        <v>0</v>
      </c>
      <c r="CV1281" s="78">
        <f t="shared" si="746"/>
        <v>0</v>
      </c>
      <c r="CW1281" s="78">
        <f t="shared" si="747"/>
        <v>0</v>
      </c>
      <c r="CX1281" s="78">
        <f t="shared" si="748"/>
        <v>0</v>
      </c>
      <c r="CY1281" s="78">
        <f t="shared" si="749"/>
        <v>0</v>
      </c>
      <c r="CZ1281" s="78">
        <f t="shared" si="750"/>
        <v>0</v>
      </c>
      <c r="DA1281" s="78">
        <f>IF(COUNTIFS($A$2:$A$601,A1281,$B$2:$B$601,B1281,$F$2:F$601,F1281)&gt;1,1,0)</f>
        <v>0</v>
      </c>
      <c r="DB1281" s="78">
        <f t="shared" si="751"/>
        <v>0</v>
      </c>
      <c r="DC1281" s="78">
        <f t="shared" si="752"/>
        <v>0</v>
      </c>
      <c r="DD1281" s="78">
        <f t="shared" si="753"/>
        <v>0</v>
      </c>
      <c r="DE1281" s="78" t="str">
        <f t="shared" si="754"/>
        <v>1</v>
      </c>
      <c r="DF1281" s="78" t="str">
        <f t="shared" si="755"/>
        <v>1</v>
      </c>
      <c r="DG1281" s="78" t="str">
        <f t="shared" si="756"/>
        <v>1</v>
      </c>
      <c r="DH1281" s="78" t="str">
        <f t="shared" si="757"/>
        <v>1</v>
      </c>
      <c r="DI1281" s="79" t="str">
        <f>IFERROR(IF(J1281="","",VLOOKUP(J1281,Lists!$D$3:$E$13,2,FALSE)),1)</f>
        <v/>
      </c>
      <c r="DJ1281" s="79" t="str">
        <f>IFERROR(IF(K1281="","",VLOOKUP(K1281,Lists!$F$3:$G$14,2,FALSE)),1)</f>
        <v/>
      </c>
      <c r="DK1281" s="79" t="str">
        <f>IFERROR(IF(M1281="","",VLOOKUP(M1281,Lists!$AA$3:$AB$18,2,FALSE)),1)</f>
        <v/>
      </c>
      <c r="DL1281" s="79" t="str">
        <f>IFERROR(IF(N1281="","",VLOOKUP(N1281,Lists!$AC$3:$AD$13,2,FALSE)),1)</f>
        <v/>
      </c>
    </row>
    <row r="1282" spans="1:116" ht="15" customHeight="1" x14ac:dyDescent="0.2">
      <c r="A1282" s="20"/>
      <c r="B1282" s="19"/>
      <c r="C1282" s="19"/>
      <c r="D1282" s="19"/>
      <c r="E1282" s="136"/>
      <c r="F1282" s="70"/>
      <c r="G1282" s="19"/>
      <c r="H1282" s="65"/>
      <c r="I1282" s="20"/>
      <c r="J1282" s="66"/>
      <c r="K1282" s="18"/>
      <c r="L1282" s="18"/>
      <c r="M1282" s="20"/>
      <c r="N1282" s="20"/>
      <c r="O1282" s="18"/>
      <c r="P1282" s="134"/>
      <c r="Q1282" s="70"/>
      <c r="R1282" s="134"/>
      <c r="S1282" s="70"/>
      <c r="T1282" s="134"/>
      <c r="U1282" s="70"/>
      <c r="V1282" s="134"/>
      <c r="W1282" s="20"/>
      <c r="X1282" s="135"/>
      <c r="Y1282" s="20"/>
      <c r="Z1282" s="135"/>
      <c r="AA1282" s="19"/>
      <c r="AB1282" s="19"/>
      <c r="AC1282" s="19"/>
      <c r="AD1282" s="19"/>
      <c r="AE1282" s="71" t="str">
        <f t="shared" si="722"/>
        <v/>
      </c>
      <c r="AF1282" s="71" t="str">
        <f t="shared" si="723"/>
        <v/>
      </c>
      <c r="AG1282" s="71" t="str">
        <f t="shared" si="724"/>
        <v/>
      </c>
      <c r="AH1282" s="71" t="str">
        <f t="shared" si="725"/>
        <v/>
      </c>
      <c r="AI1282" s="71" t="str">
        <f t="shared" si="726"/>
        <v/>
      </c>
      <c r="AJ1282" s="71" t="str">
        <f t="shared" si="727"/>
        <v/>
      </c>
      <c r="AK1282" s="71" t="str">
        <f t="shared" si="728"/>
        <v/>
      </c>
      <c r="AL1282" s="71" t="str">
        <f t="shared" si="729"/>
        <v/>
      </c>
      <c r="AM1282" s="71" t="str">
        <f t="shared" si="730"/>
        <v/>
      </c>
      <c r="AN1282" s="72" t="str">
        <f t="shared" si="731"/>
        <v/>
      </c>
      <c r="AO1282" s="73" t="str">
        <f t="shared" si="732"/>
        <v/>
      </c>
      <c r="AP1282" s="72" t="str">
        <f t="shared" si="733"/>
        <v/>
      </c>
      <c r="AQ1282" s="72" t="str">
        <f t="shared" si="734"/>
        <v/>
      </c>
      <c r="AR1282" s="72" t="str">
        <f t="shared" si="735"/>
        <v/>
      </c>
      <c r="AS1282" s="72" t="str">
        <f t="shared" si="736"/>
        <v/>
      </c>
      <c r="AT1282" s="72" t="str">
        <f t="shared" si="737"/>
        <v/>
      </c>
      <c r="AU1282" s="3"/>
      <c r="AV1282" s="3"/>
      <c r="AW1282" s="3"/>
      <c r="AX1282" s="3"/>
      <c r="AY1282" s="3"/>
      <c r="AZ1282" s="3"/>
      <c r="BA1282" s="3"/>
      <c r="BB1282" s="3"/>
      <c r="BC1282" s="3"/>
      <c r="BD1282" s="3"/>
      <c r="BE1282" s="3"/>
      <c r="BF1282" s="3"/>
      <c r="BG1282" s="3"/>
      <c r="BH1282" s="3"/>
      <c r="BI1282" s="3"/>
      <c r="BJ1282" s="3"/>
      <c r="BK1282" s="3"/>
      <c r="BL1282" s="3"/>
      <c r="BM1282" s="3"/>
      <c r="BN1282" s="3"/>
      <c r="BO1282" s="3"/>
      <c r="BP1282" s="3"/>
      <c r="BQ1282" s="3"/>
      <c r="BR1282" s="3"/>
      <c r="BS1282" s="3"/>
      <c r="BT1282" s="3"/>
      <c r="BU1282" s="3"/>
      <c r="BV1282" s="3"/>
      <c r="BW1282" s="3"/>
      <c r="BX1282" s="3"/>
      <c r="BY1282" s="3"/>
      <c r="BZ1282" s="3"/>
      <c r="CA1282" s="3"/>
      <c r="CB1282" s="3"/>
      <c r="CC1282" s="3"/>
      <c r="CD1282" s="3"/>
      <c r="CE1282" s="3"/>
      <c r="CF1282" s="3"/>
      <c r="CG1282" s="3"/>
      <c r="CH1282" s="3"/>
      <c r="CI1282" s="3"/>
      <c r="CJ1282" s="3"/>
      <c r="CK1282" s="3"/>
      <c r="CL1282" s="3"/>
      <c r="CM1282" s="3"/>
      <c r="CN1282" s="78" t="str">
        <f t="shared" si="738"/>
        <v/>
      </c>
      <c r="CO1282" s="78" t="str">
        <f t="shared" si="739"/>
        <v/>
      </c>
      <c r="CP1282" s="78" t="str">
        <f t="shared" si="740"/>
        <v/>
      </c>
      <c r="CQ1282" s="78" t="str">
        <f t="shared" si="741"/>
        <v/>
      </c>
      <c r="CR1282" s="78" t="str">
        <f t="shared" si="742"/>
        <v/>
      </c>
      <c r="CS1282" s="78" t="str">
        <f t="shared" si="743"/>
        <v/>
      </c>
      <c r="CT1282" s="78">
        <f t="shared" si="744"/>
        <v>0</v>
      </c>
      <c r="CU1282" s="78">
        <f t="shared" si="745"/>
        <v>0</v>
      </c>
      <c r="CV1282" s="78">
        <f t="shared" si="746"/>
        <v>0</v>
      </c>
      <c r="CW1282" s="78">
        <f t="shared" si="747"/>
        <v>0</v>
      </c>
      <c r="CX1282" s="78">
        <f t="shared" si="748"/>
        <v>0</v>
      </c>
      <c r="CY1282" s="78">
        <f t="shared" si="749"/>
        <v>0</v>
      </c>
      <c r="CZ1282" s="78">
        <f t="shared" si="750"/>
        <v>0</v>
      </c>
      <c r="DA1282" s="78">
        <f>IF(COUNTIFS($A$2:$A$601,A1282,$B$2:$B$601,B1282,$F$2:F$601,F1282)&gt;1,1,0)</f>
        <v>0</v>
      </c>
      <c r="DB1282" s="78">
        <f t="shared" si="751"/>
        <v>0</v>
      </c>
      <c r="DC1282" s="78">
        <f t="shared" si="752"/>
        <v>0</v>
      </c>
      <c r="DD1282" s="78">
        <f t="shared" si="753"/>
        <v>0</v>
      </c>
      <c r="DE1282" s="78" t="str">
        <f t="shared" si="754"/>
        <v>1</v>
      </c>
      <c r="DF1282" s="78" t="str">
        <f t="shared" si="755"/>
        <v>1</v>
      </c>
      <c r="DG1282" s="78" t="str">
        <f t="shared" si="756"/>
        <v>1</v>
      </c>
      <c r="DH1282" s="78" t="str">
        <f t="shared" si="757"/>
        <v>1</v>
      </c>
      <c r="DI1282" s="79" t="str">
        <f>IFERROR(IF(J1282="","",VLOOKUP(J1282,Lists!$D$3:$E$13,2,FALSE)),1)</f>
        <v/>
      </c>
      <c r="DJ1282" s="79" t="str">
        <f>IFERROR(IF(K1282="","",VLOOKUP(K1282,Lists!$F$3:$G$14,2,FALSE)),1)</f>
        <v/>
      </c>
      <c r="DK1282" s="79" t="str">
        <f>IFERROR(IF(M1282="","",VLOOKUP(M1282,Lists!$AA$3:$AB$18,2,FALSE)),1)</f>
        <v/>
      </c>
      <c r="DL1282" s="79" t="str">
        <f>IFERROR(IF(N1282="","",VLOOKUP(N1282,Lists!$AC$3:$AD$13,2,FALSE)),1)</f>
        <v/>
      </c>
    </row>
    <row r="1283" spans="1:116" ht="15" customHeight="1" x14ac:dyDescent="0.2">
      <c r="A1283" s="20"/>
      <c r="B1283" s="19"/>
      <c r="C1283" s="19"/>
      <c r="D1283" s="19"/>
      <c r="E1283" s="136"/>
      <c r="F1283" s="70"/>
      <c r="G1283" s="19"/>
      <c r="H1283" s="65"/>
      <c r="I1283" s="20"/>
      <c r="J1283" s="66"/>
      <c r="K1283" s="18"/>
      <c r="L1283" s="18"/>
      <c r="M1283" s="20"/>
      <c r="N1283" s="20"/>
      <c r="O1283" s="18"/>
      <c r="P1283" s="134"/>
      <c r="Q1283" s="70"/>
      <c r="R1283" s="134"/>
      <c r="S1283" s="70"/>
      <c r="T1283" s="134"/>
      <c r="U1283" s="70"/>
      <c r="V1283" s="134"/>
      <c r="W1283" s="20"/>
      <c r="X1283" s="135"/>
      <c r="Y1283" s="20"/>
      <c r="Z1283" s="135"/>
      <c r="AA1283" s="19"/>
      <c r="AB1283" s="19"/>
      <c r="AC1283" s="19"/>
      <c r="AD1283" s="19"/>
      <c r="AE1283" s="71" t="str">
        <f t="shared" ref="AE1283:AE1288" si="758">IF(P1283&lt;&gt;"",HOUR(P1283)*60+MINUTE(P1283),"")</f>
        <v/>
      </c>
      <c r="AF1283" s="71" t="str">
        <f t="shared" ref="AF1283:AF1288" si="759">IF(V1283&lt;&gt;"",HOUR(V1283)*60+MINUTE(V1283),"")</f>
        <v/>
      </c>
      <c r="AG1283" s="71" t="str">
        <f t="shared" ref="AG1283:AG1288" si="760">IF(OR(AE1283="",AF1283=""),"",IF(AE1283=AF1283,0,IF(AF1283&gt;AE1283,AF1283-AE1283,1440-AE1283+AF1283)))</f>
        <v/>
      </c>
      <c r="AH1283" s="71" t="str">
        <f t="shared" ref="AH1283:AH1288" si="761">IF(OR(AE1283="",AF1283="",AG1283=""),"",IF(AE1283&gt;=$BK$4,IF(AF1283&gt;$BK$4,IF(AF1283&lt;=$BK$5,IF(AE1283&gt;=$BK$4,AG1283,""),""),""),0))</f>
        <v/>
      </c>
      <c r="AI1283" s="71" t="str">
        <f t="shared" ref="AI1283:AI1288" si="762">IF(OR(AE1283="",AF1283="",$BK$4="",$BK$5=""),"",IF(AE1283&lt;$BK$4,IF(AF1283&gt;$BK$4,IF(AF1283&lt;$BK$5,AF1283-$BK$4,($BK$5-$BK$4)),""),""))</f>
        <v/>
      </c>
      <c r="AJ1283" s="71" t="str">
        <f t="shared" ref="AJ1283:AJ1288" si="763">IF(OR(AE1283="",AF1283="",$BK$4="",$BK$5=""),"",IF(AE1283&gt;$BK$4,IF(AE1283&lt;$BK$5,IF(OR(AF1283&gt;$BK$5,AF1283&lt;$BK$4),$BK$5-AE1283,""),""),""))</f>
        <v/>
      </c>
      <c r="AK1283" s="71" t="str">
        <f t="shared" ref="AK1283:AK1288" si="764">IF(OR(AE1283="",AF1283="",$BK$4="",$BK$5=""),"",IF(AND(AE1283&lt;$BK$4,AF1283&lt;$BK$4),((AF1283-AE1283)),""))</f>
        <v/>
      </c>
      <c r="AL1283" s="71" t="str">
        <f t="shared" ref="AL1283:AL1288" si="765">IF(AND(AH1283="",AI1283="",AJ1283="",AK1283=""),"",SUM(AH1283:AK1283))</f>
        <v/>
      </c>
      <c r="AM1283" s="71" t="str">
        <f t="shared" ref="AM1283:AM1288" si="766">IF(OR(AG1283="",AL1283=""),IF(AL1283="",AG1283,""),AG1283-AL1283)</f>
        <v/>
      </c>
      <c r="AN1283" s="72" t="str">
        <f t="shared" ref="AN1283:AN1288" si="767">IF(AL1283="","",IF(OR(C1283="",R1283=""),"",IF(((R1283+Q1283)-C1283)&lt;0,0,((R1283+Q1283)-C1283))))</f>
        <v/>
      </c>
      <c r="AO1283" s="73" t="str">
        <f t="shared" ref="AO1283:AO1288" si="768">IF(AL1283="","",IF(OR(E1283="",B1283="",G1283="yes"),"",B1283-E1283))</f>
        <v/>
      </c>
      <c r="AP1283" s="72" t="str">
        <f t="shared" ref="AP1283:AP1288" si="769">IF(AN1283="","",IF(AN1283&gt;$AY$6,"No","Yes"))</f>
        <v/>
      </c>
      <c r="AQ1283" s="72" t="str">
        <f t="shared" ref="AQ1283:AQ1288" si="770">IF(AL1283="","",IF(OR(X1283="",Z1283=""),"",Z1283+Y1283-X1283))</f>
        <v/>
      </c>
      <c r="AR1283" s="72" t="str">
        <f t="shared" ref="AR1283:AR1288" si="771">IF(AL1283="","",IF(OR(I1283="",I1283="No",,G1283="yes"),"",IF(AB1283=E1283,"Yes","No")))</f>
        <v/>
      </c>
      <c r="AS1283" s="72" t="str">
        <f t="shared" ref="AS1283:AS1288" si="772">IF(G1283="YES","",(IF(OR(A1283="",AB1283="",E1283=""),"",(IF(OR(I1283="",I1283="No",,G1283="Yes"),"",IF(OR(B1283&lt;&gt;AB1283,B1283&lt;&gt;E1283),IF(AB1283&lt;E1283,"Validate","Yes"),"No"))))))</f>
        <v/>
      </c>
      <c r="AT1283" s="72" t="str">
        <f t="shared" ref="AT1283:AT1288" si="773">IF(OR(AL1283="",AB1283="",I1283="No"),"",IF(OR(AD1283=AB1283,AD1283=AB1283+1),"Yes","No"))</f>
        <v/>
      </c>
      <c r="AU1283" s="3"/>
      <c r="AV1283" s="3"/>
      <c r="AW1283" s="3"/>
      <c r="AX1283" s="3"/>
      <c r="AY1283" s="3"/>
      <c r="AZ1283" s="3"/>
      <c r="BA1283" s="3"/>
      <c r="BB1283" s="3"/>
      <c r="BC1283" s="3"/>
      <c r="BD1283" s="3"/>
      <c r="BE1283" s="3"/>
      <c r="BF1283" s="3"/>
      <c r="BG1283" s="3"/>
      <c r="BH1283" s="3"/>
      <c r="BI1283" s="3"/>
      <c r="BJ1283" s="3"/>
      <c r="BK1283" s="3"/>
      <c r="BL1283" s="3"/>
      <c r="BM1283" s="3"/>
      <c r="BN1283" s="3"/>
      <c r="BO1283" s="3"/>
      <c r="BP1283" s="3"/>
      <c r="BQ1283" s="3"/>
      <c r="BR1283" s="3"/>
      <c r="BS1283" s="3"/>
      <c r="BT1283" s="3"/>
      <c r="BU1283" s="3"/>
      <c r="BV1283" s="3"/>
      <c r="BW1283" s="3"/>
      <c r="BX1283" s="3"/>
      <c r="BY1283" s="3"/>
      <c r="BZ1283" s="3"/>
      <c r="CA1283" s="3"/>
      <c r="CB1283" s="3"/>
      <c r="CC1283" s="3"/>
      <c r="CD1283" s="3"/>
      <c r="CE1283" s="3"/>
      <c r="CF1283" s="3"/>
      <c r="CG1283" s="3"/>
      <c r="CH1283" s="3"/>
      <c r="CI1283" s="3"/>
      <c r="CJ1283" s="3"/>
      <c r="CK1283" s="3"/>
      <c r="CL1283" s="3"/>
      <c r="CM1283" s="3"/>
      <c r="CN1283" s="78" t="str">
        <f t="shared" ref="CN1283:CN1288" si="774">IF(OR(P1283="",R1283=""),"",IF(P1283+Q1283=R1283,1,0))</f>
        <v/>
      </c>
      <c r="CO1283" s="78" t="str">
        <f t="shared" ref="CO1283:CO1288" si="775">IF(OR(R1283="",T1283=""),"",IF(R1283+S1283=T1283,1,0))</f>
        <v/>
      </c>
      <c r="CP1283" s="78" t="str">
        <f t="shared" ref="CP1283:CP1288" si="776">IF(OR(T1283="",V1283=""),"",IF(T1283+U1283=V1283,1,0))</f>
        <v/>
      </c>
      <c r="CQ1283" s="78" t="str">
        <f t="shared" ref="CQ1283:CQ1288" si="777">IF(OR(V1283="",X1283=""),"",IF(V1283+W1283=X1283,1,0))</f>
        <v/>
      </c>
      <c r="CR1283" s="78" t="str">
        <f t="shared" ref="CR1283:CR1288" si="778">IF(OR(X1283="",Z1283=""),"",IF(X1283+Y1283=Z1283,1,0))</f>
        <v/>
      </c>
      <c r="CS1283" s="78" t="str">
        <f t="shared" ref="CS1283:CS1288" si="779">IF(OR(P1283="",R1283="",T1283="",X1283="",Z1283="",V1283=""),"",IF(P1283=R1283,1,IF(P1283=T1283,1,IF(P1283=V1283,1,IF(P1283=X1283,1,IF(P1283=Z1283,1,IF(R1283=T1283,1,IF(R1283=V1283,1,IF(R1283=X1283,1,IF(R1283=Z1283,1,IF(T1283=V1283,1,IF(T1283=X1283,1,IF(T1283=Z1283,1,IF(V1283=X1283,1,IF(V1283=Z1283,1,IF(X1283=Z1283,1,0))))))))))))))))</f>
        <v/>
      </c>
      <c r="CT1283" s="78">
        <f t="shared" ref="CT1283:CT1288" si="780">IF(R1283+Q1283&lt;P1283,1,0)</f>
        <v>0</v>
      </c>
      <c r="CU1283" s="78">
        <f t="shared" ref="CU1283:CU1288" si="781">IF(T1283+S1283&lt;R1283,1,0)</f>
        <v>0</v>
      </c>
      <c r="CV1283" s="78">
        <f t="shared" ref="CV1283:CV1288" si="782">IF(V1283+U1283&lt;T1283,1,0)</f>
        <v>0</v>
      </c>
      <c r="CW1283" s="78">
        <f t="shared" ref="CW1283:CW1288" si="783">IF(X1283+W1283&lt;V1283,1,0)</f>
        <v>0</v>
      </c>
      <c r="CX1283" s="78">
        <f t="shared" ref="CX1283:CX1288" si="784">IF(Z1283+Y1283&lt;X1283,1,0)</f>
        <v>0</v>
      </c>
      <c r="CY1283" s="78">
        <f t="shared" ref="CY1283:CY1288" si="785">IF(P1283&gt;R1283,1,IF(P1283&gt;T1283,1,IF(P1283&gt;V1283,1,IF(P1283&gt;X1283,1,IF(P1283&gt;Z1283,1,IF(R1283&gt;T1283,1,IF(R1283&gt;V1283,1,IF(R1283&gt;X1283,1,IF(R1283&gt;Z1283,1,IF(T1283&gt;V1283,1,IF(T1283&gt;X1283,1,IF(T1283&gt;Z1283,1,IF(V1283&gt;X1283,1,IF(V1283&gt;Z1283,1,IF(X1283&gt;Z1283,1,0)))))))))))))))</f>
        <v>0</v>
      </c>
      <c r="CZ1283" s="78">
        <f t="shared" ref="CZ1283:CZ1288" si="786">IF(COUNTIFS($A$2:$A$1288,A1283,$B$2:$B$1288,B1283,$K$2:$K$1288,K1283,$N$2:$N$1288,N1283)&gt;1,1,0)</f>
        <v>0</v>
      </c>
      <c r="DA1283" s="78">
        <f>IF(COUNTIFS($A$2:$A$601,A1283,$B$2:$B$601,B1283,$F$2:F$601,F1283)&gt;1,1,0)</f>
        <v>0</v>
      </c>
      <c r="DB1283" s="78">
        <f t="shared" ref="DB1283:DB1288" si="787">IF(COUNTIFS($P$2:$P$601,P1283,$R$2:$R$601,R1283)&gt;1,1,0)</f>
        <v>0</v>
      </c>
      <c r="DC1283" s="78">
        <f t="shared" ref="DC1283:DC1288" si="788">IF(COUNTIFS($P$2:$P$1288,P1283,$T$2:$T$1288,T1283,$R$2:$R$1288,R1283,$V$2:$V$1288,V1283)&gt;1,1,0)</f>
        <v>0</v>
      </c>
      <c r="DD1283" s="78">
        <f t="shared" ref="DD1283:DD1288" si="789">IF(COUNTIFS($T$2:$T$601,T1283,$V$2:$V$601,V1283,$P$2:$P$601,P1283,$X$2:$X$601,X1283)&gt;1,1,0)</f>
        <v>0</v>
      </c>
      <c r="DE1283" s="78" t="str">
        <f t="shared" ref="DE1283:DE1288" si="790">IF(ISERROR(DATEVALUE(TEXT(B1283,"mm/dd/yyyy"))),"1",IF(B1283 &gt;=DATEVALUE(TEXT("06/01/2000","mm/dd/yyyy")),1,"0"))</f>
        <v>1</v>
      </c>
      <c r="DF1283" s="78" t="str">
        <f t="shared" ref="DF1283:DF1288" si="791">IF(ISERROR(DATEVALUE(TEXT(E1283,"mm/dd/yyyy"))),"1",IF(E1283 &gt;=DATEVALUE(TEXT("06/01/2000","mm/dd/yyyy")),1,"0"))</f>
        <v>1</v>
      </c>
      <c r="DG1283" s="78" t="str">
        <f t="shared" ref="DG1283:DG1288" si="792">IF(ISERROR(DATEVALUE(TEXT(AB1283,"mm/dd/yyyy"))),"1",IF(AB1283 &gt;=DATEVALUE(TEXT("06/01/2000","mm/dd/yyyy")),1,"0"))</f>
        <v>1</v>
      </c>
      <c r="DH1283" s="78" t="str">
        <f t="shared" ref="DH1283:DH1288" si="793">IF(ISERROR(DATEVALUE(TEXT(AD1283,"mm/dd/yyyy"))),"1",IF(AD1283 &gt;=DATEVALUE(TEXT("06/01/2000","mm/dd/yyyy")),1,"0"))</f>
        <v>1</v>
      </c>
      <c r="DI1283" s="79" t="str">
        <f>IFERROR(IF(J1283="","",VLOOKUP(J1283,Lists!$D$3:$E$13,2,FALSE)),1)</f>
        <v/>
      </c>
      <c r="DJ1283" s="79" t="str">
        <f>IFERROR(IF(K1283="","",VLOOKUP(K1283,Lists!$F$3:$G$14,2,FALSE)),1)</f>
        <v/>
      </c>
      <c r="DK1283" s="79" t="str">
        <f>IFERROR(IF(M1283="","",VLOOKUP(M1283,Lists!$AA$3:$AB$18,2,FALSE)),1)</f>
        <v/>
      </c>
      <c r="DL1283" s="79" t="str">
        <f>IFERROR(IF(N1283="","",VLOOKUP(N1283,Lists!$AC$3:$AD$13,2,FALSE)),1)</f>
        <v/>
      </c>
    </row>
    <row r="1284" spans="1:116" ht="15" customHeight="1" x14ac:dyDescent="0.2">
      <c r="A1284" s="20"/>
      <c r="B1284" s="19"/>
      <c r="C1284" s="19"/>
      <c r="D1284" s="19"/>
      <c r="E1284" s="136"/>
      <c r="F1284" s="70"/>
      <c r="G1284" s="19"/>
      <c r="H1284" s="65"/>
      <c r="I1284" s="20"/>
      <c r="J1284" s="66"/>
      <c r="K1284" s="18"/>
      <c r="L1284" s="18"/>
      <c r="M1284" s="20"/>
      <c r="N1284" s="20"/>
      <c r="O1284" s="18"/>
      <c r="P1284" s="134"/>
      <c r="Q1284" s="70"/>
      <c r="R1284" s="134"/>
      <c r="S1284" s="70"/>
      <c r="T1284" s="134"/>
      <c r="U1284" s="70"/>
      <c r="V1284" s="134"/>
      <c r="W1284" s="20"/>
      <c r="X1284" s="135"/>
      <c r="Y1284" s="20"/>
      <c r="Z1284" s="135"/>
      <c r="AA1284" s="19"/>
      <c r="AB1284" s="19"/>
      <c r="AC1284" s="19"/>
      <c r="AD1284" s="19"/>
      <c r="AE1284" s="71" t="str">
        <f t="shared" si="758"/>
        <v/>
      </c>
      <c r="AF1284" s="71" t="str">
        <f t="shared" si="759"/>
        <v/>
      </c>
      <c r="AG1284" s="71" t="str">
        <f t="shared" si="760"/>
        <v/>
      </c>
      <c r="AH1284" s="71" t="str">
        <f t="shared" si="761"/>
        <v/>
      </c>
      <c r="AI1284" s="71" t="str">
        <f t="shared" si="762"/>
        <v/>
      </c>
      <c r="AJ1284" s="71" t="str">
        <f t="shared" si="763"/>
        <v/>
      </c>
      <c r="AK1284" s="71" t="str">
        <f t="shared" si="764"/>
        <v/>
      </c>
      <c r="AL1284" s="71" t="str">
        <f t="shared" si="765"/>
        <v/>
      </c>
      <c r="AM1284" s="71" t="str">
        <f t="shared" si="766"/>
        <v/>
      </c>
      <c r="AN1284" s="72" t="str">
        <f t="shared" si="767"/>
        <v/>
      </c>
      <c r="AO1284" s="73" t="str">
        <f t="shared" si="768"/>
        <v/>
      </c>
      <c r="AP1284" s="72" t="str">
        <f t="shared" si="769"/>
        <v/>
      </c>
      <c r="AQ1284" s="72" t="str">
        <f t="shared" si="770"/>
        <v/>
      </c>
      <c r="AR1284" s="72" t="str">
        <f t="shared" si="771"/>
        <v/>
      </c>
      <c r="AS1284" s="72" t="str">
        <f t="shared" si="772"/>
        <v/>
      </c>
      <c r="AT1284" s="72" t="str">
        <f t="shared" si="773"/>
        <v/>
      </c>
      <c r="AU1284" s="3"/>
      <c r="AV1284" s="3"/>
      <c r="AW1284" s="3"/>
      <c r="AX1284" s="3"/>
      <c r="AY1284" s="3"/>
      <c r="AZ1284" s="3"/>
      <c r="BA1284" s="3"/>
      <c r="BB1284" s="3"/>
      <c r="BC1284" s="3"/>
      <c r="BD1284" s="3"/>
      <c r="BE1284" s="3"/>
      <c r="BF1284" s="3"/>
      <c r="BG1284" s="3"/>
      <c r="BH1284" s="3"/>
      <c r="BI1284" s="3"/>
      <c r="BJ1284" s="3"/>
      <c r="BK1284" s="3"/>
      <c r="BL1284" s="3"/>
      <c r="BM1284" s="3"/>
      <c r="BN1284" s="3"/>
      <c r="BO1284" s="3"/>
      <c r="BP1284" s="3"/>
      <c r="BQ1284" s="3"/>
      <c r="BR1284" s="3"/>
      <c r="BS1284" s="3"/>
      <c r="BT1284" s="3"/>
      <c r="BU1284" s="3"/>
      <c r="BV1284" s="3"/>
      <c r="BW1284" s="3"/>
      <c r="BX1284" s="3"/>
      <c r="BY1284" s="3"/>
      <c r="BZ1284" s="3"/>
      <c r="CA1284" s="3"/>
      <c r="CB1284" s="3"/>
      <c r="CC1284" s="3"/>
      <c r="CD1284" s="3"/>
      <c r="CE1284" s="3"/>
      <c r="CF1284" s="3"/>
      <c r="CG1284" s="3"/>
      <c r="CH1284" s="3"/>
      <c r="CI1284" s="3"/>
      <c r="CJ1284" s="3"/>
      <c r="CK1284" s="3"/>
      <c r="CL1284" s="3"/>
      <c r="CM1284" s="3"/>
      <c r="CN1284" s="78" t="str">
        <f t="shared" si="774"/>
        <v/>
      </c>
      <c r="CO1284" s="78" t="str">
        <f t="shared" si="775"/>
        <v/>
      </c>
      <c r="CP1284" s="78" t="str">
        <f t="shared" si="776"/>
        <v/>
      </c>
      <c r="CQ1284" s="78" t="str">
        <f t="shared" si="777"/>
        <v/>
      </c>
      <c r="CR1284" s="78" t="str">
        <f t="shared" si="778"/>
        <v/>
      </c>
      <c r="CS1284" s="78" t="str">
        <f t="shared" si="779"/>
        <v/>
      </c>
      <c r="CT1284" s="78">
        <f t="shared" si="780"/>
        <v>0</v>
      </c>
      <c r="CU1284" s="78">
        <f t="shared" si="781"/>
        <v>0</v>
      </c>
      <c r="CV1284" s="78">
        <f t="shared" si="782"/>
        <v>0</v>
      </c>
      <c r="CW1284" s="78">
        <f t="shared" si="783"/>
        <v>0</v>
      </c>
      <c r="CX1284" s="78">
        <f t="shared" si="784"/>
        <v>0</v>
      </c>
      <c r="CY1284" s="78">
        <f t="shared" si="785"/>
        <v>0</v>
      </c>
      <c r="CZ1284" s="78">
        <f t="shared" si="786"/>
        <v>0</v>
      </c>
      <c r="DA1284" s="78">
        <f>IF(COUNTIFS($A$2:$A$601,A1284,$B$2:$B$601,B1284,$F$2:F$601,F1284)&gt;1,1,0)</f>
        <v>0</v>
      </c>
      <c r="DB1284" s="78">
        <f t="shared" si="787"/>
        <v>0</v>
      </c>
      <c r="DC1284" s="78">
        <f t="shared" si="788"/>
        <v>0</v>
      </c>
      <c r="DD1284" s="78">
        <f t="shared" si="789"/>
        <v>0</v>
      </c>
      <c r="DE1284" s="78" t="str">
        <f t="shared" si="790"/>
        <v>1</v>
      </c>
      <c r="DF1284" s="78" t="str">
        <f t="shared" si="791"/>
        <v>1</v>
      </c>
      <c r="DG1284" s="78" t="str">
        <f t="shared" si="792"/>
        <v>1</v>
      </c>
      <c r="DH1284" s="78" t="str">
        <f t="shared" si="793"/>
        <v>1</v>
      </c>
      <c r="DI1284" s="79" t="str">
        <f>IFERROR(IF(J1284="","",VLOOKUP(J1284,Lists!$D$3:$E$13,2,FALSE)),1)</f>
        <v/>
      </c>
      <c r="DJ1284" s="79" t="str">
        <f>IFERROR(IF(K1284="","",VLOOKUP(K1284,Lists!$F$3:$G$14,2,FALSE)),1)</f>
        <v/>
      </c>
      <c r="DK1284" s="79" t="str">
        <f>IFERROR(IF(M1284="","",VLOOKUP(M1284,Lists!$AA$3:$AB$18,2,FALSE)),1)</f>
        <v/>
      </c>
      <c r="DL1284" s="79" t="str">
        <f>IFERROR(IF(N1284="","",VLOOKUP(N1284,Lists!$AC$3:$AD$13,2,FALSE)),1)</f>
        <v/>
      </c>
    </row>
    <row r="1285" spans="1:116" ht="15" customHeight="1" x14ac:dyDescent="0.2">
      <c r="A1285" s="20"/>
      <c r="B1285" s="19"/>
      <c r="C1285" s="19"/>
      <c r="D1285" s="19"/>
      <c r="E1285" s="136"/>
      <c r="F1285" s="70"/>
      <c r="G1285" s="19"/>
      <c r="H1285" s="65"/>
      <c r="I1285" s="20"/>
      <c r="J1285" s="66"/>
      <c r="K1285" s="18"/>
      <c r="L1285" s="18"/>
      <c r="M1285" s="20"/>
      <c r="N1285" s="20"/>
      <c r="O1285" s="18"/>
      <c r="P1285" s="134"/>
      <c r="Q1285" s="70"/>
      <c r="R1285" s="134"/>
      <c r="S1285" s="70"/>
      <c r="T1285" s="134"/>
      <c r="U1285" s="70"/>
      <c r="V1285" s="134"/>
      <c r="W1285" s="20"/>
      <c r="X1285" s="135"/>
      <c r="Y1285" s="20"/>
      <c r="Z1285" s="135"/>
      <c r="AA1285" s="19"/>
      <c r="AB1285" s="19"/>
      <c r="AC1285" s="19"/>
      <c r="AD1285" s="19"/>
      <c r="AE1285" s="71" t="str">
        <f t="shared" si="758"/>
        <v/>
      </c>
      <c r="AF1285" s="71" t="str">
        <f t="shared" si="759"/>
        <v/>
      </c>
      <c r="AG1285" s="71" t="str">
        <f t="shared" si="760"/>
        <v/>
      </c>
      <c r="AH1285" s="71" t="str">
        <f t="shared" si="761"/>
        <v/>
      </c>
      <c r="AI1285" s="71" t="str">
        <f t="shared" si="762"/>
        <v/>
      </c>
      <c r="AJ1285" s="71" t="str">
        <f t="shared" si="763"/>
        <v/>
      </c>
      <c r="AK1285" s="71" t="str">
        <f t="shared" si="764"/>
        <v/>
      </c>
      <c r="AL1285" s="71" t="str">
        <f t="shared" si="765"/>
        <v/>
      </c>
      <c r="AM1285" s="71" t="str">
        <f t="shared" si="766"/>
        <v/>
      </c>
      <c r="AN1285" s="72" t="str">
        <f t="shared" si="767"/>
        <v/>
      </c>
      <c r="AO1285" s="73" t="str">
        <f t="shared" si="768"/>
        <v/>
      </c>
      <c r="AP1285" s="72" t="str">
        <f t="shared" si="769"/>
        <v/>
      </c>
      <c r="AQ1285" s="72" t="str">
        <f t="shared" si="770"/>
        <v/>
      </c>
      <c r="AR1285" s="72" t="str">
        <f t="shared" si="771"/>
        <v/>
      </c>
      <c r="AS1285" s="72" t="str">
        <f t="shared" si="772"/>
        <v/>
      </c>
      <c r="AT1285" s="72" t="str">
        <f t="shared" si="773"/>
        <v/>
      </c>
      <c r="AU1285" s="3"/>
      <c r="AV1285" s="3"/>
      <c r="AW1285" s="3"/>
      <c r="AX1285" s="3"/>
      <c r="AY1285" s="3"/>
      <c r="AZ1285" s="3"/>
      <c r="BA1285" s="3"/>
      <c r="BB1285" s="3"/>
      <c r="BC1285" s="3"/>
      <c r="BD1285" s="3"/>
      <c r="BE1285" s="3"/>
      <c r="BF1285" s="3"/>
      <c r="BG1285" s="3"/>
      <c r="BH1285" s="3"/>
      <c r="BI1285" s="3"/>
      <c r="BJ1285" s="3"/>
      <c r="BK1285" s="3"/>
      <c r="BL1285" s="3"/>
      <c r="BM1285" s="3"/>
      <c r="BN1285" s="3"/>
      <c r="BO1285" s="3"/>
      <c r="BP1285" s="3"/>
      <c r="BQ1285" s="3"/>
      <c r="BR1285" s="3"/>
      <c r="BS1285" s="3"/>
      <c r="BT1285" s="3"/>
      <c r="BU1285" s="3"/>
      <c r="BV1285" s="3"/>
      <c r="BW1285" s="3"/>
      <c r="BX1285" s="3"/>
      <c r="BY1285" s="3"/>
      <c r="BZ1285" s="3"/>
      <c r="CA1285" s="3"/>
      <c r="CB1285" s="3"/>
      <c r="CC1285" s="3"/>
      <c r="CD1285" s="3"/>
      <c r="CE1285" s="3"/>
      <c r="CF1285" s="3"/>
      <c r="CG1285" s="3"/>
      <c r="CH1285" s="3"/>
      <c r="CI1285" s="3"/>
      <c r="CJ1285" s="3"/>
      <c r="CK1285" s="3"/>
      <c r="CL1285" s="3"/>
      <c r="CM1285" s="3"/>
      <c r="CN1285" s="78" t="str">
        <f t="shared" si="774"/>
        <v/>
      </c>
      <c r="CO1285" s="78" t="str">
        <f t="shared" si="775"/>
        <v/>
      </c>
      <c r="CP1285" s="78" t="str">
        <f t="shared" si="776"/>
        <v/>
      </c>
      <c r="CQ1285" s="78" t="str">
        <f t="shared" si="777"/>
        <v/>
      </c>
      <c r="CR1285" s="78" t="str">
        <f t="shared" si="778"/>
        <v/>
      </c>
      <c r="CS1285" s="78" t="str">
        <f t="shared" si="779"/>
        <v/>
      </c>
      <c r="CT1285" s="78">
        <f t="shared" si="780"/>
        <v>0</v>
      </c>
      <c r="CU1285" s="78">
        <f t="shared" si="781"/>
        <v>0</v>
      </c>
      <c r="CV1285" s="78">
        <f t="shared" si="782"/>
        <v>0</v>
      </c>
      <c r="CW1285" s="78">
        <f t="shared" si="783"/>
        <v>0</v>
      </c>
      <c r="CX1285" s="78">
        <f t="shared" si="784"/>
        <v>0</v>
      </c>
      <c r="CY1285" s="78">
        <f t="shared" si="785"/>
        <v>0</v>
      </c>
      <c r="CZ1285" s="78">
        <f t="shared" si="786"/>
        <v>0</v>
      </c>
      <c r="DA1285" s="78">
        <f>IF(COUNTIFS($A$2:$A$601,A1285,$B$2:$B$601,B1285,$F$2:F$601,F1285)&gt;1,1,0)</f>
        <v>0</v>
      </c>
      <c r="DB1285" s="78">
        <f t="shared" si="787"/>
        <v>0</v>
      </c>
      <c r="DC1285" s="78">
        <f t="shared" si="788"/>
        <v>0</v>
      </c>
      <c r="DD1285" s="78">
        <f t="shared" si="789"/>
        <v>0</v>
      </c>
      <c r="DE1285" s="78" t="str">
        <f t="shared" si="790"/>
        <v>1</v>
      </c>
      <c r="DF1285" s="78" t="str">
        <f t="shared" si="791"/>
        <v>1</v>
      </c>
      <c r="DG1285" s="78" t="str">
        <f t="shared" si="792"/>
        <v>1</v>
      </c>
      <c r="DH1285" s="78" t="str">
        <f t="shared" si="793"/>
        <v>1</v>
      </c>
      <c r="DI1285" s="79" t="str">
        <f>IFERROR(IF(J1285="","",VLOOKUP(J1285,Lists!$D$3:$E$13,2,FALSE)),1)</f>
        <v/>
      </c>
      <c r="DJ1285" s="79" t="str">
        <f>IFERROR(IF(K1285="","",VLOOKUP(K1285,Lists!$F$3:$G$14,2,FALSE)),1)</f>
        <v/>
      </c>
      <c r="DK1285" s="79" t="str">
        <f>IFERROR(IF(M1285="","",VLOOKUP(M1285,Lists!$AA$3:$AB$18,2,FALSE)),1)</f>
        <v/>
      </c>
      <c r="DL1285" s="79" t="str">
        <f>IFERROR(IF(N1285="","",VLOOKUP(N1285,Lists!$AC$3:$AD$13,2,FALSE)),1)</f>
        <v/>
      </c>
    </row>
    <row r="1286" spans="1:116" ht="15" customHeight="1" x14ac:dyDescent="0.2">
      <c r="A1286" s="20"/>
      <c r="B1286" s="19"/>
      <c r="C1286" s="19"/>
      <c r="D1286" s="19"/>
      <c r="E1286" s="136"/>
      <c r="F1286" s="70"/>
      <c r="G1286" s="19"/>
      <c r="H1286" s="65"/>
      <c r="I1286" s="20"/>
      <c r="J1286" s="66"/>
      <c r="K1286" s="18"/>
      <c r="L1286" s="18"/>
      <c r="M1286" s="20"/>
      <c r="N1286" s="20"/>
      <c r="O1286" s="18"/>
      <c r="P1286" s="134"/>
      <c r="Q1286" s="70"/>
      <c r="R1286" s="134"/>
      <c r="S1286" s="70"/>
      <c r="T1286" s="134"/>
      <c r="U1286" s="70"/>
      <c r="V1286" s="134"/>
      <c r="W1286" s="20"/>
      <c r="X1286" s="135"/>
      <c r="Y1286" s="20"/>
      <c r="Z1286" s="135"/>
      <c r="AA1286" s="19"/>
      <c r="AB1286" s="19"/>
      <c r="AC1286" s="19"/>
      <c r="AD1286" s="19"/>
      <c r="AE1286" s="71" t="str">
        <f t="shared" si="758"/>
        <v/>
      </c>
      <c r="AF1286" s="71" t="str">
        <f t="shared" si="759"/>
        <v/>
      </c>
      <c r="AG1286" s="71" t="str">
        <f t="shared" si="760"/>
        <v/>
      </c>
      <c r="AH1286" s="71" t="str">
        <f t="shared" si="761"/>
        <v/>
      </c>
      <c r="AI1286" s="71" t="str">
        <f t="shared" si="762"/>
        <v/>
      </c>
      <c r="AJ1286" s="71" t="str">
        <f t="shared" si="763"/>
        <v/>
      </c>
      <c r="AK1286" s="71" t="str">
        <f t="shared" si="764"/>
        <v/>
      </c>
      <c r="AL1286" s="71" t="str">
        <f t="shared" si="765"/>
        <v/>
      </c>
      <c r="AM1286" s="71" t="str">
        <f t="shared" si="766"/>
        <v/>
      </c>
      <c r="AN1286" s="72" t="str">
        <f t="shared" si="767"/>
        <v/>
      </c>
      <c r="AO1286" s="73" t="str">
        <f t="shared" si="768"/>
        <v/>
      </c>
      <c r="AP1286" s="72" t="str">
        <f t="shared" si="769"/>
        <v/>
      </c>
      <c r="AQ1286" s="72" t="str">
        <f t="shared" si="770"/>
        <v/>
      </c>
      <c r="AR1286" s="72" t="str">
        <f t="shared" si="771"/>
        <v/>
      </c>
      <c r="AS1286" s="72" t="str">
        <f t="shared" si="772"/>
        <v/>
      </c>
      <c r="AT1286" s="72" t="str">
        <f t="shared" si="773"/>
        <v/>
      </c>
      <c r="AU1286" s="3"/>
      <c r="AV1286" s="3"/>
      <c r="AW1286" s="3"/>
      <c r="AX1286" s="3"/>
      <c r="AY1286" s="3"/>
      <c r="AZ1286" s="3"/>
      <c r="BA1286" s="3"/>
      <c r="BB1286" s="3"/>
      <c r="BC1286" s="3"/>
      <c r="BD1286" s="3"/>
      <c r="BE1286" s="3"/>
      <c r="BF1286" s="3"/>
      <c r="BG1286" s="3"/>
      <c r="BH1286" s="3"/>
      <c r="BI1286" s="3"/>
      <c r="BJ1286" s="3"/>
      <c r="BK1286" s="3"/>
      <c r="BL1286" s="3"/>
      <c r="BM1286" s="3"/>
      <c r="BN1286" s="3"/>
      <c r="BO1286" s="3"/>
      <c r="BP1286" s="3"/>
      <c r="BQ1286" s="3"/>
      <c r="BR1286" s="3"/>
      <c r="BS1286" s="3"/>
      <c r="BT1286" s="3"/>
      <c r="BU1286" s="3"/>
      <c r="BV1286" s="3"/>
      <c r="BW1286" s="3"/>
      <c r="BX1286" s="3"/>
      <c r="BY1286" s="3"/>
      <c r="BZ1286" s="3"/>
      <c r="CA1286" s="3"/>
      <c r="CB1286" s="3"/>
      <c r="CC1286" s="3"/>
      <c r="CD1286" s="3"/>
      <c r="CE1286" s="3"/>
      <c r="CF1286" s="3"/>
      <c r="CG1286" s="3"/>
      <c r="CH1286" s="3"/>
      <c r="CI1286" s="3"/>
      <c r="CJ1286" s="3"/>
      <c r="CK1286" s="3"/>
      <c r="CL1286" s="3"/>
      <c r="CM1286" s="3"/>
      <c r="CN1286" s="78" t="str">
        <f t="shared" si="774"/>
        <v/>
      </c>
      <c r="CO1286" s="78" t="str">
        <f t="shared" si="775"/>
        <v/>
      </c>
      <c r="CP1286" s="78" t="str">
        <f t="shared" si="776"/>
        <v/>
      </c>
      <c r="CQ1286" s="78" t="str">
        <f t="shared" si="777"/>
        <v/>
      </c>
      <c r="CR1286" s="78" t="str">
        <f t="shared" si="778"/>
        <v/>
      </c>
      <c r="CS1286" s="78" t="str">
        <f t="shared" si="779"/>
        <v/>
      </c>
      <c r="CT1286" s="78">
        <f t="shared" si="780"/>
        <v>0</v>
      </c>
      <c r="CU1286" s="78">
        <f t="shared" si="781"/>
        <v>0</v>
      </c>
      <c r="CV1286" s="78">
        <f t="shared" si="782"/>
        <v>0</v>
      </c>
      <c r="CW1286" s="78">
        <f t="shared" si="783"/>
        <v>0</v>
      </c>
      <c r="CX1286" s="78">
        <f t="shared" si="784"/>
        <v>0</v>
      </c>
      <c r="CY1286" s="78">
        <f t="shared" si="785"/>
        <v>0</v>
      </c>
      <c r="CZ1286" s="78">
        <f t="shared" si="786"/>
        <v>0</v>
      </c>
      <c r="DA1286" s="78">
        <f>IF(COUNTIFS($A$2:$A$601,A1286,$B$2:$B$601,B1286,$F$2:F$601,F1286)&gt;1,1,0)</f>
        <v>0</v>
      </c>
      <c r="DB1286" s="78">
        <f t="shared" si="787"/>
        <v>0</v>
      </c>
      <c r="DC1286" s="78">
        <f t="shared" si="788"/>
        <v>0</v>
      </c>
      <c r="DD1286" s="78">
        <f t="shared" si="789"/>
        <v>0</v>
      </c>
      <c r="DE1286" s="78" t="str">
        <f t="shared" si="790"/>
        <v>1</v>
      </c>
      <c r="DF1286" s="78" t="str">
        <f t="shared" si="791"/>
        <v>1</v>
      </c>
      <c r="DG1286" s="78" t="str">
        <f t="shared" si="792"/>
        <v>1</v>
      </c>
      <c r="DH1286" s="78" t="str">
        <f t="shared" si="793"/>
        <v>1</v>
      </c>
      <c r="DI1286" s="79" t="str">
        <f>IFERROR(IF(J1286="","",VLOOKUP(J1286,Lists!$D$3:$E$13,2,FALSE)),1)</f>
        <v/>
      </c>
      <c r="DJ1286" s="79" t="str">
        <f>IFERROR(IF(K1286="","",VLOOKUP(K1286,Lists!$F$3:$G$14,2,FALSE)),1)</f>
        <v/>
      </c>
      <c r="DK1286" s="79" t="str">
        <f>IFERROR(IF(M1286="","",VLOOKUP(M1286,Lists!$AA$3:$AB$18,2,FALSE)),1)</f>
        <v/>
      </c>
      <c r="DL1286" s="79" t="str">
        <f>IFERROR(IF(N1286="","",VLOOKUP(N1286,Lists!$AC$3:$AD$13,2,FALSE)),1)</f>
        <v/>
      </c>
    </row>
    <row r="1287" spans="1:116" ht="15" customHeight="1" x14ac:dyDescent="0.2">
      <c r="A1287" s="20"/>
      <c r="B1287" s="19"/>
      <c r="C1287" s="19"/>
      <c r="D1287" s="19"/>
      <c r="E1287" s="136"/>
      <c r="F1287" s="70"/>
      <c r="G1287" s="19"/>
      <c r="H1287" s="65"/>
      <c r="I1287" s="20"/>
      <c r="J1287" s="66"/>
      <c r="K1287" s="18"/>
      <c r="L1287" s="18"/>
      <c r="M1287" s="20"/>
      <c r="N1287" s="20"/>
      <c r="O1287" s="18"/>
      <c r="P1287" s="134"/>
      <c r="Q1287" s="70"/>
      <c r="R1287" s="134"/>
      <c r="S1287" s="70"/>
      <c r="T1287" s="134"/>
      <c r="U1287" s="70"/>
      <c r="V1287" s="134"/>
      <c r="W1287" s="20"/>
      <c r="X1287" s="135"/>
      <c r="Y1287" s="20"/>
      <c r="Z1287" s="135"/>
      <c r="AA1287" s="19"/>
      <c r="AB1287" s="19"/>
      <c r="AC1287" s="19"/>
      <c r="AD1287" s="19"/>
      <c r="AE1287" s="71" t="str">
        <f t="shared" si="758"/>
        <v/>
      </c>
      <c r="AF1287" s="71" t="str">
        <f t="shared" si="759"/>
        <v/>
      </c>
      <c r="AG1287" s="71" t="str">
        <f t="shared" si="760"/>
        <v/>
      </c>
      <c r="AH1287" s="71" t="str">
        <f t="shared" si="761"/>
        <v/>
      </c>
      <c r="AI1287" s="71" t="str">
        <f t="shared" si="762"/>
        <v/>
      </c>
      <c r="AJ1287" s="71" t="str">
        <f t="shared" si="763"/>
        <v/>
      </c>
      <c r="AK1287" s="71" t="str">
        <f t="shared" si="764"/>
        <v/>
      </c>
      <c r="AL1287" s="71" t="str">
        <f t="shared" si="765"/>
        <v/>
      </c>
      <c r="AM1287" s="71" t="str">
        <f t="shared" si="766"/>
        <v/>
      </c>
      <c r="AN1287" s="72" t="str">
        <f t="shared" si="767"/>
        <v/>
      </c>
      <c r="AO1287" s="73" t="str">
        <f t="shared" si="768"/>
        <v/>
      </c>
      <c r="AP1287" s="72" t="str">
        <f t="shared" si="769"/>
        <v/>
      </c>
      <c r="AQ1287" s="72" t="str">
        <f t="shared" si="770"/>
        <v/>
      </c>
      <c r="AR1287" s="72" t="str">
        <f t="shared" si="771"/>
        <v/>
      </c>
      <c r="AS1287" s="72" t="str">
        <f t="shared" si="772"/>
        <v/>
      </c>
      <c r="AT1287" s="72" t="str">
        <f t="shared" si="773"/>
        <v/>
      </c>
      <c r="AU1287" s="3"/>
      <c r="AV1287" s="3"/>
      <c r="AW1287" s="3"/>
      <c r="AX1287" s="3"/>
      <c r="AY1287" s="3"/>
      <c r="AZ1287" s="3"/>
      <c r="BA1287" s="3"/>
      <c r="BB1287" s="3"/>
      <c r="BC1287" s="3"/>
      <c r="BD1287" s="3"/>
      <c r="BE1287" s="3"/>
      <c r="BF1287" s="3"/>
      <c r="BG1287" s="3"/>
      <c r="BH1287" s="3"/>
      <c r="BI1287" s="3"/>
      <c r="BJ1287" s="3"/>
      <c r="BK1287" s="3"/>
      <c r="BL1287" s="3"/>
      <c r="BM1287" s="3"/>
      <c r="BN1287" s="3"/>
      <c r="BO1287" s="3"/>
      <c r="BP1287" s="3"/>
      <c r="BQ1287" s="3"/>
      <c r="BR1287" s="3"/>
      <c r="BS1287" s="3"/>
      <c r="BT1287" s="3"/>
      <c r="BU1287" s="3"/>
      <c r="BV1287" s="3"/>
      <c r="BW1287" s="3"/>
      <c r="BX1287" s="3"/>
      <c r="BY1287" s="3"/>
      <c r="BZ1287" s="3"/>
      <c r="CA1287" s="3"/>
      <c r="CB1287" s="3"/>
      <c r="CC1287" s="3"/>
      <c r="CD1287" s="3"/>
      <c r="CE1287" s="3"/>
      <c r="CF1287" s="3"/>
      <c r="CG1287" s="3"/>
      <c r="CH1287" s="3"/>
      <c r="CI1287" s="3"/>
      <c r="CJ1287" s="3"/>
      <c r="CK1287" s="3"/>
      <c r="CL1287" s="3"/>
      <c r="CM1287" s="3"/>
      <c r="CN1287" s="78" t="str">
        <f t="shared" si="774"/>
        <v/>
      </c>
      <c r="CO1287" s="78" t="str">
        <f t="shared" si="775"/>
        <v/>
      </c>
      <c r="CP1287" s="78" t="str">
        <f t="shared" si="776"/>
        <v/>
      </c>
      <c r="CQ1287" s="78" t="str">
        <f t="shared" si="777"/>
        <v/>
      </c>
      <c r="CR1287" s="78" t="str">
        <f t="shared" si="778"/>
        <v/>
      </c>
      <c r="CS1287" s="78" t="str">
        <f t="shared" si="779"/>
        <v/>
      </c>
      <c r="CT1287" s="78">
        <f t="shared" si="780"/>
        <v>0</v>
      </c>
      <c r="CU1287" s="78">
        <f t="shared" si="781"/>
        <v>0</v>
      </c>
      <c r="CV1287" s="78">
        <f t="shared" si="782"/>
        <v>0</v>
      </c>
      <c r="CW1287" s="78">
        <f t="shared" si="783"/>
        <v>0</v>
      </c>
      <c r="CX1287" s="78">
        <f t="shared" si="784"/>
        <v>0</v>
      </c>
      <c r="CY1287" s="78">
        <f t="shared" si="785"/>
        <v>0</v>
      </c>
      <c r="CZ1287" s="78">
        <f t="shared" si="786"/>
        <v>0</v>
      </c>
      <c r="DA1287" s="78">
        <f>IF(COUNTIFS($A$2:$A$601,A1287,$B$2:$B$601,B1287,$F$2:F$601,F1287)&gt;1,1,0)</f>
        <v>0</v>
      </c>
      <c r="DB1287" s="78">
        <f t="shared" si="787"/>
        <v>0</v>
      </c>
      <c r="DC1287" s="78">
        <f t="shared" si="788"/>
        <v>0</v>
      </c>
      <c r="DD1287" s="78">
        <f t="shared" si="789"/>
        <v>0</v>
      </c>
      <c r="DE1287" s="78" t="str">
        <f t="shared" si="790"/>
        <v>1</v>
      </c>
      <c r="DF1287" s="78" t="str">
        <f t="shared" si="791"/>
        <v>1</v>
      </c>
      <c r="DG1287" s="78" t="str">
        <f t="shared" si="792"/>
        <v>1</v>
      </c>
      <c r="DH1287" s="78" t="str">
        <f t="shared" si="793"/>
        <v>1</v>
      </c>
      <c r="DI1287" s="79" t="str">
        <f>IFERROR(IF(J1287="","",VLOOKUP(J1287,Lists!$D$3:$E$13,2,FALSE)),1)</f>
        <v/>
      </c>
      <c r="DJ1287" s="79" t="str">
        <f>IFERROR(IF(K1287="","",VLOOKUP(K1287,Lists!$F$3:$G$14,2,FALSE)),1)</f>
        <v/>
      </c>
      <c r="DK1287" s="79" t="str">
        <f>IFERROR(IF(M1287="","",VLOOKUP(M1287,Lists!$AA$3:$AB$18,2,FALSE)),1)</f>
        <v/>
      </c>
      <c r="DL1287" s="79" t="str">
        <f>IFERROR(IF(N1287="","",VLOOKUP(N1287,Lists!$AC$3:$AD$13,2,FALSE)),1)</f>
        <v/>
      </c>
    </row>
    <row r="1288" spans="1:116" ht="15" customHeight="1" x14ac:dyDescent="0.2">
      <c r="A1288" s="20"/>
      <c r="B1288" s="19"/>
      <c r="C1288" s="19"/>
      <c r="D1288" s="19"/>
      <c r="E1288" s="136"/>
      <c r="F1288" s="70"/>
      <c r="G1288" s="19"/>
      <c r="H1288" s="65"/>
      <c r="I1288" s="20"/>
      <c r="J1288" s="66"/>
      <c r="K1288" s="18"/>
      <c r="L1288" s="18"/>
      <c r="M1288" s="20"/>
      <c r="N1288" s="20"/>
      <c r="O1288" s="18"/>
      <c r="P1288" s="134"/>
      <c r="Q1288" s="70"/>
      <c r="R1288" s="134"/>
      <c r="S1288" s="70"/>
      <c r="T1288" s="134"/>
      <c r="U1288" s="70"/>
      <c r="V1288" s="134"/>
      <c r="W1288" s="20"/>
      <c r="X1288" s="135"/>
      <c r="Y1288" s="20"/>
      <c r="Z1288" s="135"/>
      <c r="AA1288" s="19"/>
      <c r="AB1288" s="19"/>
      <c r="AC1288" s="19"/>
      <c r="AD1288" s="19"/>
      <c r="AE1288" s="71" t="str">
        <f t="shared" si="758"/>
        <v/>
      </c>
      <c r="AF1288" s="71" t="str">
        <f t="shared" si="759"/>
        <v/>
      </c>
      <c r="AG1288" s="71" t="str">
        <f t="shared" si="760"/>
        <v/>
      </c>
      <c r="AH1288" s="71" t="str">
        <f t="shared" si="761"/>
        <v/>
      </c>
      <c r="AI1288" s="71" t="str">
        <f t="shared" si="762"/>
        <v/>
      </c>
      <c r="AJ1288" s="71" t="str">
        <f t="shared" si="763"/>
        <v/>
      </c>
      <c r="AK1288" s="71" t="str">
        <f t="shared" si="764"/>
        <v/>
      </c>
      <c r="AL1288" s="71" t="str">
        <f t="shared" si="765"/>
        <v/>
      </c>
      <c r="AM1288" s="71" t="str">
        <f t="shared" si="766"/>
        <v/>
      </c>
      <c r="AN1288" s="72" t="str">
        <f t="shared" si="767"/>
        <v/>
      </c>
      <c r="AO1288" s="73" t="str">
        <f t="shared" si="768"/>
        <v/>
      </c>
      <c r="AP1288" s="72" t="str">
        <f t="shared" si="769"/>
        <v/>
      </c>
      <c r="AQ1288" s="72" t="str">
        <f t="shared" si="770"/>
        <v/>
      </c>
      <c r="AR1288" s="72" t="str">
        <f t="shared" si="771"/>
        <v/>
      </c>
      <c r="AS1288" s="72" t="str">
        <f t="shared" si="772"/>
        <v/>
      </c>
      <c r="AT1288" s="72" t="str">
        <f t="shared" si="773"/>
        <v/>
      </c>
      <c r="AU1288" s="3"/>
      <c r="AV1288" s="3"/>
      <c r="AW1288" s="3"/>
      <c r="AX1288" s="3"/>
      <c r="AY1288" s="3"/>
      <c r="AZ1288" s="3"/>
      <c r="BA1288" s="3"/>
      <c r="BB1288" s="3"/>
      <c r="BC1288" s="3"/>
      <c r="BD1288" s="3"/>
      <c r="BE1288" s="3"/>
      <c r="BF1288" s="3"/>
      <c r="BG1288" s="3"/>
      <c r="BH1288" s="3"/>
      <c r="BI1288" s="3"/>
      <c r="BJ1288" s="3"/>
      <c r="BK1288" s="3"/>
      <c r="BL1288" s="3"/>
      <c r="BM1288" s="3"/>
      <c r="BN1288" s="3"/>
      <c r="BO1288" s="3"/>
      <c r="BP1288" s="3"/>
      <c r="BQ1288" s="3"/>
      <c r="BR1288" s="3"/>
      <c r="BS1288" s="3"/>
      <c r="BT1288" s="3"/>
      <c r="BU1288" s="3"/>
      <c r="BV1288" s="3"/>
      <c r="BW1288" s="3"/>
      <c r="BX1288" s="3"/>
      <c r="BY1288" s="3"/>
      <c r="BZ1288" s="3"/>
      <c r="CA1288" s="3"/>
      <c r="CB1288" s="3"/>
      <c r="CC1288" s="3"/>
      <c r="CD1288" s="3"/>
      <c r="CE1288" s="3"/>
      <c r="CF1288" s="3"/>
      <c r="CG1288" s="3"/>
      <c r="CH1288" s="3"/>
      <c r="CI1288" s="3"/>
      <c r="CJ1288" s="3"/>
      <c r="CK1288" s="3"/>
      <c r="CL1288" s="3"/>
      <c r="CM1288" s="3"/>
      <c r="CN1288" s="78" t="str">
        <f t="shared" si="774"/>
        <v/>
      </c>
      <c r="CO1288" s="78" t="str">
        <f t="shared" si="775"/>
        <v/>
      </c>
      <c r="CP1288" s="78" t="str">
        <f t="shared" si="776"/>
        <v/>
      </c>
      <c r="CQ1288" s="78" t="str">
        <f t="shared" si="777"/>
        <v/>
      </c>
      <c r="CR1288" s="78" t="str">
        <f t="shared" si="778"/>
        <v/>
      </c>
      <c r="CS1288" s="78" t="str">
        <f t="shared" si="779"/>
        <v/>
      </c>
      <c r="CT1288" s="78">
        <f t="shared" si="780"/>
        <v>0</v>
      </c>
      <c r="CU1288" s="78">
        <f t="shared" si="781"/>
        <v>0</v>
      </c>
      <c r="CV1288" s="78">
        <f t="shared" si="782"/>
        <v>0</v>
      </c>
      <c r="CW1288" s="78">
        <f t="shared" si="783"/>
        <v>0</v>
      </c>
      <c r="CX1288" s="78">
        <f t="shared" si="784"/>
        <v>0</v>
      </c>
      <c r="CY1288" s="78">
        <f t="shared" si="785"/>
        <v>0</v>
      </c>
      <c r="CZ1288" s="78">
        <f t="shared" si="786"/>
        <v>0</v>
      </c>
      <c r="DA1288" s="78">
        <f>IF(COUNTIFS($A$2:$A$601,A1288,$B$2:$B$601,B1288,$F$2:F$601,F1288)&gt;1,1,0)</f>
        <v>0</v>
      </c>
      <c r="DB1288" s="78">
        <f t="shared" si="787"/>
        <v>0</v>
      </c>
      <c r="DC1288" s="78">
        <f t="shared" si="788"/>
        <v>0</v>
      </c>
      <c r="DD1288" s="78">
        <f t="shared" si="789"/>
        <v>0</v>
      </c>
      <c r="DE1288" s="78" t="str">
        <f t="shared" si="790"/>
        <v>1</v>
      </c>
      <c r="DF1288" s="78" t="str">
        <f t="shared" si="791"/>
        <v>1</v>
      </c>
      <c r="DG1288" s="78" t="str">
        <f t="shared" si="792"/>
        <v>1</v>
      </c>
      <c r="DH1288" s="78" t="str">
        <f t="shared" si="793"/>
        <v>1</v>
      </c>
      <c r="DI1288" s="79" t="str">
        <f>IFERROR(IF(J1288="","",VLOOKUP(J1288,Lists!$D$3:$E$13,2,FALSE)),1)</f>
        <v/>
      </c>
      <c r="DJ1288" s="79" t="str">
        <f>IFERROR(IF(K1288="","",VLOOKUP(K1288,Lists!$F$3:$G$14,2,FALSE)),1)</f>
        <v/>
      </c>
      <c r="DK1288" s="79" t="str">
        <f>IFERROR(IF(M1288="","",VLOOKUP(M1288,Lists!$AA$3:$AB$18,2,FALSE)),1)</f>
        <v/>
      </c>
      <c r="DL1288" s="79" t="str">
        <f>IFERROR(IF(N1288="","",VLOOKUP(N1288,Lists!$AC$3:$AD$13,2,FALSE)),1)</f>
        <v/>
      </c>
    </row>
    <row r="1289" spans="1:116" x14ac:dyDescent="0.2">
      <c r="A1289" s="5" t="s">
        <v>465</v>
      </c>
      <c r="B1289" s="5" t="s">
        <v>465</v>
      </c>
      <c r="C1289" s="5" t="s">
        <v>465</v>
      </c>
      <c r="D1289" s="5" t="s">
        <v>465</v>
      </c>
      <c r="E1289" s="5" t="s">
        <v>465</v>
      </c>
      <c r="F1289" s="5" t="s">
        <v>465</v>
      </c>
      <c r="G1289" s="5" t="s">
        <v>465</v>
      </c>
      <c r="H1289" s="5" t="s">
        <v>465</v>
      </c>
      <c r="I1289" s="5" t="s">
        <v>465</v>
      </c>
      <c r="J1289" s="5" t="s">
        <v>465</v>
      </c>
      <c r="K1289" s="5" t="s">
        <v>465</v>
      </c>
      <c r="L1289" s="5" t="s">
        <v>465</v>
      </c>
      <c r="M1289" s="5" t="s">
        <v>465</v>
      </c>
      <c r="N1289" s="5" t="s">
        <v>465</v>
      </c>
      <c r="O1289" s="5" t="s">
        <v>465</v>
      </c>
      <c r="P1289" s="5" t="s">
        <v>465</v>
      </c>
      <c r="Q1289" s="5" t="s">
        <v>465</v>
      </c>
      <c r="R1289" s="5" t="s">
        <v>465</v>
      </c>
      <c r="S1289" s="5" t="s">
        <v>465</v>
      </c>
      <c r="T1289" s="5" t="s">
        <v>465</v>
      </c>
      <c r="U1289" s="5" t="s">
        <v>465</v>
      </c>
      <c r="V1289" s="5" t="s">
        <v>465</v>
      </c>
      <c r="W1289" s="5" t="s">
        <v>465</v>
      </c>
      <c r="X1289" s="5" t="s">
        <v>465</v>
      </c>
      <c r="Y1289" s="5" t="s">
        <v>465</v>
      </c>
      <c r="Z1289" s="5" t="s">
        <v>465</v>
      </c>
      <c r="AA1289" s="5" t="s">
        <v>465</v>
      </c>
      <c r="AB1289" s="5" t="s">
        <v>465</v>
      </c>
      <c r="AC1289" s="5" t="s">
        <v>465</v>
      </c>
      <c r="AD1289" s="5" t="s">
        <v>465</v>
      </c>
      <c r="AE1289" s="5" t="s">
        <v>465</v>
      </c>
      <c r="AF1289" s="5" t="s">
        <v>465</v>
      </c>
      <c r="AG1289" s="5" t="s">
        <v>465</v>
      </c>
      <c r="AH1289" s="5" t="s">
        <v>465</v>
      </c>
      <c r="AI1289" s="5" t="s">
        <v>465</v>
      </c>
      <c r="AJ1289" s="5" t="s">
        <v>465</v>
      </c>
      <c r="AK1289" s="5" t="s">
        <v>465</v>
      </c>
      <c r="AL1289" s="5" t="s">
        <v>465</v>
      </c>
      <c r="AM1289" s="5" t="s">
        <v>465</v>
      </c>
      <c r="AN1289" s="5" t="s">
        <v>465</v>
      </c>
      <c r="AO1289" s="5" t="s">
        <v>465</v>
      </c>
      <c r="AP1289" s="5" t="s">
        <v>465</v>
      </c>
      <c r="AQ1289" s="5" t="s">
        <v>465</v>
      </c>
      <c r="AR1289" s="5" t="s">
        <v>465</v>
      </c>
      <c r="AS1289" s="5"/>
      <c r="AT1289" s="5" t="s">
        <v>465</v>
      </c>
      <c r="AU1289" s="5"/>
      <c r="AV1289" s="5"/>
      <c r="AW1289" s="3"/>
      <c r="AX1289" s="3"/>
      <c r="AY1289" s="3"/>
      <c r="AZ1289" s="3"/>
      <c r="BA1289" s="3"/>
      <c r="BB1289" s="3"/>
      <c r="BC1289" s="3"/>
      <c r="BD1289" s="3"/>
      <c r="BE1289" s="3"/>
      <c r="BF1289" s="3"/>
      <c r="BG1289" s="3"/>
      <c r="BH1289" s="3"/>
      <c r="BI1289" s="3"/>
      <c r="BJ1289" s="3"/>
      <c r="BK1289" s="3"/>
      <c r="BL1289" s="3"/>
      <c r="BM1289" s="3"/>
      <c r="BN1289" s="3"/>
      <c r="BO1289" s="3"/>
      <c r="BP1289" s="3"/>
      <c r="BQ1289" s="3"/>
      <c r="BR1289" s="3"/>
      <c r="BS1289" s="3"/>
      <c r="BT1289" s="3"/>
      <c r="BU1289" s="3"/>
      <c r="BV1289" s="3"/>
      <c r="BW1289" s="3"/>
      <c r="BX1289" s="3"/>
      <c r="BY1289" s="3"/>
      <c r="BZ1289" s="3"/>
      <c r="CA1289" s="3"/>
      <c r="CB1289" s="3"/>
      <c r="CC1289" s="3"/>
      <c r="CD1289" s="3"/>
      <c r="CE1289" s="3"/>
      <c r="CF1289" s="3"/>
      <c r="CG1289" s="3"/>
      <c r="CH1289" s="3"/>
      <c r="CI1289" s="3"/>
      <c r="CJ1289" s="3"/>
      <c r="CK1289" s="3"/>
      <c r="CL1289" s="3"/>
      <c r="CM1289" s="3"/>
      <c r="CN1289" s="3"/>
      <c r="CO1289" s="3"/>
      <c r="CP1289" s="3"/>
      <c r="CQ1289" s="3"/>
      <c r="CR1289" s="3"/>
    </row>
    <row r="1290" spans="1:116" ht="18.75" customHeight="1" x14ac:dyDescent="0.2">
      <c r="A1290" s="3"/>
      <c r="B1290" s="3"/>
      <c r="C1290" s="3"/>
      <c r="D1290" s="3"/>
      <c r="E1290" s="3"/>
      <c r="F1290" s="3"/>
      <c r="G1290" s="3"/>
      <c r="H1290" s="3"/>
      <c r="I1290" s="3"/>
      <c r="J1290" s="3"/>
      <c r="K1290" s="3"/>
      <c r="L1290" s="3"/>
      <c r="M1290" s="3"/>
      <c r="N1290" s="3"/>
      <c r="O1290" s="3"/>
      <c r="P1290" s="3"/>
      <c r="Q1290" s="3"/>
      <c r="R1290" s="3"/>
      <c r="S1290" s="3"/>
      <c r="T1290" s="17"/>
      <c r="U1290" s="5"/>
      <c r="V1290" s="5"/>
      <c r="W1290" s="5"/>
      <c r="X1290" s="5"/>
      <c r="Y1290" s="5"/>
      <c r="Z1290" s="5"/>
      <c r="AA1290" s="5"/>
      <c r="AB1290" s="5"/>
      <c r="AC1290" s="5"/>
      <c r="AD1290" s="5"/>
      <c r="AE1290" s="5"/>
      <c r="AF1290" s="5"/>
      <c r="AG1290" s="5"/>
      <c r="AH1290" s="5"/>
      <c r="AI1290" s="5"/>
      <c r="AJ1290" s="5"/>
      <c r="AK1290" s="5"/>
      <c r="AL1290" s="5"/>
      <c r="AM1290" s="5"/>
      <c r="AN1290" s="5"/>
      <c r="AO1290" s="5"/>
      <c r="AP1290" s="5"/>
      <c r="AQ1290" s="5"/>
      <c r="AR1290" s="5"/>
      <c r="AS1290" s="5"/>
      <c r="AT1290" s="5"/>
      <c r="AU1290" s="5"/>
      <c r="AV1290" s="5"/>
      <c r="AW1290" s="3"/>
      <c r="AX1290" s="3"/>
      <c r="AY1290" s="3"/>
      <c r="AZ1290" s="3"/>
      <c r="BA1290" s="3"/>
      <c r="BB1290" s="3"/>
      <c r="BC1290" s="3"/>
      <c r="BD1290" s="3"/>
      <c r="BE1290" s="3"/>
      <c r="BF1290" s="3"/>
      <c r="BG1290" s="3"/>
      <c r="BH1290" s="3"/>
      <c r="BI1290" s="3"/>
      <c r="BJ1290" s="3"/>
      <c r="BK1290" s="3"/>
      <c r="BL1290" s="3"/>
      <c r="BM1290" s="3"/>
      <c r="BN1290" s="3"/>
      <c r="BO1290" s="3"/>
      <c r="BP1290" s="3"/>
      <c r="BQ1290" s="3"/>
      <c r="BR1290" s="3"/>
      <c r="BS1290" s="3"/>
      <c r="BT1290" s="3"/>
      <c r="BU1290" s="3"/>
      <c r="BV1290" s="3"/>
      <c r="BW1290" s="3"/>
      <c r="BX1290" s="3"/>
      <c r="BY1290" s="3"/>
      <c r="BZ1290" s="3"/>
      <c r="CA1290" s="3"/>
      <c r="CB1290" s="3"/>
      <c r="CC1290" s="3"/>
      <c r="CD1290" s="3"/>
      <c r="CE1290" s="3"/>
      <c r="CF1290" s="3"/>
      <c r="CG1290" s="3"/>
      <c r="CH1290" s="3"/>
      <c r="CI1290" s="3"/>
      <c r="CJ1290" s="3"/>
      <c r="CK1290" s="3"/>
      <c r="CL1290" s="3"/>
      <c r="CM1290" s="3"/>
      <c r="CN1290" s="3"/>
      <c r="CO1290" s="3"/>
      <c r="CP1290" s="3"/>
      <c r="CQ1290" s="3"/>
      <c r="CR1290" s="3"/>
    </row>
    <row r="1291" spans="1:116" x14ac:dyDescent="0.2">
      <c r="BH1291" s="3"/>
      <c r="BI1291" s="3"/>
      <c r="BJ1291" s="3"/>
      <c r="BK1291" s="3"/>
    </row>
    <row r="1292" spans="1:116" x14ac:dyDescent="0.2">
      <c r="BH1292" s="3"/>
      <c r="BI1292" s="3"/>
      <c r="BJ1292" s="3"/>
      <c r="BK1292" s="3"/>
    </row>
    <row r="1293" spans="1:116" x14ac:dyDescent="0.2">
      <c r="BH1293" s="3"/>
      <c r="BI1293" s="3"/>
      <c r="BJ1293" s="3"/>
      <c r="BK1293" s="3"/>
    </row>
  </sheetData>
  <sheetProtection algorithmName="SHA-512" hashValue="9nLCpOIl+PXKV74O3e5YZnA0XbKFuIRnMwKgcs0GCrjB3nhXbkmqmm6mfs2lVSDEd6ggiHUlwP0GfrWEo9gfkw==" saltValue="GKiUeSJNW6uPapdV3McD7w==" spinCount="100000" sheet="1" selectLockedCells="1" autoFilter="0"/>
  <autoFilter ref="A1:DL1289"/>
  <sortState ref="G920:G934">
    <sortCondition ref="G920"/>
  </sortState>
  <mergeCells count="31">
    <mergeCell ref="BH4:BJ6"/>
    <mergeCell ref="BH9:BI9"/>
    <mergeCell ref="BH10:BI10"/>
    <mergeCell ref="BH50:BI50"/>
    <mergeCell ref="BH51:BI51"/>
    <mergeCell ref="BH52:BI52"/>
    <mergeCell ref="BH54:BI54"/>
    <mergeCell ref="BH55:BI55"/>
    <mergeCell ref="BH56:BI56"/>
    <mergeCell ref="BH57:BI57"/>
    <mergeCell ref="BH53:BI53"/>
    <mergeCell ref="BH58:BI58"/>
    <mergeCell ref="BH59:BI59"/>
    <mergeCell ref="BH60:BI60"/>
    <mergeCell ref="BH61:BI61"/>
    <mergeCell ref="BH62:BI62"/>
    <mergeCell ref="BH63:BI63"/>
    <mergeCell ref="BH64:BI64"/>
    <mergeCell ref="BH65:BI65"/>
    <mergeCell ref="BH66:BI66"/>
    <mergeCell ref="BH67:BI67"/>
    <mergeCell ref="BH68:BI68"/>
    <mergeCell ref="BH69:BI69"/>
    <mergeCell ref="BH70:BI70"/>
    <mergeCell ref="BH71:BI71"/>
    <mergeCell ref="BH72:BI72"/>
    <mergeCell ref="BH73:BI73"/>
    <mergeCell ref="BH74:BI74"/>
    <mergeCell ref="BH75:BI75"/>
    <mergeCell ref="BH76:BI76"/>
    <mergeCell ref="BH77:BI77"/>
  </mergeCells>
  <conditionalFormatting sqref="D2:D1288">
    <cfRule type="expression" priority="5">
      <formula>"Yes, No"</formula>
    </cfRule>
  </conditionalFormatting>
  <conditionalFormatting sqref="H2:H1288">
    <cfRule type="expression" dxfId="20" priority="24">
      <formula>$G2="No"</formula>
    </cfRule>
  </conditionalFormatting>
  <conditionalFormatting sqref="J2:L2 L3 J3:J1288 K4:L601">
    <cfRule type="expression" dxfId="19" priority="17">
      <formula>$I2="No"</formula>
    </cfRule>
  </conditionalFormatting>
  <conditionalFormatting sqref="K3">
    <cfRule type="expression" dxfId="18" priority="2">
      <formula>$I3="No"</formula>
    </cfRule>
  </conditionalFormatting>
  <conditionalFormatting sqref="L2:L601">
    <cfRule type="expression" dxfId="17" priority="16">
      <formula>$K2="Other"</formula>
    </cfRule>
  </conditionalFormatting>
  <conditionalFormatting sqref="M2:O601">
    <cfRule type="expression" dxfId="16" priority="18">
      <formula>$I2="Yes"</formula>
    </cfRule>
  </conditionalFormatting>
  <conditionalFormatting sqref="O2:O601">
    <cfRule type="expression" dxfId="15" priority="15">
      <formula>$N2="Other"</formula>
    </cfRule>
  </conditionalFormatting>
  <conditionalFormatting sqref="P2:Z601">
    <cfRule type="expression" dxfId="14" priority="19">
      <formula>$G2="Yes"</formula>
    </cfRule>
  </conditionalFormatting>
  <conditionalFormatting sqref="AA2:AD1288">
    <cfRule type="expression" dxfId="13" priority="4">
      <formula>$H2="Patient No Show"</formula>
    </cfRule>
  </conditionalFormatting>
  <conditionalFormatting sqref="AB2:AB601">
    <cfRule type="expression" dxfId="12" priority="7">
      <formula>$AA2="No"</formula>
    </cfRule>
  </conditionalFormatting>
  <conditionalFormatting sqref="AD2:AD601">
    <cfRule type="expression" dxfId="11" priority="6">
      <formula>$AC2="No"</formula>
    </cfRule>
  </conditionalFormatting>
  <conditionalFormatting sqref="AE2:AM1288 AS2:AT1288">
    <cfRule type="cellIs" dxfId="10" priority="20" operator="equal">
      <formula>"Validate"</formula>
    </cfRule>
  </conditionalFormatting>
  <conditionalFormatting sqref="BK11">
    <cfRule type="iconSet" priority="8">
      <iconSet iconSet="3Symbols">
        <cfvo type="percent" val="0"/>
        <cfvo type="num" val="0.5"/>
        <cfvo type="num" val="1"/>
      </iconSet>
    </cfRule>
  </conditionalFormatting>
  <conditionalFormatting sqref="BK12:BK49">
    <cfRule type="iconSet" priority="38">
      <iconSet iconSet="3Symbols">
        <cfvo type="percent" val="0"/>
        <cfvo type="num" val="0.5"/>
        <cfvo type="num" val="1"/>
      </iconSet>
    </cfRule>
  </conditionalFormatting>
  <conditionalFormatting sqref="BK51:BK53">
    <cfRule type="iconSet" priority="14">
      <iconSet iconSet="3Symbols">
        <cfvo type="percent" val="0"/>
        <cfvo type="num" val="0.5"/>
        <cfvo type="num" val="1"/>
      </iconSet>
    </cfRule>
  </conditionalFormatting>
  <conditionalFormatting sqref="BK55:BK72">
    <cfRule type="iconSet" priority="22">
      <iconSet iconSet="3Symbols">
        <cfvo type="percent" val="0"/>
        <cfvo type="num" val="0.5"/>
        <cfvo type="num" val="1"/>
      </iconSet>
    </cfRule>
  </conditionalFormatting>
  <conditionalFormatting sqref="BK73 BK76 BK78:BK88">
    <cfRule type="iconSet" priority="21">
      <iconSet iconSet="3Symbols">
        <cfvo type="percent" val="0"/>
        <cfvo type="num" val="0.5"/>
        <cfvo type="num" val="1"/>
      </iconSet>
    </cfRule>
  </conditionalFormatting>
  <conditionalFormatting sqref="BK74:BK75">
    <cfRule type="iconSet" priority="13">
      <iconSet iconSet="3Symbols">
        <cfvo type="percent" val="0"/>
        <cfvo type="num" val="0.5"/>
        <cfvo type="num" val="1"/>
      </iconSet>
    </cfRule>
  </conditionalFormatting>
  <conditionalFormatting sqref="BK77">
    <cfRule type="iconSet" priority="9">
      <iconSet iconSet="3Symbols">
        <cfvo type="percent" val="0"/>
        <cfvo type="num" val="0.5"/>
        <cfvo type="num" val="1"/>
      </iconSet>
    </cfRule>
  </conditionalFormatting>
  <conditionalFormatting sqref="BK98">
    <cfRule type="iconSet" priority="12">
      <iconSet iconSet="3Symbols">
        <cfvo type="percent" val="0"/>
        <cfvo type="num" val="0.5"/>
        <cfvo type="num" val="1"/>
      </iconSet>
    </cfRule>
  </conditionalFormatting>
  <conditionalFormatting sqref="CN2:DH1288 CM601">
    <cfRule type="cellIs" dxfId="9" priority="10" operator="equal">
      <formula>1</formula>
    </cfRule>
  </conditionalFormatting>
  <conditionalFormatting sqref="DB2:DH1288">
    <cfRule type="cellIs" dxfId="8" priority="11" operator="equal">
      <formula>1</formula>
    </cfRule>
  </conditionalFormatting>
  <dataValidations count="13">
    <dataValidation type="whole" allowBlank="1" showInputMessage="1" showErrorMessage="1" errorTitle="Input Error: " error="Must enter OR number between 1 and 25" sqref="BA295:BE321 AV2:AV28 AV297:AV323">
      <formula1>1</formula1>
      <formula2>25</formula2>
    </dataValidation>
    <dataValidation type="decimal" operator="greaterThanOrEqual" allowBlank="1" showInputMessage="1" showErrorMessage="1" errorTitle="Input Error: " error="Must enter OR number between 1 and 25" sqref="BD2:BD109">
      <formula1>0</formula1>
    </dataValidation>
    <dataValidation type="whole" operator="greaterThanOrEqual" allowBlank="1" showInputMessage="1" showErrorMessage="1" errorTitle="Input Error: " error="Must enter OR number between 1 and 25" sqref="BE2:BE109 BC2:BC109">
      <formula1>0</formula1>
    </dataValidation>
    <dataValidation type="date" operator="greaterThan" allowBlank="1" showInputMessage="1" showErrorMessage="1" errorTitle="Input Error: " error="Must enter OR number between 1 and 25" sqref="BB2:BB109 AZ2:AZ109">
      <formula1>43466</formula1>
    </dataValidation>
    <dataValidation type="list" allowBlank="1" showInputMessage="1" showErrorMessage="1" sqref="AC2:AC1288 G2:G1288 I2:I1288 AA2:AA1288">
      <formula1>"Yes, No"</formula1>
    </dataValidation>
    <dataValidation allowBlank="1" showInputMessage="1" showErrorMessage="1" errorTitle="Input Error: " error="Must enter in DD-MMM-YYYY format" sqref="AT2:AT1288"/>
    <dataValidation type="whole" allowBlank="1" showInputMessage="1" showErrorMessage="1" sqref="BP2 Q2:Q1288 W2:W1288 S2:S1288 U2:U1288 Y2:Y1288">
      <formula1>0</formula1>
      <formula2>30</formula2>
    </dataValidation>
    <dataValidation type="list" allowBlank="1" showInputMessage="1" showErrorMessage="1" sqref="AW2:AX28">
      <formula1>$AW$31:$AW$36</formula1>
    </dataValidation>
    <dataValidation type="list" allowBlank="1" showInputMessage="1" showErrorMessage="1" sqref="AW297:AX323 BF295:BF321">
      <formula1>$AY$7:$AY$11</formula1>
    </dataValidation>
    <dataValidation type="list" allowBlank="1" showInputMessage="1" showErrorMessage="1" sqref="L2:L1288">
      <formula1>INDIRECT($J2)</formula1>
    </dataValidation>
    <dataValidation type="date" operator="greaterThanOrEqual" allowBlank="1" showInputMessage="1" showErrorMessage="1" sqref="B2:B1288 AD2:AD1288">
      <formula1>44197</formula1>
    </dataValidation>
    <dataValidation type="date" operator="greaterThan" allowBlank="1" showInputMessage="1" showErrorMessage="1" sqref="AB2:AB1288">
      <formula1>44197</formula1>
    </dataValidation>
    <dataValidation type="list" allowBlank="1" showInputMessage="1" showErrorMessage="1" prompt="Enter Surgeon Name in column AY" sqref="D2:D1288">
      <formula1>$AY$9:$AY$208</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Lists!$AA$3:$AA$18</xm:f>
          </x14:formula1>
          <xm:sqref>M2:M1288</xm:sqref>
        </x14:dataValidation>
        <x14:dataValidation type="list" allowBlank="1" showInputMessage="1" showErrorMessage="1">
          <x14:formula1>
            <xm:f>Lists!$AC$3:$AC$13</xm:f>
          </x14:formula1>
          <xm:sqref>N2:N1288</xm:sqref>
        </x14:dataValidation>
        <x14:dataValidation type="list" allowBlank="1" showInputMessage="1" showErrorMessage="1">
          <x14:formula1>
            <xm:f>Lists!$F$3:$F$14</xm:f>
          </x14:formula1>
          <xm:sqref>K2:K1288</xm:sqref>
        </x14:dataValidation>
        <x14:dataValidation type="list" allowBlank="1" showInputMessage="1" showErrorMessage="1">
          <x14:formula1>
            <xm:f>Lists!$D$3:$D$13</xm:f>
          </x14:formula1>
          <xm:sqref>J2:J1288</xm:sqref>
        </x14:dataValidation>
        <x14:dataValidation type="list" allowBlank="1" showInputMessage="1" showErrorMessage="1">
          <x14:formula1>
            <xm:f>Lists!$B$2:$B$14</xm:f>
          </x14:formula1>
          <xm:sqref>H2:H1288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B2:AD27"/>
  <sheetViews>
    <sheetView zoomScale="86" workbookViewId="0">
      <selection activeCell="B2" sqref="B2:B14"/>
    </sheetView>
  </sheetViews>
  <sheetFormatPr defaultColWidth="8.85546875" defaultRowHeight="15" x14ac:dyDescent="0.25"/>
  <cols>
    <col min="2" max="2" width="24.85546875" bestFit="1" customWidth="1"/>
    <col min="4" max="5" width="24.140625" customWidth="1"/>
    <col min="6" max="6" width="28" customWidth="1"/>
    <col min="12" max="12" width="51.42578125" customWidth="1"/>
    <col min="17" max="17" width="37.85546875" customWidth="1"/>
    <col min="18" max="18" width="34.85546875" customWidth="1"/>
    <col min="19" max="19" width="60.42578125" customWidth="1"/>
    <col min="20" max="23" width="19.42578125" customWidth="1"/>
    <col min="27" max="28" width="26.42578125" customWidth="1"/>
    <col min="29" max="29" width="31.140625" customWidth="1"/>
  </cols>
  <sheetData>
    <row r="2" spans="2:30" x14ac:dyDescent="0.25">
      <c r="B2" t="s">
        <v>1096</v>
      </c>
      <c r="D2" t="s">
        <v>318</v>
      </c>
      <c r="F2" t="s">
        <v>319</v>
      </c>
      <c r="H2" s="27" t="s">
        <v>20</v>
      </c>
      <c r="I2" s="27" t="s">
        <v>22</v>
      </c>
      <c r="J2" s="27" t="s">
        <v>24</v>
      </c>
      <c r="K2" s="27" t="s">
        <v>55</v>
      </c>
      <c r="L2" s="27" t="s">
        <v>27</v>
      </c>
      <c r="M2" s="27" t="s">
        <v>29</v>
      </c>
      <c r="N2" s="27" t="s">
        <v>31</v>
      </c>
      <c r="O2" s="27" t="s">
        <v>33</v>
      </c>
      <c r="P2" s="27" t="s">
        <v>35</v>
      </c>
      <c r="Q2" s="27" t="s">
        <v>1086</v>
      </c>
      <c r="R2" s="27" t="s">
        <v>37</v>
      </c>
      <c r="S2" s="27" t="s">
        <v>39</v>
      </c>
      <c r="T2" s="27" t="s">
        <v>41</v>
      </c>
      <c r="U2" s="27" t="s">
        <v>42</v>
      </c>
      <c r="V2" s="27" t="s">
        <v>44</v>
      </c>
      <c r="W2" s="27" t="s">
        <v>48</v>
      </c>
      <c r="X2" s="27" t="s">
        <v>46</v>
      </c>
      <c r="Y2" s="27" t="s">
        <v>50</v>
      </c>
      <c r="AA2" t="s">
        <v>321</v>
      </c>
      <c r="AC2" t="s">
        <v>322</v>
      </c>
    </row>
    <row r="3" spans="2:30" x14ac:dyDescent="0.25">
      <c r="B3" t="s">
        <v>471</v>
      </c>
      <c r="D3" t="s">
        <v>55</v>
      </c>
      <c r="E3">
        <v>0</v>
      </c>
      <c r="F3" t="s">
        <v>402</v>
      </c>
      <c r="G3">
        <v>0</v>
      </c>
      <c r="H3" t="s">
        <v>420</v>
      </c>
      <c r="I3" t="s">
        <v>420</v>
      </c>
      <c r="J3" t="s">
        <v>420</v>
      </c>
      <c r="K3" t="s">
        <v>472</v>
      </c>
      <c r="L3" t="s">
        <v>473</v>
      </c>
      <c r="M3" t="s">
        <v>474</v>
      </c>
      <c r="N3" t="s">
        <v>420</v>
      </c>
      <c r="O3" t="s">
        <v>420</v>
      </c>
      <c r="P3" t="s">
        <v>420</v>
      </c>
      <c r="Q3" t="s">
        <v>475</v>
      </c>
      <c r="R3" t="s">
        <v>476</v>
      </c>
      <c r="S3" t="s">
        <v>477</v>
      </c>
      <c r="T3" t="s">
        <v>420</v>
      </c>
      <c r="U3" t="s">
        <v>478</v>
      </c>
      <c r="V3" t="s">
        <v>479</v>
      </c>
      <c r="W3" t="s">
        <v>480</v>
      </c>
      <c r="X3" t="s">
        <v>420</v>
      </c>
      <c r="Y3" t="s">
        <v>420</v>
      </c>
      <c r="AA3" t="s">
        <v>20</v>
      </c>
      <c r="AB3">
        <v>0</v>
      </c>
      <c r="AC3" t="s">
        <v>402</v>
      </c>
      <c r="AD3">
        <v>0</v>
      </c>
    </row>
    <row r="4" spans="2:30" x14ac:dyDescent="0.25">
      <c r="B4" t="s">
        <v>481</v>
      </c>
      <c r="D4" t="s">
        <v>27</v>
      </c>
      <c r="E4">
        <v>0</v>
      </c>
      <c r="F4" t="s">
        <v>403</v>
      </c>
      <c r="G4">
        <v>0</v>
      </c>
      <c r="K4" t="s">
        <v>482</v>
      </c>
      <c r="L4" t="s">
        <v>483</v>
      </c>
      <c r="M4" t="s">
        <v>484</v>
      </c>
      <c r="Q4" t="s">
        <v>485</v>
      </c>
      <c r="R4" t="s">
        <v>486</v>
      </c>
      <c r="S4" t="s">
        <v>487</v>
      </c>
      <c r="U4" t="s">
        <v>488</v>
      </c>
      <c r="V4" t="s">
        <v>489</v>
      </c>
      <c r="W4" t="s">
        <v>490</v>
      </c>
      <c r="AA4" t="s">
        <v>22</v>
      </c>
      <c r="AB4">
        <v>0</v>
      </c>
      <c r="AC4" t="s">
        <v>403</v>
      </c>
      <c r="AD4">
        <v>0</v>
      </c>
    </row>
    <row r="5" spans="2:30" x14ac:dyDescent="0.25">
      <c r="B5" t="s">
        <v>442</v>
      </c>
      <c r="D5" t="s">
        <v>29</v>
      </c>
      <c r="E5">
        <v>0</v>
      </c>
      <c r="F5" t="s">
        <v>406</v>
      </c>
      <c r="G5">
        <v>0</v>
      </c>
      <c r="K5" t="s">
        <v>491</v>
      </c>
      <c r="L5" t="s">
        <v>492</v>
      </c>
      <c r="M5" t="s">
        <v>493</v>
      </c>
      <c r="Q5" t="s">
        <v>494</v>
      </c>
      <c r="R5" t="s">
        <v>495</v>
      </c>
      <c r="S5" t="s">
        <v>496</v>
      </c>
      <c r="U5" t="s">
        <v>497</v>
      </c>
      <c r="V5" t="s">
        <v>498</v>
      </c>
      <c r="W5" t="s">
        <v>499</v>
      </c>
      <c r="AA5" t="s">
        <v>1087</v>
      </c>
      <c r="AB5">
        <v>0</v>
      </c>
      <c r="AC5" t="s">
        <v>406</v>
      </c>
      <c r="AD5">
        <v>0</v>
      </c>
    </row>
    <row r="6" spans="2:30" x14ac:dyDescent="0.25">
      <c r="B6" t="s">
        <v>500</v>
      </c>
      <c r="D6" t="s">
        <v>37</v>
      </c>
      <c r="E6">
        <v>0</v>
      </c>
      <c r="F6" t="s">
        <v>407</v>
      </c>
      <c r="G6">
        <v>0</v>
      </c>
      <c r="K6" t="s">
        <v>501</v>
      </c>
      <c r="L6" t="s">
        <v>502</v>
      </c>
      <c r="M6" t="s">
        <v>503</v>
      </c>
      <c r="Q6" t="s">
        <v>504</v>
      </c>
      <c r="R6" t="s">
        <v>505</v>
      </c>
      <c r="S6" t="s">
        <v>506</v>
      </c>
      <c r="U6" t="s">
        <v>507</v>
      </c>
      <c r="V6" t="s">
        <v>508</v>
      </c>
      <c r="W6" t="s">
        <v>509</v>
      </c>
      <c r="AA6" t="s">
        <v>27</v>
      </c>
      <c r="AB6">
        <v>0</v>
      </c>
      <c r="AC6" t="s">
        <v>407</v>
      </c>
      <c r="AD6">
        <v>0</v>
      </c>
    </row>
    <row r="7" spans="2:30" x14ac:dyDescent="0.25">
      <c r="B7" t="s">
        <v>510</v>
      </c>
      <c r="D7" t="s">
        <v>56</v>
      </c>
      <c r="E7">
        <v>0</v>
      </c>
      <c r="F7" t="s">
        <v>408</v>
      </c>
      <c r="G7">
        <v>0</v>
      </c>
      <c r="K7" t="s">
        <v>511</v>
      </c>
      <c r="L7" t="s">
        <v>512</v>
      </c>
      <c r="M7" t="s">
        <v>513</v>
      </c>
      <c r="Q7" t="s">
        <v>514</v>
      </c>
      <c r="R7" t="s">
        <v>515</v>
      </c>
      <c r="S7" t="s">
        <v>516</v>
      </c>
      <c r="U7" t="s">
        <v>517</v>
      </c>
      <c r="V7" t="s">
        <v>518</v>
      </c>
      <c r="W7" t="s">
        <v>519</v>
      </c>
      <c r="AA7" t="s">
        <v>29</v>
      </c>
      <c r="AB7">
        <v>0</v>
      </c>
      <c r="AC7" t="s">
        <v>408</v>
      </c>
      <c r="AD7">
        <v>0</v>
      </c>
    </row>
    <row r="8" spans="2:30" x14ac:dyDescent="0.25">
      <c r="B8" t="s">
        <v>1097</v>
      </c>
      <c r="D8" t="s">
        <v>39</v>
      </c>
      <c r="E8">
        <v>0</v>
      </c>
      <c r="F8" t="s">
        <v>409</v>
      </c>
      <c r="G8">
        <v>0</v>
      </c>
      <c r="K8" t="s">
        <v>520</v>
      </c>
      <c r="L8" t="s">
        <v>521</v>
      </c>
      <c r="M8" t="s">
        <v>420</v>
      </c>
      <c r="Q8" t="s">
        <v>420</v>
      </c>
      <c r="R8" t="s">
        <v>522</v>
      </c>
      <c r="S8" t="s">
        <v>523</v>
      </c>
      <c r="U8" t="s">
        <v>524</v>
      </c>
      <c r="V8" t="s">
        <v>525</v>
      </c>
      <c r="W8" t="s">
        <v>526</v>
      </c>
      <c r="AA8" t="s">
        <v>1086</v>
      </c>
      <c r="AB8">
        <v>0</v>
      </c>
      <c r="AC8" t="s">
        <v>409</v>
      </c>
      <c r="AD8">
        <v>0</v>
      </c>
    </row>
    <row r="9" spans="2:30" x14ac:dyDescent="0.25">
      <c r="B9" t="s">
        <v>527</v>
      </c>
      <c r="D9" t="s">
        <v>42</v>
      </c>
      <c r="E9">
        <v>0</v>
      </c>
      <c r="F9" t="s">
        <v>410</v>
      </c>
      <c r="G9">
        <v>0</v>
      </c>
      <c r="K9" t="s">
        <v>528</v>
      </c>
      <c r="L9" t="s">
        <v>529</v>
      </c>
      <c r="R9" t="s">
        <v>530</v>
      </c>
      <c r="S9" t="s">
        <v>531</v>
      </c>
      <c r="U9" t="s">
        <v>532</v>
      </c>
      <c r="V9" t="s">
        <v>533</v>
      </c>
      <c r="W9" t="s">
        <v>534</v>
      </c>
      <c r="AA9" t="s">
        <v>33</v>
      </c>
      <c r="AB9">
        <v>0</v>
      </c>
      <c r="AC9" t="s">
        <v>410</v>
      </c>
      <c r="AD9">
        <v>0</v>
      </c>
    </row>
    <row r="10" spans="2:30" x14ac:dyDescent="0.25">
      <c r="B10" t="s">
        <v>535</v>
      </c>
      <c r="D10" t="s">
        <v>44</v>
      </c>
      <c r="E10">
        <v>0</v>
      </c>
      <c r="F10" t="s">
        <v>412</v>
      </c>
      <c r="G10">
        <v>0</v>
      </c>
      <c r="K10" t="s">
        <v>536</v>
      </c>
      <c r="L10" t="s">
        <v>537</v>
      </c>
      <c r="R10" t="s">
        <v>538</v>
      </c>
      <c r="S10" t="s">
        <v>539</v>
      </c>
      <c r="U10" t="s">
        <v>540</v>
      </c>
      <c r="V10" t="s">
        <v>541</v>
      </c>
      <c r="W10" t="s">
        <v>542</v>
      </c>
      <c r="AA10" t="s">
        <v>35</v>
      </c>
      <c r="AB10">
        <v>0</v>
      </c>
      <c r="AC10" t="s">
        <v>412</v>
      </c>
      <c r="AD10">
        <v>0</v>
      </c>
    </row>
    <row r="11" spans="2:30" x14ac:dyDescent="0.25">
      <c r="B11" t="s">
        <v>1094</v>
      </c>
      <c r="D11" t="s">
        <v>48</v>
      </c>
      <c r="E11">
        <v>0</v>
      </c>
      <c r="F11" t="s">
        <v>414</v>
      </c>
      <c r="G11">
        <v>0</v>
      </c>
      <c r="K11" t="s">
        <v>543</v>
      </c>
      <c r="L11" t="s">
        <v>544</v>
      </c>
      <c r="R11" t="s">
        <v>545</v>
      </c>
      <c r="S11" t="s">
        <v>546</v>
      </c>
      <c r="U11" t="s">
        <v>547</v>
      </c>
      <c r="V11" t="s">
        <v>548</v>
      </c>
      <c r="W11" t="s">
        <v>549</v>
      </c>
      <c r="AA11" t="s">
        <v>37</v>
      </c>
      <c r="AB11">
        <v>0</v>
      </c>
      <c r="AC11" t="s">
        <v>414</v>
      </c>
      <c r="AD11">
        <v>0</v>
      </c>
    </row>
    <row r="12" spans="2:30" x14ac:dyDescent="0.25">
      <c r="B12" t="s">
        <v>1098</v>
      </c>
      <c r="D12" t="s">
        <v>1088</v>
      </c>
      <c r="F12" t="s">
        <v>417</v>
      </c>
      <c r="G12">
        <v>0</v>
      </c>
      <c r="K12" t="s">
        <v>550</v>
      </c>
      <c r="L12" t="s">
        <v>551</v>
      </c>
      <c r="R12" t="s">
        <v>552</v>
      </c>
      <c r="S12" t="s">
        <v>553</v>
      </c>
      <c r="U12" t="s">
        <v>420</v>
      </c>
      <c r="V12" t="s">
        <v>554</v>
      </c>
      <c r="W12" t="s">
        <v>555</v>
      </c>
      <c r="AA12" t="s">
        <v>39</v>
      </c>
      <c r="AB12">
        <v>0</v>
      </c>
      <c r="AC12" t="s">
        <v>417</v>
      </c>
      <c r="AD12">
        <v>0</v>
      </c>
    </row>
    <row r="13" spans="2:30" x14ac:dyDescent="0.25">
      <c r="B13" t="s">
        <v>1089</v>
      </c>
      <c r="D13" t="s">
        <v>33</v>
      </c>
      <c r="F13" t="s">
        <v>1093</v>
      </c>
      <c r="G13">
        <v>0</v>
      </c>
      <c r="K13" t="s">
        <v>556</v>
      </c>
      <c r="L13" t="s">
        <v>557</v>
      </c>
      <c r="R13" t="s">
        <v>558</v>
      </c>
      <c r="S13" t="s">
        <v>559</v>
      </c>
      <c r="V13" t="s">
        <v>560</v>
      </c>
      <c r="W13" t="s">
        <v>561</v>
      </c>
      <c r="AA13" t="s">
        <v>41</v>
      </c>
      <c r="AB13">
        <v>0</v>
      </c>
      <c r="AC13" t="s">
        <v>420</v>
      </c>
      <c r="AD13">
        <v>0</v>
      </c>
    </row>
    <row r="14" spans="2:30" x14ac:dyDescent="0.25">
      <c r="B14" t="s">
        <v>1095</v>
      </c>
      <c r="F14" t="s">
        <v>420</v>
      </c>
      <c r="K14" t="s">
        <v>562</v>
      </c>
      <c r="L14" t="s">
        <v>563</v>
      </c>
      <c r="R14" t="s">
        <v>564</v>
      </c>
      <c r="S14" t="s">
        <v>565</v>
      </c>
      <c r="V14" t="s">
        <v>566</v>
      </c>
      <c r="W14" t="s">
        <v>567</v>
      </c>
      <c r="AA14" t="s">
        <v>42</v>
      </c>
      <c r="AB14">
        <v>0</v>
      </c>
    </row>
    <row r="15" spans="2:30" x14ac:dyDescent="0.25">
      <c r="K15" t="s">
        <v>568</v>
      </c>
      <c r="L15" t="s">
        <v>569</v>
      </c>
      <c r="R15" t="s">
        <v>420</v>
      </c>
      <c r="S15" t="s">
        <v>420</v>
      </c>
      <c r="V15" t="s">
        <v>570</v>
      </c>
      <c r="W15" t="s">
        <v>571</v>
      </c>
      <c r="AA15" t="s">
        <v>44</v>
      </c>
      <c r="AB15">
        <v>0</v>
      </c>
    </row>
    <row r="16" spans="2:30" x14ac:dyDescent="0.25">
      <c r="K16" t="s">
        <v>572</v>
      </c>
      <c r="L16" t="s">
        <v>573</v>
      </c>
      <c r="V16" t="s">
        <v>574</v>
      </c>
      <c r="W16" t="s">
        <v>575</v>
      </c>
      <c r="AA16" t="s">
        <v>46</v>
      </c>
      <c r="AB16">
        <v>0</v>
      </c>
    </row>
    <row r="17" spans="12:28" x14ac:dyDescent="0.25">
      <c r="L17" t="s">
        <v>576</v>
      </c>
      <c r="V17" t="s">
        <v>577</v>
      </c>
      <c r="W17" t="s">
        <v>578</v>
      </c>
      <c r="AA17" t="s">
        <v>48</v>
      </c>
      <c r="AB17">
        <v>0</v>
      </c>
    </row>
    <row r="18" spans="12:28" x14ac:dyDescent="0.25">
      <c r="L18" t="s">
        <v>579</v>
      </c>
      <c r="V18" t="s">
        <v>580</v>
      </c>
      <c r="W18" t="s">
        <v>581</v>
      </c>
      <c r="AA18" t="s">
        <v>50</v>
      </c>
      <c r="AB18">
        <v>0</v>
      </c>
    </row>
    <row r="19" spans="12:28" x14ac:dyDescent="0.25">
      <c r="L19" t="s">
        <v>582</v>
      </c>
      <c r="V19" t="s">
        <v>583</v>
      </c>
      <c r="W19" t="s">
        <v>584</v>
      </c>
    </row>
    <row r="20" spans="12:28" x14ac:dyDescent="0.25">
      <c r="L20" t="s">
        <v>585</v>
      </c>
      <c r="V20" t="s">
        <v>586</v>
      </c>
      <c r="W20" t="s">
        <v>587</v>
      </c>
    </row>
    <row r="21" spans="12:28" x14ac:dyDescent="0.25">
      <c r="L21" t="s">
        <v>588</v>
      </c>
      <c r="V21" t="s">
        <v>589</v>
      </c>
      <c r="W21" t="s">
        <v>420</v>
      </c>
    </row>
    <row r="22" spans="12:28" x14ac:dyDescent="0.25">
      <c r="L22" t="s">
        <v>590</v>
      </c>
      <c r="V22" t="s">
        <v>591</v>
      </c>
    </row>
    <row r="23" spans="12:28" x14ac:dyDescent="0.25">
      <c r="L23" t="s">
        <v>592</v>
      </c>
      <c r="V23" t="s">
        <v>593</v>
      </c>
    </row>
    <row r="24" spans="12:28" x14ac:dyDescent="0.25">
      <c r="L24" t="s">
        <v>594</v>
      </c>
      <c r="V24" t="s">
        <v>595</v>
      </c>
    </row>
    <row r="25" spans="12:28" x14ac:dyDescent="0.25">
      <c r="L25" t="s">
        <v>596</v>
      </c>
      <c r="V25" t="s">
        <v>420</v>
      </c>
    </row>
    <row r="26" spans="12:28" x14ac:dyDescent="0.25">
      <c r="L26" t="s">
        <v>597</v>
      </c>
    </row>
    <row r="27" spans="12:28" x14ac:dyDescent="0.25">
      <c r="L27" t="s">
        <v>420</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CC250"/>
  <sheetViews>
    <sheetView zoomScale="50" zoomScaleNormal="50" workbookViewId="0">
      <selection activeCell="K2" sqref="K2:K15"/>
    </sheetView>
  </sheetViews>
  <sheetFormatPr defaultColWidth="9.140625" defaultRowHeight="12.75" x14ac:dyDescent="0.2"/>
  <cols>
    <col min="1" max="1" width="27.85546875" style="3" customWidth="1"/>
    <col min="2" max="2" width="12.85546875" style="7" customWidth="1"/>
    <col min="3" max="4" width="21.140625" style="7" customWidth="1"/>
    <col min="5" max="6" width="27.42578125" style="7" customWidth="1"/>
    <col min="7" max="7" width="29.140625" style="7" hidden="1" customWidth="1"/>
    <col min="8" max="8" width="18.140625" style="7" customWidth="1"/>
    <col min="9" max="9" width="17.85546875" style="7" customWidth="1"/>
    <col min="10" max="10" width="15.42578125" style="7" customWidth="1"/>
    <col min="11" max="11" width="23.42578125" style="7" customWidth="1"/>
    <col min="12" max="14" width="17" style="7" customWidth="1"/>
    <col min="15" max="15" width="15" style="7" customWidth="1"/>
    <col min="16" max="16" width="15" style="6" customWidth="1"/>
    <col min="17" max="17" width="33.140625" style="6" customWidth="1"/>
    <col min="18" max="18" width="17.85546875" style="6" customWidth="1"/>
    <col min="19" max="19" width="17" style="6" customWidth="1"/>
    <col min="20" max="31" width="9.140625" style="6"/>
    <col min="32" max="16384" width="9.140625" style="4"/>
  </cols>
  <sheetData>
    <row r="1" spans="1:81" ht="68.849999999999994" customHeight="1" x14ac:dyDescent="0.2">
      <c r="A1" s="37" t="s">
        <v>598</v>
      </c>
      <c r="B1" s="37" t="s">
        <v>599</v>
      </c>
      <c r="C1" s="37" t="s">
        <v>600</v>
      </c>
      <c r="D1" s="37" t="s">
        <v>601</v>
      </c>
      <c r="E1" s="37" t="s">
        <v>602</v>
      </c>
      <c r="F1" s="37" t="s">
        <v>603</v>
      </c>
      <c r="G1" s="37" t="s">
        <v>604</v>
      </c>
      <c r="H1" s="37" t="s">
        <v>605</v>
      </c>
      <c r="I1" s="37" t="s">
        <v>606</v>
      </c>
      <c r="J1" s="37" t="s">
        <v>607</v>
      </c>
      <c r="K1" s="37" t="s">
        <v>608</v>
      </c>
      <c r="L1" s="37" t="s">
        <v>609</v>
      </c>
      <c r="M1" s="37" t="s">
        <v>610</v>
      </c>
      <c r="N1" s="37" t="s">
        <v>611</v>
      </c>
      <c r="O1" s="148" t="s">
        <v>612</v>
      </c>
      <c r="P1" s="41"/>
      <c r="Q1" s="160" t="s">
        <v>613</v>
      </c>
      <c r="R1" s="160" t="s">
        <v>614</v>
      </c>
      <c r="S1" s="160" t="s">
        <v>615</v>
      </c>
      <c r="T1" s="41"/>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row>
    <row r="2" spans="1:81" ht="13.35" customHeight="1" x14ac:dyDescent="0.25">
      <c r="A2" s="50" t="s">
        <v>616</v>
      </c>
      <c r="B2" s="51" t="s">
        <v>1105</v>
      </c>
      <c r="C2" s="52"/>
      <c r="D2" s="52"/>
      <c r="E2" s="52"/>
      <c r="F2" s="52"/>
      <c r="G2" s="53" t="str">
        <f>IF(OR(C2="",E2="",C2="ND"),"",IF(E2="ND",C2,IF(C2-E2&gt;=0,C2-E2,"ERROR")))</f>
        <v/>
      </c>
      <c r="H2" s="54"/>
      <c r="I2" s="55"/>
      <c r="J2" s="137"/>
      <c r="K2" s="137"/>
      <c r="L2" s="138" t="str">
        <f>IF(OR(J2="",K2=""),"",SUM(J2:K2))</f>
        <v/>
      </c>
      <c r="M2" s="139"/>
      <c r="N2" s="139"/>
      <c r="O2" s="53" t="str">
        <f t="shared" ref="O2:O15" si="0">IF(OR(M2="",N2="",C2=""),"",IF((N2-M2)&lt;0,"ERROR",N2-M2))</f>
        <v/>
      </c>
      <c r="P2" s="41"/>
      <c r="Q2" s="161"/>
      <c r="R2" s="161"/>
      <c r="S2" s="161"/>
      <c r="T2" s="41"/>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row>
    <row r="3" spans="1:81" ht="15.75" x14ac:dyDescent="0.25">
      <c r="A3" s="50" t="s">
        <v>617</v>
      </c>
      <c r="B3" s="51" t="s">
        <v>1059</v>
      </c>
      <c r="C3" s="52">
        <v>0</v>
      </c>
      <c r="D3" s="52">
        <v>1</v>
      </c>
      <c r="E3" s="52">
        <v>0</v>
      </c>
      <c r="F3" s="52" t="s">
        <v>1106</v>
      </c>
      <c r="G3" s="53">
        <f t="shared" ref="G3:G15" si="1">IF(OR(C3="",E3="",C3="ND"),"",IF(E3="ND",C3,IF(C3-E3&gt;=0,C3-E3,"ERROR")))</f>
        <v>0</v>
      </c>
      <c r="H3" s="54">
        <v>1</v>
      </c>
      <c r="I3" s="55">
        <v>4</v>
      </c>
      <c r="J3" s="137">
        <v>0</v>
      </c>
      <c r="K3" s="137">
        <v>0</v>
      </c>
      <c r="L3" s="138">
        <f t="shared" ref="L3:L15" si="2">IF(OR(J3="",K3=""),"",SUM(J3:K3))</f>
        <v>0</v>
      </c>
      <c r="M3" s="139">
        <v>45666</v>
      </c>
      <c r="N3" s="139">
        <v>45672</v>
      </c>
      <c r="O3" s="53">
        <f t="shared" si="0"/>
        <v>6</v>
      </c>
      <c r="P3" s="41"/>
      <c r="Q3" s="92">
        <v>7</v>
      </c>
      <c r="R3" s="92">
        <v>4</v>
      </c>
      <c r="S3" s="92">
        <v>3</v>
      </c>
      <c r="T3" s="41"/>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row>
    <row r="4" spans="1:81" ht="16.350000000000001" customHeight="1" x14ac:dyDescent="0.25">
      <c r="A4" s="50" t="s">
        <v>1087</v>
      </c>
      <c r="B4" s="51" t="s">
        <v>1059</v>
      </c>
      <c r="C4" s="52">
        <v>9</v>
      </c>
      <c r="D4" s="52">
        <v>10</v>
      </c>
      <c r="E4" s="52">
        <v>9</v>
      </c>
      <c r="F4" s="52" t="s">
        <v>1106</v>
      </c>
      <c r="G4" s="53">
        <f t="shared" si="1"/>
        <v>0</v>
      </c>
      <c r="H4" s="54">
        <v>1</v>
      </c>
      <c r="I4" s="55">
        <v>8</v>
      </c>
      <c r="J4" s="137">
        <v>2</v>
      </c>
      <c r="K4" s="137">
        <v>7</v>
      </c>
      <c r="L4" s="138">
        <f t="shared" si="2"/>
        <v>9</v>
      </c>
      <c r="M4" s="139">
        <v>45666</v>
      </c>
      <c r="N4" s="139">
        <v>45673</v>
      </c>
      <c r="O4" s="53">
        <f t="shared" si="0"/>
        <v>7</v>
      </c>
      <c r="P4" s="41"/>
      <c r="Q4" s="158" t="s">
        <v>618</v>
      </c>
      <c r="R4" s="159"/>
      <c r="S4" s="159"/>
      <c r="T4" s="56"/>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row>
    <row r="5" spans="1:81" ht="15.75" x14ac:dyDescent="0.25">
      <c r="A5" s="50" t="s">
        <v>619</v>
      </c>
      <c r="B5" s="51" t="s">
        <v>1059</v>
      </c>
      <c r="C5" s="52">
        <v>21</v>
      </c>
      <c r="D5" s="52">
        <v>20</v>
      </c>
      <c r="E5" s="52">
        <v>19</v>
      </c>
      <c r="F5" s="52" t="s">
        <v>1106</v>
      </c>
      <c r="G5" s="53">
        <f t="shared" si="1"/>
        <v>2</v>
      </c>
      <c r="H5" s="54">
        <v>3</v>
      </c>
      <c r="I5" s="55">
        <v>8</v>
      </c>
      <c r="J5" s="137">
        <v>12</v>
      </c>
      <c r="K5" s="137">
        <v>11</v>
      </c>
      <c r="L5" s="138">
        <f t="shared" si="2"/>
        <v>23</v>
      </c>
      <c r="M5" s="139">
        <v>45666</v>
      </c>
      <c r="N5" s="139">
        <v>45672</v>
      </c>
      <c r="O5" s="53">
        <f t="shared" si="0"/>
        <v>6</v>
      </c>
      <c r="P5" s="41"/>
      <c r="Q5" s="158"/>
      <c r="R5" s="159"/>
      <c r="S5" s="159"/>
      <c r="T5" s="56"/>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row>
    <row r="6" spans="1:81" ht="15.75" x14ac:dyDescent="0.25">
      <c r="A6" s="50" t="s">
        <v>620</v>
      </c>
      <c r="B6" s="51" t="s">
        <v>1059</v>
      </c>
      <c r="C6" s="52">
        <v>6</v>
      </c>
      <c r="D6" s="52">
        <v>22</v>
      </c>
      <c r="E6" s="52">
        <v>6</v>
      </c>
      <c r="F6" s="52" t="s">
        <v>1106</v>
      </c>
      <c r="G6" s="53">
        <f t="shared" si="1"/>
        <v>0</v>
      </c>
      <c r="H6" s="54">
        <v>2</v>
      </c>
      <c r="I6" s="55">
        <v>8</v>
      </c>
      <c r="J6" s="137">
        <v>9</v>
      </c>
      <c r="K6" s="137">
        <v>12</v>
      </c>
      <c r="L6" s="138">
        <f t="shared" si="2"/>
        <v>21</v>
      </c>
      <c r="M6" s="139">
        <v>45666</v>
      </c>
      <c r="N6" s="139">
        <v>45672</v>
      </c>
      <c r="O6" s="53">
        <f t="shared" si="0"/>
        <v>6</v>
      </c>
      <c r="P6" s="41"/>
      <c r="Q6" s="158"/>
      <c r="R6" s="159"/>
      <c r="S6" s="159"/>
      <c r="T6" s="48"/>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row>
    <row r="7" spans="1:81" ht="15.75" x14ac:dyDescent="0.25">
      <c r="A7" s="50" t="s">
        <v>33</v>
      </c>
      <c r="B7" s="51" t="s">
        <v>1059</v>
      </c>
      <c r="C7" s="52">
        <v>1</v>
      </c>
      <c r="D7" s="52">
        <v>15</v>
      </c>
      <c r="E7" s="52">
        <v>1</v>
      </c>
      <c r="F7" s="52" t="s">
        <v>1106</v>
      </c>
      <c r="G7" s="53">
        <f t="shared" si="1"/>
        <v>0</v>
      </c>
      <c r="H7" s="54">
        <v>1</v>
      </c>
      <c r="I7" s="55">
        <v>8</v>
      </c>
      <c r="J7" s="137">
        <v>0</v>
      </c>
      <c r="K7" s="137">
        <v>14</v>
      </c>
      <c r="L7" s="138">
        <f t="shared" si="2"/>
        <v>14</v>
      </c>
      <c r="M7" s="139">
        <v>45666</v>
      </c>
      <c r="N7" s="139">
        <v>45673</v>
      </c>
      <c r="O7" s="53">
        <f t="shared" si="0"/>
        <v>7</v>
      </c>
      <c r="P7" s="41"/>
      <c r="Q7" s="3"/>
      <c r="R7" s="3"/>
      <c r="S7" s="3"/>
      <c r="T7" s="49"/>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row>
    <row r="8" spans="1:81" ht="15" customHeight="1" x14ac:dyDescent="0.25">
      <c r="A8" s="50" t="s">
        <v>621</v>
      </c>
      <c r="B8" s="51" t="s">
        <v>1059</v>
      </c>
      <c r="C8" s="52">
        <v>27</v>
      </c>
      <c r="D8" s="52">
        <v>20</v>
      </c>
      <c r="E8" s="52">
        <v>27</v>
      </c>
      <c r="F8" s="52" t="s">
        <v>1106</v>
      </c>
      <c r="G8" s="53">
        <f t="shared" si="1"/>
        <v>0</v>
      </c>
      <c r="H8" s="54">
        <v>4</v>
      </c>
      <c r="I8" s="55">
        <v>8</v>
      </c>
      <c r="J8" s="137">
        <v>15</v>
      </c>
      <c r="K8" s="137">
        <v>1</v>
      </c>
      <c r="L8" s="138">
        <f t="shared" si="2"/>
        <v>16</v>
      </c>
      <c r="M8" s="139">
        <v>45666</v>
      </c>
      <c r="N8" s="139">
        <v>45672</v>
      </c>
      <c r="O8" s="53">
        <f t="shared" si="0"/>
        <v>6</v>
      </c>
      <c r="P8" s="41"/>
      <c r="Q8" s="3"/>
      <c r="R8" s="3"/>
      <c r="S8" s="3"/>
      <c r="T8" s="3"/>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row>
    <row r="9" spans="1:81" ht="16.350000000000001" customHeight="1" x14ac:dyDescent="0.25">
      <c r="A9" s="50" t="s">
        <v>37</v>
      </c>
      <c r="B9" s="51" t="s">
        <v>1059</v>
      </c>
      <c r="C9" s="52">
        <v>2</v>
      </c>
      <c r="D9" s="52">
        <v>0</v>
      </c>
      <c r="E9" s="52">
        <v>2</v>
      </c>
      <c r="F9" s="52" t="s">
        <v>1106</v>
      </c>
      <c r="G9" s="53">
        <f t="shared" si="1"/>
        <v>0</v>
      </c>
      <c r="H9" s="54">
        <v>1</v>
      </c>
      <c r="I9" s="55">
        <v>4</v>
      </c>
      <c r="J9" s="137">
        <v>0</v>
      </c>
      <c r="K9" s="137">
        <v>0</v>
      </c>
      <c r="L9" s="138">
        <f t="shared" si="2"/>
        <v>0</v>
      </c>
      <c r="M9" s="139">
        <v>45666</v>
      </c>
      <c r="N9" s="139">
        <v>45673</v>
      </c>
      <c r="O9" s="53">
        <f t="shared" si="0"/>
        <v>7</v>
      </c>
      <c r="P9" s="41"/>
      <c r="Q9" s="162" t="s">
        <v>411</v>
      </c>
      <c r="R9" s="163"/>
      <c r="S9" s="3"/>
      <c r="T9" s="2"/>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row>
    <row r="10" spans="1:81" ht="16.350000000000001" customHeight="1" x14ac:dyDescent="0.25">
      <c r="A10" s="50" t="s">
        <v>1086</v>
      </c>
      <c r="B10" s="51" t="s">
        <v>1059</v>
      </c>
      <c r="C10" s="52">
        <v>12</v>
      </c>
      <c r="D10" s="52">
        <v>5</v>
      </c>
      <c r="E10" s="52">
        <v>12</v>
      </c>
      <c r="F10" s="52" t="s">
        <v>1106</v>
      </c>
      <c r="G10" s="53">
        <f t="shared" si="1"/>
        <v>0</v>
      </c>
      <c r="H10" s="54">
        <v>1</v>
      </c>
      <c r="I10" s="55">
        <v>8</v>
      </c>
      <c r="J10" s="137">
        <v>0</v>
      </c>
      <c r="K10" s="137">
        <v>0</v>
      </c>
      <c r="L10" s="138">
        <f t="shared" si="2"/>
        <v>0</v>
      </c>
      <c r="M10" s="139">
        <v>45666</v>
      </c>
      <c r="N10" s="139">
        <v>45673</v>
      </c>
      <c r="O10" s="53">
        <f t="shared" si="0"/>
        <v>7</v>
      </c>
      <c r="P10" s="41"/>
      <c r="Q10" s="162" t="s">
        <v>413</v>
      </c>
      <c r="R10" s="163"/>
      <c r="S10" s="3"/>
      <c r="T10" s="2"/>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row>
    <row r="11" spans="1:81" ht="15.75" customHeight="1" x14ac:dyDescent="0.25">
      <c r="A11" s="50" t="s">
        <v>622</v>
      </c>
      <c r="B11" s="51" t="s">
        <v>1059</v>
      </c>
      <c r="C11" s="52">
        <v>33</v>
      </c>
      <c r="D11" s="52">
        <v>30</v>
      </c>
      <c r="E11" s="52">
        <v>33</v>
      </c>
      <c r="F11" s="52" t="s">
        <v>1106</v>
      </c>
      <c r="G11" s="53">
        <f t="shared" si="1"/>
        <v>0</v>
      </c>
      <c r="H11" s="54">
        <v>5</v>
      </c>
      <c r="I11" s="55">
        <v>8</v>
      </c>
      <c r="J11" s="137">
        <v>27</v>
      </c>
      <c r="K11" s="137">
        <v>2</v>
      </c>
      <c r="L11" s="138">
        <f t="shared" si="2"/>
        <v>29</v>
      </c>
      <c r="M11" s="139">
        <v>45666</v>
      </c>
      <c r="N11" s="139">
        <v>45672</v>
      </c>
      <c r="O11" s="53">
        <f t="shared" si="0"/>
        <v>6</v>
      </c>
      <c r="P11" s="41"/>
      <c r="Q11" s="57" t="s">
        <v>598</v>
      </c>
      <c r="R11" s="57" t="s">
        <v>416</v>
      </c>
      <c r="S11" s="45">
        <f>COUNTA($A$2:$A$15)</f>
        <v>14</v>
      </c>
      <c r="T11" s="58"/>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row>
    <row r="12" spans="1:81" ht="15.75" x14ac:dyDescent="0.25">
      <c r="A12" s="50" t="s">
        <v>623</v>
      </c>
      <c r="B12" s="51" t="s">
        <v>1059</v>
      </c>
      <c r="C12" s="52">
        <v>16</v>
      </c>
      <c r="D12" s="52">
        <v>20</v>
      </c>
      <c r="E12" s="52">
        <v>16</v>
      </c>
      <c r="F12" s="52" t="s">
        <v>1106</v>
      </c>
      <c r="G12" s="53">
        <f t="shared" si="1"/>
        <v>0</v>
      </c>
      <c r="H12" s="54">
        <v>5</v>
      </c>
      <c r="I12" s="55">
        <v>4</v>
      </c>
      <c r="J12" s="137">
        <v>3</v>
      </c>
      <c r="K12" s="137">
        <v>16</v>
      </c>
      <c r="L12" s="138">
        <f t="shared" si="2"/>
        <v>19</v>
      </c>
      <c r="M12" s="139">
        <v>45666</v>
      </c>
      <c r="N12" s="139">
        <v>45672</v>
      </c>
      <c r="O12" s="53">
        <f t="shared" si="0"/>
        <v>6</v>
      </c>
      <c r="P12" s="41"/>
      <c r="Q12" s="57" t="s">
        <v>624</v>
      </c>
      <c r="R12" s="57" t="s">
        <v>416</v>
      </c>
      <c r="S12" s="45">
        <f>COUNTIF($B$2:$B$15,"N/A")</f>
        <v>2</v>
      </c>
      <c r="T12" s="58"/>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row>
    <row r="13" spans="1:81" ht="15.75" x14ac:dyDescent="0.25">
      <c r="A13" s="50" t="s">
        <v>625</v>
      </c>
      <c r="B13" s="51" t="s">
        <v>1105</v>
      </c>
      <c r="C13" s="52"/>
      <c r="D13" s="52"/>
      <c r="E13" s="52"/>
      <c r="F13" s="52"/>
      <c r="G13" s="53" t="str">
        <f t="shared" si="1"/>
        <v/>
      </c>
      <c r="H13" s="54"/>
      <c r="I13" s="55"/>
      <c r="J13" s="137"/>
      <c r="K13" s="137"/>
      <c r="L13" s="138" t="str">
        <f t="shared" si="2"/>
        <v/>
      </c>
      <c r="M13" s="139"/>
      <c r="N13" s="139"/>
      <c r="O13" s="53" t="str">
        <f t="shared" si="0"/>
        <v/>
      </c>
      <c r="P13" s="41"/>
      <c r="Q13" s="57" t="s">
        <v>626</v>
      </c>
      <c r="R13" s="57" t="s">
        <v>416</v>
      </c>
      <c r="S13" s="45">
        <f>COUNTIF($B$2:$B$15,"Available")</f>
        <v>12</v>
      </c>
      <c r="T13" s="58"/>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row>
    <row r="14" spans="1:81" ht="15.75" x14ac:dyDescent="0.25">
      <c r="A14" s="50" t="s">
        <v>48</v>
      </c>
      <c r="B14" s="51" t="s">
        <v>1059</v>
      </c>
      <c r="C14" s="52">
        <v>13</v>
      </c>
      <c r="D14" s="52">
        <v>9</v>
      </c>
      <c r="E14" s="52">
        <v>13</v>
      </c>
      <c r="F14" s="52" t="s">
        <v>1106</v>
      </c>
      <c r="G14" s="53">
        <f t="shared" si="1"/>
        <v>0</v>
      </c>
      <c r="H14" s="54">
        <v>1</v>
      </c>
      <c r="I14" s="55">
        <v>4</v>
      </c>
      <c r="J14" s="137">
        <v>3</v>
      </c>
      <c r="K14" s="137">
        <v>2</v>
      </c>
      <c r="L14" s="138">
        <f t="shared" si="2"/>
        <v>5</v>
      </c>
      <c r="M14" s="139">
        <v>45666</v>
      </c>
      <c r="N14" s="139">
        <v>45673</v>
      </c>
      <c r="O14" s="53">
        <f t="shared" si="0"/>
        <v>7</v>
      </c>
      <c r="P14" s="41"/>
      <c r="Q14" s="57" t="s">
        <v>627</v>
      </c>
      <c r="R14" s="57" t="s">
        <v>416</v>
      </c>
      <c r="S14" s="45">
        <f>COUNTIF($B$2:$B$15,"On Hold")</f>
        <v>0</v>
      </c>
      <c r="T14" s="58"/>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row>
    <row r="15" spans="1:81" ht="16.5" thickBot="1" x14ac:dyDescent="0.3">
      <c r="A15" s="59" t="s">
        <v>628</v>
      </c>
      <c r="B15" s="51" t="s">
        <v>1059</v>
      </c>
      <c r="C15" s="52">
        <v>1</v>
      </c>
      <c r="D15" s="52">
        <v>1</v>
      </c>
      <c r="E15" s="52">
        <v>1</v>
      </c>
      <c r="F15" s="52" t="s">
        <v>1106</v>
      </c>
      <c r="G15" s="53">
        <f t="shared" si="1"/>
        <v>0</v>
      </c>
      <c r="H15" s="60">
        <v>1</v>
      </c>
      <c r="I15" s="61">
        <v>4</v>
      </c>
      <c r="J15" s="137">
        <v>0</v>
      </c>
      <c r="K15" s="137">
        <v>0</v>
      </c>
      <c r="L15" s="138">
        <f t="shared" si="2"/>
        <v>0</v>
      </c>
      <c r="M15" s="139">
        <v>45666</v>
      </c>
      <c r="N15" s="139">
        <v>45673</v>
      </c>
      <c r="O15" s="53">
        <f t="shared" si="0"/>
        <v>7</v>
      </c>
      <c r="P15" s="41"/>
      <c r="Q15" s="57" t="s">
        <v>629</v>
      </c>
      <c r="R15" s="57" t="s">
        <v>416</v>
      </c>
      <c r="S15" s="45">
        <f>SUM(S12:S14)</f>
        <v>14</v>
      </c>
      <c r="T15" s="58">
        <f>IF(S15=S11,1,0)</f>
        <v>1</v>
      </c>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row>
    <row r="16" spans="1:81" ht="13.35" customHeight="1" x14ac:dyDescent="0.25">
      <c r="A16" s="3" t="s">
        <v>465</v>
      </c>
      <c r="B16" s="3" t="s">
        <v>465</v>
      </c>
      <c r="C16" s="3" t="s">
        <v>465</v>
      </c>
      <c r="D16" s="3" t="s">
        <v>465</v>
      </c>
      <c r="E16" s="3" t="s">
        <v>465</v>
      </c>
      <c r="F16" s="3"/>
      <c r="G16" s="3" t="s">
        <v>465</v>
      </c>
      <c r="H16" s="3" t="s">
        <v>465</v>
      </c>
      <c r="I16" s="3" t="s">
        <v>465</v>
      </c>
      <c r="J16" s="3" t="s">
        <v>465</v>
      </c>
      <c r="K16" s="3" t="s">
        <v>465</v>
      </c>
      <c r="L16" s="3" t="s">
        <v>465</v>
      </c>
      <c r="M16" s="3" t="s">
        <v>465</v>
      </c>
      <c r="N16" s="3" t="s">
        <v>465</v>
      </c>
      <c r="O16" s="3"/>
      <c r="P16" s="3"/>
      <c r="Q16" s="57" t="s">
        <v>630</v>
      </c>
      <c r="R16" s="57" t="s">
        <v>416</v>
      </c>
      <c r="S16" s="45">
        <f>COUNTA($C$2:$C$15)</f>
        <v>12</v>
      </c>
      <c r="T16" s="58">
        <f>IF(S16=S11-S12,1,0)</f>
        <v>1</v>
      </c>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row>
    <row r="17" spans="2:81" ht="15" x14ac:dyDescent="0.25">
      <c r="B17" s="3"/>
      <c r="C17" s="3"/>
      <c r="D17" s="3"/>
      <c r="E17" s="3"/>
      <c r="F17" s="3"/>
      <c r="G17" s="3"/>
      <c r="H17" s="3"/>
      <c r="I17" s="3"/>
      <c r="J17" s="3"/>
      <c r="K17" s="3"/>
      <c r="L17" s="3"/>
      <c r="M17" s="3"/>
      <c r="N17" s="3"/>
      <c r="O17" s="3"/>
      <c r="P17" s="3"/>
      <c r="Q17" s="57" t="s">
        <v>631</v>
      </c>
      <c r="R17" s="57" t="s">
        <v>416</v>
      </c>
      <c r="S17" s="45">
        <f>COUNTA($D$2:$D$15)</f>
        <v>12</v>
      </c>
      <c r="T17" s="58">
        <f>IF(S17=S11-S12,1,0)</f>
        <v>1</v>
      </c>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row>
    <row r="18" spans="2:81" ht="24.75" customHeight="1" x14ac:dyDescent="0.25">
      <c r="B18" s="3"/>
      <c r="C18" s="3"/>
      <c r="D18" s="3"/>
      <c r="E18" s="3"/>
      <c r="F18" s="3"/>
      <c r="G18" s="3"/>
      <c r="H18" s="3"/>
      <c r="I18" s="3"/>
      <c r="J18" s="3"/>
      <c r="K18" s="3"/>
      <c r="L18" s="3"/>
      <c r="M18" s="3"/>
      <c r="N18" s="3"/>
      <c r="O18" s="3"/>
      <c r="P18" s="3"/>
      <c r="Q18" s="81" t="s">
        <v>632</v>
      </c>
      <c r="R18" s="57" t="s">
        <v>416</v>
      </c>
      <c r="S18" s="45">
        <f>COUNTA($E$2:$E$15)</f>
        <v>12</v>
      </c>
      <c r="T18" s="58">
        <f>IF(S18=S11-S12,1,0)</f>
        <v>1</v>
      </c>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row>
    <row r="19" spans="2:81" ht="25.5" x14ac:dyDescent="0.25">
      <c r="B19" s="3"/>
      <c r="C19" s="3"/>
      <c r="D19" s="3"/>
      <c r="E19" s="3"/>
      <c r="F19" s="3"/>
      <c r="G19" s="3"/>
      <c r="H19" s="3"/>
      <c r="I19" s="3"/>
      <c r="J19" s="3"/>
      <c r="K19" s="3"/>
      <c r="L19" s="3"/>
      <c r="M19" s="3"/>
      <c r="N19" s="3"/>
      <c r="O19" s="3"/>
      <c r="P19" s="3"/>
      <c r="Q19" s="81" t="s">
        <v>633</v>
      </c>
      <c r="R19" s="57" t="s">
        <v>416</v>
      </c>
      <c r="S19" s="45">
        <f>COUNTA($F$2:$F$15)</f>
        <v>12</v>
      </c>
      <c r="T19" s="58">
        <f>IF(S19=S11-S12,1,0)</f>
        <v>1</v>
      </c>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row>
    <row r="20" spans="2:81" ht="15" x14ac:dyDescent="0.25">
      <c r="B20" s="3"/>
      <c r="C20" s="3"/>
      <c r="D20" s="3"/>
      <c r="E20" s="3"/>
      <c r="F20" s="3"/>
      <c r="G20" s="3"/>
      <c r="H20" s="3"/>
      <c r="I20" s="3"/>
      <c r="J20" s="3"/>
      <c r="K20" s="3"/>
      <c r="L20" s="3"/>
      <c r="M20" s="3"/>
      <c r="N20" s="3"/>
      <c r="O20" s="3"/>
      <c r="P20" s="3"/>
      <c r="Q20" s="57" t="s">
        <v>634</v>
      </c>
      <c r="R20" s="57" t="s">
        <v>416</v>
      </c>
      <c r="S20" s="45">
        <f>COUNTA($H$2:$H$15)</f>
        <v>12</v>
      </c>
      <c r="T20" s="58">
        <f>IF(S20=S11-S12-S14,1,0)</f>
        <v>1</v>
      </c>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row>
    <row r="21" spans="2:81" ht="15" x14ac:dyDescent="0.25">
      <c r="B21" s="3"/>
      <c r="C21" s="3"/>
      <c r="D21" s="3"/>
      <c r="E21" s="3"/>
      <c r="F21" s="3"/>
      <c r="G21" s="3"/>
      <c r="H21" s="3"/>
      <c r="I21" s="3"/>
      <c r="J21" s="3"/>
      <c r="K21" s="3"/>
      <c r="L21" s="3"/>
      <c r="M21" s="3"/>
      <c r="N21" s="3"/>
      <c r="O21" s="3"/>
      <c r="P21" s="3"/>
      <c r="Q21" s="57" t="s">
        <v>635</v>
      </c>
      <c r="R21" s="57" t="s">
        <v>416</v>
      </c>
      <c r="S21" s="45">
        <f>COUNTIF($H$2:$H$15,"0")</f>
        <v>0</v>
      </c>
      <c r="T21" s="58"/>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row>
    <row r="22" spans="2:81" ht="15" x14ac:dyDescent="0.25">
      <c r="B22" s="3"/>
      <c r="C22" s="3"/>
      <c r="D22" s="3"/>
      <c r="E22" s="3"/>
      <c r="F22" s="3"/>
      <c r="G22" s="3"/>
      <c r="H22" s="3"/>
      <c r="I22" s="3"/>
      <c r="J22" s="3"/>
      <c r="K22" s="3"/>
      <c r="L22" s="3"/>
      <c r="M22" s="3"/>
      <c r="N22" s="3"/>
      <c r="O22" s="3"/>
      <c r="P22" s="3"/>
      <c r="Q22" s="57" t="s">
        <v>636</v>
      </c>
      <c r="R22" s="57" t="s">
        <v>416</v>
      </c>
      <c r="S22" s="45">
        <f>COUNTA($I$2:$I$15)</f>
        <v>12</v>
      </c>
      <c r="T22" s="58">
        <f>IF(S22=S11-S12-S14-S21,1,0)</f>
        <v>1</v>
      </c>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row>
    <row r="23" spans="2:81" ht="15" x14ac:dyDescent="0.25">
      <c r="B23" s="3"/>
      <c r="C23" s="3"/>
      <c r="D23" s="3"/>
      <c r="E23" s="3"/>
      <c r="F23" s="3"/>
      <c r="G23" s="3"/>
      <c r="H23" s="3"/>
      <c r="I23" s="3"/>
      <c r="J23" s="3"/>
      <c r="K23" s="3"/>
      <c r="L23" s="3"/>
      <c r="M23" s="3"/>
      <c r="N23" s="3"/>
      <c r="O23" s="3"/>
      <c r="P23" s="3"/>
      <c r="Q23" s="57" t="s">
        <v>607</v>
      </c>
      <c r="R23" s="57" t="s">
        <v>416</v>
      </c>
      <c r="S23" s="45">
        <f>COUNTA($J$2:$J$15)</f>
        <v>12</v>
      </c>
      <c r="T23" s="58">
        <f>IF(S23=S11-S12-S14,1,0)</f>
        <v>1</v>
      </c>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row>
    <row r="24" spans="2:81" ht="15" x14ac:dyDescent="0.25">
      <c r="B24" s="3"/>
      <c r="C24" s="3"/>
      <c r="D24" s="3"/>
      <c r="E24" s="3"/>
      <c r="F24" s="3"/>
      <c r="G24" s="3"/>
      <c r="H24" s="3"/>
      <c r="I24" s="3"/>
      <c r="J24" s="3"/>
      <c r="K24" s="3"/>
      <c r="L24" s="3"/>
      <c r="M24" s="3"/>
      <c r="N24" s="3"/>
      <c r="O24" s="3"/>
      <c r="P24" s="3"/>
      <c r="Q24" s="57" t="s">
        <v>637</v>
      </c>
      <c r="R24" s="57" t="s">
        <v>416</v>
      </c>
      <c r="S24" s="45">
        <f>COUNTA($K$2:$K$15)</f>
        <v>12</v>
      </c>
      <c r="T24" s="58">
        <f>IF(S24=S11-S12-S14,1,0)</f>
        <v>1</v>
      </c>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row>
    <row r="25" spans="2:81" ht="15.75" x14ac:dyDescent="0.25">
      <c r="B25" s="3"/>
      <c r="C25" s="3"/>
      <c r="D25" s="3"/>
      <c r="E25" s="3"/>
      <c r="F25" s="3"/>
      <c r="G25" s="3"/>
      <c r="H25" s="3"/>
      <c r="I25" s="3"/>
      <c r="J25" s="3"/>
      <c r="K25" s="3"/>
      <c r="L25" s="3"/>
      <c r="M25" s="3"/>
      <c r="N25" s="3"/>
      <c r="O25" s="3"/>
      <c r="P25" s="3"/>
      <c r="Q25" s="57" t="s">
        <v>638</v>
      </c>
      <c r="R25" s="57" t="s">
        <v>416</v>
      </c>
      <c r="S25" s="45">
        <f>COUNTA($M$2:$M$15)</f>
        <v>12</v>
      </c>
      <c r="T25" s="58">
        <f>IF(S25=S11-S12,1,0)</f>
        <v>1</v>
      </c>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row>
    <row r="26" spans="2:81" ht="15" x14ac:dyDescent="0.25">
      <c r="B26" s="3"/>
      <c r="C26" s="3"/>
      <c r="D26" s="3"/>
      <c r="E26" s="3"/>
      <c r="F26" s="3"/>
      <c r="G26" s="3"/>
      <c r="H26" s="3"/>
      <c r="I26" s="3"/>
      <c r="J26" s="3"/>
      <c r="K26" s="3"/>
      <c r="L26" s="3"/>
      <c r="M26" s="3"/>
      <c r="N26" s="3"/>
      <c r="O26" s="3"/>
      <c r="P26" s="3"/>
      <c r="Q26" s="57" t="s">
        <v>639</v>
      </c>
      <c r="R26" s="57" t="s">
        <v>416</v>
      </c>
      <c r="S26" s="45">
        <f>COUNTA($N$2:$N$15)</f>
        <v>12</v>
      </c>
      <c r="T26" s="58">
        <f>IF(S26=S11-S12,1,0)</f>
        <v>1</v>
      </c>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row>
    <row r="27" spans="2:81" ht="15" x14ac:dyDescent="0.25">
      <c r="B27" s="3"/>
      <c r="C27" s="3"/>
      <c r="D27" s="3"/>
      <c r="E27" s="3"/>
      <c r="F27" s="3"/>
      <c r="G27" s="3"/>
      <c r="H27" s="3"/>
      <c r="I27" s="3"/>
      <c r="J27" s="3"/>
      <c r="K27" s="3"/>
      <c r="L27" s="3"/>
      <c r="M27" s="3"/>
      <c r="N27" s="3"/>
      <c r="O27" s="3"/>
      <c r="P27" s="3"/>
      <c r="Q27" s="57" t="s">
        <v>640</v>
      </c>
      <c r="R27" s="57" t="s">
        <v>416</v>
      </c>
      <c r="S27" s="45">
        <f>COUNTIF(Q3,"&gt;=0")</f>
        <v>1</v>
      </c>
      <c r="T27" s="58">
        <f>IF(S27=1,1,0)</f>
        <v>1</v>
      </c>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row>
    <row r="28" spans="2:81" ht="15" x14ac:dyDescent="0.25">
      <c r="B28" s="3"/>
      <c r="C28" s="3"/>
      <c r="D28" s="3"/>
      <c r="E28" s="3"/>
      <c r="F28" s="3"/>
      <c r="G28" s="3"/>
      <c r="H28" s="3"/>
      <c r="I28" s="3"/>
      <c r="J28" s="3"/>
      <c r="K28" s="3"/>
      <c r="L28" s="3"/>
      <c r="M28" s="3"/>
      <c r="N28" s="3"/>
      <c r="O28" s="3"/>
      <c r="P28" s="3"/>
      <c r="Q28" s="57" t="s">
        <v>641</v>
      </c>
      <c r="R28" s="57" t="s">
        <v>416</v>
      </c>
      <c r="S28" s="45">
        <f>COUNTIF(R3,"&gt;=0")</f>
        <v>1</v>
      </c>
      <c r="T28" s="58">
        <f t="shared" ref="T28:T29" si="3">IF(S28=1,1,0)</f>
        <v>1</v>
      </c>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row>
    <row r="29" spans="2:81" ht="15" x14ac:dyDescent="0.25">
      <c r="B29" s="3"/>
      <c r="C29" s="3"/>
      <c r="D29" s="3"/>
      <c r="E29" s="3"/>
      <c r="F29" s="3"/>
      <c r="G29" s="3"/>
      <c r="H29" s="3"/>
      <c r="I29" s="3"/>
      <c r="J29" s="3"/>
      <c r="K29" s="3"/>
      <c r="L29" s="3"/>
      <c r="M29" s="3"/>
      <c r="N29" s="3"/>
      <c r="O29" s="3"/>
      <c r="P29" s="3"/>
      <c r="Q29" s="57" t="s">
        <v>642</v>
      </c>
      <c r="R29" s="57" t="s">
        <v>416</v>
      </c>
      <c r="S29" s="45">
        <f>COUNTIF(S3,"&gt;=0")</f>
        <v>1</v>
      </c>
      <c r="T29" s="58">
        <f t="shared" si="3"/>
        <v>1</v>
      </c>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row>
    <row r="30" spans="2:81" ht="15" x14ac:dyDescent="0.25">
      <c r="B30" s="3"/>
      <c r="C30" s="3"/>
      <c r="D30" s="3"/>
      <c r="E30" s="3"/>
      <c r="F30" s="3"/>
      <c r="G30" s="3"/>
      <c r="H30" s="3"/>
      <c r="I30" s="3"/>
      <c r="J30" s="3"/>
      <c r="K30" s="3"/>
      <c r="L30" s="3"/>
      <c r="M30" s="3"/>
      <c r="N30" s="3"/>
      <c r="O30" s="3"/>
      <c r="P30" s="3"/>
      <c r="Q30" s="162" t="s">
        <v>643</v>
      </c>
      <c r="R30" s="163"/>
      <c r="S30" s="62"/>
      <c r="T30" s="62"/>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row>
    <row r="31" spans="2:81" ht="15" x14ac:dyDescent="0.25">
      <c r="B31" s="17"/>
      <c r="C31" s="17"/>
      <c r="D31" s="17"/>
      <c r="E31" s="17"/>
      <c r="F31" s="17"/>
      <c r="G31" s="17"/>
      <c r="H31" s="17"/>
      <c r="I31" s="17"/>
      <c r="J31" s="17"/>
      <c r="K31" s="17"/>
      <c r="L31" s="17"/>
      <c r="M31" s="17"/>
      <c r="N31" s="17"/>
      <c r="O31" s="17"/>
      <c r="P31" s="17"/>
      <c r="Q31" s="155" t="s">
        <v>644</v>
      </c>
      <c r="R31" s="156"/>
      <c r="S31" s="63">
        <f>SUM(IF(AND(E2&lt;&gt;"ND",E2&gt;C2),1,0)+IF(AND(E3&lt;&gt;"ND",E3&gt;C3),1,0)+IF(AND(E4&lt;&gt;"ND",E4&gt;C4),1,0)+IF(AND(E5&lt;&gt;"ND",E5&gt;C5),1,0)+IF(AND(E6&lt;&gt;"ND",E6&gt;C6),1,0)+IF(AND(E7&lt;&gt;"ND",E7&gt;C7),1,0)+IF(AND(E8&lt;&gt;"ND",E8&gt;C8),1,0)+IF(AND(E9&lt;&gt;"ND",E9&gt;C9),1,0)+IF(AND(E10&lt;&gt;"ND",E10&gt;C10),1,0)+IF(AND(E11&lt;&gt;"ND",E11&gt;C11),1,0)+IF(AND(E12&lt;&gt;"ND",E12&gt;C12),1,0)+IF(AND(E13&lt;&gt;"ND",E13&gt;C13),1,0)+IF(AND(E14&lt;&gt;"ND",E14&gt;C14),1,0)+IF(AND(E15&lt;&gt;"ND",E15&gt;C15),1,0))/S16</f>
        <v>0</v>
      </c>
      <c r="T31" s="58">
        <f>IF(S31=0,1,0)</f>
        <v>1</v>
      </c>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row>
    <row r="32" spans="2:81" ht="15" x14ac:dyDescent="0.25">
      <c r="B32" s="17"/>
      <c r="C32" s="17"/>
      <c r="D32" s="17"/>
      <c r="E32" s="17"/>
      <c r="F32" s="17"/>
      <c r="G32" s="17"/>
      <c r="H32" s="17"/>
      <c r="I32" s="17"/>
      <c r="J32" s="17"/>
      <c r="K32" s="17"/>
      <c r="L32" s="17"/>
      <c r="M32" s="17"/>
      <c r="N32" s="17"/>
      <c r="O32" s="17"/>
      <c r="P32" s="17"/>
      <c r="Q32" s="155" t="s">
        <v>645</v>
      </c>
      <c r="R32" s="156"/>
      <c r="S32" s="63">
        <f>SUM(IF(AND(C2&lt;&gt;"ND",C2&gt;=0,E2="ND"),1,0)+IF(AND(C3&lt;&gt;"ND",C3&gt;=0,E3="ND"),1,0)+IF(AND(C4&lt;&gt;"ND",C4&gt;=0,E4="ND"),1,0)+IF(AND(C5&lt;&gt;"ND",C5&gt;=0,E5="ND"),1,0)+IF(AND(C6&lt;&gt;"ND",C6&gt;=0,E6="ND"),1,0)+IF(AND(C7&lt;&gt;"ND",C7&gt;=0,E7="ND"),1,0)+IF(AND(C8&lt;&gt;"ND",C8&gt;=0,E8="ND"),1,0)+IF(AND(C9&lt;&gt;"ND",C9&gt;=0,E9="ND"),1,0)+IF(AND(C10&lt;&gt;"ND",C10&gt;=0,E10="ND"),1,0)+IF(AND(C11&lt;&gt;"ND",C11&gt;=0,E11="ND"),1,0)+IF(AND(C12&lt;&gt;"ND",C12&gt;=0,E12="ND"),1,0)+IF(AND(C13&lt;&gt;"ND",C13&gt;=0,E13="ND"),1,0)+IF(AND(C14&lt;&gt;"ND",C14&gt;=0,E14="ND"),1,0)+IF(AND(C15&lt;&gt;"ND",C15&gt;=0,E15="ND"),1,0))/S16</f>
        <v>0</v>
      </c>
      <c r="T32" s="58">
        <f>IF(S32=0,1,0)</f>
        <v>1</v>
      </c>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row>
    <row r="33" spans="2:81" ht="15" x14ac:dyDescent="0.25">
      <c r="B33" s="17"/>
      <c r="C33" s="17"/>
      <c r="D33" s="17"/>
      <c r="E33" s="17"/>
      <c r="F33" s="17"/>
      <c r="G33" s="17"/>
      <c r="H33" s="17"/>
      <c r="I33" s="17"/>
      <c r="J33" s="17"/>
      <c r="K33" s="17"/>
      <c r="L33" s="17"/>
      <c r="M33" s="17"/>
      <c r="N33" s="17"/>
      <c r="O33" s="17"/>
      <c r="P33" s="17"/>
      <c r="Q33" s="155" t="s">
        <v>646</v>
      </c>
      <c r="R33" s="156"/>
      <c r="S33" s="63">
        <f>SUM(IF(AND(E2&lt;&gt;"ND",E2&gt;=0,C2="ND"),1,0)+IF(AND(E3&lt;&gt;"ND",E3&gt;=0,C3="ND"),1,0)+IF(AND(E4&lt;&gt;"ND",E4&gt;=0,C4="ND"),1,0)+IF(AND(E5&lt;&gt;"ND",E5&gt;=0,E5="ND"),1,0)+IF(AND(E6&lt;&gt;"ND",E6&gt;=0,C6="ND"),1,0)+IF(AND(E7&lt;&gt;"ND",E7&gt;=0,C7="ND"),1,0)+IF(AND(E8&lt;&gt;"ND",E8&gt;=0,C8="ND"),1,0)+IF(AND(E9&lt;&gt;"ND",E9&gt;=0,C9="ND"),1,0)+IF(AND(E10&lt;&gt;"ND",E10&gt;=0,C10="ND"),1,0)+IF(AND(E11&lt;&gt;"ND",E11&gt;=0,C11="ND"),1,0)+IF(AND(E12&lt;&gt;"ND",E12&gt;=0,C12="ND"),1,0)+IF(AND(E13&lt;&gt;"ND",E13&gt;=0,C13="ND"),1,0)+IF(AND(E14&lt;&gt;"ND",E14&gt;=0,C14="ND"),1,0)+IF(AND(E15&lt;&gt;"ND",E15&gt;=0,C15="ND"),1,0))/S16</f>
        <v>0</v>
      </c>
      <c r="T33" s="58">
        <f>IF(S33=0,1,0)</f>
        <v>1</v>
      </c>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row>
    <row r="34" spans="2:81" x14ac:dyDescent="0.2">
      <c r="B34" s="17"/>
      <c r="C34" s="17"/>
      <c r="D34" s="17"/>
      <c r="E34" s="17"/>
      <c r="F34" s="17"/>
      <c r="G34" s="17"/>
      <c r="H34" s="17"/>
      <c r="I34" s="17"/>
      <c r="J34" s="17"/>
      <c r="K34" s="17"/>
      <c r="L34" s="17"/>
      <c r="M34" s="17"/>
      <c r="N34" s="17"/>
      <c r="O34" s="17"/>
      <c r="P34" s="17"/>
      <c r="Q34" s="3"/>
      <c r="R34" s="3"/>
      <c r="S34" s="3"/>
      <c r="T34" s="48"/>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c r="BV34" s="17"/>
      <c r="BW34" s="17"/>
      <c r="BX34" s="17"/>
      <c r="BY34" s="17"/>
      <c r="BZ34" s="17"/>
      <c r="CA34" s="17"/>
      <c r="CB34" s="17"/>
      <c r="CC34" s="17"/>
    </row>
    <row r="35" spans="2:81" x14ac:dyDescent="0.2">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row>
    <row r="36" spans="2:81" x14ac:dyDescent="0.2">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row>
    <row r="37" spans="2:81" x14ac:dyDescent="0.2">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c r="BV37" s="17"/>
      <c r="BW37" s="17"/>
      <c r="BX37" s="17"/>
      <c r="BY37" s="17"/>
      <c r="BZ37" s="17"/>
      <c r="CA37" s="17"/>
      <c r="CB37" s="17"/>
      <c r="CC37" s="17"/>
    </row>
    <row r="38" spans="2:81" x14ac:dyDescent="0.2">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7"/>
      <c r="BS38" s="17"/>
      <c r="BT38" s="17"/>
      <c r="BU38" s="17"/>
      <c r="BV38" s="17"/>
      <c r="BW38" s="17"/>
      <c r="BX38" s="17"/>
      <c r="BY38" s="17"/>
      <c r="BZ38" s="17"/>
      <c r="CA38" s="17"/>
      <c r="CB38" s="17"/>
      <c r="CC38" s="17"/>
    </row>
    <row r="39" spans="2:81" x14ac:dyDescent="0.2">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c r="BV39" s="17"/>
      <c r="BW39" s="17"/>
      <c r="BX39" s="17"/>
      <c r="BY39" s="17"/>
      <c r="BZ39" s="17"/>
      <c r="CA39" s="17"/>
      <c r="CB39" s="17"/>
      <c r="CC39" s="17"/>
    </row>
    <row r="40" spans="2:81" x14ac:dyDescent="0.2">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c r="BV40" s="17"/>
      <c r="BW40" s="17"/>
      <c r="BX40" s="17"/>
      <c r="BY40" s="17"/>
      <c r="BZ40" s="17"/>
      <c r="CA40" s="17"/>
      <c r="CB40" s="17"/>
      <c r="CC40" s="17"/>
    </row>
    <row r="41" spans="2:81" x14ac:dyDescent="0.2">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c r="BV41" s="17"/>
      <c r="BW41" s="17"/>
      <c r="BX41" s="17"/>
      <c r="BY41" s="17"/>
      <c r="BZ41" s="17"/>
      <c r="CA41" s="17"/>
      <c r="CB41" s="17"/>
      <c r="CC41" s="17"/>
    </row>
    <row r="42" spans="2:81" x14ac:dyDescent="0.2">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c r="BV42" s="17"/>
      <c r="BW42" s="17"/>
      <c r="BX42" s="17"/>
      <c r="BY42" s="17"/>
      <c r="BZ42" s="17"/>
      <c r="CA42" s="17"/>
      <c r="CB42" s="17"/>
      <c r="CC42" s="17"/>
    </row>
    <row r="43" spans="2:81" x14ac:dyDescent="0.2">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c r="BV43" s="17"/>
      <c r="BW43" s="17"/>
      <c r="BX43" s="17"/>
      <c r="BY43" s="17"/>
      <c r="BZ43" s="17"/>
      <c r="CA43" s="17"/>
      <c r="CB43" s="17"/>
      <c r="CC43" s="17"/>
    </row>
    <row r="44" spans="2:81" x14ac:dyDescent="0.2">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c r="BV44" s="17"/>
      <c r="BW44" s="17"/>
      <c r="BX44" s="17"/>
      <c r="BY44" s="17"/>
      <c r="BZ44" s="17"/>
      <c r="CA44" s="17"/>
      <c r="CB44" s="17"/>
      <c r="CC44" s="17"/>
    </row>
    <row r="45" spans="2:81" x14ac:dyDescent="0.2">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row>
    <row r="46" spans="2:81" x14ac:dyDescent="0.2">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row>
    <row r="47" spans="2:81" x14ac:dyDescent="0.2">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c r="BV47" s="17"/>
      <c r="BW47" s="17"/>
      <c r="BX47" s="17"/>
      <c r="BY47" s="17"/>
      <c r="BZ47" s="17"/>
      <c r="CA47" s="17"/>
      <c r="CB47" s="17"/>
      <c r="CC47" s="17"/>
    </row>
    <row r="48" spans="2:81" x14ac:dyDescent="0.2">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7"/>
      <c r="BS48" s="17"/>
      <c r="BT48" s="17"/>
      <c r="BU48" s="17"/>
      <c r="BV48" s="17"/>
      <c r="BW48" s="17"/>
      <c r="BX48" s="17"/>
      <c r="BY48" s="17"/>
      <c r="BZ48" s="17"/>
      <c r="CA48" s="17"/>
      <c r="CB48" s="17"/>
      <c r="CC48" s="17"/>
    </row>
    <row r="49" spans="2:81" x14ac:dyDescent="0.2">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7"/>
      <c r="BS49" s="17"/>
      <c r="BT49" s="17"/>
      <c r="BU49" s="17"/>
      <c r="BV49" s="17"/>
      <c r="BW49" s="17"/>
      <c r="BX49" s="17"/>
      <c r="BY49" s="17"/>
      <c r="BZ49" s="17"/>
      <c r="CA49" s="17"/>
      <c r="CB49" s="17"/>
      <c r="CC49" s="17"/>
    </row>
    <row r="50" spans="2:81" x14ac:dyDescent="0.2">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7"/>
      <c r="BS50" s="17"/>
      <c r="BT50" s="17"/>
      <c r="BU50" s="17"/>
      <c r="BV50" s="17"/>
      <c r="BW50" s="17"/>
      <c r="BX50" s="17"/>
      <c r="BY50" s="17"/>
      <c r="BZ50" s="17"/>
      <c r="CA50" s="17"/>
      <c r="CB50" s="17"/>
      <c r="CC50" s="17"/>
    </row>
    <row r="51" spans="2:81" x14ac:dyDescent="0.2">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7"/>
      <c r="BO51" s="17"/>
      <c r="BP51" s="17"/>
      <c r="BQ51" s="17"/>
      <c r="BR51" s="17"/>
      <c r="BS51" s="17"/>
      <c r="BT51" s="17"/>
      <c r="BU51" s="17"/>
      <c r="BV51" s="17"/>
      <c r="BW51" s="17"/>
      <c r="BX51" s="17"/>
      <c r="BY51" s="17"/>
      <c r="BZ51" s="17"/>
      <c r="CA51" s="17"/>
      <c r="CB51" s="17"/>
      <c r="CC51" s="17"/>
    </row>
    <row r="52" spans="2:81" x14ac:dyDescent="0.2">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c r="BV52" s="17"/>
      <c r="BW52" s="17"/>
      <c r="BX52" s="17"/>
      <c r="BY52" s="17"/>
      <c r="BZ52" s="17"/>
      <c r="CA52" s="17"/>
      <c r="CB52" s="17"/>
      <c r="CC52" s="17"/>
    </row>
    <row r="53" spans="2:81" x14ac:dyDescent="0.2">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c r="BV53" s="17"/>
      <c r="BW53" s="17"/>
      <c r="BX53" s="17"/>
      <c r="BY53" s="17"/>
      <c r="BZ53" s="17"/>
      <c r="CA53" s="17"/>
      <c r="CB53" s="17"/>
      <c r="CC53" s="17"/>
    </row>
    <row r="54" spans="2:81" x14ac:dyDescent="0.2">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c r="BV54" s="17"/>
      <c r="BW54" s="17"/>
      <c r="BX54" s="17"/>
      <c r="BY54" s="17"/>
      <c r="BZ54" s="17"/>
      <c r="CA54" s="17"/>
      <c r="CB54" s="17"/>
      <c r="CC54" s="17"/>
    </row>
    <row r="55" spans="2:81" x14ac:dyDescent="0.2">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c r="BV55" s="17"/>
      <c r="BW55" s="17"/>
      <c r="BX55" s="17"/>
      <c r="BY55" s="17"/>
      <c r="BZ55" s="17"/>
      <c r="CA55" s="17"/>
      <c r="CB55" s="17"/>
      <c r="CC55" s="17"/>
    </row>
    <row r="56" spans="2:81" x14ac:dyDescent="0.2">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row>
    <row r="57" spans="2:81" x14ac:dyDescent="0.2">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row>
    <row r="58" spans="2:81" x14ac:dyDescent="0.2">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row>
    <row r="59" spans="2:81" x14ac:dyDescent="0.2">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7"/>
      <c r="BS59" s="17"/>
      <c r="BT59" s="17"/>
      <c r="BU59" s="17"/>
      <c r="BV59" s="17"/>
      <c r="BW59" s="17"/>
      <c r="BX59" s="17"/>
      <c r="BY59" s="17"/>
      <c r="BZ59" s="17"/>
      <c r="CA59" s="17"/>
      <c r="CB59" s="17"/>
      <c r="CC59" s="17"/>
    </row>
    <row r="60" spans="2:81" x14ac:dyDescent="0.2">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7"/>
      <c r="BV60" s="17"/>
      <c r="BW60" s="17"/>
      <c r="BX60" s="17"/>
      <c r="BY60" s="17"/>
      <c r="BZ60" s="17"/>
      <c r="CA60" s="17"/>
      <c r="CB60" s="17"/>
      <c r="CC60" s="17"/>
    </row>
    <row r="61" spans="2:81" x14ac:dyDescent="0.2">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17"/>
      <c r="BF61" s="17"/>
      <c r="BG61" s="17"/>
      <c r="BH61" s="17"/>
      <c r="BI61" s="17"/>
      <c r="BJ61" s="17"/>
      <c r="BK61" s="17"/>
      <c r="BL61" s="17"/>
      <c r="BM61" s="17"/>
      <c r="BN61" s="17"/>
      <c r="BO61" s="17"/>
      <c r="BP61" s="17"/>
      <c r="BQ61" s="17"/>
      <c r="BR61" s="17"/>
      <c r="BS61" s="17"/>
      <c r="BT61" s="17"/>
      <c r="BU61" s="17"/>
      <c r="BV61" s="17"/>
      <c r="BW61" s="17"/>
      <c r="BX61" s="17"/>
      <c r="BY61" s="17"/>
      <c r="BZ61" s="17"/>
      <c r="CA61" s="17"/>
      <c r="CB61" s="17"/>
      <c r="CC61" s="17"/>
    </row>
    <row r="62" spans="2:81" x14ac:dyDescent="0.2">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row>
    <row r="63" spans="2:81" x14ac:dyDescent="0.2">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7"/>
      <c r="BI63" s="17"/>
      <c r="BJ63" s="17"/>
      <c r="BK63" s="17"/>
      <c r="BL63" s="17"/>
      <c r="BM63" s="17"/>
      <c r="BN63" s="17"/>
      <c r="BO63" s="17"/>
      <c r="BP63" s="17"/>
      <c r="BQ63" s="17"/>
      <c r="BR63" s="17"/>
      <c r="BS63" s="17"/>
      <c r="BT63" s="17"/>
      <c r="BU63" s="17"/>
      <c r="BV63" s="17"/>
      <c r="BW63" s="17"/>
      <c r="BX63" s="17"/>
      <c r="BY63" s="17"/>
      <c r="BZ63" s="17"/>
      <c r="CA63" s="17"/>
      <c r="CB63" s="17"/>
      <c r="CC63" s="17"/>
    </row>
    <row r="64" spans="2:81" x14ac:dyDescent="0.2">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7"/>
      <c r="BS64" s="17"/>
      <c r="BT64" s="17"/>
      <c r="BU64" s="17"/>
      <c r="BV64" s="17"/>
      <c r="BW64" s="17"/>
      <c r="BX64" s="17"/>
      <c r="BY64" s="17"/>
      <c r="BZ64" s="17"/>
      <c r="CA64" s="17"/>
      <c r="CB64" s="17"/>
      <c r="CC64" s="17"/>
    </row>
    <row r="65" spans="2:81" x14ac:dyDescent="0.2">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7"/>
      <c r="BS65" s="17"/>
      <c r="BT65" s="17"/>
      <c r="BU65" s="17"/>
      <c r="BV65" s="17"/>
      <c r="BW65" s="17"/>
      <c r="BX65" s="17"/>
      <c r="BY65" s="17"/>
      <c r="BZ65" s="17"/>
      <c r="CA65" s="17"/>
      <c r="CB65" s="17"/>
      <c r="CC65" s="17"/>
    </row>
    <row r="66" spans="2:81" x14ac:dyDescent="0.2">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row>
    <row r="67" spans="2:81" x14ac:dyDescent="0.2">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c r="BV67" s="17"/>
      <c r="BW67" s="17"/>
      <c r="BX67" s="17"/>
      <c r="BY67" s="17"/>
      <c r="BZ67" s="17"/>
      <c r="CA67" s="17"/>
      <c r="CB67" s="17"/>
      <c r="CC67" s="17"/>
    </row>
    <row r="68" spans="2:81" x14ac:dyDescent="0.2">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c r="BV68" s="17"/>
      <c r="BW68" s="17"/>
      <c r="BX68" s="17"/>
      <c r="BY68" s="17"/>
      <c r="BZ68" s="17"/>
      <c r="CA68" s="17"/>
      <c r="CB68" s="17"/>
      <c r="CC68" s="17"/>
    </row>
    <row r="69" spans="2:81" x14ac:dyDescent="0.2">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c r="BV69" s="17"/>
      <c r="BW69" s="17"/>
      <c r="BX69" s="17"/>
      <c r="BY69" s="17"/>
      <c r="BZ69" s="17"/>
      <c r="CA69" s="17"/>
      <c r="CB69" s="17"/>
      <c r="CC69" s="17"/>
    </row>
    <row r="70" spans="2:81" x14ac:dyDescent="0.2">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c r="BV70" s="17"/>
      <c r="BW70" s="17"/>
      <c r="BX70" s="17"/>
      <c r="BY70" s="17"/>
      <c r="BZ70" s="17"/>
      <c r="CA70" s="17"/>
      <c r="CB70" s="17"/>
      <c r="CC70" s="17"/>
    </row>
    <row r="71" spans="2:81" x14ac:dyDescent="0.2">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c r="BV71" s="17"/>
      <c r="BW71" s="17"/>
      <c r="BX71" s="17"/>
      <c r="BY71" s="17"/>
      <c r="BZ71" s="17"/>
      <c r="CA71" s="17"/>
      <c r="CB71" s="17"/>
      <c r="CC71" s="17"/>
    </row>
    <row r="72" spans="2:81" x14ac:dyDescent="0.2">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7"/>
      <c r="BS72" s="17"/>
      <c r="BT72" s="17"/>
      <c r="BU72" s="17"/>
      <c r="BV72" s="17"/>
      <c r="BW72" s="17"/>
      <c r="BX72" s="17"/>
      <c r="BY72" s="17"/>
      <c r="BZ72" s="17"/>
      <c r="CA72" s="17"/>
      <c r="CB72" s="17"/>
      <c r="CC72" s="17"/>
    </row>
    <row r="73" spans="2:81" x14ac:dyDescent="0.2">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row>
    <row r="74" spans="2:81" x14ac:dyDescent="0.2">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row>
    <row r="75" spans="2:81" x14ac:dyDescent="0.2">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row>
    <row r="76" spans="2:81" x14ac:dyDescent="0.2">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row>
    <row r="77" spans="2:81" x14ac:dyDescent="0.2">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row>
    <row r="78" spans="2:81" x14ac:dyDescent="0.2">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row>
    <row r="79" spans="2:81" x14ac:dyDescent="0.2">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row>
    <row r="80" spans="2:81" x14ac:dyDescent="0.2">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row>
    <row r="81" spans="2:81" x14ac:dyDescent="0.2">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row>
    <row r="82" spans="2:81" x14ac:dyDescent="0.2">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row>
    <row r="83" spans="2:81" x14ac:dyDescent="0.2">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row>
    <row r="84" spans="2:81" x14ac:dyDescent="0.2">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row>
    <row r="85" spans="2:81" x14ac:dyDescent="0.2">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row>
    <row r="86" spans="2:81" x14ac:dyDescent="0.2">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row>
    <row r="87" spans="2:81" x14ac:dyDescent="0.2">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row>
    <row r="88" spans="2:81" x14ac:dyDescent="0.2">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row>
    <row r="89" spans="2:81" x14ac:dyDescent="0.2">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row>
    <row r="90" spans="2:81" x14ac:dyDescent="0.2">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row>
    <row r="91" spans="2:81" x14ac:dyDescent="0.2">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row>
    <row r="92" spans="2:81" x14ac:dyDescent="0.2">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row>
    <row r="93" spans="2:81" x14ac:dyDescent="0.2">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row>
    <row r="94" spans="2:81" x14ac:dyDescent="0.2">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row>
    <row r="95" spans="2:81" x14ac:dyDescent="0.2">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row>
    <row r="96" spans="2:81" x14ac:dyDescent="0.2">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row>
    <row r="97" spans="2:81" x14ac:dyDescent="0.2">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row>
    <row r="98" spans="2:81" x14ac:dyDescent="0.2">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row>
    <row r="99" spans="2:81" x14ac:dyDescent="0.2">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row>
    <row r="100" spans="2:81" x14ac:dyDescent="0.2">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row>
    <row r="101" spans="2:81" x14ac:dyDescent="0.2">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row>
    <row r="102" spans="2:81" x14ac:dyDescent="0.2">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row>
    <row r="103" spans="2:81" x14ac:dyDescent="0.2">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row>
    <row r="104" spans="2:81" x14ac:dyDescent="0.2">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row>
    <row r="105" spans="2:81" x14ac:dyDescent="0.2">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row>
    <row r="106" spans="2:81" x14ac:dyDescent="0.2">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row>
    <row r="107" spans="2:81" x14ac:dyDescent="0.2">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row>
    <row r="108" spans="2:81" x14ac:dyDescent="0.2">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row>
    <row r="109" spans="2:81" x14ac:dyDescent="0.2">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row>
    <row r="110" spans="2:81" x14ac:dyDescent="0.2">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row>
    <row r="111" spans="2:81" x14ac:dyDescent="0.2">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row>
    <row r="112" spans="2:81" x14ac:dyDescent="0.2">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row>
    <row r="113" spans="2:81" x14ac:dyDescent="0.2">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row>
    <row r="114" spans="2:81" x14ac:dyDescent="0.2">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row>
    <row r="115" spans="2:81" x14ac:dyDescent="0.2">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row>
    <row r="116" spans="2:81" x14ac:dyDescent="0.2">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row>
    <row r="117" spans="2:81" x14ac:dyDescent="0.2">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row>
    <row r="118" spans="2:81" x14ac:dyDescent="0.2">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row>
    <row r="119" spans="2:81" x14ac:dyDescent="0.2">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row>
    <row r="120" spans="2:81" x14ac:dyDescent="0.2">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row>
    <row r="121" spans="2:81" x14ac:dyDescent="0.2">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row>
    <row r="122" spans="2:81" x14ac:dyDescent="0.2">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row>
    <row r="123" spans="2:81" x14ac:dyDescent="0.2">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row>
    <row r="124" spans="2:81" x14ac:dyDescent="0.2">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row>
    <row r="125" spans="2:81" x14ac:dyDescent="0.2">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row>
    <row r="126" spans="2:81" x14ac:dyDescent="0.2">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row>
    <row r="127" spans="2:81" x14ac:dyDescent="0.2">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row>
    <row r="128" spans="2:81" x14ac:dyDescent="0.2">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row>
    <row r="129" spans="2:81" x14ac:dyDescent="0.2">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row>
    <row r="130" spans="2:81" x14ac:dyDescent="0.2">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row>
    <row r="131" spans="2:81" x14ac:dyDescent="0.2">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row>
    <row r="132" spans="2:81" x14ac:dyDescent="0.2">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row>
    <row r="133" spans="2:81" x14ac:dyDescent="0.2">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row>
    <row r="134" spans="2:81" x14ac:dyDescent="0.2">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row>
    <row r="135" spans="2:81" x14ac:dyDescent="0.2">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row>
    <row r="136" spans="2:81" x14ac:dyDescent="0.2">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row>
    <row r="137" spans="2:81" x14ac:dyDescent="0.2">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row>
    <row r="138" spans="2:81" x14ac:dyDescent="0.2">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row>
    <row r="139" spans="2:81" x14ac:dyDescent="0.2">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row>
    <row r="140" spans="2:81" x14ac:dyDescent="0.2">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row>
    <row r="141" spans="2:81" x14ac:dyDescent="0.2">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row>
    <row r="142" spans="2:81" x14ac:dyDescent="0.2">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row>
    <row r="143" spans="2:81" x14ac:dyDescent="0.2">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row>
    <row r="144" spans="2:81" x14ac:dyDescent="0.2">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row>
    <row r="145" spans="2:81" x14ac:dyDescent="0.2">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row>
    <row r="146" spans="2:81" x14ac:dyDescent="0.2">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row>
    <row r="147" spans="2:81" x14ac:dyDescent="0.2">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row>
    <row r="148" spans="2:81" x14ac:dyDescent="0.2">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row>
    <row r="149" spans="2:81" x14ac:dyDescent="0.2">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row>
    <row r="150" spans="2:81" x14ac:dyDescent="0.2">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row>
    <row r="151" spans="2:81" x14ac:dyDescent="0.2">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row>
    <row r="152" spans="2:81" x14ac:dyDescent="0.2">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row>
    <row r="153" spans="2:81" x14ac:dyDescent="0.2">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row>
    <row r="154" spans="2:81" x14ac:dyDescent="0.2">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row>
    <row r="155" spans="2:81" x14ac:dyDescent="0.2">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row>
    <row r="156" spans="2:81" x14ac:dyDescent="0.2">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row>
    <row r="157" spans="2:81" x14ac:dyDescent="0.2">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row>
    <row r="158" spans="2:81" x14ac:dyDescent="0.2">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c r="BV158" s="17"/>
      <c r="BW158" s="17"/>
      <c r="BX158" s="17"/>
      <c r="BY158" s="17"/>
      <c r="BZ158" s="17"/>
      <c r="CA158" s="17"/>
      <c r="CB158" s="17"/>
      <c r="CC158" s="17"/>
    </row>
    <row r="159" spans="2:81" x14ac:dyDescent="0.2">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7"/>
      <c r="BS159" s="17"/>
      <c r="BT159" s="17"/>
      <c r="BU159" s="17"/>
      <c r="BV159" s="17"/>
      <c r="BW159" s="17"/>
      <c r="BX159" s="17"/>
      <c r="BY159" s="17"/>
      <c r="BZ159" s="17"/>
      <c r="CA159" s="17"/>
      <c r="CB159" s="17"/>
      <c r="CC159" s="17"/>
    </row>
    <row r="160" spans="2:81" x14ac:dyDescent="0.2">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7"/>
      <c r="BS160" s="17"/>
      <c r="BT160" s="17"/>
      <c r="BU160" s="17"/>
      <c r="BV160" s="17"/>
      <c r="BW160" s="17"/>
      <c r="BX160" s="17"/>
      <c r="BY160" s="17"/>
      <c r="BZ160" s="17"/>
      <c r="CA160" s="17"/>
      <c r="CB160" s="17"/>
      <c r="CC160" s="17"/>
    </row>
    <row r="161" spans="2:81" x14ac:dyDescent="0.2">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7"/>
      <c r="BS161" s="17"/>
      <c r="BT161" s="17"/>
      <c r="BU161" s="17"/>
      <c r="BV161" s="17"/>
      <c r="BW161" s="17"/>
      <c r="BX161" s="17"/>
      <c r="BY161" s="17"/>
      <c r="BZ161" s="17"/>
      <c r="CA161" s="17"/>
      <c r="CB161" s="17"/>
      <c r="CC161" s="17"/>
    </row>
    <row r="162" spans="2:81" x14ac:dyDescent="0.2">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7"/>
      <c r="BS162" s="17"/>
      <c r="BT162" s="17"/>
      <c r="BU162" s="17"/>
      <c r="BV162" s="17"/>
      <c r="BW162" s="17"/>
      <c r="BX162" s="17"/>
      <c r="BY162" s="17"/>
      <c r="BZ162" s="17"/>
      <c r="CA162" s="17"/>
      <c r="CB162" s="17"/>
      <c r="CC162" s="17"/>
    </row>
    <row r="163" spans="2:81" x14ac:dyDescent="0.2">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7"/>
      <c r="BS163" s="17"/>
      <c r="BT163" s="17"/>
      <c r="BU163" s="17"/>
      <c r="BV163" s="17"/>
      <c r="BW163" s="17"/>
      <c r="BX163" s="17"/>
      <c r="BY163" s="17"/>
      <c r="BZ163" s="17"/>
      <c r="CA163" s="17"/>
      <c r="CB163" s="17"/>
      <c r="CC163" s="17"/>
    </row>
    <row r="164" spans="2:81" x14ac:dyDescent="0.2">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7"/>
      <c r="BS164" s="17"/>
      <c r="BT164" s="17"/>
      <c r="BU164" s="17"/>
      <c r="BV164" s="17"/>
      <c r="BW164" s="17"/>
      <c r="BX164" s="17"/>
      <c r="BY164" s="17"/>
      <c r="BZ164" s="17"/>
      <c r="CA164" s="17"/>
      <c r="CB164" s="17"/>
      <c r="CC164" s="17"/>
    </row>
    <row r="165" spans="2:81" x14ac:dyDescent="0.2">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7"/>
      <c r="BS165" s="17"/>
      <c r="BT165" s="17"/>
      <c r="BU165" s="17"/>
      <c r="BV165" s="17"/>
      <c r="BW165" s="17"/>
      <c r="BX165" s="17"/>
      <c r="BY165" s="17"/>
      <c r="BZ165" s="17"/>
      <c r="CA165" s="17"/>
      <c r="CB165" s="17"/>
      <c r="CC165" s="17"/>
    </row>
    <row r="166" spans="2:81" x14ac:dyDescent="0.2">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7"/>
      <c r="BS166" s="17"/>
      <c r="BT166" s="17"/>
      <c r="BU166" s="17"/>
      <c r="BV166" s="17"/>
      <c r="BW166" s="17"/>
      <c r="BX166" s="17"/>
      <c r="BY166" s="17"/>
      <c r="BZ166" s="17"/>
      <c r="CA166" s="17"/>
      <c r="CB166" s="17"/>
      <c r="CC166" s="17"/>
    </row>
    <row r="167" spans="2:81" x14ac:dyDescent="0.2">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7"/>
      <c r="BS167" s="17"/>
      <c r="BT167" s="17"/>
      <c r="BU167" s="17"/>
      <c r="BV167" s="17"/>
      <c r="BW167" s="17"/>
      <c r="BX167" s="17"/>
      <c r="BY167" s="17"/>
      <c r="BZ167" s="17"/>
      <c r="CA167" s="17"/>
      <c r="CB167" s="17"/>
      <c r="CC167" s="17"/>
    </row>
    <row r="168" spans="2:81" x14ac:dyDescent="0.2">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7"/>
      <c r="BS168" s="17"/>
      <c r="BT168" s="17"/>
      <c r="BU168" s="17"/>
      <c r="BV168" s="17"/>
      <c r="BW168" s="17"/>
      <c r="BX168" s="17"/>
      <c r="BY168" s="17"/>
      <c r="BZ168" s="17"/>
      <c r="CA168" s="17"/>
      <c r="CB168" s="17"/>
      <c r="CC168" s="17"/>
    </row>
    <row r="169" spans="2:81" x14ac:dyDescent="0.2">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7"/>
      <c r="BS169" s="17"/>
      <c r="BT169" s="17"/>
      <c r="BU169" s="17"/>
      <c r="BV169" s="17"/>
      <c r="BW169" s="17"/>
      <c r="BX169" s="17"/>
      <c r="BY169" s="17"/>
      <c r="BZ169" s="17"/>
      <c r="CA169" s="17"/>
      <c r="CB169" s="17"/>
      <c r="CC169" s="17"/>
    </row>
    <row r="170" spans="2:81" x14ac:dyDescent="0.2">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c r="BR170" s="17"/>
      <c r="BS170" s="17"/>
      <c r="BT170" s="17"/>
      <c r="BU170" s="17"/>
      <c r="BV170" s="17"/>
      <c r="BW170" s="17"/>
      <c r="BX170" s="17"/>
      <c r="BY170" s="17"/>
      <c r="BZ170" s="17"/>
      <c r="CA170" s="17"/>
      <c r="CB170" s="17"/>
      <c r="CC170" s="17"/>
    </row>
    <row r="171" spans="2:81" x14ac:dyDescent="0.2">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c r="BR171" s="17"/>
      <c r="BS171" s="17"/>
      <c r="BT171" s="17"/>
      <c r="BU171" s="17"/>
      <c r="BV171" s="17"/>
      <c r="BW171" s="17"/>
      <c r="BX171" s="17"/>
      <c r="BY171" s="17"/>
      <c r="BZ171" s="17"/>
      <c r="CA171" s="17"/>
      <c r="CB171" s="17"/>
      <c r="CC171" s="17"/>
    </row>
    <row r="172" spans="2:81" x14ac:dyDescent="0.2">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7"/>
      <c r="BS172" s="17"/>
      <c r="BT172" s="17"/>
      <c r="BU172" s="17"/>
      <c r="BV172" s="17"/>
      <c r="BW172" s="17"/>
      <c r="BX172" s="17"/>
      <c r="BY172" s="17"/>
      <c r="BZ172" s="17"/>
      <c r="CA172" s="17"/>
      <c r="CB172" s="17"/>
      <c r="CC172" s="17"/>
    </row>
    <row r="173" spans="2:81" x14ac:dyDescent="0.2">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7"/>
      <c r="BS173" s="17"/>
      <c r="BT173" s="17"/>
      <c r="BU173" s="17"/>
      <c r="BV173" s="17"/>
      <c r="BW173" s="17"/>
      <c r="BX173" s="17"/>
      <c r="BY173" s="17"/>
      <c r="BZ173" s="17"/>
      <c r="CA173" s="17"/>
      <c r="CB173" s="17"/>
      <c r="CC173" s="17"/>
    </row>
    <row r="174" spans="2:81" x14ac:dyDescent="0.2">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c r="BV174" s="17"/>
      <c r="BW174" s="17"/>
      <c r="BX174" s="17"/>
      <c r="BY174" s="17"/>
      <c r="BZ174" s="17"/>
      <c r="CA174" s="17"/>
      <c r="CB174" s="17"/>
      <c r="CC174" s="17"/>
    </row>
    <row r="175" spans="2:81" x14ac:dyDescent="0.2">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7"/>
      <c r="BS175" s="17"/>
      <c r="BT175" s="17"/>
      <c r="BU175" s="17"/>
      <c r="BV175" s="17"/>
      <c r="BW175" s="17"/>
      <c r="BX175" s="17"/>
      <c r="BY175" s="17"/>
      <c r="BZ175" s="17"/>
      <c r="CA175" s="17"/>
      <c r="CB175" s="17"/>
      <c r="CC175" s="17"/>
    </row>
    <row r="176" spans="2:81" x14ac:dyDescent="0.2">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7"/>
      <c r="BS176" s="17"/>
      <c r="BT176" s="17"/>
      <c r="BU176" s="17"/>
      <c r="BV176" s="17"/>
      <c r="BW176" s="17"/>
      <c r="BX176" s="17"/>
      <c r="BY176" s="17"/>
      <c r="BZ176" s="17"/>
      <c r="CA176" s="17"/>
      <c r="CB176" s="17"/>
      <c r="CC176" s="17"/>
    </row>
    <row r="177" spans="2:81" x14ac:dyDescent="0.2">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7"/>
      <c r="BS177" s="17"/>
      <c r="BT177" s="17"/>
      <c r="BU177" s="17"/>
      <c r="BV177" s="17"/>
      <c r="BW177" s="17"/>
      <c r="BX177" s="17"/>
      <c r="BY177" s="17"/>
      <c r="BZ177" s="17"/>
      <c r="CA177" s="17"/>
      <c r="CB177" s="17"/>
      <c r="CC177" s="17"/>
    </row>
    <row r="178" spans="2:81" x14ac:dyDescent="0.2">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c r="BR178" s="17"/>
      <c r="BS178" s="17"/>
      <c r="BT178" s="17"/>
      <c r="BU178" s="17"/>
      <c r="BV178" s="17"/>
      <c r="BW178" s="17"/>
      <c r="BX178" s="17"/>
      <c r="BY178" s="17"/>
      <c r="BZ178" s="17"/>
      <c r="CA178" s="17"/>
      <c r="CB178" s="17"/>
      <c r="CC178" s="17"/>
    </row>
    <row r="179" spans="2:81" x14ac:dyDescent="0.2">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7"/>
      <c r="BS179" s="17"/>
      <c r="BT179" s="17"/>
      <c r="BU179" s="17"/>
      <c r="BV179" s="17"/>
      <c r="BW179" s="17"/>
      <c r="BX179" s="17"/>
      <c r="BY179" s="17"/>
      <c r="BZ179" s="17"/>
      <c r="CA179" s="17"/>
      <c r="CB179" s="17"/>
      <c r="CC179" s="17"/>
    </row>
    <row r="180" spans="2:81" x14ac:dyDescent="0.2">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7"/>
      <c r="BS180" s="17"/>
      <c r="BT180" s="17"/>
      <c r="BU180" s="17"/>
      <c r="BV180" s="17"/>
      <c r="BW180" s="17"/>
      <c r="BX180" s="17"/>
      <c r="BY180" s="17"/>
      <c r="BZ180" s="17"/>
      <c r="CA180" s="17"/>
      <c r="CB180" s="17"/>
      <c r="CC180" s="17"/>
    </row>
    <row r="181" spans="2:81" x14ac:dyDescent="0.2">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7"/>
      <c r="BS181" s="17"/>
      <c r="BT181" s="17"/>
      <c r="BU181" s="17"/>
      <c r="BV181" s="17"/>
      <c r="BW181" s="17"/>
      <c r="BX181" s="17"/>
      <c r="BY181" s="17"/>
      <c r="BZ181" s="17"/>
      <c r="CA181" s="17"/>
      <c r="CB181" s="17"/>
      <c r="CC181" s="17"/>
    </row>
    <row r="182" spans="2:81" x14ac:dyDescent="0.2">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7"/>
      <c r="BS182" s="17"/>
      <c r="BT182" s="17"/>
      <c r="BU182" s="17"/>
      <c r="BV182" s="17"/>
      <c r="BW182" s="17"/>
      <c r="BX182" s="17"/>
      <c r="BY182" s="17"/>
      <c r="BZ182" s="17"/>
      <c r="CA182" s="17"/>
      <c r="CB182" s="17"/>
      <c r="CC182" s="17"/>
    </row>
    <row r="183" spans="2:81" x14ac:dyDescent="0.2">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7"/>
      <c r="BS183" s="17"/>
      <c r="BT183" s="17"/>
      <c r="BU183" s="17"/>
      <c r="BV183" s="17"/>
      <c r="BW183" s="17"/>
      <c r="BX183" s="17"/>
      <c r="BY183" s="17"/>
      <c r="BZ183" s="17"/>
      <c r="CA183" s="17"/>
      <c r="CB183" s="17"/>
      <c r="CC183" s="17"/>
    </row>
    <row r="184" spans="2:81" x14ac:dyDescent="0.2">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7"/>
      <c r="BS184" s="17"/>
      <c r="BT184" s="17"/>
      <c r="BU184" s="17"/>
      <c r="BV184" s="17"/>
      <c r="BW184" s="17"/>
      <c r="BX184" s="17"/>
      <c r="BY184" s="17"/>
      <c r="BZ184" s="17"/>
      <c r="CA184" s="17"/>
      <c r="CB184" s="17"/>
      <c r="CC184" s="17"/>
    </row>
    <row r="185" spans="2:81" x14ac:dyDescent="0.2">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7"/>
      <c r="BS185" s="17"/>
      <c r="BT185" s="17"/>
      <c r="BU185" s="17"/>
      <c r="BV185" s="17"/>
      <c r="BW185" s="17"/>
      <c r="BX185" s="17"/>
      <c r="BY185" s="17"/>
      <c r="BZ185" s="17"/>
      <c r="CA185" s="17"/>
      <c r="CB185" s="17"/>
      <c r="CC185" s="17"/>
    </row>
    <row r="186" spans="2:81" x14ac:dyDescent="0.2">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c r="BV186" s="17"/>
      <c r="BW186" s="17"/>
      <c r="BX186" s="17"/>
      <c r="BY186" s="17"/>
      <c r="BZ186" s="17"/>
      <c r="CA186" s="17"/>
      <c r="CB186" s="17"/>
      <c r="CC186" s="17"/>
    </row>
    <row r="187" spans="2:81" x14ac:dyDescent="0.2">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c r="BV187" s="17"/>
      <c r="BW187" s="17"/>
      <c r="BX187" s="17"/>
      <c r="BY187" s="17"/>
      <c r="BZ187" s="17"/>
      <c r="CA187" s="17"/>
      <c r="CB187" s="17"/>
      <c r="CC187" s="17"/>
    </row>
    <row r="188" spans="2:81" x14ac:dyDescent="0.2">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c r="BV188" s="17"/>
      <c r="BW188" s="17"/>
      <c r="BX188" s="17"/>
      <c r="BY188" s="17"/>
      <c r="BZ188" s="17"/>
      <c r="CA188" s="17"/>
      <c r="CB188" s="17"/>
      <c r="CC188" s="17"/>
    </row>
    <row r="189" spans="2:81" x14ac:dyDescent="0.2">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c r="BV189" s="17"/>
      <c r="BW189" s="17"/>
      <c r="BX189" s="17"/>
      <c r="BY189" s="17"/>
      <c r="BZ189" s="17"/>
      <c r="CA189" s="17"/>
      <c r="CB189" s="17"/>
      <c r="CC189" s="17"/>
    </row>
    <row r="190" spans="2:81" x14ac:dyDescent="0.2">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7"/>
      <c r="BS190" s="17"/>
      <c r="BT190" s="17"/>
      <c r="BU190" s="17"/>
      <c r="BV190" s="17"/>
      <c r="BW190" s="17"/>
      <c r="BX190" s="17"/>
      <c r="BY190" s="17"/>
      <c r="BZ190" s="17"/>
      <c r="CA190" s="17"/>
      <c r="CB190" s="17"/>
      <c r="CC190" s="17"/>
    </row>
    <row r="191" spans="2:81" x14ac:dyDescent="0.2">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7"/>
      <c r="BS191" s="17"/>
      <c r="BT191" s="17"/>
      <c r="BU191" s="17"/>
      <c r="BV191" s="17"/>
      <c r="BW191" s="17"/>
      <c r="BX191" s="17"/>
      <c r="BY191" s="17"/>
      <c r="BZ191" s="17"/>
      <c r="CA191" s="17"/>
      <c r="CB191" s="17"/>
      <c r="CC191" s="17"/>
    </row>
    <row r="192" spans="2:81" x14ac:dyDescent="0.2">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7"/>
      <c r="BS192" s="17"/>
      <c r="BT192" s="17"/>
      <c r="BU192" s="17"/>
      <c r="BV192" s="17"/>
      <c r="BW192" s="17"/>
      <c r="BX192" s="17"/>
      <c r="BY192" s="17"/>
      <c r="BZ192" s="17"/>
      <c r="CA192" s="17"/>
      <c r="CB192" s="17"/>
      <c r="CC192" s="17"/>
    </row>
    <row r="193" spans="2:81" x14ac:dyDescent="0.2">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7"/>
      <c r="BS193" s="17"/>
      <c r="BT193" s="17"/>
      <c r="BU193" s="17"/>
      <c r="BV193" s="17"/>
      <c r="BW193" s="17"/>
      <c r="BX193" s="17"/>
      <c r="BY193" s="17"/>
      <c r="BZ193" s="17"/>
      <c r="CA193" s="17"/>
      <c r="CB193" s="17"/>
      <c r="CC193" s="17"/>
    </row>
    <row r="194" spans="2:81" x14ac:dyDescent="0.2">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7"/>
      <c r="BS194" s="17"/>
      <c r="BT194" s="17"/>
      <c r="BU194" s="17"/>
      <c r="BV194" s="17"/>
      <c r="BW194" s="17"/>
      <c r="BX194" s="17"/>
      <c r="BY194" s="17"/>
      <c r="BZ194" s="17"/>
      <c r="CA194" s="17"/>
      <c r="CB194" s="17"/>
      <c r="CC194" s="17"/>
    </row>
    <row r="195" spans="2:81" x14ac:dyDescent="0.2">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c r="BR195" s="17"/>
      <c r="BS195" s="17"/>
      <c r="BT195" s="17"/>
      <c r="BU195" s="17"/>
      <c r="BV195" s="17"/>
      <c r="BW195" s="17"/>
      <c r="BX195" s="17"/>
      <c r="BY195" s="17"/>
      <c r="BZ195" s="17"/>
      <c r="CA195" s="17"/>
      <c r="CB195" s="17"/>
      <c r="CC195" s="17"/>
    </row>
    <row r="196" spans="2:81" x14ac:dyDescent="0.2">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7"/>
      <c r="BS196" s="17"/>
      <c r="BT196" s="17"/>
      <c r="BU196" s="17"/>
      <c r="BV196" s="17"/>
      <c r="BW196" s="17"/>
      <c r="BX196" s="17"/>
      <c r="BY196" s="17"/>
      <c r="BZ196" s="17"/>
      <c r="CA196" s="17"/>
      <c r="CB196" s="17"/>
      <c r="CC196" s="17"/>
    </row>
    <row r="197" spans="2:81" x14ac:dyDescent="0.2">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7"/>
      <c r="BS197" s="17"/>
      <c r="BT197" s="17"/>
      <c r="BU197" s="17"/>
      <c r="BV197" s="17"/>
      <c r="BW197" s="17"/>
      <c r="BX197" s="17"/>
      <c r="BY197" s="17"/>
      <c r="BZ197" s="17"/>
      <c r="CA197" s="17"/>
      <c r="CB197" s="17"/>
      <c r="CC197" s="17"/>
    </row>
    <row r="198" spans="2:81" x14ac:dyDescent="0.2">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7"/>
      <c r="BS198" s="17"/>
      <c r="BT198" s="17"/>
      <c r="BU198" s="17"/>
      <c r="BV198" s="17"/>
      <c r="BW198" s="17"/>
      <c r="BX198" s="17"/>
      <c r="BY198" s="17"/>
      <c r="BZ198" s="17"/>
      <c r="CA198" s="17"/>
      <c r="CB198" s="17"/>
      <c r="CC198" s="17"/>
    </row>
    <row r="199" spans="2:81" x14ac:dyDescent="0.2">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7"/>
      <c r="BS199" s="17"/>
      <c r="BT199" s="17"/>
      <c r="BU199" s="17"/>
      <c r="BV199" s="17"/>
      <c r="BW199" s="17"/>
      <c r="BX199" s="17"/>
      <c r="BY199" s="17"/>
      <c r="BZ199" s="17"/>
      <c r="CA199" s="17"/>
      <c r="CB199" s="17"/>
      <c r="CC199" s="17"/>
    </row>
    <row r="200" spans="2:81" x14ac:dyDescent="0.2">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c r="BV200" s="17"/>
      <c r="BW200" s="17"/>
      <c r="BX200" s="17"/>
      <c r="BY200" s="17"/>
      <c r="BZ200" s="17"/>
      <c r="CA200" s="17"/>
      <c r="CB200" s="17"/>
      <c r="CC200" s="17"/>
    </row>
    <row r="201" spans="2:81" x14ac:dyDescent="0.2">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c r="BV201" s="17"/>
      <c r="BW201" s="17"/>
      <c r="BX201" s="17"/>
      <c r="BY201" s="17"/>
      <c r="BZ201" s="17"/>
      <c r="CA201" s="17"/>
      <c r="CB201" s="17"/>
      <c r="CC201" s="17"/>
    </row>
    <row r="202" spans="2:81" x14ac:dyDescent="0.2">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7"/>
      <c r="BS202" s="17"/>
      <c r="BT202" s="17"/>
      <c r="BU202" s="17"/>
      <c r="BV202" s="17"/>
      <c r="BW202" s="17"/>
      <c r="BX202" s="17"/>
      <c r="BY202" s="17"/>
      <c r="BZ202" s="17"/>
      <c r="CA202" s="17"/>
      <c r="CB202" s="17"/>
      <c r="CC202" s="17"/>
    </row>
    <row r="203" spans="2:81" x14ac:dyDescent="0.2">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7"/>
      <c r="BS203" s="17"/>
      <c r="BT203" s="17"/>
      <c r="BU203" s="17"/>
      <c r="BV203" s="17"/>
      <c r="BW203" s="17"/>
      <c r="BX203" s="17"/>
      <c r="BY203" s="17"/>
      <c r="BZ203" s="17"/>
      <c r="CA203" s="17"/>
      <c r="CB203" s="17"/>
      <c r="CC203" s="17"/>
    </row>
    <row r="204" spans="2:81" x14ac:dyDescent="0.2">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7"/>
      <c r="BS204" s="17"/>
      <c r="BT204" s="17"/>
      <c r="BU204" s="17"/>
      <c r="BV204" s="17"/>
      <c r="BW204" s="17"/>
      <c r="BX204" s="17"/>
      <c r="BY204" s="17"/>
      <c r="BZ204" s="17"/>
      <c r="CA204" s="17"/>
      <c r="CB204" s="17"/>
      <c r="CC204" s="17"/>
    </row>
    <row r="205" spans="2:81" x14ac:dyDescent="0.2">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7"/>
      <c r="BS205" s="17"/>
      <c r="BT205" s="17"/>
      <c r="BU205" s="17"/>
      <c r="BV205" s="17"/>
      <c r="BW205" s="17"/>
      <c r="BX205" s="17"/>
      <c r="BY205" s="17"/>
      <c r="BZ205" s="17"/>
      <c r="CA205" s="17"/>
      <c r="CB205" s="17"/>
      <c r="CC205" s="17"/>
    </row>
    <row r="206" spans="2:81" x14ac:dyDescent="0.2">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7"/>
      <c r="BS206" s="17"/>
      <c r="BT206" s="17"/>
      <c r="BU206" s="17"/>
      <c r="BV206" s="17"/>
      <c r="BW206" s="17"/>
      <c r="BX206" s="17"/>
      <c r="BY206" s="17"/>
      <c r="BZ206" s="17"/>
      <c r="CA206" s="17"/>
      <c r="CB206" s="17"/>
      <c r="CC206" s="17"/>
    </row>
    <row r="207" spans="2:81" x14ac:dyDescent="0.2">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7"/>
      <c r="BS207" s="17"/>
      <c r="BT207" s="17"/>
      <c r="BU207" s="17"/>
      <c r="BV207" s="17"/>
      <c r="BW207" s="17"/>
      <c r="BX207" s="17"/>
      <c r="BY207" s="17"/>
      <c r="BZ207" s="17"/>
      <c r="CA207" s="17"/>
      <c r="CB207" s="17"/>
      <c r="CC207" s="17"/>
    </row>
    <row r="208" spans="2:81" x14ac:dyDescent="0.2">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c r="BR208" s="17"/>
      <c r="BS208" s="17"/>
      <c r="BT208" s="17"/>
      <c r="BU208" s="17"/>
      <c r="BV208" s="17"/>
      <c r="BW208" s="17"/>
      <c r="BX208" s="17"/>
      <c r="BY208" s="17"/>
      <c r="BZ208" s="17"/>
      <c r="CA208" s="17"/>
      <c r="CB208" s="17"/>
      <c r="CC208" s="17"/>
    </row>
    <row r="209" spans="2:81" x14ac:dyDescent="0.2">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c r="BR209" s="17"/>
      <c r="BS209" s="17"/>
      <c r="BT209" s="17"/>
      <c r="BU209" s="17"/>
      <c r="BV209" s="17"/>
      <c r="BW209" s="17"/>
      <c r="BX209" s="17"/>
      <c r="BY209" s="17"/>
      <c r="BZ209" s="17"/>
      <c r="CA209" s="17"/>
      <c r="CB209" s="17"/>
      <c r="CC209" s="17"/>
    </row>
    <row r="210" spans="2:81" x14ac:dyDescent="0.2">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c r="BB210" s="17"/>
      <c r="BC210" s="17"/>
      <c r="BD210" s="17"/>
      <c r="BE210" s="17"/>
      <c r="BF210" s="17"/>
      <c r="BG210" s="17"/>
      <c r="BH210" s="17"/>
      <c r="BI210" s="17"/>
      <c r="BJ210" s="17"/>
      <c r="BK210" s="17"/>
      <c r="BL210" s="17"/>
      <c r="BM210" s="17"/>
      <c r="BN210" s="17"/>
      <c r="BO210" s="17"/>
      <c r="BP210" s="17"/>
      <c r="BQ210" s="17"/>
      <c r="BR210" s="17"/>
      <c r="BS210" s="17"/>
      <c r="BT210" s="17"/>
      <c r="BU210" s="17"/>
      <c r="BV210" s="17"/>
      <c r="BW210" s="17"/>
      <c r="BX210" s="17"/>
      <c r="BY210" s="17"/>
      <c r="BZ210" s="17"/>
      <c r="CA210" s="17"/>
      <c r="CB210" s="17"/>
      <c r="CC210" s="17"/>
    </row>
    <row r="211" spans="2:81" x14ac:dyDescent="0.2">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c r="BB211" s="17"/>
      <c r="BC211" s="17"/>
      <c r="BD211" s="17"/>
      <c r="BE211" s="17"/>
      <c r="BF211" s="17"/>
      <c r="BG211" s="17"/>
      <c r="BH211" s="17"/>
      <c r="BI211" s="17"/>
      <c r="BJ211" s="17"/>
      <c r="BK211" s="17"/>
      <c r="BL211" s="17"/>
      <c r="BM211" s="17"/>
      <c r="BN211" s="17"/>
      <c r="BO211" s="17"/>
      <c r="BP211" s="17"/>
      <c r="BQ211" s="17"/>
      <c r="BR211" s="17"/>
      <c r="BS211" s="17"/>
      <c r="BT211" s="17"/>
      <c r="BU211" s="17"/>
      <c r="BV211" s="17"/>
      <c r="BW211" s="17"/>
      <c r="BX211" s="17"/>
      <c r="BY211" s="17"/>
      <c r="BZ211" s="17"/>
      <c r="CA211" s="17"/>
      <c r="CB211" s="17"/>
      <c r="CC211" s="17"/>
    </row>
    <row r="212" spans="2:81" x14ac:dyDescent="0.2">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c r="BR212" s="17"/>
      <c r="BS212" s="17"/>
      <c r="BT212" s="17"/>
      <c r="BU212" s="17"/>
      <c r="BV212" s="17"/>
      <c r="BW212" s="17"/>
      <c r="BX212" s="17"/>
      <c r="BY212" s="17"/>
      <c r="BZ212" s="17"/>
      <c r="CA212" s="17"/>
      <c r="CB212" s="17"/>
      <c r="CC212" s="17"/>
    </row>
    <row r="213" spans="2:81" x14ac:dyDescent="0.2">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c r="BR213" s="17"/>
      <c r="BS213" s="17"/>
      <c r="BT213" s="17"/>
      <c r="BU213" s="17"/>
      <c r="BV213" s="17"/>
      <c r="BW213" s="17"/>
      <c r="BX213" s="17"/>
      <c r="BY213" s="17"/>
      <c r="BZ213" s="17"/>
      <c r="CA213" s="17"/>
      <c r="CB213" s="17"/>
      <c r="CC213" s="17"/>
    </row>
    <row r="214" spans="2:81" x14ac:dyDescent="0.2">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7"/>
      <c r="BS214" s="17"/>
      <c r="BT214" s="17"/>
      <c r="BU214" s="17"/>
      <c r="BV214" s="17"/>
      <c r="BW214" s="17"/>
      <c r="BX214" s="17"/>
      <c r="BY214" s="17"/>
      <c r="BZ214" s="17"/>
      <c r="CA214" s="17"/>
      <c r="CB214" s="17"/>
      <c r="CC214" s="17"/>
    </row>
    <row r="215" spans="2:81" x14ac:dyDescent="0.2">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c r="BV215" s="17"/>
      <c r="BW215" s="17"/>
      <c r="BX215" s="17"/>
      <c r="BY215" s="17"/>
      <c r="BZ215" s="17"/>
      <c r="CA215" s="17"/>
      <c r="CB215" s="17"/>
      <c r="CC215" s="17"/>
    </row>
    <row r="216" spans="2:81" x14ac:dyDescent="0.2">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c r="BR216" s="17"/>
      <c r="BS216" s="17"/>
      <c r="BT216" s="17"/>
      <c r="BU216" s="17"/>
      <c r="BV216" s="17"/>
      <c r="BW216" s="17"/>
      <c r="BX216" s="17"/>
      <c r="BY216" s="17"/>
      <c r="BZ216" s="17"/>
      <c r="CA216" s="17"/>
      <c r="CB216" s="17"/>
      <c r="CC216" s="17"/>
    </row>
    <row r="217" spans="2:81" x14ac:dyDescent="0.2">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7"/>
      <c r="BS217" s="17"/>
      <c r="BT217" s="17"/>
      <c r="BU217" s="17"/>
      <c r="BV217" s="17"/>
      <c r="BW217" s="17"/>
      <c r="BX217" s="17"/>
      <c r="BY217" s="17"/>
      <c r="BZ217" s="17"/>
      <c r="CA217" s="17"/>
      <c r="CB217" s="17"/>
      <c r="CC217" s="17"/>
    </row>
    <row r="218" spans="2:81" x14ac:dyDescent="0.2">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c r="BR218" s="17"/>
      <c r="BS218" s="17"/>
      <c r="BT218" s="17"/>
      <c r="BU218" s="17"/>
      <c r="BV218" s="17"/>
      <c r="BW218" s="17"/>
      <c r="BX218" s="17"/>
      <c r="BY218" s="17"/>
      <c r="BZ218" s="17"/>
      <c r="CA218" s="17"/>
      <c r="CB218" s="17"/>
      <c r="CC218" s="17"/>
    </row>
    <row r="219" spans="2:81" x14ac:dyDescent="0.2">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7"/>
      <c r="BS219" s="17"/>
      <c r="BT219" s="17"/>
      <c r="BU219" s="17"/>
      <c r="BV219" s="17"/>
      <c r="BW219" s="17"/>
      <c r="BX219" s="17"/>
      <c r="BY219" s="17"/>
      <c r="BZ219" s="17"/>
      <c r="CA219" s="17"/>
      <c r="CB219" s="17"/>
      <c r="CC219" s="17"/>
    </row>
    <row r="220" spans="2:81" x14ac:dyDescent="0.2">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7"/>
      <c r="BS220" s="17"/>
      <c r="BT220" s="17"/>
      <c r="BU220" s="17"/>
      <c r="BV220" s="17"/>
      <c r="BW220" s="17"/>
      <c r="BX220" s="17"/>
      <c r="BY220" s="17"/>
      <c r="BZ220" s="17"/>
      <c r="CA220" s="17"/>
      <c r="CB220" s="17"/>
      <c r="CC220" s="17"/>
    </row>
    <row r="221" spans="2:81" x14ac:dyDescent="0.2">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7"/>
      <c r="BS221" s="17"/>
      <c r="BT221" s="17"/>
      <c r="BU221" s="17"/>
      <c r="BV221" s="17"/>
      <c r="BW221" s="17"/>
      <c r="BX221" s="17"/>
      <c r="BY221" s="17"/>
      <c r="BZ221" s="17"/>
      <c r="CA221" s="17"/>
      <c r="CB221" s="17"/>
      <c r="CC221" s="17"/>
    </row>
    <row r="222" spans="2:81" x14ac:dyDescent="0.2">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7"/>
      <c r="BS222" s="17"/>
      <c r="BT222" s="17"/>
      <c r="BU222" s="17"/>
      <c r="BV222" s="17"/>
      <c r="BW222" s="17"/>
      <c r="BX222" s="17"/>
      <c r="BY222" s="17"/>
      <c r="BZ222" s="17"/>
      <c r="CA222" s="17"/>
      <c r="CB222" s="17"/>
      <c r="CC222" s="17"/>
    </row>
    <row r="223" spans="2:81" x14ac:dyDescent="0.2">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7"/>
      <c r="BS223" s="17"/>
      <c r="BT223" s="17"/>
      <c r="BU223" s="17"/>
      <c r="BV223" s="17"/>
      <c r="BW223" s="17"/>
      <c r="BX223" s="17"/>
      <c r="BY223" s="17"/>
      <c r="BZ223" s="17"/>
      <c r="CA223" s="17"/>
      <c r="CB223" s="17"/>
      <c r="CC223" s="17"/>
    </row>
    <row r="224" spans="2:81" x14ac:dyDescent="0.2">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7"/>
      <c r="BS224" s="17"/>
      <c r="BT224" s="17"/>
      <c r="BU224" s="17"/>
      <c r="BV224" s="17"/>
      <c r="BW224" s="17"/>
      <c r="BX224" s="17"/>
      <c r="BY224" s="17"/>
      <c r="BZ224" s="17"/>
      <c r="CA224" s="17"/>
      <c r="CB224" s="17"/>
      <c r="CC224" s="17"/>
    </row>
    <row r="225" spans="2:81" x14ac:dyDescent="0.2">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7"/>
      <c r="BS225" s="17"/>
      <c r="BT225" s="17"/>
      <c r="BU225" s="17"/>
      <c r="BV225" s="17"/>
      <c r="BW225" s="17"/>
      <c r="BX225" s="17"/>
      <c r="BY225" s="17"/>
      <c r="BZ225" s="17"/>
      <c r="CA225" s="17"/>
      <c r="CB225" s="17"/>
      <c r="CC225" s="17"/>
    </row>
    <row r="226" spans="2:81" x14ac:dyDescent="0.2">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7"/>
      <c r="BS226" s="17"/>
      <c r="BT226" s="17"/>
      <c r="BU226" s="17"/>
      <c r="BV226" s="17"/>
      <c r="BW226" s="17"/>
      <c r="BX226" s="17"/>
      <c r="BY226" s="17"/>
      <c r="BZ226" s="17"/>
      <c r="CA226" s="17"/>
      <c r="CB226" s="17"/>
      <c r="CC226" s="17"/>
    </row>
    <row r="227" spans="2:81" x14ac:dyDescent="0.2">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c r="BR227" s="17"/>
      <c r="BS227" s="17"/>
      <c r="BT227" s="17"/>
      <c r="BU227" s="17"/>
      <c r="BV227" s="17"/>
      <c r="BW227" s="17"/>
      <c r="BX227" s="17"/>
      <c r="BY227" s="17"/>
      <c r="BZ227" s="17"/>
      <c r="CA227" s="17"/>
      <c r="CB227" s="17"/>
      <c r="CC227" s="17"/>
    </row>
    <row r="228" spans="2:81" x14ac:dyDescent="0.2">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7"/>
      <c r="BS228" s="17"/>
      <c r="BT228" s="17"/>
      <c r="BU228" s="17"/>
      <c r="BV228" s="17"/>
      <c r="BW228" s="17"/>
      <c r="BX228" s="17"/>
      <c r="BY228" s="17"/>
      <c r="BZ228" s="17"/>
      <c r="CA228" s="17"/>
      <c r="CB228" s="17"/>
      <c r="CC228" s="17"/>
    </row>
    <row r="229" spans="2:81" x14ac:dyDescent="0.2">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7"/>
      <c r="BS229" s="17"/>
      <c r="BT229" s="17"/>
      <c r="BU229" s="17"/>
      <c r="BV229" s="17"/>
      <c r="BW229" s="17"/>
      <c r="BX229" s="17"/>
      <c r="BY229" s="17"/>
      <c r="BZ229" s="17"/>
      <c r="CA229" s="17"/>
      <c r="CB229" s="17"/>
      <c r="CC229" s="17"/>
    </row>
    <row r="230" spans="2:81" x14ac:dyDescent="0.2">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7"/>
      <c r="BS230" s="17"/>
      <c r="BT230" s="17"/>
      <c r="BU230" s="17"/>
      <c r="BV230" s="17"/>
      <c r="BW230" s="17"/>
      <c r="BX230" s="17"/>
      <c r="BY230" s="17"/>
      <c r="BZ230" s="17"/>
      <c r="CA230" s="17"/>
      <c r="CB230" s="17"/>
      <c r="CC230" s="17"/>
    </row>
    <row r="231" spans="2:81" x14ac:dyDescent="0.2">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7"/>
      <c r="BS231" s="17"/>
      <c r="BT231" s="17"/>
      <c r="BU231" s="17"/>
      <c r="BV231" s="17"/>
      <c r="BW231" s="17"/>
      <c r="BX231" s="17"/>
      <c r="BY231" s="17"/>
      <c r="BZ231" s="17"/>
      <c r="CA231" s="17"/>
      <c r="CB231" s="17"/>
      <c r="CC231" s="17"/>
    </row>
    <row r="232" spans="2:81" x14ac:dyDescent="0.2">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7"/>
      <c r="BS232" s="17"/>
      <c r="BT232" s="17"/>
      <c r="BU232" s="17"/>
      <c r="BV232" s="17"/>
      <c r="BW232" s="17"/>
      <c r="BX232" s="17"/>
      <c r="BY232" s="17"/>
      <c r="BZ232" s="17"/>
      <c r="CA232" s="17"/>
      <c r="CB232" s="17"/>
      <c r="CC232" s="17"/>
    </row>
    <row r="233" spans="2:81" x14ac:dyDescent="0.2">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7"/>
      <c r="BS233" s="17"/>
      <c r="BT233" s="17"/>
      <c r="BU233" s="17"/>
      <c r="BV233" s="17"/>
      <c r="BW233" s="17"/>
      <c r="BX233" s="17"/>
      <c r="BY233" s="17"/>
      <c r="BZ233" s="17"/>
      <c r="CA233" s="17"/>
      <c r="CB233" s="17"/>
      <c r="CC233" s="17"/>
    </row>
    <row r="234" spans="2:81" x14ac:dyDescent="0.2">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c r="BR234" s="17"/>
      <c r="BS234" s="17"/>
      <c r="BT234" s="17"/>
      <c r="BU234" s="17"/>
      <c r="BV234" s="17"/>
      <c r="BW234" s="17"/>
      <c r="BX234" s="17"/>
      <c r="BY234" s="17"/>
      <c r="BZ234" s="17"/>
      <c r="CA234" s="17"/>
      <c r="CB234" s="17"/>
      <c r="CC234" s="17"/>
    </row>
    <row r="235" spans="2:81" x14ac:dyDescent="0.2">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c r="BR235" s="17"/>
      <c r="BS235" s="17"/>
      <c r="BT235" s="17"/>
      <c r="BU235" s="17"/>
      <c r="BV235" s="17"/>
      <c r="BW235" s="17"/>
      <c r="BX235" s="17"/>
      <c r="BY235" s="17"/>
      <c r="BZ235" s="17"/>
      <c r="CA235" s="17"/>
      <c r="CB235" s="17"/>
      <c r="CC235" s="17"/>
    </row>
    <row r="236" spans="2:81" x14ac:dyDescent="0.2">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7"/>
      <c r="BS236" s="17"/>
      <c r="BT236" s="17"/>
      <c r="BU236" s="17"/>
      <c r="BV236" s="17"/>
      <c r="BW236" s="17"/>
      <c r="BX236" s="17"/>
      <c r="BY236" s="17"/>
      <c r="BZ236" s="17"/>
      <c r="CA236" s="17"/>
      <c r="CB236" s="17"/>
      <c r="CC236" s="17"/>
    </row>
    <row r="237" spans="2:81" x14ac:dyDescent="0.2">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7"/>
      <c r="BS237" s="17"/>
      <c r="BT237" s="17"/>
      <c r="BU237" s="17"/>
      <c r="BV237" s="17"/>
      <c r="BW237" s="17"/>
      <c r="BX237" s="17"/>
      <c r="BY237" s="17"/>
      <c r="BZ237" s="17"/>
      <c r="CA237" s="17"/>
      <c r="CB237" s="17"/>
      <c r="CC237" s="17"/>
    </row>
    <row r="238" spans="2:81" x14ac:dyDescent="0.2">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7"/>
      <c r="BS238" s="17"/>
      <c r="BT238" s="17"/>
      <c r="BU238" s="17"/>
      <c r="BV238" s="17"/>
      <c r="BW238" s="17"/>
      <c r="BX238" s="17"/>
      <c r="BY238" s="17"/>
      <c r="BZ238" s="17"/>
      <c r="CA238" s="17"/>
      <c r="CB238" s="17"/>
      <c r="CC238" s="17"/>
    </row>
    <row r="239" spans="2:81" x14ac:dyDescent="0.2">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c r="BV239" s="17"/>
      <c r="BW239" s="17"/>
      <c r="BX239" s="17"/>
      <c r="BY239" s="17"/>
      <c r="BZ239" s="17"/>
      <c r="CA239" s="17"/>
      <c r="CB239" s="17"/>
      <c r="CC239" s="17"/>
    </row>
    <row r="240" spans="2:81" x14ac:dyDescent="0.2">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7"/>
      <c r="BS240" s="17"/>
      <c r="BT240" s="17"/>
      <c r="BU240" s="17"/>
      <c r="BV240" s="17"/>
      <c r="BW240" s="17"/>
      <c r="BX240" s="17"/>
      <c r="BY240" s="17"/>
      <c r="BZ240" s="17"/>
      <c r="CA240" s="17"/>
      <c r="CB240" s="17"/>
      <c r="CC240" s="17"/>
    </row>
    <row r="241" spans="2:81" x14ac:dyDescent="0.2">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7"/>
      <c r="BS241" s="17"/>
      <c r="BT241" s="17"/>
      <c r="BU241" s="17"/>
      <c r="BV241" s="17"/>
      <c r="BW241" s="17"/>
      <c r="BX241" s="17"/>
      <c r="BY241" s="17"/>
      <c r="BZ241" s="17"/>
      <c r="CA241" s="17"/>
      <c r="CB241" s="17"/>
      <c r="CC241" s="17"/>
    </row>
    <row r="242" spans="2:81" x14ac:dyDescent="0.2">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c r="BR242" s="17"/>
      <c r="BS242" s="17"/>
      <c r="BT242" s="17"/>
      <c r="BU242" s="17"/>
      <c r="BV242" s="17"/>
      <c r="BW242" s="17"/>
      <c r="BX242" s="17"/>
      <c r="BY242" s="17"/>
      <c r="BZ242" s="17"/>
      <c r="CA242" s="17"/>
      <c r="CB242" s="17"/>
      <c r="CC242" s="17"/>
    </row>
    <row r="243" spans="2:81" x14ac:dyDescent="0.2">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c r="BR243" s="17"/>
      <c r="BS243" s="17"/>
      <c r="BT243" s="17"/>
      <c r="BU243" s="17"/>
      <c r="BV243" s="17"/>
      <c r="BW243" s="17"/>
      <c r="BX243" s="17"/>
      <c r="BY243" s="17"/>
      <c r="BZ243" s="17"/>
      <c r="CA243" s="17"/>
      <c r="CB243" s="17"/>
      <c r="CC243" s="17"/>
    </row>
    <row r="244" spans="2:81" x14ac:dyDescent="0.2">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7"/>
      <c r="BS244" s="17"/>
      <c r="BT244" s="17"/>
      <c r="BU244" s="17"/>
      <c r="BV244" s="17"/>
      <c r="BW244" s="17"/>
      <c r="BX244" s="17"/>
      <c r="BY244" s="17"/>
      <c r="BZ244" s="17"/>
      <c r="CA244" s="17"/>
      <c r="CB244" s="17"/>
      <c r="CC244" s="17"/>
    </row>
    <row r="245" spans="2:81" x14ac:dyDescent="0.2">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7"/>
      <c r="BS245" s="17"/>
      <c r="BT245" s="17"/>
      <c r="BU245" s="17"/>
      <c r="BV245" s="17"/>
      <c r="BW245" s="17"/>
      <c r="BX245" s="17"/>
      <c r="BY245" s="17"/>
      <c r="BZ245" s="17"/>
      <c r="CA245" s="17"/>
      <c r="CB245" s="17"/>
      <c r="CC245" s="17"/>
    </row>
    <row r="246" spans="2:81" x14ac:dyDescent="0.2">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row>
    <row r="247" spans="2:81" x14ac:dyDescent="0.2">
      <c r="Q247" s="17"/>
      <c r="R247" s="17"/>
      <c r="S247" s="17"/>
      <c r="T247" s="17"/>
    </row>
    <row r="248" spans="2:81" x14ac:dyDescent="0.2">
      <c r="Q248" s="17"/>
      <c r="R248" s="17"/>
      <c r="S248" s="17"/>
      <c r="T248" s="17"/>
    </row>
    <row r="249" spans="2:81" x14ac:dyDescent="0.2">
      <c r="Q249" s="17"/>
      <c r="R249" s="17"/>
      <c r="S249" s="17"/>
      <c r="T249" s="17"/>
    </row>
    <row r="250" spans="2:81" x14ac:dyDescent="0.2">
      <c r="Q250" s="17"/>
      <c r="R250" s="17"/>
      <c r="S250" s="17"/>
      <c r="T250" s="17"/>
    </row>
  </sheetData>
  <sheetProtection algorithmName="SHA-512" hashValue="30VrgXV1naz50ygW7rtRvOfCYS+oC5c8k02bltN+JKiF8gzzpmtb+N/j3T8FzX8FDE0tj+q+EopiKaMRDVdUxg==" saltValue="7sEuz2m26r4I5TjH18Db3A==" spinCount="100000" sheet="1" selectLockedCells="1" autoFilter="0"/>
  <autoFilter ref="A1:O1"/>
  <mergeCells count="10">
    <mergeCell ref="Q1:Q2"/>
    <mergeCell ref="R1:R2"/>
    <mergeCell ref="S1:S2"/>
    <mergeCell ref="Q32:R32"/>
    <mergeCell ref="Q33:R33"/>
    <mergeCell ref="Q4:S6"/>
    <mergeCell ref="Q9:R9"/>
    <mergeCell ref="Q10:R10"/>
    <mergeCell ref="Q30:R30"/>
    <mergeCell ref="Q31:R31"/>
  </mergeCells>
  <conditionalFormatting sqref="C2:N15">
    <cfRule type="expression" dxfId="7" priority="11">
      <formula>$B2="N/A"</formula>
    </cfRule>
  </conditionalFormatting>
  <conditionalFormatting sqref="G2:G15">
    <cfRule type="cellIs" dxfId="6" priority="9" operator="equal">
      <formula>"ERROR"</formula>
    </cfRule>
    <cfRule type="cellIs" dxfId="5" priority="10" operator="lessThan">
      <formula>0</formula>
    </cfRule>
  </conditionalFormatting>
  <conditionalFormatting sqref="H2:L15">
    <cfRule type="expression" dxfId="4" priority="12">
      <formula>$B2="On Hold"</formula>
    </cfRule>
  </conditionalFormatting>
  <conditionalFormatting sqref="I2:I15">
    <cfRule type="expression" dxfId="3" priority="8">
      <formula>AND(H2=0,H2&lt;&gt;"")</formula>
    </cfRule>
  </conditionalFormatting>
  <conditionalFormatting sqref="O2:O15">
    <cfRule type="expression" dxfId="2" priority="5">
      <formula>$B2="N/A"</formula>
    </cfRule>
    <cfRule type="cellIs" dxfId="1" priority="6" operator="equal">
      <formula>"ERROR"</formula>
    </cfRule>
    <cfRule type="cellIs" dxfId="0" priority="7" operator="lessThan">
      <formula>0</formula>
    </cfRule>
  </conditionalFormatting>
  <conditionalFormatting sqref="T11">
    <cfRule type="iconSet" priority="2">
      <iconSet iconSet="3Symbols">
        <cfvo type="percent" val="0"/>
        <cfvo type="num" val="0.5"/>
        <cfvo type="num" val="1"/>
      </iconSet>
    </cfRule>
  </conditionalFormatting>
  <conditionalFormatting sqref="T12:T15">
    <cfRule type="iconSet" priority="3">
      <iconSet iconSet="3Symbols">
        <cfvo type="percent" val="0"/>
        <cfvo type="num" val="0.5"/>
        <cfvo type="num" val="1"/>
      </iconSet>
    </cfRule>
  </conditionalFormatting>
  <conditionalFormatting sqref="T16:T29">
    <cfRule type="iconSet" priority="32">
      <iconSet iconSet="3Symbols">
        <cfvo type="percent" val="0"/>
        <cfvo type="num" val="0.5"/>
        <cfvo type="num" val="1"/>
      </iconSet>
    </cfRule>
  </conditionalFormatting>
  <conditionalFormatting sqref="T31:T33">
    <cfRule type="iconSet" priority="1">
      <iconSet iconSet="3Symbols">
        <cfvo type="percent" val="0"/>
        <cfvo type="num" val="0.5"/>
        <cfvo type="num" val="1"/>
      </iconSet>
    </cfRule>
  </conditionalFormatting>
  <dataValidations count="6">
    <dataValidation type="list" allowBlank="1" showInputMessage="1" showErrorMessage="1" sqref="B2:B15">
      <formula1>"On Hold, Available, N/A"</formula1>
    </dataValidation>
    <dataValidation type="date" operator="greaterThan" allowBlank="1" showInputMessage="1" showErrorMessage="1" sqref="M2:N15">
      <formula1>43466</formula1>
    </dataValidation>
    <dataValidation type="whole" operator="greaterThan" allowBlank="1" showInputMessage="1" showErrorMessage="1" sqref="J2:K15 H2:H15">
      <formula1>-1</formula1>
    </dataValidation>
    <dataValidation type="list" operator="greaterThan" allowBlank="1" showInputMessage="1" showErrorMessage="1" sqref="I2:I15">
      <formula1>"1, 2 , 3 , 4 , 5 , 6 , 7, 8"</formula1>
    </dataValidation>
    <dataValidation type="whole" allowBlank="1" showInputMessage="1" showErrorMessage="1" sqref="Q3:S3">
      <formula1>0</formula1>
      <formula2>10000</formula2>
    </dataValidation>
    <dataValidation type="custom" operator="greaterThan" allowBlank="1" showInputMessage="1" showErrorMessage="1" sqref="C2:F15">
      <formula1>OR(C2="ND", ISNUMBER(C2))</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X221"/>
  <sheetViews>
    <sheetView zoomScale="61" zoomScaleNormal="77" workbookViewId="0">
      <pane ySplit="4" topLeftCell="A5" activePane="bottomLeft" state="frozen"/>
      <selection activeCell="B5" sqref="B5"/>
      <selection pane="bottomLeft" activeCell="C18" sqref="C18"/>
    </sheetView>
  </sheetViews>
  <sheetFormatPr defaultColWidth="8.85546875" defaultRowHeight="15" x14ac:dyDescent="0.25"/>
  <cols>
    <col min="1" max="1" width="8.140625" customWidth="1"/>
    <col min="2" max="2" width="15.42578125" customWidth="1"/>
    <col min="3" max="3" width="14.42578125" customWidth="1"/>
    <col min="4" max="4" width="14.85546875" customWidth="1"/>
    <col min="5" max="5" width="1" customWidth="1"/>
    <col min="6" max="6" width="24.42578125" customWidth="1"/>
    <col min="7" max="7" width="22.85546875" customWidth="1"/>
    <col min="8" max="8" width="13.140625" customWidth="1"/>
    <col min="9" max="9" width="17.42578125" customWidth="1"/>
    <col min="10" max="10" width="18.85546875" customWidth="1"/>
    <col min="11" max="11" width="1.140625" customWidth="1"/>
    <col min="12" max="12" width="21.42578125" customWidth="1"/>
    <col min="13" max="13" width="11.42578125" customWidth="1"/>
    <col min="14" max="14" width="16.140625" customWidth="1"/>
    <col min="15" max="15" width="16.85546875" customWidth="1"/>
    <col min="16" max="16" width="13.85546875" customWidth="1"/>
    <col min="17" max="17" width="15.140625" customWidth="1"/>
    <col min="18" max="18" width="20.140625" customWidth="1"/>
    <col min="19" max="19" width="23" customWidth="1"/>
    <col min="20" max="20" width="1.140625" customWidth="1"/>
    <col min="21" max="21" width="52" customWidth="1"/>
    <col min="22" max="22" width="15.140625" customWidth="1"/>
    <col min="23" max="23" width="5.42578125" customWidth="1"/>
    <col min="24" max="25" width="16.42578125" customWidth="1"/>
    <col min="27" max="27" width="28.140625" bestFit="1" customWidth="1"/>
    <col min="28" max="29" width="16.85546875" customWidth="1"/>
    <col min="31" max="31" width="14.42578125" customWidth="1"/>
    <col min="32" max="32" width="10.85546875" customWidth="1"/>
    <col min="33" max="33" width="13.140625" customWidth="1"/>
  </cols>
  <sheetData>
    <row r="1" spans="1:102" ht="41.25" customHeight="1" x14ac:dyDescent="0.25">
      <c r="A1" s="170" t="s">
        <v>647</v>
      </c>
      <c r="B1" s="171"/>
      <c r="C1" s="172"/>
      <c r="D1" s="84" t="s">
        <v>648</v>
      </c>
      <c r="E1" s="21"/>
      <c r="F1" s="166" t="s">
        <v>649</v>
      </c>
      <c r="G1" s="166"/>
      <c r="H1" s="166"/>
      <c r="I1" s="84" t="s">
        <v>650</v>
      </c>
      <c r="J1" s="84" t="s">
        <v>651</v>
      </c>
      <c r="K1" s="21"/>
      <c r="L1" s="85" t="s">
        <v>52</v>
      </c>
      <c r="M1" s="85" t="s">
        <v>652</v>
      </c>
      <c r="N1" s="84" t="s">
        <v>14</v>
      </c>
      <c r="O1" s="86" t="s">
        <v>15</v>
      </c>
      <c r="P1" s="86" t="s">
        <v>16</v>
      </c>
      <c r="Q1" s="86" t="s">
        <v>374</v>
      </c>
      <c r="R1" s="84" t="s">
        <v>653</v>
      </c>
      <c r="S1" s="84" t="s">
        <v>654</v>
      </c>
      <c r="T1" s="21"/>
      <c r="U1" s="170" t="s">
        <v>655</v>
      </c>
      <c r="V1" s="172"/>
      <c r="W1" s="21"/>
      <c r="X1" s="166" t="s">
        <v>640</v>
      </c>
      <c r="Y1" s="166" t="s">
        <v>641</v>
      </c>
      <c r="Z1" s="21"/>
      <c r="AA1" s="166" t="s">
        <v>5</v>
      </c>
      <c r="AB1" s="166" t="s">
        <v>9</v>
      </c>
      <c r="AC1" s="166" t="s">
        <v>651</v>
      </c>
      <c r="AD1" s="166" t="s">
        <v>14</v>
      </c>
      <c r="AE1" s="166" t="s">
        <v>15</v>
      </c>
      <c r="AF1" s="166" t="s">
        <v>16</v>
      </c>
      <c r="AG1" s="166" t="s">
        <v>374</v>
      </c>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c r="CJ1" s="21"/>
      <c r="CK1" s="21"/>
      <c r="CL1" s="21"/>
      <c r="CM1" s="21"/>
      <c r="CN1" s="21"/>
      <c r="CO1" s="21"/>
      <c r="CP1" s="21"/>
      <c r="CQ1" s="21"/>
      <c r="CR1" s="21"/>
      <c r="CS1" s="21"/>
      <c r="CT1" s="21"/>
      <c r="CU1" s="21"/>
      <c r="CV1" s="21"/>
      <c r="CW1" s="21"/>
      <c r="CX1" s="21"/>
    </row>
    <row r="2" spans="1:102" ht="25.5" customHeight="1" x14ac:dyDescent="0.25">
      <c r="A2" s="85" t="s">
        <v>656</v>
      </c>
      <c r="B2" s="85" t="s">
        <v>657</v>
      </c>
      <c r="C2" s="85" t="s">
        <v>658</v>
      </c>
      <c r="D2" s="85" t="s">
        <v>659</v>
      </c>
      <c r="E2" s="21"/>
      <c r="F2" s="85" t="s">
        <v>598</v>
      </c>
      <c r="G2" s="85" t="s">
        <v>652</v>
      </c>
      <c r="H2" s="85" t="s">
        <v>660</v>
      </c>
      <c r="I2" s="85" t="s">
        <v>659</v>
      </c>
      <c r="J2" s="85" t="s">
        <v>661</v>
      </c>
      <c r="K2" s="21"/>
      <c r="L2" s="87" t="s">
        <v>55</v>
      </c>
      <c r="M2" s="87" t="s">
        <v>598</v>
      </c>
      <c r="N2" s="141"/>
      <c r="O2" s="140"/>
      <c r="P2" s="140"/>
      <c r="Q2" s="140"/>
      <c r="R2" s="13"/>
      <c r="S2" s="13"/>
      <c r="T2" s="21"/>
      <c r="U2" s="85" t="s">
        <v>662</v>
      </c>
      <c r="V2" s="85" t="s">
        <v>442</v>
      </c>
      <c r="W2" s="21"/>
      <c r="X2" s="166"/>
      <c r="Y2" s="166"/>
      <c r="Z2" s="21"/>
      <c r="AA2" s="166" t="s">
        <v>663</v>
      </c>
      <c r="AB2" s="166" t="s">
        <v>663</v>
      </c>
      <c r="AC2" s="166" t="s">
        <v>663</v>
      </c>
      <c r="AD2" s="166" t="s">
        <v>663</v>
      </c>
      <c r="AE2" s="166" t="s">
        <v>663</v>
      </c>
      <c r="AF2" s="166" t="s">
        <v>663</v>
      </c>
      <c r="AG2" s="166" t="s">
        <v>663</v>
      </c>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row>
    <row r="3" spans="1:102" x14ac:dyDescent="0.25">
      <c r="A3" s="87">
        <v>1</v>
      </c>
      <c r="B3" s="88"/>
      <c r="C3" s="14"/>
      <c r="D3" s="89"/>
      <c r="E3" s="21"/>
      <c r="F3" s="87" t="s">
        <v>20</v>
      </c>
      <c r="G3" s="87" t="s">
        <v>664</v>
      </c>
      <c r="H3" s="140"/>
      <c r="I3" s="89"/>
      <c r="J3" s="90"/>
      <c r="K3" s="21"/>
      <c r="L3" s="87" t="s">
        <v>27</v>
      </c>
      <c r="M3" s="87" t="s">
        <v>598</v>
      </c>
      <c r="N3" s="141"/>
      <c r="O3" s="140"/>
      <c r="P3" s="140"/>
      <c r="Q3" s="140"/>
      <c r="R3" s="13"/>
      <c r="S3" s="13"/>
      <c r="T3" s="21"/>
      <c r="U3" s="91">
        <f>SUM(I3:I29,I31:I50)</f>
        <v>0</v>
      </c>
      <c r="V3" s="92"/>
      <c r="W3" s="21"/>
      <c r="X3" s="92"/>
      <c r="Y3" s="92"/>
      <c r="Z3" s="21"/>
      <c r="AA3" s="74" t="e">
        <f>SUMPRODUCT($C$3:$C$42,$D$3:$D$42)/SUM($D$3:$D$42)</f>
        <v>#DIV/0!</v>
      </c>
      <c r="AB3" s="75" t="e">
        <f>SUMPRODUCT($H$3:$H$50,$I$3:$I$50)/SUM($I$3:$I$50)</f>
        <v>#DIV/0!</v>
      </c>
      <c r="AC3" s="71" t="e">
        <f>SUMPRODUCT($J$3:$J$50,$I$3:$I$50)/SUM($I$3:$I$50)</f>
        <v>#DIV/0!</v>
      </c>
      <c r="AD3" s="75" t="e">
        <f>SUMPRODUCT($N$2:$N$21,$R$2:$R$21)/SUM($R$2:$R$21)</f>
        <v>#DIV/0!</v>
      </c>
      <c r="AE3" s="75" t="e">
        <f>SUMPRODUCT($O$2:$O$21,$S$2:$S$21)/SUM($S$2:$S$21)</f>
        <v>#DIV/0!</v>
      </c>
      <c r="AF3" s="75" t="e">
        <f>SUMPRODUCT($P$2:$P$21,$S$2:$S$21)/SUM($S$2:$S$21)</f>
        <v>#DIV/0!</v>
      </c>
      <c r="AG3" s="75" t="e">
        <f>SUMPRODUCT($Q$2:$Q$21,$S$2:$S$21)/SUM($S$2:$S$21)</f>
        <v>#DIV/0!</v>
      </c>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1"/>
      <c r="CJ3" s="21"/>
      <c r="CK3" s="21"/>
      <c r="CL3" s="21"/>
      <c r="CM3" s="21"/>
      <c r="CN3" s="21"/>
      <c r="CO3" s="21"/>
      <c r="CP3" s="21"/>
      <c r="CQ3" s="21"/>
      <c r="CR3" s="21"/>
      <c r="CS3" s="21"/>
      <c r="CT3" s="21"/>
      <c r="CU3" s="21"/>
      <c r="CV3" s="21"/>
      <c r="CW3" s="21"/>
      <c r="CX3" s="21"/>
    </row>
    <row r="4" spans="1:102" x14ac:dyDescent="0.25">
      <c r="A4" s="87">
        <v>2</v>
      </c>
      <c r="B4" s="88"/>
      <c r="C4" s="14"/>
      <c r="D4" s="89"/>
      <c r="E4" s="21"/>
      <c r="F4" s="87" t="s">
        <v>22</v>
      </c>
      <c r="G4" s="87" t="s">
        <v>664</v>
      </c>
      <c r="H4" s="140"/>
      <c r="I4" s="89"/>
      <c r="J4" s="90"/>
      <c r="K4" s="21"/>
      <c r="L4" s="87" t="s">
        <v>29</v>
      </c>
      <c r="M4" s="87" t="s">
        <v>598</v>
      </c>
      <c r="N4" s="141"/>
      <c r="O4" s="140"/>
      <c r="P4" s="140"/>
      <c r="Q4" s="140"/>
      <c r="R4" s="13"/>
      <c r="S4" s="13"/>
      <c r="T4" s="21"/>
      <c r="U4" s="93" t="e">
        <f>U3/SUM(U3:V3)</f>
        <v>#DIV/0!</v>
      </c>
      <c r="V4" s="93" t="e">
        <f>V3/SUM(U3:V3)</f>
        <v>#DIV/0!</v>
      </c>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c r="CU4" s="21"/>
      <c r="CV4" s="21"/>
      <c r="CW4" s="21"/>
      <c r="CX4" s="21"/>
    </row>
    <row r="5" spans="1:102" x14ac:dyDescent="0.25">
      <c r="A5" s="87">
        <v>3</v>
      </c>
      <c r="B5" s="88"/>
      <c r="C5" s="14"/>
      <c r="D5" s="89"/>
      <c r="E5" s="21"/>
      <c r="F5" s="87" t="s">
        <v>1087</v>
      </c>
      <c r="G5" s="87" t="s">
        <v>664</v>
      </c>
      <c r="H5" s="140"/>
      <c r="I5" s="89"/>
      <c r="J5" s="90"/>
      <c r="K5" s="21"/>
      <c r="L5" s="87" t="s">
        <v>37</v>
      </c>
      <c r="M5" s="87" t="s">
        <v>598</v>
      </c>
      <c r="N5" s="141"/>
      <c r="O5" s="140"/>
      <c r="P5" s="140"/>
      <c r="Q5" s="140"/>
      <c r="R5" s="13"/>
      <c r="S5" s="13"/>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row>
    <row r="6" spans="1:102" x14ac:dyDescent="0.25">
      <c r="A6" s="87">
        <v>4</v>
      </c>
      <c r="B6" s="88"/>
      <c r="C6" s="14"/>
      <c r="D6" s="89"/>
      <c r="E6" s="21"/>
      <c r="F6" s="87" t="s">
        <v>27</v>
      </c>
      <c r="G6" s="87" t="s">
        <v>664</v>
      </c>
      <c r="H6" s="140"/>
      <c r="I6" s="89"/>
      <c r="J6" s="90"/>
      <c r="K6" s="21"/>
      <c r="L6" s="87" t="s">
        <v>56</v>
      </c>
      <c r="M6" s="87" t="s">
        <v>598</v>
      </c>
      <c r="N6" s="141"/>
      <c r="O6" s="140"/>
      <c r="P6" s="140"/>
      <c r="Q6" s="140"/>
      <c r="R6" s="13"/>
      <c r="S6" s="13"/>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c r="CW6" s="21"/>
      <c r="CX6" s="21"/>
    </row>
    <row r="7" spans="1:102" ht="14.85" customHeight="1" x14ac:dyDescent="0.25">
      <c r="A7" s="87">
        <v>5</v>
      </c>
      <c r="B7" s="88"/>
      <c r="C7" s="14"/>
      <c r="D7" s="89"/>
      <c r="E7" s="21"/>
      <c r="F7" s="87" t="s">
        <v>29</v>
      </c>
      <c r="G7" s="87" t="s">
        <v>664</v>
      </c>
      <c r="H7" s="140"/>
      <c r="I7" s="89"/>
      <c r="J7" s="90"/>
      <c r="K7" s="21"/>
      <c r="L7" s="87" t="s">
        <v>39</v>
      </c>
      <c r="M7" s="87" t="s">
        <v>598</v>
      </c>
      <c r="N7" s="141"/>
      <c r="O7" s="140"/>
      <c r="P7" s="140"/>
      <c r="Q7" s="140"/>
      <c r="R7" s="13"/>
      <c r="S7" s="13"/>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21"/>
      <c r="CP7" s="21"/>
      <c r="CQ7" s="21"/>
      <c r="CR7" s="21"/>
      <c r="CS7" s="21"/>
      <c r="CT7" s="21"/>
      <c r="CU7" s="21"/>
      <c r="CV7" s="21"/>
      <c r="CW7" s="21"/>
      <c r="CX7" s="21"/>
    </row>
    <row r="8" spans="1:102" x14ac:dyDescent="0.25">
      <c r="A8" s="87">
        <v>6</v>
      </c>
      <c r="B8" s="88"/>
      <c r="C8" s="14"/>
      <c r="D8" s="89"/>
      <c r="E8" s="21"/>
      <c r="F8" s="87" t="s">
        <v>1086</v>
      </c>
      <c r="G8" s="87" t="s">
        <v>664</v>
      </c>
      <c r="H8" s="140"/>
      <c r="I8" s="89"/>
      <c r="J8" s="90"/>
      <c r="K8" s="21"/>
      <c r="L8" s="87" t="s">
        <v>42</v>
      </c>
      <c r="M8" s="87" t="s">
        <v>598</v>
      </c>
      <c r="N8" s="141"/>
      <c r="O8" s="140"/>
      <c r="P8" s="140"/>
      <c r="Q8" s="140"/>
      <c r="R8" s="13"/>
      <c r="S8" s="13"/>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row>
    <row r="9" spans="1:102" x14ac:dyDescent="0.25">
      <c r="A9" s="87">
        <v>7</v>
      </c>
      <c r="B9" s="88"/>
      <c r="C9" s="14"/>
      <c r="D9" s="89"/>
      <c r="E9" s="21"/>
      <c r="F9" s="87" t="s">
        <v>33</v>
      </c>
      <c r="G9" s="87" t="s">
        <v>664</v>
      </c>
      <c r="H9" s="140"/>
      <c r="I9" s="89"/>
      <c r="J9" s="90"/>
      <c r="K9" s="21"/>
      <c r="L9" s="87" t="s">
        <v>44</v>
      </c>
      <c r="M9" s="87" t="s">
        <v>598</v>
      </c>
      <c r="N9" s="141"/>
      <c r="O9" s="140"/>
      <c r="P9" s="140"/>
      <c r="Q9" s="140"/>
      <c r="R9" s="13"/>
      <c r="S9" s="13"/>
      <c r="T9" s="21"/>
      <c r="U9" s="153" t="s">
        <v>411</v>
      </c>
      <c r="V9" s="154"/>
      <c r="W9" s="3"/>
      <c r="X9" s="3"/>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row>
    <row r="10" spans="1:102" x14ac:dyDescent="0.25">
      <c r="A10" s="87">
        <v>8</v>
      </c>
      <c r="B10" s="88"/>
      <c r="C10" s="14"/>
      <c r="D10" s="89"/>
      <c r="E10" s="21"/>
      <c r="F10" s="87" t="s">
        <v>35</v>
      </c>
      <c r="G10" s="87" t="s">
        <v>664</v>
      </c>
      <c r="H10" s="140"/>
      <c r="I10" s="89"/>
      <c r="J10" s="90"/>
      <c r="K10" s="21"/>
      <c r="L10" s="87" t="s">
        <v>48</v>
      </c>
      <c r="M10" s="87" t="s">
        <v>598</v>
      </c>
      <c r="N10" s="141"/>
      <c r="O10" s="140"/>
      <c r="P10" s="140"/>
      <c r="Q10" s="140"/>
      <c r="R10" s="13"/>
      <c r="S10" s="13"/>
      <c r="T10" s="21"/>
      <c r="U10" s="153" t="s">
        <v>413</v>
      </c>
      <c r="V10" s="154"/>
      <c r="W10" s="3"/>
      <c r="X10" s="3"/>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21"/>
      <c r="CP10" s="21"/>
      <c r="CQ10" s="21"/>
      <c r="CR10" s="21"/>
      <c r="CS10" s="21"/>
      <c r="CT10" s="21"/>
      <c r="CU10" s="21"/>
      <c r="CV10" s="21"/>
      <c r="CW10" s="21"/>
      <c r="CX10" s="21"/>
    </row>
    <row r="11" spans="1:102" x14ac:dyDescent="0.25">
      <c r="A11" s="87">
        <v>9</v>
      </c>
      <c r="B11" s="88"/>
      <c r="C11" s="14"/>
      <c r="D11" s="89"/>
      <c r="E11" s="21"/>
      <c r="F11" s="87" t="s">
        <v>37</v>
      </c>
      <c r="G11" s="87" t="s">
        <v>664</v>
      </c>
      <c r="H11" s="140"/>
      <c r="I11" s="89"/>
      <c r="J11" s="90"/>
      <c r="K11" s="21"/>
      <c r="L11" s="87" t="s">
        <v>1088</v>
      </c>
      <c r="M11" s="87" t="s">
        <v>598</v>
      </c>
      <c r="N11" s="141"/>
      <c r="O11" s="140"/>
      <c r="P11" s="140"/>
      <c r="Q11" s="140"/>
      <c r="R11" s="13"/>
      <c r="S11" s="13"/>
      <c r="T11" s="21"/>
      <c r="U11" s="57" t="s">
        <v>657</v>
      </c>
      <c r="V11" s="57" t="s">
        <v>416</v>
      </c>
      <c r="W11" s="45">
        <f>COUNTA($B$3:$B$42)</f>
        <v>0</v>
      </c>
      <c r="X11" s="58"/>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21"/>
      <c r="CP11" s="21"/>
      <c r="CQ11" s="21"/>
      <c r="CR11" s="21"/>
      <c r="CS11" s="21"/>
      <c r="CT11" s="21"/>
      <c r="CU11" s="21"/>
      <c r="CV11" s="21"/>
      <c r="CW11" s="21"/>
      <c r="CX11" s="21"/>
    </row>
    <row r="12" spans="1:102" x14ac:dyDescent="0.25">
      <c r="A12" s="87">
        <v>10</v>
      </c>
      <c r="B12" s="88"/>
      <c r="C12" s="14"/>
      <c r="D12" s="89"/>
      <c r="E12" s="21"/>
      <c r="F12" s="87" t="s">
        <v>39</v>
      </c>
      <c r="G12" s="87" t="s">
        <v>664</v>
      </c>
      <c r="H12" s="140"/>
      <c r="I12" s="89"/>
      <c r="J12" s="90"/>
      <c r="K12" s="21"/>
      <c r="L12" s="87" t="s">
        <v>33</v>
      </c>
      <c r="M12" s="87" t="s">
        <v>598</v>
      </c>
      <c r="N12" s="141"/>
      <c r="O12" s="140"/>
      <c r="P12" s="140"/>
      <c r="Q12" s="140"/>
      <c r="R12" s="13"/>
      <c r="S12" s="13"/>
      <c r="T12" s="21"/>
      <c r="U12" s="81" t="s">
        <v>658</v>
      </c>
      <c r="V12" s="57" t="s">
        <v>416</v>
      </c>
      <c r="W12" s="45">
        <f>COUNTA($C$3:$C$40)</f>
        <v>0</v>
      </c>
      <c r="X12" s="58">
        <f>IF(W12=$W$11,1,0)</f>
        <v>1</v>
      </c>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row>
    <row r="13" spans="1:102" x14ac:dyDescent="0.25">
      <c r="A13" s="87">
        <v>11</v>
      </c>
      <c r="B13" s="88"/>
      <c r="C13" s="14"/>
      <c r="D13" s="89"/>
      <c r="E13" s="21"/>
      <c r="F13" s="87" t="s">
        <v>41</v>
      </c>
      <c r="G13" s="87" t="s">
        <v>664</v>
      </c>
      <c r="H13" s="140"/>
      <c r="I13" s="89"/>
      <c r="J13" s="90"/>
      <c r="K13" s="21"/>
      <c r="L13" s="87"/>
      <c r="M13" s="87" t="s">
        <v>598</v>
      </c>
      <c r="N13" s="141"/>
      <c r="O13" s="140"/>
      <c r="P13" s="140"/>
      <c r="Q13" s="140"/>
      <c r="R13" s="13"/>
      <c r="S13" s="13"/>
      <c r="T13" s="21"/>
      <c r="U13" s="57" t="s">
        <v>659</v>
      </c>
      <c r="V13" s="57" t="s">
        <v>416</v>
      </c>
      <c r="W13" s="45">
        <f>COUNTA($D$3:$D$40)</f>
        <v>0</v>
      </c>
      <c r="X13" s="58">
        <f>IF(W13=$W$12,1,0)</f>
        <v>1</v>
      </c>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row>
    <row r="14" spans="1:102" x14ac:dyDescent="0.25">
      <c r="A14" s="87">
        <v>12</v>
      </c>
      <c r="B14" s="88"/>
      <c r="C14" s="14"/>
      <c r="D14" s="89"/>
      <c r="E14" s="21"/>
      <c r="F14" s="87" t="s">
        <v>42</v>
      </c>
      <c r="G14" s="87" t="s">
        <v>664</v>
      </c>
      <c r="H14" s="140"/>
      <c r="I14" s="89"/>
      <c r="J14" s="90"/>
      <c r="K14" s="21"/>
      <c r="L14" s="87"/>
      <c r="M14" s="87" t="s">
        <v>598</v>
      </c>
      <c r="N14" s="141"/>
      <c r="O14" s="140"/>
      <c r="P14" s="140"/>
      <c r="Q14" s="140"/>
      <c r="R14" s="13"/>
      <c r="S14" s="13"/>
      <c r="T14" s="21"/>
      <c r="U14" s="57" t="s">
        <v>660</v>
      </c>
      <c r="V14" s="57" t="s">
        <v>416</v>
      </c>
      <c r="W14" s="45">
        <f>COUNTA($H$3:$H$29)+COUNTA($H$31:$H$50)</f>
        <v>0</v>
      </c>
      <c r="X14" s="58">
        <f>IF(W14=$W$15,1,0)</f>
        <v>1</v>
      </c>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row>
    <row r="15" spans="1:102" x14ac:dyDescent="0.25">
      <c r="A15" s="87">
        <v>13</v>
      </c>
      <c r="B15" s="88"/>
      <c r="C15" s="14"/>
      <c r="D15" s="89"/>
      <c r="E15" s="21"/>
      <c r="F15" s="87" t="s">
        <v>44</v>
      </c>
      <c r="G15" s="87" t="s">
        <v>664</v>
      </c>
      <c r="H15" s="140"/>
      <c r="I15" s="89"/>
      <c r="J15" s="90"/>
      <c r="K15" s="21"/>
      <c r="L15" s="87"/>
      <c r="M15" s="87" t="s">
        <v>598</v>
      </c>
      <c r="N15" s="141"/>
      <c r="O15" s="140"/>
      <c r="P15" s="140"/>
      <c r="Q15" s="140"/>
      <c r="R15" s="13"/>
      <c r="S15" s="13"/>
      <c r="T15" s="21"/>
      <c r="U15" s="57" t="s">
        <v>659</v>
      </c>
      <c r="V15" s="57" t="s">
        <v>416</v>
      </c>
      <c r="W15" s="45">
        <f>COUNTA($I$3:$I$29)+COUNTA($I$31:$I$50)</f>
        <v>0</v>
      </c>
      <c r="X15" s="58">
        <f>IF(W15=W14,1,0)</f>
        <v>1</v>
      </c>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row>
    <row r="16" spans="1:102" x14ac:dyDescent="0.25">
      <c r="A16" s="87">
        <v>14</v>
      </c>
      <c r="B16" s="88"/>
      <c r="C16" s="14"/>
      <c r="D16" s="89"/>
      <c r="E16" s="21"/>
      <c r="F16" s="87" t="s">
        <v>46</v>
      </c>
      <c r="G16" s="87" t="s">
        <v>664</v>
      </c>
      <c r="H16" s="140"/>
      <c r="I16" s="89"/>
      <c r="J16" s="90"/>
      <c r="K16" s="21"/>
      <c r="L16" s="87"/>
      <c r="M16" s="87" t="s">
        <v>598</v>
      </c>
      <c r="N16" s="141"/>
      <c r="O16" s="140"/>
      <c r="P16" s="140"/>
      <c r="Q16" s="140"/>
      <c r="R16" s="13"/>
      <c r="S16" s="13"/>
      <c r="T16" s="21"/>
      <c r="U16" s="57" t="s">
        <v>661</v>
      </c>
      <c r="V16" s="57" t="s">
        <v>416</v>
      </c>
      <c r="W16" s="45">
        <f>COUNTA($J$3:$J$29)+COUNTA($J$31:$J$50)</f>
        <v>0</v>
      </c>
      <c r="X16" s="58">
        <f>IF(W16=W15,1,0)</f>
        <v>1</v>
      </c>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row>
    <row r="17" spans="1:102" x14ac:dyDescent="0.25">
      <c r="A17" s="87">
        <v>15</v>
      </c>
      <c r="B17" s="88"/>
      <c r="C17" s="14"/>
      <c r="D17" s="89"/>
      <c r="E17" s="21"/>
      <c r="F17" s="87" t="s">
        <v>48</v>
      </c>
      <c r="G17" s="87" t="s">
        <v>664</v>
      </c>
      <c r="H17" s="140"/>
      <c r="I17" s="89"/>
      <c r="J17" s="90"/>
      <c r="K17" s="21"/>
      <c r="L17" s="87"/>
      <c r="M17" s="87" t="s">
        <v>598</v>
      </c>
      <c r="N17" s="141"/>
      <c r="O17" s="140"/>
      <c r="P17" s="140"/>
      <c r="Q17" s="140"/>
      <c r="R17" s="13"/>
      <c r="S17" s="13"/>
      <c r="T17" s="21"/>
      <c r="U17" s="57" t="s">
        <v>14</v>
      </c>
      <c r="V17" s="57" t="s">
        <v>416</v>
      </c>
      <c r="W17" s="45">
        <f>COUNTA($N$2:$N$21)+COUNTA($N$23:$N$50)</f>
        <v>0</v>
      </c>
      <c r="X17" s="58">
        <f>IF(W17=W21,1,0)</f>
        <v>1</v>
      </c>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row>
    <row r="18" spans="1:102" x14ac:dyDescent="0.25">
      <c r="A18" s="87">
        <v>16</v>
      </c>
      <c r="B18" s="88"/>
      <c r="C18" s="14"/>
      <c r="D18" s="89"/>
      <c r="E18" s="21"/>
      <c r="F18" s="87" t="s">
        <v>50</v>
      </c>
      <c r="G18" s="87" t="s">
        <v>664</v>
      </c>
      <c r="H18" s="140"/>
      <c r="I18" s="89"/>
      <c r="J18" s="90"/>
      <c r="K18" s="21"/>
      <c r="L18" s="87"/>
      <c r="M18" s="87" t="s">
        <v>598</v>
      </c>
      <c r="N18" s="141"/>
      <c r="O18" s="140"/>
      <c r="P18" s="140"/>
      <c r="Q18" s="140"/>
      <c r="R18" s="13"/>
      <c r="S18" s="13"/>
      <c r="T18" s="21"/>
      <c r="U18" s="57" t="s">
        <v>15</v>
      </c>
      <c r="V18" s="57" t="s">
        <v>416</v>
      </c>
      <c r="W18" s="45">
        <f>COUNTA($O$2:$O$21)+COUNTA($O$23:$O$50)</f>
        <v>0</v>
      </c>
      <c r="X18" s="58">
        <f>IF((W18)=W21,1,0)</f>
        <v>1</v>
      </c>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row>
    <row r="19" spans="1:102" x14ac:dyDescent="0.25">
      <c r="A19" s="87">
        <v>17</v>
      </c>
      <c r="B19" s="88"/>
      <c r="C19" s="14"/>
      <c r="D19" s="89"/>
      <c r="E19" s="21"/>
      <c r="F19" s="87"/>
      <c r="G19" s="87" t="s">
        <v>664</v>
      </c>
      <c r="H19" s="140"/>
      <c r="I19" s="89"/>
      <c r="J19" s="90"/>
      <c r="K19" s="21"/>
      <c r="L19" s="87"/>
      <c r="M19" s="87" t="s">
        <v>598</v>
      </c>
      <c r="N19" s="141"/>
      <c r="O19" s="140"/>
      <c r="P19" s="140"/>
      <c r="Q19" s="140"/>
      <c r="R19" s="13"/>
      <c r="S19" s="13"/>
      <c r="T19" s="21"/>
      <c r="U19" s="57" t="s">
        <v>16</v>
      </c>
      <c r="V19" s="57" t="s">
        <v>416</v>
      </c>
      <c r="W19" s="45">
        <f>COUNTA($P$2:$P$21)+COUNTA($P$23:$P$50)</f>
        <v>0</v>
      </c>
      <c r="X19" s="58">
        <f>IF(W19=W21,1,0)</f>
        <v>1</v>
      </c>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row>
    <row r="20" spans="1:102" x14ac:dyDescent="0.25">
      <c r="A20" s="87">
        <v>18</v>
      </c>
      <c r="B20" s="88"/>
      <c r="C20" s="14"/>
      <c r="D20" s="89"/>
      <c r="E20" s="21"/>
      <c r="F20" s="87"/>
      <c r="G20" s="87" t="s">
        <v>664</v>
      </c>
      <c r="H20" s="140"/>
      <c r="I20" s="89"/>
      <c r="J20" s="90"/>
      <c r="K20" s="21"/>
      <c r="L20" s="87"/>
      <c r="M20" s="87" t="s">
        <v>598</v>
      </c>
      <c r="N20" s="141"/>
      <c r="O20" s="140"/>
      <c r="P20" s="140"/>
      <c r="Q20" s="140"/>
      <c r="R20" s="13"/>
      <c r="S20" s="13"/>
      <c r="T20" s="21"/>
      <c r="U20" s="57" t="s">
        <v>374</v>
      </c>
      <c r="V20" s="57" t="s">
        <v>416</v>
      </c>
      <c r="W20" s="45">
        <f>COUNTA($Q$2:$Q$21)+COUNTA($Q$23:$Q$50)</f>
        <v>0</v>
      </c>
      <c r="X20" s="58">
        <f>IF(W20=W21,1,0)</f>
        <v>1</v>
      </c>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row>
    <row r="21" spans="1:102" x14ac:dyDescent="0.25">
      <c r="A21" s="87">
        <v>19</v>
      </c>
      <c r="B21" s="88"/>
      <c r="C21" s="14"/>
      <c r="D21" s="89"/>
      <c r="E21" s="21"/>
      <c r="F21" s="87"/>
      <c r="G21" s="87" t="s">
        <v>664</v>
      </c>
      <c r="H21" s="140"/>
      <c r="I21" s="89"/>
      <c r="J21" s="90"/>
      <c r="K21" s="21"/>
      <c r="L21" s="87"/>
      <c r="M21" s="87" t="s">
        <v>598</v>
      </c>
      <c r="N21" s="141"/>
      <c r="O21" s="140"/>
      <c r="P21" s="140"/>
      <c r="Q21" s="140"/>
      <c r="R21" s="13"/>
      <c r="S21" s="13"/>
      <c r="T21" s="21"/>
      <c r="U21" s="57" t="s">
        <v>653</v>
      </c>
      <c r="V21" s="57" t="s">
        <v>416</v>
      </c>
      <c r="W21" s="45">
        <f>COUNTA($R$2:$R$21)+COUNTA($R$23:$R$50)</f>
        <v>0</v>
      </c>
      <c r="X21" s="58">
        <f>IF(W21=W22,1,0)</f>
        <v>1</v>
      </c>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row>
    <row r="22" spans="1:102" x14ac:dyDescent="0.25">
      <c r="A22" s="87">
        <v>20</v>
      </c>
      <c r="B22" s="88"/>
      <c r="C22" s="14"/>
      <c r="D22" s="89"/>
      <c r="E22" s="21"/>
      <c r="F22" s="87"/>
      <c r="G22" s="87" t="s">
        <v>664</v>
      </c>
      <c r="H22" s="140"/>
      <c r="I22" s="89"/>
      <c r="J22" s="90"/>
      <c r="K22" s="21"/>
      <c r="L22" s="167" t="s">
        <v>13</v>
      </c>
      <c r="M22" s="168"/>
      <c r="N22" s="168"/>
      <c r="O22" s="168"/>
      <c r="P22" s="168"/>
      <c r="Q22" s="169"/>
      <c r="R22" s="37"/>
      <c r="S22" s="37"/>
      <c r="T22" s="21"/>
      <c r="U22" s="57" t="s">
        <v>654</v>
      </c>
      <c r="V22" s="57" t="s">
        <v>416</v>
      </c>
      <c r="W22" s="45">
        <f>COUNTA($S$2:$S$21)+COUNTA($S$23:$S$50)</f>
        <v>0</v>
      </c>
      <c r="X22" s="58">
        <f>IF(W22=W21,1,0)</f>
        <v>1</v>
      </c>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row>
    <row r="23" spans="1:102" x14ac:dyDescent="0.25">
      <c r="A23" s="87">
        <v>21</v>
      </c>
      <c r="B23" s="88"/>
      <c r="C23" s="14"/>
      <c r="D23" s="89"/>
      <c r="E23" s="21"/>
      <c r="F23" s="87"/>
      <c r="G23" s="87" t="s">
        <v>664</v>
      </c>
      <c r="H23" s="140"/>
      <c r="I23" s="89"/>
      <c r="J23" s="90"/>
      <c r="K23" s="21"/>
      <c r="L23" s="87" t="s">
        <v>402</v>
      </c>
      <c r="M23" s="87" t="s">
        <v>665</v>
      </c>
      <c r="N23" s="141"/>
      <c r="O23" s="140"/>
      <c r="P23" s="140"/>
      <c r="Q23" s="140"/>
      <c r="R23" s="13"/>
      <c r="S23" s="13"/>
      <c r="T23" s="21"/>
      <c r="U23" s="155" t="s">
        <v>666</v>
      </c>
      <c r="V23" s="156"/>
      <c r="W23" s="45">
        <f>IF(V3&lt;&gt;"",1,0)</f>
        <v>0</v>
      </c>
      <c r="X23" s="58">
        <f>IF(W23=1,1,0)</f>
        <v>0</v>
      </c>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row>
    <row r="24" spans="1:102" x14ac:dyDescent="0.25">
      <c r="A24" s="87">
        <v>22</v>
      </c>
      <c r="B24" s="88"/>
      <c r="C24" s="14"/>
      <c r="D24" s="89"/>
      <c r="E24" s="21"/>
      <c r="F24" s="87"/>
      <c r="G24" s="87" t="s">
        <v>664</v>
      </c>
      <c r="H24" s="140"/>
      <c r="I24" s="89"/>
      <c r="J24" s="90"/>
      <c r="K24" s="21"/>
      <c r="L24" s="87" t="s">
        <v>403</v>
      </c>
      <c r="M24" s="87" t="s">
        <v>665</v>
      </c>
      <c r="N24" s="141"/>
      <c r="O24" s="140"/>
      <c r="P24" s="140"/>
      <c r="Q24" s="140"/>
      <c r="R24" s="13"/>
      <c r="S24" s="13"/>
      <c r="T24" s="21"/>
      <c r="U24" s="155" t="s">
        <v>667</v>
      </c>
      <c r="V24" s="156"/>
      <c r="W24" s="45">
        <f>IF(X3&lt;&gt;"",1,0)</f>
        <v>0</v>
      </c>
      <c r="X24" s="58">
        <f>IF(W24=1,1,0)</f>
        <v>0</v>
      </c>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row>
    <row r="25" spans="1:102" x14ac:dyDescent="0.25">
      <c r="A25" s="87">
        <v>23</v>
      </c>
      <c r="B25" s="88"/>
      <c r="C25" s="14"/>
      <c r="D25" s="89"/>
      <c r="E25" s="21"/>
      <c r="F25" s="87"/>
      <c r="G25" s="87" t="s">
        <v>664</v>
      </c>
      <c r="H25" s="140"/>
      <c r="I25" s="89"/>
      <c r="J25" s="90"/>
      <c r="K25" s="21"/>
      <c r="L25" s="87" t="s">
        <v>668</v>
      </c>
      <c r="M25" s="87" t="s">
        <v>665</v>
      </c>
      <c r="N25" s="141"/>
      <c r="O25" s="140"/>
      <c r="P25" s="140"/>
      <c r="Q25" s="140"/>
      <c r="R25" s="13"/>
      <c r="S25" s="13"/>
      <c r="T25" s="21"/>
      <c r="U25" s="164" t="s">
        <v>615</v>
      </c>
      <c r="V25" s="165"/>
      <c r="W25" s="45">
        <f>IF(Y3&lt;&gt;"",1,0)</f>
        <v>0</v>
      </c>
      <c r="X25" s="58">
        <f t="shared" ref="X25" si="0">IF(W25=1,1,0)</f>
        <v>0</v>
      </c>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row>
    <row r="26" spans="1:102" x14ac:dyDescent="0.25">
      <c r="A26" s="87">
        <v>24</v>
      </c>
      <c r="B26" s="88"/>
      <c r="C26" s="14"/>
      <c r="D26" s="89"/>
      <c r="E26" s="21"/>
      <c r="F26" s="87"/>
      <c r="G26" s="87" t="s">
        <v>664</v>
      </c>
      <c r="H26" s="140"/>
      <c r="I26" s="89"/>
      <c r="J26" s="90"/>
      <c r="K26" s="21"/>
      <c r="L26" s="87" t="s">
        <v>407</v>
      </c>
      <c r="M26" s="87" t="s">
        <v>665</v>
      </c>
      <c r="N26" s="141"/>
      <c r="O26" s="140"/>
      <c r="P26" s="140"/>
      <c r="Q26" s="140"/>
      <c r="R26" s="13"/>
      <c r="S26" s="13"/>
      <c r="T26" s="21"/>
      <c r="U26" s="142"/>
      <c r="V26" s="142"/>
      <c r="W26" s="143"/>
      <c r="X26" s="58"/>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row>
    <row r="27" spans="1:102" x14ac:dyDescent="0.25">
      <c r="A27" s="87">
        <v>25</v>
      </c>
      <c r="B27" s="88"/>
      <c r="C27" s="14"/>
      <c r="D27" s="89"/>
      <c r="E27" s="21"/>
      <c r="F27" s="87"/>
      <c r="G27" s="87" t="s">
        <v>664</v>
      </c>
      <c r="H27" s="140"/>
      <c r="I27" s="89"/>
      <c r="J27" s="90"/>
      <c r="K27" s="21"/>
      <c r="L27" s="87" t="s">
        <v>408</v>
      </c>
      <c r="M27" s="87" t="s">
        <v>665</v>
      </c>
      <c r="N27" s="141"/>
      <c r="O27" s="140"/>
      <c r="P27" s="140"/>
      <c r="Q27" s="140"/>
      <c r="R27" s="13"/>
      <c r="S27" s="13"/>
      <c r="T27" s="21"/>
      <c r="U27" s="142"/>
      <c r="V27" s="142"/>
      <c r="W27" s="143"/>
      <c r="X27" s="58"/>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row>
    <row r="28" spans="1:102" x14ac:dyDescent="0.25">
      <c r="A28" s="87">
        <v>26</v>
      </c>
      <c r="B28" s="88"/>
      <c r="C28" s="14"/>
      <c r="D28" s="89"/>
      <c r="E28" s="21"/>
      <c r="F28" s="87"/>
      <c r="G28" s="87" t="s">
        <v>664</v>
      </c>
      <c r="H28" s="140"/>
      <c r="I28" s="89"/>
      <c r="J28" s="90"/>
      <c r="K28" s="21"/>
      <c r="L28" s="87" t="s">
        <v>669</v>
      </c>
      <c r="M28" s="87" t="s">
        <v>665</v>
      </c>
      <c r="N28" s="141"/>
      <c r="O28" s="140"/>
      <c r="P28" s="140"/>
      <c r="Q28" s="140"/>
      <c r="R28" s="13"/>
      <c r="S28" s="13"/>
      <c r="T28" s="21"/>
      <c r="U28" s="142"/>
      <c r="V28" s="142"/>
      <c r="W28" s="143"/>
      <c r="X28" s="58"/>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row>
    <row r="29" spans="1:102" x14ac:dyDescent="0.25">
      <c r="A29" s="87">
        <v>27</v>
      </c>
      <c r="B29" s="88"/>
      <c r="C29" s="14"/>
      <c r="D29" s="89"/>
      <c r="E29" s="21"/>
      <c r="F29" s="87"/>
      <c r="G29" s="87" t="s">
        <v>664</v>
      </c>
      <c r="H29" s="140"/>
      <c r="I29" s="89"/>
      <c r="J29" s="90"/>
      <c r="K29" s="21"/>
      <c r="L29" s="87" t="s">
        <v>410</v>
      </c>
      <c r="M29" s="87" t="s">
        <v>665</v>
      </c>
      <c r="N29" s="141"/>
      <c r="O29" s="140"/>
      <c r="P29" s="140"/>
      <c r="Q29" s="140"/>
      <c r="R29" s="13"/>
      <c r="S29" s="13"/>
      <c r="T29" s="21"/>
      <c r="U29" s="142"/>
      <c r="V29" s="142"/>
      <c r="W29" s="143"/>
      <c r="X29" s="58"/>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row>
    <row r="30" spans="1:102" x14ac:dyDescent="0.25">
      <c r="A30" s="87">
        <v>28</v>
      </c>
      <c r="B30" s="88"/>
      <c r="C30" s="14"/>
      <c r="D30" s="89"/>
      <c r="E30" s="21"/>
      <c r="F30" s="85" t="s">
        <v>52</v>
      </c>
      <c r="G30" s="85" t="s">
        <v>652</v>
      </c>
      <c r="H30" s="85" t="s">
        <v>660</v>
      </c>
      <c r="I30" s="85" t="s">
        <v>659</v>
      </c>
      <c r="J30" s="85" t="s">
        <v>661</v>
      </c>
      <c r="K30" s="21"/>
      <c r="L30" s="87" t="s">
        <v>412</v>
      </c>
      <c r="M30" s="87" t="s">
        <v>665</v>
      </c>
      <c r="N30" s="141"/>
      <c r="O30" s="140"/>
      <c r="P30" s="140"/>
      <c r="Q30" s="140"/>
      <c r="R30" s="13"/>
      <c r="S30" s="13"/>
      <c r="T30" s="21"/>
      <c r="U30" s="142"/>
      <c r="V30" s="142"/>
      <c r="W30" s="143"/>
      <c r="X30" s="58"/>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row>
    <row r="31" spans="1:102" x14ac:dyDescent="0.25">
      <c r="A31" s="87">
        <v>29</v>
      </c>
      <c r="B31" s="88"/>
      <c r="C31" s="14"/>
      <c r="D31" s="89"/>
      <c r="E31" s="21"/>
      <c r="F31" s="87" t="s">
        <v>55</v>
      </c>
      <c r="G31" s="87" t="s">
        <v>53</v>
      </c>
      <c r="H31" s="140"/>
      <c r="I31" s="89"/>
      <c r="J31" s="90"/>
      <c r="K31" s="21"/>
      <c r="L31" s="87" t="s">
        <v>670</v>
      </c>
      <c r="M31" s="87" t="s">
        <v>665</v>
      </c>
      <c r="N31" s="141"/>
      <c r="O31" s="140"/>
      <c r="P31" s="140"/>
      <c r="Q31" s="140"/>
      <c r="R31" s="13"/>
      <c r="S31" s="13"/>
      <c r="T31" s="21"/>
      <c r="U31" s="142"/>
      <c r="V31" s="142"/>
      <c r="W31" s="143"/>
      <c r="X31" s="58"/>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row>
    <row r="32" spans="1:102" x14ac:dyDescent="0.25">
      <c r="A32" s="87">
        <v>30</v>
      </c>
      <c r="B32" s="88"/>
      <c r="C32" s="14"/>
      <c r="D32" s="89"/>
      <c r="E32" s="21"/>
      <c r="F32" s="87" t="s">
        <v>27</v>
      </c>
      <c r="G32" s="87" t="s">
        <v>53</v>
      </c>
      <c r="H32" s="140"/>
      <c r="I32" s="89"/>
      <c r="J32" s="90"/>
      <c r="K32" s="21"/>
      <c r="L32" s="87" t="s">
        <v>417</v>
      </c>
      <c r="M32" s="87" t="s">
        <v>665</v>
      </c>
      <c r="N32" s="141"/>
      <c r="O32" s="140"/>
      <c r="P32" s="140"/>
      <c r="Q32" s="140"/>
      <c r="R32" s="13"/>
      <c r="S32" s="13"/>
      <c r="T32" s="21"/>
      <c r="U32" s="142"/>
      <c r="V32" s="142"/>
      <c r="W32" s="143"/>
      <c r="X32" s="58"/>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row>
    <row r="33" spans="1:102" x14ac:dyDescent="0.25">
      <c r="A33" s="87">
        <v>31</v>
      </c>
      <c r="B33" s="88"/>
      <c r="C33" s="14"/>
      <c r="D33" s="89"/>
      <c r="E33" s="21"/>
      <c r="F33" s="87" t="s">
        <v>29</v>
      </c>
      <c r="G33" s="87" t="s">
        <v>53</v>
      </c>
      <c r="H33" s="140"/>
      <c r="I33" s="89"/>
      <c r="J33" s="90"/>
      <c r="K33" s="21"/>
      <c r="L33" s="87" t="s">
        <v>671</v>
      </c>
      <c r="M33" s="87" t="s">
        <v>665</v>
      </c>
      <c r="N33" s="141"/>
      <c r="O33" s="140"/>
      <c r="P33" s="140"/>
      <c r="Q33" s="140"/>
      <c r="R33" s="13"/>
      <c r="S33" s="13"/>
      <c r="T33" s="21"/>
      <c r="U33" s="142"/>
      <c r="V33" s="142"/>
      <c r="W33" s="143"/>
      <c r="X33" s="58"/>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row>
    <row r="34" spans="1:102" x14ac:dyDescent="0.25">
      <c r="A34" s="87">
        <v>32</v>
      </c>
      <c r="B34" s="88"/>
      <c r="C34" s="14"/>
      <c r="D34" s="89"/>
      <c r="E34" s="21"/>
      <c r="F34" s="87" t="s">
        <v>37</v>
      </c>
      <c r="G34" s="87" t="s">
        <v>53</v>
      </c>
      <c r="H34" s="140"/>
      <c r="I34" s="89"/>
      <c r="J34" s="90"/>
      <c r="K34" s="21"/>
      <c r="L34" s="87" t="s">
        <v>1093</v>
      </c>
      <c r="M34" s="87" t="s">
        <v>665</v>
      </c>
      <c r="N34" s="141"/>
      <c r="O34" s="140"/>
      <c r="P34" s="140"/>
      <c r="Q34" s="140"/>
      <c r="R34" s="13"/>
      <c r="S34" s="13"/>
      <c r="T34" s="21"/>
      <c r="U34" s="142"/>
      <c r="V34" s="142"/>
      <c r="W34" s="143"/>
      <c r="X34" s="58"/>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row>
    <row r="35" spans="1:102" x14ac:dyDescent="0.25">
      <c r="A35" s="87">
        <v>33</v>
      </c>
      <c r="B35" s="88"/>
      <c r="C35" s="14"/>
      <c r="D35" s="89"/>
      <c r="E35" s="21"/>
      <c r="F35" s="87" t="s">
        <v>56</v>
      </c>
      <c r="G35" s="87" t="s">
        <v>53</v>
      </c>
      <c r="H35" s="140"/>
      <c r="I35" s="89"/>
      <c r="J35" s="90"/>
      <c r="K35" s="21"/>
      <c r="L35" s="87" t="s">
        <v>420</v>
      </c>
      <c r="M35" s="87" t="s">
        <v>665</v>
      </c>
      <c r="N35" s="141"/>
      <c r="O35" s="140"/>
      <c r="P35" s="140"/>
      <c r="Q35" s="140"/>
      <c r="R35" s="13"/>
      <c r="S35" s="13"/>
      <c r="T35" s="21"/>
      <c r="U35" s="142"/>
      <c r="V35" s="142"/>
      <c r="W35" s="143"/>
      <c r="X35" s="58"/>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row>
    <row r="36" spans="1:102" x14ac:dyDescent="0.25">
      <c r="A36" s="87">
        <v>34</v>
      </c>
      <c r="B36" s="88"/>
      <c r="C36" s="14"/>
      <c r="D36" s="89"/>
      <c r="E36" s="21"/>
      <c r="F36" s="87" t="s">
        <v>39</v>
      </c>
      <c r="G36" s="87" t="s">
        <v>53</v>
      </c>
      <c r="H36" s="140"/>
      <c r="I36" s="89"/>
      <c r="J36" s="90"/>
      <c r="K36" s="21"/>
      <c r="L36" s="87"/>
      <c r="M36" s="87" t="s">
        <v>665</v>
      </c>
      <c r="N36" s="141"/>
      <c r="O36" s="140"/>
      <c r="P36" s="140"/>
      <c r="Q36" s="140"/>
      <c r="R36" s="13"/>
      <c r="S36" s="13"/>
      <c r="T36" s="21"/>
      <c r="U36" s="142"/>
      <c r="V36" s="142"/>
      <c r="W36" s="143"/>
      <c r="X36" s="58"/>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row>
    <row r="37" spans="1:102" x14ac:dyDescent="0.25">
      <c r="A37" s="87">
        <v>35</v>
      </c>
      <c r="B37" s="88"/>
      <c r="C37" s="14"/>
      <c r="D37" s="89"/>
      <c r="E37" s="21"/>
      <c r="F37" s="87" t="s">
        <v>42</v>
      </c>
      <c r="G37" s="87" t="s">
        <v>53</v>
      </c>
      <c r="H37" s="140"/>
      <c r="I37" s="89"/>
      <c r="J37" s="90"/>
      <c r="K37" s="21"/>
      <c r="L37" s="87"/>
      <c r="M37" s="87" t="s">
        <v>665</v>
      </c>
      <c r="N37" s="141"/>
      <c r="O37" s="140"/>
      <c r="P37" s="140"/>
      <c r="Q37" s="140"/>
      <c r="R37" s="13"/>
      <c r="S37" s="13"/>
      <c r="T37" s="21"/>
      <c r="U37" s="142"/>
      <c r="V37" s="142"/>
      <c r="W37" s="143"/>
      <c r="X37" s="58"/>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row>
    <row r="38" spans="1:102" x14ac:dyDescent="0.25">
      <c r="A38" s="87">
        <v>36</v>
      </c>
      <c r="B38" s="88"/>
      <c r="C38" s="14"/>
      <c r="D38" s="89"/>
      <c r="E38" s="21"/>
      <c r="F38" s="87" t="s">
        <v>44</v>
      </c>
      <c r="G38" s="87" t="s">
        <v>53</v>
      </c>
      <c r="H38" s="140"/>
      <c r="I38" s="89"/>
      <c r="J38" s="90"/>
      <c r="K38" s="21"/>
      <c r="L38" s="87"/>
      <c r="M38" s="87" t="s">
        <v>665</v>
      </c>
      <c r="N38" s="141"/>
      <c r="O38" s="140"/>
      <c r="P38" s="140"/>
      <c r="Q38" s="140"/>
      <c r="R38" s="13"/>
      <c r="S38" s="13"/>
      <c r="T38" s="21"/>
      <c r="U38" s="142"/>
      <c r="V38" s="142"/>
      <c r="W38" s="143"/>
      <c r="X38" s="58"/>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row>
    <row r="39" spans="1:102" x14ac:dyDescent="0.25">
      <c r="A39" s="87">
        <v>37</v>
      </c>
      <c r="B39" s="88"/>
      <c r="C39" s="14"/>
      <c r="D39" s="89"/>
      <c r="E39" s="21"/>
      <c r="F39" s="87" t="s">
        <v>48</v>
      </c>
      <c r="G39" s="87" t="s">
        <v>53</v>
      </c>
      <c r="H39" s="140"/>
      <c r="I39" s="89"/>
      <c r="J39" s="90"/>
      <c r="K39" s="21"/>
      <c r="L39" s="87"/>
      <c r="M39" s="87" t="s">
        <v>665</v>
      </c>
      <c r="N39" s="141"/>
      <c r="O39" s="140"/>
      <c r="P39" s="140"/>
      <c r="Q39" s="140"/>
      <c r="R39" s="13"/>
      <c r="S39" s="13"/>
      <c r="T39" s="21"/>
      <c r="U39" s="142"/>
      <c r="V39" s="142"/>
      <c r="W39" s="143"/>
      <c r="X39" s="58"/>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row>
    <row r="40" spans="1:102" x14ac:dyDescent="0.25">
      <c r="A40" s="87">
        <v>38</v>
      </c>
      <c r="B40" s="88"/>
      <c r="C40" s="14"/>
      <c r="D40" s="89"/>
      <c r="E40" s="21"/>
      <c r="F40" s="87" t="s">
        <v>1090</v>
      </c>
      <c r="G40" s="87" t="s">
        <v>53</v>
      </c>
      <c r="H40" s="140"/>
      <c r="I40" s="89"/>
      <c r="J40" s="90"/>
      <c r="K40" s="21"/>
      <c r="L40" s="87"/>
      <c r="M40" s="87" t="s">
        <v>665</v>
      </c>
      <c r="N40" s="141"/>
      <c r="O40" s="140"/>
      <c r="P40" s="140"/>
      <c r="Q40" s="140"/>
      <c r="R40" s="13"/>
      <c r="S40" s="13"/>
      <c r="T40" s="21"/>
      <c r="U40" s="142"/>
      <c r="V40" s="142"/>
      <c r="W40" s="143"/>
      <c r="X40" s="58"/>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row>
    <row r="41" spans="1:102" x14ac:dyDescent="0.25">
      <c r="A41" s="87">
        <v>39</v>
      </c>
      <c r="B41" s="88"/>
      <c r="C41" s="14"/>
      <c r="D41" s="89"/>
      <c r="E41" s="21"/>
      <c r="F41" s="87" t="s">
        <v>33</v>
      </c>
      <c r="G41" s="87" t="s">
        <v>53</v>
      </c>
      <c r="H41" s="140"/>
      <c r="I41" s="89"/>
      <c r="J41" s="90"/>
      <c r="K41" s="21"/>
      <c r="L41" s="87"/>
      <c r="M41" s="87" t="s">
        <v>665</v>
      </c>
      <c r="N41" s="141"/>
      <c r="O41" s="140"/>
      <c r="P41" s="140"/>
      <c r="Q41" s="140"/>
      <c r="R41" s="13"/>
      <c r="S41" s="13"/>
      <c r="T41" s="21"/>
      <c r="U41" s="142"/>
      <c r="V41" s="142"/>
      <c r="W41" s="143"/>
      <c r="X41" s="58"/>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row>
    <row r="42" spans="1:102" x14ac:dyDescent="0.25">
      <c r="A42" s="87">
        <v>40</v>
      </c>
      <c r="B42" s="88"/>
      <c r="C42" s="14"/>
      <c r="D42" s="89"/>
      <c r="E42" s="21"/>
      <c r="F42" s="87"/>
      <c r="G42" s="87" t="s">
        <v>53</v>
      </c>
      <c r="H42" s="140"/>
      <c r="I42" s="89"/>
      <c r="J42" s="90"/>
      <c r="K42" s="21"/>
      <c r="L42" s="87"/>
      <c r="M42" s="87" t="s">
        <v>665</v>
      </c>
      <c r="N42" s="141"/>
      <c r="O42" s="140"/>
      <c r="P42" s="140"/>
      <c r="Q42" s="140"/>
      <c r="R42" s="13"/>
      <c r="S42" s="13"/>
      <c r="T42" s="21"/>
      <c r="U42" s="142"/>
      <c r="V42" s="142"/>
      <c r="W42" s="143"/>
      <c r="X42" s="58"/>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row>
    <row r="43" spans="1:102" x14ac:dyDescent="0.25">
      <c r="A43" s="21"/>
      <c r="B43" s="21"/>
      <c r="C43" s="21"/>
      <c r="D43" s="21"/>
      <c r="E43" s="21"/>
      <c r="F43" s="87"/>
      <c r="G43" s="87" t="s">
        <v>53</v>
      </c>
      <c r="H43" s="140"/>
      <c r="I43" s="89"/>
      <c r="J43" s="90"/>
      <c r="K43" s="21"/>
      <c r="L43" s="87"/>
      <c r="M43" s="87" t="s">
        <v>665</v>
      </c>
      <c r="N43" s="141"/>
      <c r="O43" s="140"/>
      <c r="P43" s="140"/>
      <c r="Q43" s="140"/>
      <c r="R43" s="13"/>
      <c r="S43" s="13"/>
      <c r="T43" s="21"/>
      <c r="U43" s="142"/>
      <c r="V43" s="142"/>
      <c r="W43" s="143"/>
      <c r="X43" s="58"/>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row>
    <row r="44" spans="1:102" x14ac:dyDescent="0.25">
      <c r="A44" s="21"/>
      <c r="B44" s="21"/>
      <c r="C44" s="21"/>
      <c r="D44" s="21"/>
      <c r="E44" s="21"/>
      <c r="F44" s="87"/>
      <c r="G44" s="87" t="s">
        <v>53</v>
      </c>
      <c r="H44" s="140"/>
      <c r="I44" s="89"/>
      <c r="J44" s="90"/>
      <c r="K44" s="21"/>
      <c r="L44" s="87"/>
      <c r="M44" s="87" t="s">
        <v>665</v>
      </c>
      <c r="N44" s="141"/>
      <c r="O44" s="140"/>
      <c r="P44" s="140"/>
      <c r="Q44" s="140"/>
      <c r="R44" s="13"/>
      <c r="S44" s="13"/>
      <c r="T44" s="21"/>
      <c r="U44" s="142"/>
      <c r="V44" s="142"/>
      <c r="W44" s="143"/>
      <c r="X44" s="58"/>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row>
    <row r="45" spans="1:102" x14ac:dyDescent="0.25">
      <c r="A45" s="21"/>
      <c r="B45" s="21"/>
      <c r="C45" s="21"/>
      <c r="D45" s="21"/>
      <c r="E45" s="21"/>
      <c r="F45" s="87"/>
      <c r="G45" s="87" t="s">
        <v>53</v>
      </c>
      <c r="H45" s="140"/>
      <c r="I45" s="89"/>
      <c r="J45" s="90"/>
      <c r="K45" s="21"/>
      <c r="L45" s="87"/>
      <c r="M45" s="87" t="s">
        <v>665</v>
      </c>
      <c r="N45" s="141"/>
      <c r="O45" s="140"/>
      <c r="P45" s="140"/>
      <c r="Q45" s="140"/>
      <c r="R45" s="13"/>
      <c r="S45" s="13"/>
      <c r="T45" s="21"/>
      <c r="U45" s="142"/>
      <c r="V45" s="142"/>
      <c r="W45" s="143"/>
      <c r="X45" s="58"/>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row>
    <row r="46" spans="1:102" x14ac:dyDescent="0.25">
      <c r="A46" s="21"/>
      <c r="B46" s="21"/>
      <c r="C46" s="21"/>
      <c r="D46" s="21"/>
      <c r="E46" s="21"/>
      <c r="F46" s="87"/>
      <c r="G46" s="87" t="s">
        <v>53</v>
      </c>
      <c r="H46" s="140"/>
      <c r="I46" s="89"/>
      <c r="J46" s="90"/>
      <c r="K46" s="21"/>
      <c r="L46" s="87"/>
      <c r="M46" s="87" t="s">
        <v>665</v>
      </c>
      <c r="N46" s="141"/>
      <c r="O46" s="140"/>
      <c r="P46" s="140"/>
      <c r="Q46" s="140"/>
      <c r="R46" s="13"/>
      <c r="S46" s="13"/>
      <c r="T46" s="21"/>
      <c r="U46" s="142"/>
      <c r="V46" s="142"/>
      <c r="W46" s="143"/>
      <c r="X46" s="58"/>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row>
    <row r="47" spans="1:102" x14ac:dyDescent="0.25">
      <c r="A47" s="21"/>
      <c r="B47" s="21"/>
      <c r="C47" s="21"/>
      <c r="D47" s="21"/>
      <c r="E47" s="21"/>
      <c r="F47" s="87"/>
      <c r="G47" s="87" t="s">
        <v>53</v>
      </c>
      <c r="H47" s="140"/>
      <c r="I47" s="89"/>
      <c r="J47" s="90"/>
      <c r="K47" s="21"/>
      <c r="L47" s="87"/>
      <c r="M47" s="87" t="s">
        <v>665</v>
      </c>
      <c r="N47" s="141"/>
      <c r="O47" s="140"/>
      <c r="P47" s="140"/>
      <c r="Q47" s="140"/>
      <c r="R47" s="13"/>
      <c r="S47" s="13"/>
      <c r="T47" s="21"/>
      <c r="U47" s="142"/>
      <c r="V47" s="142"/>
      <c r="W47" s="143"/>
      <c r="X47" s="58"/>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row>
    <row r="48" spans="1:102" x14ac:dyDescent="0.25">
      <c r="A48" s="21"/>
      <c r="B48" s="21"/>
      <c r="C48" s="21"/>
      <c r="D48" s="21"/>
      <c r="E48" s="21"/>
      <c r="F48" s="87"/>
      <c r="G48" s="87" t="s">
        <v>53</v>
      </c>
      <c r="H48" s="140"/>
      <c r="I48" s="89"/>
      <c r="J48" s="90"/>
      <c r="K48" s="21"/>
      <c r="L48" s="87"/>
      <c r="M48" s="87" t="s">
        <v>665</v>
      </c>
      <c r="N48" s="141"/>
      <c r="O48" s="140"/>
      <c r="P48" s="140"/>
      <c r="Q48" s="140"/>
      <c r="R48" s="13"/>
      <c r="S48" s="13"/>
      <c r="T48" s="21"/>
      <c r="U48" s="142"/>
      <c r="V48" s="142"/>
      <c r="W48" s="143"/>
      <c r="X48" s="58"/>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row>
    <row r="49" spans="1:102" x14ac:dyDescent="0.25">
      <c r="A49" s="21"/>
      <c r="B49" s="21"/>
      <c r="C49" s="21"/>
      <c r="D49" s="21"/>
      <c r="E49" s="21"/>
      <c r="F49" s="87"/>
      <c r="G49" s="87" t="s">
        <v>53</v>
      </c>
      <c r="H49" s="140"/>
      <c r="I49" s="89"/>
      <c r="J49" s="90"/>
      <c r="K49" s="21"/>
      <c r="L49" s="87"/>
      <c r="M49" s="87" t="s">
        <v>665</v>
      </c>
      <c r="N49" s="141"/>
      <c r="O49" s="140"/>
      <c r="P49" s="140"/>
      <c r="Q49" s="140"/>
      <c r="R49" s="13"/>
      <c r="S49" s="13"/>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row>
    <row r="50" spans="1:102" x14ac:dyDescent="0.25">
      <c r="A50" s="21"/>
      <c r="B50" s="21"/>
      <c r="C50" s="21"/>
      <c r="D50" s="21"/>
      <c r="E50" s="21"/>
      <c r="F50" s="87"/>
      <c r="G50" s="87" t="s">
        <v>53</v>
      </c>
      <c r="H50" s="140"/>
      <c r="I50" s="89"/>
      <c r="J50" s="90"/>
      <c r="K50" s="21"/>
      <c r="L50" s="87"/>
      <c r="M50" s="87" t="s">
        <v>665</v>
      </c>
      <c r="N50" s="141"/>
      <c r="O50" s="140"/>
      <c r="P50" s="140"/>
      <c r="Q50" s="140"/>
      <c r="R50" s="13"/>
      <c r="S50" s="13"/>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row>
    <row r="51" spans="1:102" x14ac:dyDescent="0.25">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row>
    <row r="52" spans="1:102" x14ac:dyDescent="0.25">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row>
    <row r="53" spans="1:102" x14ac:dyDescent="0.25">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row>
    <row r="54" spans="1:102" x14ac:dyDescent="0.25">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row>
    <row r="55" spans="1:102" x14ac:dyDescent="0.25">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row>
    <row r="56" spans="1:102" x14ac:dyDescent="0.25">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row>
    <row r="57" spans="1:102" x14ac:dyDescent="0.25">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row>
    <row r="58" spans="1:102" x14ac:dyDescent="0.25">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row>
    <row r="59" spans="1:102" x14ac:dyDescent="0.25">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row>
    <row r="60" spans="1:102" x14ac:dyDescent="0.25">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row>
    <row r="61" spans="1:102" x14ac:dyDescent="0.25">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row>
    <row r="62" spans="1:102" x14ac:dyDescent="0.25">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row>
    <row r="63" spans="1:102" x14ac:dyDescent="0.25">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row>
    <row r="64" spans="1:102" x14ac:dyDescent="0.25">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row>
    <row r="65" spans="1:102" x14ac:dyDescent="0.25">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row>
    <row r="66" spans="1:102" x14ac:dyDescent="0.25">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row>
    <row r="67" spans="1:102" x14ac:dyDescent="0.25">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row>
    <row r="68" spans="1:102" x14ac:dyDescent="0.25">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row>
    <row r="69" spans="1:102" x14ac:dyDescent="0.25">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row>
    <row r="70" spans="1:102" x14ac:dyDescent="0.25">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row>
    <row r="71" spans="1:102" x14ac:dyDescent="0.25">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row>
    <row r="72" spans="1:102" x14ac:dyDescent="0.25">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row>
    <row r="73" spans="1:102" x14ac:dyDescent="0.25">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row>
    <row r="74" spans="1:102" x14ac:dyDescent="0.25">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row>
    <row r="75" spans="1:102" x14ac:dyDescent="0.25">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row>
    <row r="76" spans="1:102" x14ac:dyDescent="0.25">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row>
    <row r="77" spans="1:102" x14ac:dyDescent="0.25">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row>
    <row r="78" spans="1:102" x14ac:dyDescent="0.25">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row>
    <row r="79" spans="1:102" x14ac:dyDescent="0.25">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row>
    <row r="80" spans="1:102" x14ac:dyDescent="0.25">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row>
    <row r="81" spans="1:102" x14ac:dyDescent="0.25">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row>
    <row r="82" spans="1:102" x14ac:dyDescent="0.25">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row>
    <row r="83" spans="1:102" x14ac:dyDescent="0.25">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row>
    <row r="84" spans="1:102" x14ac:dyDescent="0.25">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row>
    <row r="85" spans="1:102" x14ac:dyDescent="0.25">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row>
    <row r="86" spans="1:102" x14ac:dyDescent="0.25">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row>
    <row r="87" spans="1:102" x14ac:dyDescent="0.25">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row>
    <row r="88" spans="1:102" x14ac:dyDescent="0.25">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row>
    <row r="89" spans="1:102" x14ac:dyDescent="0.25">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row>
    <row r="90" spans="1:102" x14ac:dyDescent="0.25">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row>
    <row r="91" spans="1:102" x14ac:dyDescent="0.25">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row>
    <row r="92" spans="1:102" x14ac:dyDescent="0.25">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row>
    <row r="93" spans="1:102" x14ac:dyDescent="0.25">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row>
    <row r="94" spans="1:102" x14ac:dyDescent="0.25">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row>
    <row r="95" spans="1:102" x14ac:dyDescent="0.25">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row>
    <row r="96" spans="1:102" x14ac:dyDescent="0.25">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row>
    <row r="97" spans="1:102" x14ac:dyDescent="0.25">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row>
    <row r="98" spans="1:102" x14ac:dyDescent="0.25">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row>
    <row r="99" spans="1:102" x14ac:dyDescent="0.25">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row>
    <row r="100" spans="1:102" x14ac:dyDescent="0.25">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row>
    <row r="101" spans="1:102" x14ac:dyDescent="0.25">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row>
    <row r="102" spans="1:102" x14ac:dyDescent="0.25">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row>
    <row r="103" spans="1:102" x14ac:dyDescent="0.25">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row>
    <row r="104" spans="1:102" x14ac:dyDescent="0.25">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row>
    <row r="105" spans="1:102" x14ac:dyDescent="0.2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row>
    <row r="106" spans="1:102" x14ac:dyDescent="0.25">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row>
    <row r="107" spans="1:102" x14ac:dyDescent="0.25">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row>
    <row r="108" spans="1:102" x14ac:dyDescent="0.25">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row>
    <row r="109" spans="1:102" x14ac:dyDescent="0.25">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row>
    <row r="110" spans="1:102" x14ac:dyDescent="0.25">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row>
    <row r="111" spans="1:102" x14ac:dyDescent="0.25">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row>
    <row r="112" spans="1:102" x14ac:dyDescent="0.25">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row>
    <row r="113" spans="1:102" x14ac:dyDescent="0.25">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row>
    <row r="114" spans="1:102" x14ac:dyDescent="0.25">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row>
    <row r="115" spans="1:102" x14ac:dyDescent="0.2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row>
    <row r="116" spans="1:102" x14ac:dyDescent="0.25">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row>
    <row r="117" spans="1:102" x14ac:dyDescent="0.25">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row>
    <row r="118" spans="1:102" x14ac:dyDescent="0.25">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row>
    <row r="119" spans="1:102" x14ac:dyDescent="0.25">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row>
    <row r="120" spans="1:102" x14ac:dyDescent="0.25">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row>
    <row r="121" spans="1:102" x14ac:dyDescent="0.25">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row>
    <row r="122" spans="1:102" x14ac:dyDescent="0.25">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row>
    <row r="123" spans="1:102" x14ac:dyDescent="0.25">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row>
    <row r="124" spans="1:102" x14ac:dyDescent="0.25">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row>
    <row r="125" spans="1:102" x14ac:dyDescent="0.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row>
    <row r="126" spans="1:102" x14ac:dyDescent="0.25">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row>
    <row r="127" spans="1:102" x14ac:dyDescent="0.25">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row>
    <row r="128" spans="1:102" x14ac:dyDescent="0.25">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row>
    <row r="129" spans="1:102" x14ac:dyDescent="0.25">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row>
    <row r="130" spans="1:102" x14ac:dyDescent="0.25">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row>
    <row r="131" spans="1:102" x14ac:dyDescent="0.25">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row>
    <row r="132" spans="1:102" x14ac:dyDescent="0.25">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row>
    <row r="133" spans="1:102" x14ac:dyDescent="0.25">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row>
    <row r="134" spans="1:102" x14ac:dyDescent="0.25">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row>
    <row r="135" spans="1:102" x14ac:dyDescent="0.2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row>
    <row r="136" spans="1:102" x14ac:dyDescent="0.25">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row>
    <row r="137" spans="1:102" x14ac:dyDescent="0.25">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row>
    <row r="138" spans="1:102" x14ac:dyDescent="0.25">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row>
    <row r="139" spans="1:102" x14ac:dyDescent="0.25">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row>
    <row r="140" spans="1:102" x14ac:dyDescent="0.25">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row>
    <row r="141" spans="1:102" x14ac:dyDescent="0.25">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row>
    <row r="142" spans="1:102" x14ac:dyDescent="0.25">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row>
    <row r="143" spans="1:102" x14ac:dyDescent="0.25">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row>
    <row r="144" spans="1:102" x14ac:dyDescent="0.25">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row>
    <row r="145" spans="1:102" x14ac:dyDescent="0.25">
      <c r="A145" s="21"/>
      <c r="B145" s="21"/>
      <c r="C145" s="21"/>
      <c r="D145" s="21"/>
      <c r="E145" s="21"/>
      <c r="F145" s="21"/>
      <c r="G145" s="13"/>
      <c r="H145" s="14"/>
      <c r="I145" s="28"/>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row>
    <row r="146" spans="1:102" x14ac:dyDescent="0.25">
      <c r="A146" s="21"/>
      <c r="B146" s="21"/>
      <c r="C146" s="21"/>
      <c r="D146" s="21"/>
      <c r="E146" s="21"/>
      <c r="F146" s="21"/>
      <c r="G146" s="13"/>
      <c r="H146" s="14"/>
      <c r="I146" s="28"/>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row>
    <row r="147" spans="1:102" x14ac:dyDescent="0.25">
      <c r="A147" s="21"/>
      <c r="B147" s="21"/>
      <c r="C147" s="21"/>
      <c r="D147" s="21"/>
      <c r="E147" s="21"/>
      <c r="F147" s="21"/>
      <c r="G147" s="13"/>
      <c r="H147" s="14"/>
      <c r="I147" s="28"/>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row>
    <row r="148" spans="1:102" x14ac:dyDescent="0.25">
      <c r="A148" s="21"/>
      <c r="B148" s="21"/>
      <c r="C148" s="21"/>
      <c r="D148" s="21"/>
      <c r="E148" s="21"/>
      <c r="F148" s="21"/>
      <c r="G148" s="13"/>
      <c r="H148" s="14"/>
      <c r="I148" s="28"/>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row>
    <row r="149" spans="1:102" x14ac:dyDescent="0.25">
      <c r="A149" s="21"/>
      <c r="B149" s="21"/>
      <c r="C149" s="21"/>
      <c r="D149" s="21"/>
      <c r="E149" s="21"/>
      <c r="F149" s="21"/>
      <c r="G149" s="13"/>
      <c r="H149" s="14"/>
      <c r="I149" s="28"/>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row>
    <row r="150" spans="1:102" x14ac:dyDescent="0.25">
      <c r="A150" s="21"/>
      <c r="B150" s="21"/>
      <c r="C150" s="21"/>
      <c r="D150" s="21"/>
      <c r="E150" s="21"/>
      <c r="F150" s="21"/>
      <c r="G150" s="13"/>
      <c r="H150" s="14"/>
      <c r="I150" s="28"/>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row>
    <row r="151" spans="1:102" x14ac:dyDescent="0.25">
      <c r="A151" s="21"/>
      <c r="B151" s="21"/>
      <c r="C151" s="21"/>
      <c r="D151" s="21"/>
      <c r="E151" s="21"/>
      <c r="F151" s="21"/>
      <c r="G151" s="13"/>
      <c r="H151" s="14"/>
      <c r="I151" s="28"/>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row>
    <row r="152" spans="1:102" x14ac:dyDescent="0.25">
      <c r="A152" s="21"/>
      <c r="B152" s="21"/>
      <c r="C152" s="21"/>
      <c r="D152" s="21"/>
      <c r="E152" s="21"/>
      <c r="F152" s="21"/>
      <c r="G152" s="13"/>
      <c r="H152" s="14"/>
      <c r="I152" s="28"/>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row>
    <row r="153" spans="1:102" x14ac:dyDescent="0.25">
      <c r="A153" s="21"/>
      <c r="B153" s="21"/>
      <c r="C153" s="21"/>
      <c r="D153" s="21"/>
      <c r="E153" s="21"/>
      <c r="F153" s="21"/>
      <c r="G153" s="13"/>
      <c r="H153" s="14"/>
      <c r="I153" s="28"/>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row>
    <row r="154" spans="1:102" x14ac:dyDescent="0.25">
      <c r="A154" s="21"/>
      <c r="B154" s="21"/>
      <c r="C154" s="21"/>
      <c r="D154" s="21"/>
      <c r="E154" s="21"/>
      <c r="F154" s="21"/>
      <c r="G154" s="13"/>
      <c r="H154" s="14"/>
      <c r="I154" s="28"/>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row>
    <row r="155" spans="1:102" x14ac:dyDescent="0.25">
      <c r="A155" s="21"/>
      <c r="B155" s="21"/>
      <c r="C155" s="21"/>
      <c r="D155" s="21"/>
      <c r="E155" s="21"/>
      <c r="F155" s="21"/>
      <c r="G155" s="13"/>
      <c r="H155" s="14"/>
      <c r="I155" s="28"/>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row>
    <row r="156" spans="1:102" x14ac:dyDescent="0.25">
      <c r="A156" s="21"/>
      <c r="B156" s="21"/>
      <c r="C156" s="21"/>
      <c r="D156" s="21"/>
      <c r="E156" s="21"/>
      <c r="F156" s="21"/>
      <c r="G156" s="13"/>
      <c r="H156" s="14"/>
      <c r="I156" s="28"/>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row>
    <row r="157" spans="1:102" x14ac:dyDescent="0.25">
      <c r="A157" s="21"/>
      <c r="B157" s="21"/>
      <c r="C157" s="21"/>
      <c r="D157" s="21"/>
      <c r="E157" s="21"/>
      <c r="F157" s="21"/>
      <c r="G157" s="13"/>
      <c r="H157" s="14"/>
      <c r="I157" s="28"/>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row>
    <row r="158" spans="1:102" x14ac:dyDescent="0.25">
      <c r="A158" s="21"/>
      <c r="B158" s="21"/>
      <c r="C158" s="21"/>
      <c r="D158" s="21"/>
      <c r="E158" s="21"/>
      <c r="F158" s="21"/>
      <c r="G158" s="13"/>
      <c r="H158" s="14"/>
      <c r="I158" s="28"/>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row>
    <row r="159" spans="1:102" x14ac:dyDescent="0.25">
      <c r="A159" s="21"/>
      <c r="B159" s="21"/>
      <c r="C159" s="21"/>
      <c r="D159" s="21"/>
      <c r="E159" s="21"/>
      <c r="F159" s="21"/>
      <c r="G159" s="13"/>
      <c r="H159" s="14"/>
      <c r="I159" s="28"/>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row>
    <row r="160" spans="1:102" x14ac:dyDescent="0.25">
      <c r="A160" s="21"/>
      <c r="B160" s="21"/>
      <c r="C160" s="21"/>
      <c r="D160" s="21"/>
      <c r="E160" s="21"/>
      <c r="F160" s="21"/>
      <c r="G160" s="13"/>
      <c r="H160" s="14"/>
      <c r="I160" s="28"/>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row>
    <row r="161" spans="1:102" x14ac:dyDescent="0.25">
      <c r="A161" s="21"/>
      <c r="B161" s="21"/>
      <c r="C161" s="21"/>
      <c r="D161" s="21"/>
      <c r="E161" s="21"/>
      <c r="F161" s="21"/>
      <c r="G161" s="13"/>
      <c r="H161" s="14"/>
      <c r="I161" s="28"/>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row>
    <row r="162" spans="1:102" x14ac:dyDescent="0.25">
      <c r="A162" s="21"/>
      <c r="B162" s="21"/>
      <c r="C162" s="21"/>
      <c r="D162" s="21"/>
      <c r="E162" s="21"/>
      <c r="F162" s="21"/>
      <c r="G162" s="13"/>
      <c r="H162" s="14"/>
      <c r="I162" s="28"/>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row>
    <row r="163" spans="1:102" x14ac:dyDescent="0.25">
      <c r="A163" s="21"/>
      <c r="B163" s="21"/>
      <c r="C163" s="21"/>
      <c r="D163" s="21"/>
      <c r="E163" s="21"/>
      <c r="F163" s="21"/>
      <c r="G163" s="13"/>
      <c r="H163" s="14"/>
      <c r="I163" s="28"/>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row>
    <row r="164" spans="1:102" x14ac:dyDescent="0.25">
      <c r="A164" s="21"/>
      <c r="B164" s="21"/>
      <c r="C164" s="21"/>
      <c r="D164" s="21"/>
      <c r="E164" s="21"/>
      <c r="F164" s="21"/>
      <c r="G164" s="13"/>
      <c r="H164" s="14"/>
      <c r="I164" s="28"/>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row>
    <row r="165" spans="1:102" x14ac:dyDescent="0.25">
      <c r="A165" s="21"/>
      <c r="B165" s="21"/>
      <c r="C165" s="21"/>
      <c r="D165" s="21"/>
      <c r="E165" s="21"/>
      <c r="F165" s="21"/>
      <c r="G165" s="13"/>
      <c r="H165" s="14"/>
      <c r="I165" s="28"/>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row>
    <row r="166" spans="1:102" x14ac:dyDescent="0.25">
      <c r="A166" s="21"/>
      <c r="B166" s="21"/>
      <c r="C166" s="21"/>
      <c r="D166" s="21"/>
      <c r="E166" s="21"/>
      <c r="F166" s="21"/>
      <c r="G166" s="13"/>
      <c r="H166" s="14"/>
      <c r="I166" s="28"/>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row>
    <row r="167" spans="1:102" x14ac:dyDescent="0.25">
      <c r="A167" s="21"/>
      <c r="B167" s="21"/>
      <c r="C167" s="21"/>
      <c r="D167" s="21"/>
      <c r="E167" s="21"/>
      <c r="F167" s="21"/>
      <c r="G167" s="13"/>
      <c r="H167" s="14"/>
      <c r="I167" s="28"/>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row>
    <row r="168" spans="1:102" x14ac:dyDescent="0.25">
      <c r="A168" s="21"/>
      <c r="B168" s="21"/>
      <c r="C168" s="21"/>
      <c r="D168" s="21"/>
      <c r="E168" s="21"/>
      <c r="F168" s="21"/>
      <c r="G168" s="13"/>
      <c r="H168" s="14"/>
      <c r="I168" s="28"/>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row>
    <row r="169" spans="1:102" x14ac:dyDescent="0.25">
      <c r="A169" s="21"/>
      <c r="B169" s="21"/>
      <c r="C169" s="21"/>
      <c r="D169" s="21"/>
      <c r="E169" s="21"/>
      <c r="F169" s="21"/>
      <c r="G169" s="13"/>
      <c r="H169" s="14"/>
      <c r="I169" s="28"/>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row>
    <row r="170" spans="1:102" x14ac:dyDescent="0.25">
      <c r="A170" s="21"/>
      <c r="B170" s="21"/>
      <c r="C170" s="21"/>
      <c r="D170" s="21"/>
      <c r="E170" s="21"/>
      <c r="F170" s="21"/>
      <c r="G170" s="13"/>
      <c r="H170" s="14"/>
      <c r="I170" s="28"/>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row>
    <row r="171" spans="1:102" x14ac:dyDescent="0.25">
      <c r="A171" s="21"/>
      <c r="B171" s="21"/>
      <c r="C171" s="21"/>
      <c r="D171" s="21"/>
      <c r="E171" s="21"/>
      <c r="F171" s="21"/>
      <c r="G171" s="13"/>
      <c r="H171" s="14"/>
      <c r="I171" s="28"/>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row>
    <row r="172" spans="1:102" x14ac:dyDescent="0.25">
      <c r="A172" s="21"/>
      <c r="B172" s="21"/>
      <c r="C172" s="21"/>
      <c r="D172" s="21"/>
      <c r="E172" s="21"/>
      <c r="F172" s="21"/>
      <c r="G172" s="13"/>
      <c r="H172" s="14"/>
      <c r="I172" s="28"/>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row>
    <row r="173" spans="1:102" x14ac:dyDescent="0.25">
      <c r="A173" s="21"/>
      <c r="B173" s="21"/>
      <c r="C173" s="21"/>
      <c r="D173" s="21"/>
      <c r="E173" s="21"/>
      <c r="F173" s="21"/>
      <c r="G173" s="13"/>
      <c r="H173" s="14"/>
      <c r="I173" s="28"/>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row>
    <row r="174" spans="1:102" x14ac:dyDescent="0.25">
      <c r="A174" s="21"/>
      <c r="B174" s="21"/>
      <c r="C174" s="21"/>
      <c r="D174" s="21"/>
      <c r="E174" s="21"/>
      <c r="F174" s="21"/>
      <c r="G174" s="13"/>
      <c r="H174" s="14"/>
      <c r="I174" s="28"/>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row>
    <row r="175" spans="1:102" x14ac:dyDescent="0.25">
      <c r="A175" s="21"/>
      <c r="B175" s="21"/>
      <c r="C175" s="21"/>
      <c r="D175" s="21"/>
      <c r="E175" s="21"/>
      <c r="F175" s="21"/>
      <c r="G175" s="13"/>
      <c r="H175" s="14"/>
      <c r="I175" s="28"/>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row>
    <row r="176" spans="1:102" x14ac:dyDescent="0.25">
      <c r="A176" s="21"/>
      <c r="B176" s="21"/>
      <c r="C176" s="21"/>
      <c r="D176" s="21"/>
      <c r="E176" s="21"/>
      <c r="F176" s="21"/>
      <c r="G176" s="13"/>
      <c r="H176" s="14"/>
      <c r="I176" s="28"/>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row>
    <row r="177" spans="1:102" x14ac:dyDescent="0.25">
      <c r="A177" s="21"/>
      <c r="B177" s="21"/>
      <c r="C177" s="21"/>
      <c r="D177" s="21"/>
      <c r="E177" s="21"/>
      <c r="F177" s="21"/>
      <c r="G177" s="13"/>
      <c r="H177" s="14"/>
      <c r="I177" s="28"/>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row>
    <row r="178" spans="1:102" x14ac:dyDescent="0.25">
      <c r="A178" s="21"/>
      <c r="B178" s="21"/>
      <c r="C178" s="21"/>
      <c r="D178" s="21"/>
      <c r="E178" s="21"/>
      <c r="F178" s="21"/>
      <c r="G178" s="13"/>
      <c r="H178" s="14"/>
      <c r="I178" s="28"/>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row>
    <row r="179" spans="1:102" x14ac:dyDescent="0.25">
      <c r="A179" s="21"/>
      <c r="B179" s="21"/>
      <c r="C179" s="21"/>
      <c r="D179" s="21"/>
      <c r="E179" s="21"/>
      <c r="F179" s="21"/>
      <c r="G179" s="13"/>
      <c r="H179" s="14"/>
      <c r="I179" s="28"/>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row>
    <row r="180" spans="1:102" x14ac:dyDescent="0.25">
      <c r="A180" s="21"/>
      <c r="B180" s="21"/>
      <c r="C180" s="21"/>
      <c r="D180" s="21"/>
      <c r="E180" s="21"/>
      <c r="F180" s="21"/>
      <c r="G180" s="13"/>
      <c r="H180" s="14"/>
      <c r="I180" s="28"/>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row>
    <row r="181" spans="1:102" x14ac:dyDescent="0.25">
      <c r="A181" s="21"/>
      <c r="B181" s="21"/>
      <c r="C181" s="21"/>
      <c r="D181" s="21"/>
      <c r="E181" s="21"/>
      <c r="F181" s="21"/>
      <c r="G181" s="13"/>
      <c r="H181" s="14"/>
      <c r="I181" s="28"/>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row>
    <row r="182" spans="1:102" x14ac:dyDescent="0.25">
      <c r="A182" s="21"/>
      <c r="B182" s="21"/>
      <c r="C182" s="21"/>
      <c r="D182" s="21"/>
      <c r="E182" s="21"/>
      <c r="F182" s="21"/>
      <c r="G182" s="13"/>
      <c r="H182" s="14"/>
      <c r="I182" s="28"/>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row>
    <row r="183" spans="1:102" x14ac:dyDescent="0.25">
      <c r="A183" s="21"/>
      <c r="B183" s="21"/>
      <c r="C183" s="21"/>
      <c r="D183" s="21"/>
      <c r="E183" s="21"/>
      <c r="F183" s="21"/>
      <c r="G183" s="13"/>
      <c r="H183" s="14"/>
      <c r="I183" s="28"/>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row>
    <row r="184" spans="1:102" x14ac:dyDescent="0.25">
      <c r="A184" s="21"/>
      <c r="B184" s="21"/>
      <c r="C184" s="21"/>
      <c r="D184" s="21"/>
      <c r="E184" s="21"/>
      <c r="F184" s="21"/>
      <c r="G184" s="13"/>
      <c r="H184" s="14"/>
      <c r="I184" s="28"/>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row>
    <row r="185" spans="1:102" x14ac:dyDescent="0.25">
      <c r="A185" s="21"/>
      <c r="B185" s="21"/>
      <c r="C185" s="21"/>
      <c r="D185" s="21"/>
      <c r="E185" s="21"/>
      <c r="F185" s="21"/>
      <c r="G185" s="13"/>
      <c r="H185" s="14"/>
      <c r="I185" s="28"/>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row>
    <row r="186" spans="1:102" x14ac:dyDescent="0.25">
      <c r="A186" s="21"/>
      <c r="B186" s="21"/>
      <c r="C186" s="21"/>
      <c r="D186" s="21"/>
      <c r="E186" s="21"/>
      <c r="F186" s="21"/>
      <c r="G186" s="13"/>
      <c r="H186" s="14"/>
      <c r="I186" s="28"/>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row>
    <row r="187" spans="1:102" x14ac:dyDescent="0.25">
      <c r="A187" s="21"/>
      <c r="B187" s="21"/>
      <c r="C187" s="21"/>
      <c r="D187" s="21"/>
      <c r="E187" s="21"/>
      <c r="F187" s="21"/>
      <c r="G187" s="13"/>
      <c r="H187" s="14"/>
      <c r="I187" s="28"/>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row>
    <row r="188" spans="1:102" x14ac:dyDescent="0.25">
      <c r="A188" s="21"/>
      <c r="B188" s="21"/>
      <c r="C188" s="21"/>
      <c r="D188" s="21"/>
      <c r="E188" s="21"/>
      <c r="F188" s="21"/>
      <c r="G188" s="13"/>
      <c r="H188" s="14"/>
      <c r="I188" s="28"/>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row>
    <row r="189" spans="1:102" x14ac:dyDescent="0.25">
      <c r="A189" s="21"/>
      <c r="B189" s="21"/>
      <c r="C189" s="21"/>
      <c r="D189" s="21"/>
      <c r="E189" s="21"/>
      <c r="F189" s="21"/>
      <c r="G189" s="13"/>
      <c r="H189" s="14"/>
      <c r="I189" s="28"/>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row>
    <row r="190" spans="1:102" x14ac:dyDescent="0.25">
      <c r="A190" s="21"/>
      <c r="B190" s="21"/>
      <c r="C190" s="21"/>
      <c r="D190" s="21"/>
      <c r="E190" s="21"/>
      <c r="F190" s="21"/>
      <c r="G190" s="13"/>
      <c r="H190" s="14"/>
      <c r="I190" s="28"/>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row>
    <row r="191" spans="1:102" x14ac:dyDescent="0.25">
      <c r="A191" s="21"/>
      <c r="B191" s="21"/>
      <c r="C191" s="21"/>
      <c r="D191" s="21"/>
      <c r="E191" s="21"/>
      <c r="F191" s="21"/>
      <c r="G191" s="13"/>
      <c r="H191" s="14"/>
      <c r="I191" s="28"/>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row>
    <row r="192" spans="1:102" x14ac:dyDescent="0.25">
      <c r="A192" s="21"/>
      <c r="B192" s="21"/>
      <c r="C192" s="21"/>
      <c r="D192" s="21"/>
      <c r="E192" s="21"/>
      <c r="F192" s="21"/>
      <c r="G192" s="13"/>
      <c r="H192" s="14"/>
      <c r="I192" s="28"/>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row>
    <row r="193" spans="1:102" x14ac:dyDescent="0.25">
      <c r="A193" s="21"/>
      <c r="B193" s="21"/>
      <c r="C193" s="21"/>
      <c r="D193" s="21"/>
      <c r="E193" s="21"/>
      <c r="F193" s="21"/>
      <c r="G193" s="13"/>
      <c r="H193" s="14"/>
      <c r="I193" s="28"/>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row>
    <row r="194" spans="1:102" x14ac:dyDescent="0.25">
      <c r="A194" s="21"/>
      <c r="B194" s="21"/>
      <c r="C194" s="21"/>
      <c r="D194" s="21"/>
      <c r="E194" s="21"/>
      <c r="F194" s="21"/>
      <c r="G194" s="13"/>
      <c r="H194" s="14"/>
      <c r="I194" s="28"/>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row>
    <row r="195" spans="1:102" x14ac:dyDescent="0.25">
      <c r="A195" s="21"/>
      <c r="B195" s="21"/>
      <c r="C195" s="21"/>
      <c r="D195" s="21"/>
      <c r="E195" s="21"/>
      <c r="F195" s="21"/>
      <c r="G195" s="13"/>
      <c r="H195" s="14"/>
      <c r="I195" s="28"/>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row>
    <row r="196" spans="1:102" x14ac:dyDescent="0.25">
      <c r="A196" s="21"/>
      <c r="B196" s="21"/>
      <c r="C196" s="21"/>
      <c r="D196" s="21"/>
      <c r="E196" s="21"/>
      <c r="F196" s="21"/>
      <c r="G196" s="13"/>
      <c r="H196" s="14"/>
      <c r="I196" s="28"/>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row>
    <row r="197" spans="1:102" x14ac:dyDescent="0.25">
      <c r="A197" s="21"/>
      <c r="B197" s="21"/>
      <c r="C197" s="21"/>
      <c r="D197" s="21"/>
      <c r="E197" s="21"/>
      <c r="F197" s="21"/>
      <c r="G197" s="13"/>
      <c r="H197" s="14"/>
      <c r="I197" s="28"/>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row>
    <row r="198" spans="1:102" x14ac:dyDescent="0.25">
      <c r="A198" s="21"/>
      <c r="B198" s="21"/>
      <c r="C198" s="21"/>
      <c r="D198" s="21"/>
      <c r="E198" s="21"/>
      <c r="F198" s="21"/>
      <c r="G198" s="13"/>
      <c r="H198" s="14"/>
      <c r="I198" s="28"/>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row>
    <row r="199" spans="1:102" x14ac:dyDescent="0.25">
      <c r="A199" s="21"/>
      <c r="B199" s="21"/>
      <c r="C199" s="21"/>
      <c r="D199" s="21"/>
      <c r="E199" s="21"/>
      <c r="F199" s="21"/>
      <c r="G199" s="13"/>
      <c r="H199" s="14"/>
      <c r="I199" s="28"/>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row>
    <row r="200" spans="1:102" x14ac:dyDescent="0.25">
      <c r="A200" s="21"/>
      <c r="B200" s="21"/>
      <c r="C200" s="21"/>
      <c r="D200" s="21"/>
      <c r="E200" s="21"/>
      <c r="F200" s="21"/>
      <c r="G200" s="13"/>
      <c r="H200" s="14"/>
      <c r="I200" s="28"/>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row>
    <row r="201" spans="1:102" x14ac:dyDescent="0.25">
      <c r="A201" s="21"/>
      <c r="B201" s="21"/>
      <c r="C201" s="21"/>
      <c r="D201" s="21"/>
      <c r="E201" s="21"/>
      <c r="F201" s="21"/>
      <c r="G201" s="13"/>
      <c r="H201" s="14"/>
      <c r="I201" s="28"/>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row>
    <row r="202" spans="1:102" x14ac:dyDescent="0.25">
      <c r="A202" s="21"/>
      <c r="B202" s="21"/>
      <c r="C202" s="21"/>
      <c r="D202" s="21"/>
      <c r="E202" s="21"/>
      <c r="F202" s="21"/>
      <c r="G202" s="13"/>
      <c r="H202" s="14"/>
      <c r="I202" s="28"/>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row>
    <row r="203" spans="1:102" x14ac:dyDescent="0.25">
      <c r="A203" s="21"/>
      <c r="B203" s="21"/>
      <c r="C203" s="21"/>
      <c r="D203" s="21"/>
      <c r="E203" s="21"/>
      <c r="F203" s="21"/>
      <c r="G203" s="13"/>
      <c r="H203" s="14"/>
      <c r="I203" s="28"/>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row>
    <row r="204" spans="1:102" x14ac:dyDescent="0.25">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row>
    <row r="205" spans="1:102" x14ac:dyDescent="0.2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row>
    <row r="206" spans="1:102" x14ac:dyDescent="0.25">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row>
    <row r="207" spans="1:102" x14ac:dyDescent="0.25">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row>
    <row r="208" spans="1:102" x14ac:dyDescent="0.25">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row>
    <row r="209" spans="1:102" x14ac:dyDescent="0.25">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row>
    <row r="210" spans="1:102" x14ac:dyDescent="0.25">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row>
    <row r="211" spans="1:102" x14ac:dyDescent="0.25">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row>
    <row r="212" spans="1:102" x14ac:dyDescent="0.25">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row>
    <row r="213" spans="1:102" x14ac:dyDescent="0.25">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row>
    <row r="214" spans="1:102" x14ac:dyDescent="0.25">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row>
    <row r="215" spans="1:102" x14ac:dyDescent="0.2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row>
    <row r="216" spans="1:102" x14ac:dyDescent="0.25">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row>
    <row r="217" spans="1:102" x14ac:dyDescent="0.25">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row>
    <row r="218" spans="1:102" x14ac:dyDescent="0.25">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row>
    <row r="219" spans="1:102" x14ac:dyDescent="0.25">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row>
    <row r="220" spans="1:102" x14ac:dyDescent="0.25">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row>
    <row r="221" spans="1:102" x14ac:dyDescent="0.25">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row>
  </sheetData>
  <sheetProtection algorithmName="SHA-512" hashValue="7sKiOiLCivSMAMxqdpl7ym07tfJrUrm5oAEa3+jo3uDQRSJ8LZBRCxWw+xI0kjOBJd6OSLTc3QyURcWL9cv/iA==" saltValue="pxWMOqnf6NPfwcBOaMJ61A==" spinCount="100000" sheet="1" selectLockedCells="1"/>
  <mergeCells count="18">
    <mergeCell ref="L22:Q22"/>
    <mergeCell ref="A1:C1"/>
    <mergeCell ref="F1:H1"/>
    <mergeCell ref="U1:V1"/>
    <mergeCell ref="X1:X2"/>
    <mergeCell ref="AG1:AG2"/>
    <mergeCell ref="U9:V9"/>
    <mergeCell ref="U10:V10"/>
    <mergeCell ref="AA1:AA2"/>
    <mergeCell ref="AB1:AB2"/>
    <mergeCell ref="AD1:AD2"/>
    <mergeCell ref="AC1:AC2"/>
    <mergeCell ref="Y1:Y2"/>
    <mergeCell ref="U23:V23"/>
    <mergeCell ref="U24:V24"/>
    <mergeCell ref="U25:V25"/>
    <mergeCell ref="AE1:AE2"/>
    <mergeCell ref="AF1:AF2"/>
  </mergeCells>
  <conditionalFormatting sqref="X11">
    <cfRule type="iconSet" priority="1">
      <iconSet iconSet="3Symbols">
        <cfvo type="percent" val="0"/>
        <cfvo type="num" val="0.5"/>
        <cfvo type="num" val="1"/>
      </iconSet>
    </cfRule>
  </conditionalFormatting>
  <conditionalFormatting sqref="X12:X48">
    <cfRule type="iconSet" priority="2">
      <iconSet iconSet="3Symbols">
        <cfvo type="percent" val="0"/>
        <cfvo type="num" val="0.5"/>
        <cfvo type="num" val="1"/>
      </iconSet>
    </cfRule>
  </conditionalFormatting>
  <dataValidations count="5">
    <dataValidation type="decimal" allowBlank="1" showInputMessage="1" showErrorMessage="1" sqref="H145:H203 N2:Q21 H31:H50 H3:H29 C3:C42 N23:Q50">
      <formula1>0</formula1>
      <formula2>1</formula2>
    </dataValidation>
    <dataValidation type="whole" allowBlank="1" showInputMessage="1" showErrorMessage="1" sqref="I31:I50 U3:V3 X3:Y3 I3:I29">
      <formula1>0</formula1>
      <formula2>10000</formula2>
    </dataValidation>
    <dataValidation type="decimal" allowBlank="1" showInputMessage="1" showErrorMessage="1" sqref="J31:J50 J3:J29">
      <formula1>0</formula1>
      <formula2>30</formula2>
    </dataValidation>
    <dataValidation type="decimal" allowBlank="1" showInputMessage="1" showErrorMessage="1" sqref="I145:I203 I31:J50 I3:J29">
      <formula1>0</formula1>
      <formula2>10000</formula2>
    </dataValidation>
    <dataValidation type="whole" allowBlank="1" showInputMessage="1" showErrorMessage="1" sqref="D3:D42">
      <formula1>1</formula1>
      <formula2>10000</formula2>
    </dataValidation>
  </dataValidations>
  <pageMargins left="0.7" right="0.7" top="0.75" bottom="0.75" header="0.3" footer="0.3"/>
  <pageSetup orientation="portrait"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F12"/>
  <sheetViews>
    <sheetView zoomScale="50" zoomScaleNormal="50" zoomScalePageLayoutView="80" workbookViewId="0">
      <pane ySplit="1" topLeftCell="A2" activePane="bottomLeft" state="frozen"/>
      <selection pane="bottomLeft" activeCell="B5" sqref="B5"/>
    </sheetView>
  </sheetViews>
  <sheetFormatPr defaultColWidth="8.85546875" defaultRowHeight="15" x14ac:dyDescent="0.25"/>
  <cols>
    <col min="1" max="1" width="63.42578125" style="11" customWidth="1"/>
    <col min="2" max="2" width="194.42578125" style="11" customWidth="1"/>
    <col min="3" max="3" width="35.42578125" style="11" customWidth="1"/>
    <col min="4" max="4" width="32.85546875" style="11" customWidth="1"/>
    <col min="5" max="5" width="34.42578125" style="11" customWidth="1"/>
    <col min="6" max="6" width="28.85546875" style="11" customWidth="1"/>
    <col min="7" max="16384" width="8.85546875" style="11"/>
  </cols>
  <sheetData>
    <row r="1" spans="1:6" ht="64.5" customHeight="1" thickBot="1" x14ac:dyDescent="0.3">
      <c r="A1" s="29" t="s">
        <v>672</v>
      </c>
      <c r="B1" s="29" t="s">
        <v>673</v>
      </c>
      <c r="C1" s="29" t="s">
        <v>673</v>
      </c>
      <c r="D1" s="29" t="s">
        <v>673</v>
      </c>
      <c r="E1" s="29" t="s">
        <v>673</v>
      </c>
      <c r="F1" s="29" t="s">
        <v>673</v>
      </c>
    </row>
    <row r="2" spans="1:6" ht="57.75" thickTop="1" thickBot="1" x14ac:dyDescent="0.3">
      <c r="A2" s="94" t="s">
        <v>674</v>
      </c>
      <c r="B2" s="30" t="s">
        <v>675</v>
      </c>
      <c r="C2" s="95" t="s">
        <v>676</v>
      </c>
      <c r="D2" s="96" t="s">
        <v>677</v>
      </c>
      <c r="E2" s="97" t="s">
        <v>678</v>
      </c>
      <c r="F2" s="98" t="s">
        <v>679</v>
      </c>
    </row>
    <row r="3" spans="1:6" ht="37.35" customHeight="1" thickBot="1" x14ac:dyDescent="0.3">
      <c r="A3" s="99" t="s">
        <v>680</v>
      </c>
      <c r="B3" s="100">
        <v>1</v>
      </c>
      <c r="C3" s="100"/>
      <c r="D3" s="100"/>
      <c r="E3" s="100"/>
      <c r="F3" s="100"/>
    </row>
    <row r="4" spans="1:6" ht="94.5" thickBot="1" x14ac:dyDescent="0.3">
      <c r="A4" s="99" t="s">
        <v>681</v>
      </c>
      <c r="B4" s="32" t="s">
        <v>682</v>
      </c>
      <c r="C4" s="101" t="s">
        <v>683</v>
      </c>
      <c r="D4" s="102" t="s">
        <v>684</v>
      </c>
      <c r="E4" s="103" t="s">
        <v>685</v>
      </c>
      <c r="F4" s="104" t="s">
        <v>686</v>
      </c>
    </row>
    <row r="5" spans="1:6" ht="94.5" thickBot="1" x14ac:dyDescent="0.3">
      <c r="A5" s="99" t="s">
        <v>687</v>
      </c>
      <c r="B5" s="31" t="s">
        <v>688</v>
      </c>
      <c r="C5" s="105" t="s">
        <v>689</v>
      </c>
      <c r="D5" s="102" t="s">
        <v>690</v>
      </c>
      <c r="E5" s="103" t="s">
        <v>691</v>
      </c>
      <c r="F5" s="104" t="s">
        <v>692</v>
      </c>
    </row>
    <row r="6" spans="1:6" ht="75.75" thickBot="1" x14ac:dyDescent="0.3">
      <c r="A6" s="99" t="s">
        <v>693</v>
      </c>
      <c r="B6" s="32" t="s">
        <v>694</v>
      </c>
      <c r="C6" s="106" t="s">
        <v>695</v>
      </c>
      <c r="D6" s="106" t="s">
        <v>695</v>
      </c>
      <c r="E6" s="106" t="s">
        <v>695</v>
      </c>
      <c r="F6" s="106" t="s">
        <v>695</v>
      </c>
    </row>
    <row r="7" spans="1:6" ht="94.5" thickBot="1" x14ac:dyDescent="0.3">
      <c r="A7" s="107" t="s">
        <v>696</v>
      </c>
      <c r="B7" s="108" t="s">
        <v>697</v>
      </c>
      <c r="C7" s="109" t="s">
        <v>698</v>
      </c>
      <c r="D7" s="110" t="s">
        <v>699</v>
      </c>
      <c r="E7" s="111" t="s">
        <v>700</v>
      </c>
      <c r="F7" s="112" t="s">
        <v>701</v>
      </c>
    </row>
    <row r="8" spans="1:6" ht="409.5" customHeight="1" thickBot="1" x14ac:dyDescent="0.3">
      <c r="A8" s="113" t="s">
        <v>373</v>
      </c>
      <c r="B8" s="114" t="s">
        <v>702</v>
      </c>
      <c r="C8" s="115" t="s">
        <v>695</v>
      </c>
      <c r="D8" s="116" t="s">
        <v>703</v>
      </c>
      <c r="E8" s="117" t="s">
        <v>704</v>
      </c>
      <c r="F8" s="118" t="s">
        <v>705</v>
      </c>
    </row>
    <row r="9" spans="1:6" ht="132" thickBot="1" x14ac:dyDescent="0.3">
      <c r="A9" s="119" t="s">
        <v>706</v>
      </c>
      <c r="B9" s="114" t="s">
        <v>707</v>
      </c>
      <c r="C9" s="173" t="s">
        <v>695</v>
      </c>
      <c r="D9" s="102" t="s">
        <v>683</v>
      </c>
      <c r="E9" s="103" t="s">
        <v>708</v>
      </c>
      <c r="F9" s="104" t="s">
        <v>709</v>
      </c>
    </row>
    <row r="10" spans="1:6" ht="75.75" thickBot="1" x14ac:dyDescent="0.3">
      <c r="A10" s="120" t="s">
        <v>710</v>
      </c>
      <c r="B10" s="121" t="s">
        <v>711</v>
      </c>
      <c r="C10" s="174"/>
      <c r="D10" s="102" t="s">
        <v>712</v>
      </c>
      <c r="E10" s="103" t="s">
        <v>713</v>
      </c>
      <c r="F10" s="104" t="s">
        <v>714</v>
      </c>
    </row>
    <row r="11" spans="1:6" ht="94.5" thickBot="1" x14ac:dyDescent="0.3">
      <c r="A11" s="99" t="s">
        <v>715</v>
      </c>
      <c r="B11" s="122" t="s">
        <v>716</v>
      </c>
      <c r="C11" s="174"/>
      <c r="D11" s="102" t="s">
        <v>717</v>
      </c>
      <c r="E11" s="103" t="s">
        <v>718</v>
      </c>
      <c r="F11" s="104" t="s">
        <v>719</v>
      </c>
    </row>
    <row r="12" spans="1:6" ht="57" thickBot="1" x14ac:dyDescent="0.3">
      <c r="A12" s="99" t="s">
        <v>720</v>
      </c>
      <c r="B12" s="123" t="s">
        <v>721</v>
      </c>
      <c r="C12" s="174"/>
      <c r="D12" s="102" t="s">
        <v>712</v>
      </c>
      <c r="E12" s="103" t="s">
        <v>713</v>
      </c>
      <c r="F12" s="104" t="s">
        <v>714</v>
      </c>
    </row>
  </sheetData>
  <sheetProtection algorithmName="SHA-512" hashValue="ZZVdgKBMKxHc/KpOE8uS8g0reykLv02UHHF1AJ7/hbh9hjDGOVlSXyTV1RKp95VHu+mrgZE1Fh2UZNtyXbcZlA==" saltValue="McOoDB6D7UQWOtQSdByZVQ==" spinCount="100000" sheet="1" selectLockedCells="1" selectUnlockedCells="1"/>
  <mergeCells count="1">
    <mergeCell ref="C9:C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topLeftCell="A42" zoomScale="70" zoomScaleNormal="70" zoomScalePageLayoutView="130" workbookViewId="0">
      <selection activeCell="C1" sqref="C1"/>
    </sheetView>
  </sheetViews>
  <sheetFormatPr defaultColWidth="8.85546875" defaultRowHeight="15" x14ac:dyDescent="0.25"/>
  <cols>
    <col min="1" max="16384" width="8.85546875" style="12"/>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W500"/>
  <sheetViews>
    <sheetView zoomScale="73" workbookViewId="0">
      <pane ySplit="1" topLeftCell="A23" activePane="bottomLeft" state="frozen"/>
      <selection pane="bottomLeft" activeCell="L27" sqref="L27"/>
    </sheetView>
  </sheetViews>
  <sheetFormatPr defaultColWidth="8.85546875" defaultRowHeight="15" x14ac:dyDescent="0.25"/>
  <cols>
    <col min="2" max="2" width="20.42578125" customWidth="1"/>
    <col min="6" max="6" width="18.140625" customWidth="1"/>
    <col min="7" max="7" width="14.140625" customWidth="1"/>
    <col min="8" max="8" width="16.42578125" customWidth="1"/>
    <col min="11" max="11" width="14" customWidth="1"/>
    <col min="12" max="12" width="24.140625" bestFit="1" customWidth="1"/>
    <col min="14" max="14" width="12.85546875" customWidth="1"/>
    <col min="15" max="15" width="27.85546875" bestFit="1" customWidth="1"/>
    <col min="17" max="17" width="16.140625" customWidth="1"/>
    <col min="18" max="18" width="13.85546875" customWidth="1"/>
    <col min="19" max="19" width="16.140625" customWidth="1"/>
    <col min="20" max="20" width="13.140625" customWidth="1"/>
  </cols>
  <sheetData>
    <row r="1" spans="1:23" ht="44.25" customHeight="1" x14ac:dyDescent="0.25">
      <c r="A1" s="124" t="s">
        <v>722</v>
      </c>
      <c r="B1" s="124" t="s">
        <v>723</v>
      </c>
      <c r="C1" s="124" t="s">
        <v>724</v>
      </c>
      <c r="D1" s="124" t="s">
        <v>725</v>
      </c>
      <c r="E1" s="124" t="s">
        <v>726</v>
      </c>
      <c r="F1" s="124" t="s">
        <v>4</v>
      </c>
      <c r="G1" s="124" t="s">
        <v>5</v>
      </c>
      <c r="H1" s="124" t="s">
        <v>727</v>
      </c>
      <c r="I1" s="124" t="s">
        <v>7</v>
      </c>
      <c r="J1" s="124" t="s">
        <v>8</v>
      </c>
      <c r="K1" s="124" t="s">
        <v>9</v>
      </c>
      <c r="L1" s="124" t="s">
        <v>10</v>
      </c>
      <c r="M1" s="124" t="s">
        <v>11</v>
      </c>
      <c r="N1" s="124" t="s">
        <v>12</v>
      </c>
      <c r="O1" s="124" t="s">
        <v>13</v>
      </c>
      <c r="P1" s="124" t="s">
        <v>14</v>
      </c>
      <c r="Q1" s="124" t="s">
        <v>15</v>
      </c>
      <c r="R1" s="124" t="s">
        <v>16</v>
      </c>
      <c r="S1" s="124" t="s">
        <v>17</v>
      </c>
      <c r="T1" s="124" t="s">
        <v>18</v>
      </c>
      <c r="V1" s="16"/>
      <c r="W1" s="16"/>
    </row>
    <row r="2" spans="1:23" x14ac:dyDescent="0.25">
      <c r="A2" t="str">
        <f>'Summary Sheet'!$C$10</f>
        <v>JD-GEN-4</v>
      </c>
      <c r="B2" t="str">
        <f>_xlfn.CONCAT(VLOOKUP('Summary Sheet'!$C$8,'Summary Sheet'!$K$82:$L$93,2),"-",'Summary Sheet'!$C$8,"-",'Summary Sheet'!$C$9)</f>
        <v>31-January-2025</v>
      </c>
      <c r="C2" t="str">
        <f>'Summary Sheet'!$C$5</f>
        <v>YASMIN MOHAMED</v>
      </c>
      <c r="D2">
        <f>'Summary Sheet'!$C$6</f>
        <v>557477765</v>
      </c>
      <c r="E2" t="str">
        <f>'Summary Sheet'!$C$7</f>
        <v>YBUHASSN</v>
      </c>
      <c r="F2">
        <v>1</v>
      </c>
      <c r="G2" s="15">
        <f>IF('OR KPI 1-4 &amp; 6 IT'!C3="",SUMIF('OR KPI 1-4 &amp; 6 manual'!$F$2:$F$1288,Script!F2,'OR KPI 1-4 &amp; 6 manual'!$AL$2:$AL$1288)/('OR KPI 1-4 &amp; 6 manual'!$AY$3*VLOOKUP('Summary Sheet'!$C$8,'Summary Sheet'!$K$82:$M$93,3)),'OR KPI 1-4 &amp; 6 IT'!C3)</f>
        <v>0.20464015151515152</v>
      </c>
      <c r="H2" s="15">
        <f>SUMIF('OR KPI 1-4 &amp; 6 manual'!$F$2:$F$1288,Script!F2,'OR KPI 1-4 &amp; 6 manual'!$AL$2:$AM$1288)/('OR KPI 1-4 &amp; 6 manual'!$AY$3*VLOOKUP('Summary Sheet'!$C$8,'Summary Sheet'!$K$82:$M$93,3))</f>
        <v>0.20464015151515152</v>
      </c>
      <c r="I2" s="125">
        <f>IF('OR KPI 1-4 &amp; 6 IT'!D3="",COUNTIFS('OR KPI 1-4 &amp; 6 manual'!$A$2:$A$1288,"&gt;0",'OR KPI 1-4 &amp; 6 manual'!$F$2:$F$1288,F2,'OR KPI 1-4 &amp; 6 manual'!$G$2:$G$1288,"No"),'OR KPI 1-4 &amp; 6 IT'!D3)</f>
        <v>13</v>
      </c>
      <c r="J2" cm="1">
        <f t="array" ref="J2">IF('OR KPI 1-4 &amp; 6 IT'!X3="",((SUMPRODUCT(('OR KPI 1-4 &amp; 6 manual'!$F$2:$F$1288&lt;&gt;"")/COUNTIF('OR KPI 1-4 &amp; 6 manual'!$F$2:$F$1288,'OR KPI 1-4 &amp; 6 manual'!$F$2:$F$1288&amp;"")))),'OR KPI 1-4 &amp; 6 IT'!X3)</f>
        <v>6.9999999999999991</v>
      </c>
      <c r="K2" s="126" t="str">
        <f>IFERROR(IF('OR KPI 1-4 &amp; 6 IT'!H3="",COUNTIFS('OR KPI 1-4 &amp; 6 manual'!$A$2:$A$1288,"&gt;0",'OR KPI 1-4 &amp; 6 manual'!$M$2:$M$1288,Script!L2,'OR KPI 1-4 &amp; 6 manual'!$G$2:$G$1288,"Yes")/(COUNTIFS('OR KPI 1-4 &amp; 6 manual'!$A$2:$A$1288,"&gt;0",'OR KPI 1-4 &amp; 6 manual'!$M$2:$M$1288,Script!L2,'OR KPI 1-4 &amp; 6 manual'!$G$2:$G$1288,"Yes")+COUNTIFS('OR KPI 1-4 &amp; 6 manual'!$A$2:$A$1288,"&gt;0",'OR KPI 1-4 &amp; 6 manual'!$M$2:$M$1288,Script!L2,'OR KPI 1-4 &amp; 6 manual'!$G$2:$G$1288,"No")),'OR KPI 1-4 &amp; 6 IT'!H3),"")</f>
        <v/>
      </c>
      <c r="L2" t="s">
        <v>20</v>
      </c>
      <c r="M2">
        <f>IF('OR KPI 1-4 &amp; 6 IT'!I3="",COUNTIFS('OR KPI 1-4 &amp; 6 manual'!$A$2:$A$1288,"&gt;0",'OR KPI 1-4 &amp; 6 manual'!$M$2:$M$1288,Script!L2,'OR KPI 1-4 &amp; 6 manual'!$P$2:$P$1288,"&gt;0"),'OR KPI 1-4 &amp; 6 IT'!I3)</f>
        <v>0</v>
      </c>
      <c r="N2" s="127" t="str">
        <f>IFERROR(IF('OR KPI 1-4 &amp; 6 IT'!J3="",AVERAGEIF('OR KPI 1-4 &amp; 6 manual'!$M$2:$M$1288,L2,'OR KPI 1-4 &amp; 6 manual'!$AO$2:$AO$1288),'OR KPI 1-4 &amp; 6 IT'!J3),"")</f>
        <v/>
      </c>
      <c r="O2" s="127"/>
    </row>
    <row r="3" spans="1:23" x14ac:dyDescent="0.25">
      <c r="A3" t="str">
        <f>'Summary Sheet'!$C$10</f>
        <v>JD-GEN-4</v>
      </c>
      <c r="B3" t="str">
        <f>_xlfn.CONCAT(VLOOKUP('Summary Sheet'!$C$8,'Summary Sheet'!$K$82:$L$93,2),"-",'Summary Sheet'!$C$8,"-",'Summary Sheet'!$C$9)</f>
        <v>31-January-2025</v>
      </c>
      <c r="C3" t="str">
        <f>'Summary Sheet'!$C$5</f>
        <v>YASMIN MOHAMED</v>
      </c>
      <c r="D3">
        <f>'Summary Sheet'!$C$6</f>
        <v>557477765</v>
      </c>
      <c r="E3" t="str">
        <f>'Summary Sheet'!$C$7</f>
        <v>YBUHASSN</v>
      </c>
      <c r="F3">
        <v>2</v>
      </c>
      <c r="G3" s="15">
        <f>IF('OR KPI 1-4 &amp; 6 IT'!C4="",SUMIF('OR KPI 1-4 &amp; 6 manual'!$F$2:$F$1288,Script!F3,'OR KPI 1-4 &amp; 6 manual'!$AL$2:$AL$1288)/('OR KPI 1-4 &amp; 6 manual'!$AY$3*VLOOKUP('Summary Sheet'!$C$8,'Summary Sheet'!$K$82:$M$93,3)),'OR KPI 1-4 &amp; 6 IT'!C4)</f>
        <v>0.18712121212121213</v>
      </c>
      <c r="H3" s="15">
        <f>SUMIF('OR KPI 1-4 &amp; 6 manual'!$F$2:$F$1288,Script!F3,'OR KPI 1-4 &amp; 6 manual'!$AL$2:$AM$1288)/('OR KPI 1-4 &amp; 6 manual'!$AY$3*VLOOKUP('Summary Sheet'!$C$8,'Summary Sheet'!$K$82:$M$93,3))</f>
        <v>0.18712121212121213</v>
      </c>
      <c r="I3" s="125">
        <f>IF('OR KPI 1-4 &amp; 6 IT'!D4="",COUNTIFS('OR KPI 1-4 &amp; 6 manual'!$A$2:$A$1288,"&gt;0",'OR KPI 1-4 &amp; 6 manual'!$F$2:$F$1288,F3,'OR KPI 1-4 &amp; 6 manual'!$G$2:$G$1288,"No"),'OR KPI 1-4 &amp; 6 IT'!D4)</f>
        <v>25</v>
      </c>
      <c r="K3" s="126" t="str">
        <f>IFERROR(IF('OR KPI 1-4 &amp; 6 IT'!H4="",COUNTIFS('OR KPI 1-4 &amp; 6 manual'!$A$2:$A$1288,"&gt;0",'OR KPI 1-4 &amp; 6 manual'!$M$2:$M$1288,Script!L3,'OR KPI 1-4 &amp; 6 manual'!$G$2:$G$1288,"Yes")/(COUNTIFS('OR KPI 1-4 &amp; 6 manual'!$A$2:$A$1288,"&gt;0",'OR KPI 1-4 &amp; 6 manual'!$M$2:$M$1288,Script!L3,'OR KPI 1-4 &amp; 6 manual'!$G$2:$G$1288,"Yes")+COUNTIFS('OR KPI 1-4 &amp; 6 manual'!$A$2:$A$1288,"&gt;0",'OR KPI 1-4 &amp; 6 manual'!$M$2:$M$1288,Script!L3,'OR KPI 1-4 &amp; 6 manual'!$G$2:$G$1288,"No")),'OR KPI 1-4 &amp; 6 IT'!H4),"")</f>
        <v/>
      </c>
      <c r="L3" t="s">
        <v>22</v>
      </c>
      <c r="M3">
        <f>IF('OR KPI 1-4 &amp; 6 IT'!I4="",COUNTIFS('OR KPI 1-4 &amp; 6 manual'!$A$2:$A$1288,"&gt;0",'OR KPI 1-4 &amp; 6 manual'!$M$2:$M$1288,Script!L3,'OR KPI 1-4 &amp; 6 manual'!$P$2:$P$1288,"&gt;0"),'OR KPI 1-4 &amp; 6 IT'!I4)</f>
        <v>0</v>
      </c>
      <c r="N3" s="127" t="str">
        <f>IFERROR(IF('OR KPI 1-4 &amp; 6 IT'!J4="",AVERAGEIF('OR KPI 1-4 &amp; 6 manual'!$M$2:$M$1288,L3,'OR KPI 1-4 &amp; 6 manual'!$AO$2:$AO$1288),'OR KPI 1-4 &amp; 6 IT'!J4),"")</f>
        <v/>
      </c>
      <c r="O3" s="127"/>
    </row>
    <row r="4" spans="1:23" x14ac:dyDescent="0.25">
      <c r="A4" t="str">
        <f>'Summary Sheet'!$C$10</f>
        <v>JD-GEN-4</v>
      </c>
      <c r="B4" t="str">
        <f>_xlfn.CONCAT(VLOOKUP('Summary Sheet'!$C$8,'Summary Sheet'!$K$82:$L$93,2),"-",'Summary Sheet'!$C$8,"-",'Summary Sheet'!$C$9)</f>
        <v>31-January-2025</v>
      </c>
      <c r="C4" t="str">
        <f>'Summary Sheet'!$C$5</f>
        <v>YASMIN MOHAMED</v>
      </c>
      <c r="D4">
        <f>'Summary Sheet'!$C$6</f>
        <v>557477765</v>
      </c>
      <c r="E4" t="str">
        <f>'Summary Sheet'!$C$7</f>
        <v>YBUHASSN</v>
      </c>
      <c r="F4">
        <v>3</v>
      </c>
      <c r="G4" s="15">
        <f>IF('OR KPI 1-4 &amp; 6 IT'!C5="",SUMIF('OR KPI 1-4 &amp; 6 manual'!$F$2:$F$1288,Script!F4,'OR KPI 1-4 &amp; 6 manual'!$AL$2:$AL$1288)/('OR KPI 1-4 &amp; 6 manual'!$AY$3*VLOOKUP('Summary Sheet'!$C$8,'Summary Sheet'!$K$82:$M$93,3)),'OR KPI 1-4 &amp; 6 IT'!C5)</f>
        <v>0.18551136363636364</v>
      </c>
      <c r="H4" s="15">
        <f>SUMIF('OR KPI 1-4 &amp; 6 manual'!$F$2:$F$1288,Script!F4,'OR KPI 1-4 &amp; 6 manual'!$AL$2:$AM$1288)/('OR KPI 1-4 &amp; 6 manual'!$AY$3*VLOOKUP('Summary Sheet'!$C$8,'Summary Sheet'!$K$82:$M$93,3))</f>
        <v>0.18551136363636364</v>
      </c>
      <c r="I4" s="125">
        <f>IF('OR KPI 1-4 &amp; 6 IT'!D5="",COUNTIFS('OR KPI 1-4 &amp; 6 manual'!$A$2:$A$1288,"&gt;0",'OR KPI 1-4 &amp; 6 manual'!$F$2:$F$1288,F4,'OR KPI 1-4 &amp; 6 manual'!$G$2:$G$1288,"No"),'OR KPI 1-4 &amp; 6 IT'!D5)</f>
        <v>27</v>
      </c>
      <c r="K4" s="126">
        <f>IFERROR(IF('OR KPI 1-4 &amp; 6 IT'!H5="",COUNTIFS('OR KPI 1-4 &amp; 6 manual'!$A$2:$A$1288,"&gt;0",'OR KPI 1-4 &amp; 6 manual'!$M$2:$M$1288,Script!L4,'OR KPI 1-4 &amp; 6 manual'!$G$2:$G$1288,"Yes")/(COUNTIFS('OR KPI 1-4 &amp; 6 manual'!$A$2:$A$1288,"&gt;0",'OR KPI 1-4 &amp; 6 manual'!$M$2:$M$1288,Script!L4,'OR KPI 1-4 &amp; 6 manual'!$G$2:$G$1288,"Yes")+COUNTIFS('OR KPI 1-4 &amp; 6 manual'!$A$2:$A$1288,"&gt;0",'OR KPI 1-4 &amp; 6 manual'!$M$2:$M$1288,Script!L4,'OR KPI 1-4 &amp; 6 manual'!$G$2:$G$1288,"No")),'OR KPI 1-4 &amp; 6 IT'!H5),"")</f>
        <v>0</v>
      </c>
      <c r="L4" t="s">
        <v>1087</v>
      </c>
      <c r="M4">
        <f>IF('OR KPI 1-4 &amp; 6 IT'!I5="",COUNTIFS('OR KPI 1-4 &amp; 6 manual'!$A$2:$A$1288,"&gt;0",'OR KPI 1-4 &amp; 6 manual'!$M$2:$M$1288,Script!L4,'OR KPI 1-4 &amp; 6 manual'!$P$2:$P$1288,"&gt;0"),'OR KPI 1-4 &amp; 6 IT'!I5)</f>
        <v>2</v>
      </c>
      <c r="N4" s="127">
        <f>IFERROR(IF('OR KPI 1-4 &amp; 6 IT'!J5="",AVERAGEIF('OR KPI 1-4 &amp; 6 manual'!$M$2:$M$1288,L4,'OR KPI 1-4 &amp; 6 manual'!$AO$2:$AO$1288),'OR KPI 1-4 &amp; 6 IT'!J5),"")</f>
        <v>1</v>
      </c>
      <c r="O4" s="127"/>
    </row>
    <row r="5" spans="1:23" x14ac:dyDescent="0.25">
      <c r="A5" t="str">
        <f>'Summary Sheet'!$C$10</f>
        <v>JD-GEN-4</v>
      </c>
      <c r="B5" t="str">
        <f>_xlfn.CONCAT(VLOOKUP('Summary Sheet'!$C$8,'Summary Sheet'!$K$82:$L$93,2),"-",'Summary Sheet'!$C$8,"-",'Summary Sheet'!$C$9)</f>
        <v>31-January-2025</v>
      </c>
      <c r="C5" t="str">
        <f>'Summary Sheet'!$C$5</f>
        <v>YASMIN MOHAMED</v>
      </c>
      <c r="D5">
        <f>'Summary Sheet'!$C$6</f>
        <v>557477765</v>
      </c>
      <c r="E5" t="str">
        <f>'Summary Sheet'!$C$7</f>
        <v>YBUHASSN</v>
      </c>
      <c r="F5">
        <v>4</v>
      </c>
      <c r="G5" s="15">
        <f>IF('OR KPI 1-4 &amp; 6 IT'!C6="",SUMIF('OR KPI 1-4 &amp; 6 manual'!$F$2:$F$1288,Script!F5,'OR KPI 1-4 &amp; 6 manual'!$AL$2:$AL$1288)/('OR KPI 1-4 &amp; 6 manual'!$AY$3*VLOOKUP('Summary Sheet'!$C$8,'Summary Sheet'!$K$82:$M$93,3)),'OR KPI 1-4 &amp; 6 IT'!C6)</f>
        <v>0.20416666666666666</v>
      </c>
      <c r="H5" s="15">
        <f>SUMIF('OR KPI 1-4 &amp; 6 manual'!$F$2:$F$1288,Script!F5,'OR KPI 1-4 &amp; 6 manual'!$AL$2:$AM$1288)/('OR KPI 1-4 &amp; 6 manual'!$AY$3*VLOOKUP('Summary Sheet'!$C$8,'Summary Sheet'!$K$82:$M$93,3))</f>
        <v>0.20416666666666666</v>
      </c>
      <c r="I5" s="125">
        <f>IF('OR KPI 1-4 &amp; 6 IT'!D6="",COUNTIFS('OR KPI 1-4 &amp; 6 manual'!$A$2:$A$1288,"&gt;0",'OR KPI 1-4 &amp; 6 manual'!$F$2:$F$1288,F5,'OR KPI 1-4 &amp; 6 manual'!$G$2:$G$1288,"No"),'OR KPI 1-4 &amp; 6 IT'!D6)</f>
        <v>15</v>
      </c>
      <c r="K5" s="126">
        <f>IFERROR(IF('OR KPI 1-4 &amp; 6 IT'!H6="",COUNTIFS('OR KPI 1-4 &amp; 6 manual'!$A$2:$A$1288,"&gt;0",'OR KPI 1-4 &amp; 6 manual'!$M$2:$M$1288,Script!L5,'OR KPI 1-4 &amp; 6 manual'!$G$2:$G$1288,"Yes")/(COUNTIFS('OR KPI 1-4 &amp; 6 manual'!$A$2:$A$1288,"&gt;0",'OR KPI 1-4 &amp; 6 manual'!$M$2:$M$1288,Script!L5,'OR KPI 1-4 &amp; 6 manual'!$G$2:$G$1288,"Yes")+COUNTIFS('OR KPI 1-4 &amp; 6 manual'!$A$2:$A$1288,"&gt;0",'OR KPI 1-4 &amp; 6 manual'!$M$2:$M$1288,Script!L5,'OR KPI 1-4 &amp; 6 manual'!$G$2:$G$1288,"No")),'OR KPI 1-4 &amp; 6 IT'!H6),"")</f>
        <v>0</v>
      </c>
      <c r="L5" t="s">
        <v>27</v>
      </c>
      <c r="M5">
        <f>IF('OR KPI 1-4 &amp; 6 IT'!I6="",COUNTIFS('OR KPI 1-4 &amp; 6 manual'!$A$2:$A$1288,"&gt;0",'OR KPI 1-4 &amp; 6 manual'!$M$2:$M$1288,Script!L5,'OR KPI 1-4 &amp; 6 manual'!$P$2:$P$1288,"&gt;0"),'OR KPI 1-4 &amp; 6 IT'!I6)</f>
        <v>9</v>
      </c>
      <c r="N5" s="127">
        <f>IFERROR(IF('OR KPI 1-4 &amp; 6 IT'!J6="",AVERAGEIF('OR KPI 1-4 &amp; 6 manual'!$M$2:$M$1288,L5,'OR KPI 1-4 &amp; 6 manual'!$AO$2:$AO$1288),'OR KPI 1-4 &amp; 6 IT'!J6),"")</f>
        <v>1.8888888888888888</v>
      </c>
      <c r="O5" s="127"/>
    </row>
    <row r="6" spans="1:23" x14ac:dyDescent="0.25">
      <c r="A6" t="str">
        <f>'Summary Sheet'!$C$10</f>
        <v>JD-GEN-4</v>
      </c>
      <c r="B6" t="str">
        <f>_xlfn.CONCAT(VLOOKUP('Summary Sheet'!$C$8,'Summary Sheet'!$K$82:$L$93,2),"-",'Summary Sheet'!$C$8,"-",'Summary Sheet'!$C$9)</f>
        <v>31-January-2025</v>
      </c>
      <c r="C6" t="str">
        <f>'Summary Sheet'!$C$5</f>
        <v>YASMIN MOHAMED</v>
      </c>
      <c r="D6">
        <f>'Summary Sheet'!$C$6</f>
        <v>557477765</v>
      </c>
      <c r="E6" t="str">
        <f>'Summary Sheet'!$C$7</f>
        <v>YBUHASSN</v>
      </c>
      <c r="F6">
        <v>5</v>
      </c>
      <c r="G6" s="15">
        <f>IF('OR KPI 1-4 &amp; 6 IT'!C7="",SUMIF('OR KPI 1-4 &amp; 6 manual'!$F$2:$F$1288,Script!F6,'OR KPI 1-4 &amp; 6 manual'!$AL$2:$AL$1288)/('OR KPI 1-4 &amp; 6 manual'!$AY$3*VLOOKUP('Summary Sheet'!$C$8,'Summary Sheet'!$K$82:$M$93,3)),'OR KPI 1-4 &amp; 6 IT'!C7)</f>
        <v>0.2106060606060606</v>
      </c>
      <c r="H6" s="15">
        <f>SUMIF('OR KPI 1-4 &amp; 6 manual'!$F$2:$F$1288,Script!F6,'OR KPI 1-4 &amp; 6 manual'!$AL$2:$AM$1288)/('OR KPI 1-4 &amp; 6 manual'!$AY$3*VLOOKUP('Summary Sheet'!$C$8,'Summary Sheet'!$K$82:$M$93,3))</f>
        <v>0.2106060606060606</v>
      </c>
      <c r="I6" s="125">
        <f>IF('OR KPI 1-4 &amp; 6 IT'!D7="",COUNTIFS('OR KPI 1-4 &amp; 6 manual'!$A$2:$A$1288,"&gt;0",'OR KPI 1-4 &amp; 6 manual'!$F$2:$F$1288,F6,'OR KPI 1-4 &amp; 6 manual'!$G$2:$G$1288,"No"),'OR KPI 1-4 &amp; 6 IT'!D7)</f>
        <v>10</v>
      </c>
      <c r="K6" s="126">
        <f>IFERROR(IF('OR KPI 1-4 &amp; 6 IT'!H7="",COUNTIFS('OR KPI 1-4 &amp; 6 manual'!$A$2:$A$1288,"&gt;0",'OR KPI 1-4 &amp; 6 manual'!$M$2:$M$1288,Script!L6,'OR KPI 1-4 &amp; 6 manual'!$G$2:$G$1288,"Yes")/(COUNTIFS('OR KPI 1-4 &amp; 6 manual'!$A$2:$A$1288,"&gt;0",'OR KPI 1-4 &amp; 6 manual'!$M$2:$M$1288,Script!L6,'OR KPI 1-4 &amp; 6 manual'!$G$2:$G$1288,"Yes")+COUNTIFS('OR KPI 1-4 &amp; 6 manual'!$A$2:$A$1288,"&gt;0",'OR KPI 1-4 &amp; 6 manual'!$M$2:$M$1288,Script!L6,'OR KPI 1-4 &amp; 6 manual'!$G$2:$G$1288,"No")),'OR KPI 1-4 &amp; 6 IT'!H7),"")</f>
        <v>0</v>
      </c>
      <c r="L6" t="s">
        <v>29</v>
      </c>
      <c r="M6">
        <f>IF('OR KPI 1-4 &amp; 6 IT'!I7="",COUNTIFS('OR KPI 1-4 &amp; 6 manual'!$A$2:$A$1288,"&gt;0",'OR KPI 1-4 &amp; 6 manual'!$M$2:$M$1288,Script!L6,'OR KPI 1-4 &amp; 6 manual'!$P$2:$P$1288,"&gt;0"),'OR KPI 1-4 &amp; 6 IT'!I7)</f>
        <v>6</v>
      </c>
      <c r="N6" s="127">
        <f>IFERROR(IF('OR KPI 1-4 &amp; 6 IT'!J7="",AVERAGEIF('OR KPI 1-4 &amp; 6 manual'!$M$2:$M$1288,L6,'OR KPI 1-4 &amp; 6 manual'!$AO$2:$AO$1288),'OR KPI 1-4 &amp; 6 IT'!J7),"")</f>
        <v>1.1666666666666667</v>
      </c>
      <c r="O6" s="127"/>
    </row>
    <row r="7" spans="1:23" x14ac:dyDescent="0.25">
      <c r="A7" t="str">
        <f>'Summary Sheet'!$C$10</f>
        <v>JD-GEN-4</v>
      </c>
      <c r="B7" t="str">
        <f>_xlfn.CONCAT(VLOOKUP('Summary Sheet'!$C$8,'Summary Sheet'!$K$82:$L$93,2),"-",'Summary Sheet'!$C$8,"-",'Summary Sheet'!$C$9)</f>
        <v>31-January-2025</v>
      </c>
      <c r="C7" t="str">
        <f>'Summary Sheet'!$C$5</f>
        <v>YASMIN MOHAMED</v>
      </c>
      <c r="D7">
        <f>'Summary Sheet'!$C$6</f>
        <v>557477765</v>
      </c>
      <c r="E7" t="str">
        <f>'Summary Sheet'!$C$7</f>
        <v>YBUHASSN</v>
      </c>
      <c r="F7">
        <v>6</v>
      </c>
      <c r="G7" s="15">
        <f>IF('OR KPI 1-4 &amp; 6 IT'!C8="",SUMIF('OR KPI 1-4 &amp; 6 manual'!$F$2:$F$1288,Script!F7,'OR KPI 1-4 &amp; 6 manual'!$AL$2:$AL$1288)/('OR KPI 1-4 &amp; 6 manual'!$AY$3*VLOOKUP('Summary Sheet'!$C$8,'Summary Sheet'!$K$82:$M$93,3)),'OR KPI 1-4 &amp; 6 IT'!C8)</f>
        <v>0</v>
      </c>
      <c r="H7" s="15">
        <f>SUMIF('OR KPI 1-4 &amp; 6 manual'!$F$2:$F$1288,Script!F7,'OR KPI 1-4 &amp; 6 manual'!$AL$2:$AM$1288)/('OR KPI 1-4 &amp; 6 manual'!$AY$3*VLOOKUP('Summary Sheet'!$C$8,'Summary Sheet'!$K$82:$M$93,3))</f>
        <v>0</v>
      </c>
      <c r="I7" s="125">
        <f>IF('OR KPI 1-4 &amp; 6 IT'!D8="",COUNTIFS('OR KPI 1-4 &amp; 6 manual'!$A$2:$A$1288,"&gt;0",'OR KPI 1-4 &amp; 6 manual'!$F$2:$F$1288,F7,'OR KPI 1-4 &amp; 6 manual'!$G$2:$G$1288,"No"),'OR KPI 1-4 &amp; 6 IT'!D8)</f>
        <v>0</v>
      </c>
      <c r="K7" s="126" t="str">
        <f>IFERROR(IF('OR KPI 1-4 &amp; 6 IT'!H8="",COUNTIFS('OR KPI 1-4 &amp; 6 manual'!$A$2:$A$1288,"&gt;0",'OR KPI 1-4 &amp; 6 manual'!$M$2:$M$1288,Script!L7,'OR KPI 1-4 &amp; 6 manual'!$G$2:$G$1288,"Yes")/(COUNTIFS('OR KPI 1-4 &amp; 6 manual'!$A$2:$A$1288,"&gt;0",'OR KPI 1-4 &amp; 6 manual'!$M$2:$M$1288,Script!L7,'OR KPI 1-4 &amp; 6 manual'!$G$2:$G$1288,"Yes")+COUNTIFS('OR KPI 1-4 &amp; 6 manual'!$A$2:$A$1288,"&gt;0",'OR KPI 1-4 &amp; 6 manual'!$M$2:$M$1288,Script!L7,'OR KPI 1-4 &amp; 6 manual'!$G$2:$G$1288,"No")),'OR KPI 1-4 &amp; 6 IT'!H8),"")</f>
        <v/>
      </c>
      <c r="L7" t="s">
        <v>31</v>
      </c>
      <c r="M7">
        <f>IF('OR KPI 1-4 &amp; 6 IT'!I8="",COUNTIFS('OR KPI 1-4 &amp; 6 manual'!$A$2:$A$1288,"&gt;0",'OR KPI 1-4 &amp; 6 manual'!$M$2:$M$1288,Script!L7,'OR KPI 1-4 &amp; 6 manual'!$P$2:$P$1288,"&gt;0"),'OR KPI 1-4 &amp; 6 IT'!I8)</f>
        <v>0</v>
      </c>
      <c r="N7" s="127" t="str">
        <f>IFERROR(IF('OR KPI 1-4 &amp; 6 IT'!J8="",AVERAGEIF('OR KPI 1-4 &amp; 6 manual'!$M$2:$M$1288,L7,'OR KPI 1-4 &amp; 6 manual'!$AO$2:$AO$1288),'OR KPI 1-4 &amp; 6 IT'!J8),"")</f>
        <v/>
      </c>
      <c r="O7" s="127"/>
    </row>
    <row r="8" spans="1:23" x14ac:dyDescent="0.25">
      <c r="A8" t="str">
        <f>'Summary Sheet'!$C$10</f>
        <v>JD-GEN-4</v>
      </c>
      <c r="B8" t="str">
        <f>_xlfn.CONCAT(VLOOKUP('Summary Sheet'!$C$8,'Summary Sheet'!$K$82:$L$93,2),"-",'Summary Sheet'!$C$8,"-",'Summary Sheet'!$C$9)</f>
        <v>31-January-2025</v>
      </c>
      <c r="C8" t="str">
        <f>'Summary Sheet'!$C$5</f>
        <v>YASMIN MOHAMED</v>
      </c>
      <c r="D8">
        <f>'Summary Sheet'!$C$6</f>
        <v>557477765</v>
      </c>
      <c r="E8" t="str">
        <f>'Summary Sheet'!$C$7</f>
        <v>YBUHASSN</v>
      </c>
      <c r="F8">
        <v>7</v>
      </c>
      <c r="G8" s="15">
        <f>IF('OR KPI 1-4 &amp; 6 IT'!C9="",SUMIF('OR KPI 1-4 &amp; 6 manual'!$F$2:$F$1288,Script!F8,'OR KPI 1-4 &amp; 6 manual'!$AL$2:$AL$1288)/('OR KPI 1-4 &amp; 6 manual'!$AY$3*VLOOKUP('Summary Sheet'!$C$8,'Summary Sheet'!$K$82:$M$93,3)),'OR KPI 1-4 &amp; 6 IT'!C9)</f>
        <v>0.20397727272727273</v>
      </c>
      <c r="H8" s="15">
        <f>SUMIF('OR KPI 1-4 &amp; 6 manual'!$F$2:$F$1288,Script!F8,'OR KPI 1-4 &amp; 6 manual'!$AL$2:$AM$1288)/('OR KPI 1-4 &amp; 6 manual'!$AY$3*VLOOKUP('Summary Sheet'!$C$8,'Summary Sheet'!$K$82:$M$93,3))</f>
        <v>0.20397727272727273</v>
      </c>
      <c r="I8" s="125">
        <f>IF('OR KPI 1-4 &amp; 6 IT'!D9="",COUNTIFS('OR KPI 1-4 &amp; 6 manual'!$A$2:$A$1288,"&gt;0",'OR KPI 1-4 &amp; 6 manual'!$F$2:$F$1288,F8,'OR KPI 1-4 &amp; 6 manual'!$G$2:$G$1288,"No"),'OR KPI 1-4 &amp; 6 IT'!D9)</f>
        <v>16</v>
      </c>
      <c r="K8" s="126" t="str">
        <f>IFERROR(IF('OR KPI 1-4 &amp; 6 IT'!H9="",COUNTIFS('OR KPI 1-4 &amp; 6 manual'!$A$2:$A$1288,"&gt;0",'OR KPI 1-4 &amp; 6 manual'!$M$2:$M$1288,Script!L8,'OR KPI 1-4 &amp; 6 manual'!$G$2:$G$1288,"Yes")/(COUNTIFS('OR KPI 1-4 &amp; 6 manual'!$A$2:$A$1288,"&gt;0",'OR KPI 1-4 &amp; 6 manual'!$M$2:$M$1288,Script!L8,'OR KPI 1-4 &amp; 6 manual'!$G$2:$G$1288,"Yes")+COUNTIFS('OR KPI 1-4 &amp; 6 manual'!$A$2:$A$1288,"&gt;0",'OR KPI 1-4 &amp; 6 manual'!$M$2:$M$1288,Script!L8,'OR KPI 1-4 &amp; 6 manual'!$G$2:$G$1288,"No")),'OR KPI 1-4 &amp; 6 IT'!H9),"")</f>
        <v/>
      </c>
      <c r="L8" t="s">
        <v>33</v>
      </c>
      <c r="M8">
        <f>IF('OR KPI 1-4 &amp; 6 IT'!I9="",COUNTIFS('OR KPI 1-4 &amp; 6 manual'!$A$2:$A$1288,"&gt;0",'OR KPI 1-4 &amp; 6 manual'!$M$2:$M$1288,Script!L8,'OR KPI 1-4 &amp; 6 manual'!$P$2:$P$1288,"&gt;0"),'OR KPI 1-4 &amp; 6 IT'!I9)</f>
        <v>0</v>
      </c>
      <c r="N8" s="127" t="str">
        <f>IFERROR(IF('OR KPI 1-4 &amp; 6 IT'!J9="",AVERAGEIF('OR KPI 1-4 &amp; 6 manual'!$M$2:$M$1288,L8,'OR KPI 1-4 &amp; 6 manual'!$AO$2:$AO$1288),'OR KPI 1-4 &amp; 6 IT'!J9),"")</f>
        <v/>
      </c>
      <c r="O8" s="127"/>
    </row>
    <row r="9" spans="1:23" x14ac:dyDescent="0.25">
      <c r="A9" t="str">
        <f>'Summary Sheet'!$C$10</f>
        <v>JD-GEN-4</v>
      </c>
      <c r="B9" t="str">
        <f>_xlfn.CONCAT(VLOOKUP('Summary Sheet'!$C$8,'Summary Sheet'!$K$82:$L$93,2),"-",'Summary Sheet'!$C$8,"-",'Summary Sheet'!$C$9)</f>
        <v>31-January-2025</v>
      </c>
      <c r="C9" t="str">
        <f>'Summary Sheet'!$C$5</f>
        <v>YASMIN MOHAMED</v>
      </c>
      <c r="D9">
        <f>'Summary Sheet'!$C$6</f>
        <v>557477765</v>
      </c>
      <c r="E9" t="str">
        <f>'Summary Sheet'!$C$7</f>
        <v>YBUHASSN</v>
      </c>
      <c r="F9">
        <v>8</v>
      </c>
      <c r="G9" s="15">
        <f>IF('OR KPI 1-4 &amp; 6 IT'!C10="",SUMIF('OR KPI 1-4 &amp; 6 manual'!$F$2:$F$1288,Script!F9,'OR KPI 1-4 &amp; 6 manual'!$AL$2:$AL$1288)/('OR KPI 1-4 &amp; 6 manual'!$AY$3*VLOOKUP('Summary Sheet'!$C$8,'Summary Sheet'!$K$82:$M$93,3)),'OR KPI 1-4 &amp; 6 IT'!C10)</f>
        <v>0</v>
      </c>
      <c r="H9" s="15">
        <f>SUMIF('OR KPI 1-4 &amp; 6 manual'!$F$2:$F$1288,Script!F9,'OR KPI 1-4 &amp; 6 manual'!$AL$2:$AM$1288)/('OR KPI 1-4 &amp; 6 manual'!$AY$3*VLOOKUP('Summary Sheet'!$C$8,'Summary Sheet'!$K$82:$M$93,3))</f>
        <v>0</v>
      </c>
      <c r="I9" s="125">
        <f>IF('OR KPI 1-4 &amp; 6 IT'!D10="",COUNTIFS('OR KPI 1-4 &amp; 6 manual'!$A$2:$A$1288,"&gt;0",'OR KPI 1-4 &amp; 6 manual'!$F$2:$F$1288,F9,'OR KPI 1-4 &amp; 6 manual'!$G$2:$G$1288,"No"),'OR KPI 1-4 &amp; 6 IT'!D10)</f>
        <v>0</v>
      </c>
      <c r="K9" s="126">
        <f>IFERROR(IF('OR KPI 1-4 &amp; 6 IT'!H10="",COUNTIFS('OR KPI 1-4 &amp; 6 manual'!$A$2:$A$1288,"&gt;0",'OR KPI 1-4 &amp; 6 manual'!$M$2:$M$1288,Script!L9,'OR KPI 1-4 &amp; 6 manual'!$G$2:$G$1288,"Yes")/(COUNTIFS('OR KPI 1-4 &amp; 6 manual'!$A$2:$A$1288,"&gt;0",'OR KPI 1-4 &amp; 6 manual'!$M$2:$M$1288,Script!L9,'OR KPI 1-4 &amp; 6 manual'!$G$2:$G$1288,"Yes")+COUNTIFS('OR KPI 1-4 &amp; 6 manual'!$A$2:$A$1288,"&gt;0",'OR KPI 1-4 &amp; 6 manual'!$M$2:$M$1288,Script!L9,'OR KPI 1-4 &amp; 6 manual'!$G$2:$G$1288,"No")),'OR KPI 1-4 &amp; 6 IT'!H10),"")</f>
        <v>0</v>
      </c>
      <c r="L9" t="s">
        <v>35</v>
      </c>
      <c r="M9">
        <f>IF('OR KPI 1-4 &amp; 6 IT'!I10="",COUNTIFS('OR KPI 1-4 &amp; 6 manual'!$A$2:$A$1288,"&gt;0",'OR KPI 1-4 &amp; 6 manual'!$M$2:$M$1288,Script!L9,'OR KPI 1-4 &amp; 6 manual'!$P$2:$P$1288,"&gt;0"),'OR KPI 1-4 &amp; 6 IT'!I10)</f>
        <v>9</v>
      </c>
      <c r="N9" s="127">
        <f>IFERROR(IF('OR KPI 1-4 &amp; 6 IT'!J10="",AVERAGEIF('OR KPI 1-4 &amp; 6 manual'!$M$2:$M$1288,L9,'OR KPI 1-4 &amp; 6 manual'!$AO$2:$AO$1288),'OR KPI 1-4 &amp; 6 IT'!J10),"")</f>
        <v>0.77777777777777779</v>
      </c>
      <c r="O9" s="127"/>
    </row>
    <row r="10" spans="1:23" x14ac:dyDescent="0.25">
      <c r="A10" t="str">
        <f>'Summary Sheet'!$C$10</f>
        <v>JD-GEN-4</v>
      </c>
      <c r="B10" t="str">
        <f>_xlfn.CONCAT(VLOOKUP('Summary Sheet'!$C$8,'Summary Sheet'!$K$82:$L$93,2),"-",'Summary Sheet'!$C$8,"-",'Summary Sheet'!$C$9)</f>
        <v>31-January-2025</v>
      </c>
      <c r="C10" t="str">
        <f>'Summary Sheet'!$C$5</f>
        <v>YASMIN MOHAMED</v>
      </c>
      <c r="D10">
        <f>'Summary Sheet'!$C$6</f>
        <v>557477765</v>
      </c>
      <c r="E10" t="str">
        <f>'Summary Sheet'!$C$7</f>
        <v>YBUHASSN</v>
      </c>
      <c r="F10">
        <v>9</v>
      </c>
      <c r="G10" s="15">
        <f>IF('OR KPI 1-4 &amp; 6 IT'!C11="",SUMIF('OR KPI 1-4 &amp; 6 manual'!$F$2:$F$1288,Script!F10,'OR KPI 1-4 &amp; 6 manual'!$AL$2:$AL$1288)/('OR KPI 1-4 &amp; 6 manual'!$AY$3*VLOOKUP('Summary Sheet'!$C$8,'Summary Sheet'!$K$82:$M$93,3)),'OR KPI 1-4 &amp; 6 IT'!C11)</f>
        <v>0</v>
      </c>
      <c r="H10" s="15">
        <f>SUMIF('OR KPI 1-4 &amp; 6 manual'!$F$2:$F$1288,Script!F10,'OR KPI 1-4 &amp; 6 manual'!$AL$2:$AM$1288)/('OR KPI 1-4 &amp; 6 manual'!$AY$3*VLOOKUP('Summary Sheet'!$C$8,'Summary Sheet'!$K$82:$M$93,3))</f>
        <v>0</v>
      </c>
      <c r="I10" s="125">
        <f>IF('OR KPI 1-4 &amp; 6 IT'!D11="",COUNTIFS('OR KPI 1-4 &amp; 6 manual'!$A$2:$A$1288,"&gt;0",'OR KPI 1-4 &amp; 6 manual'!$F$2:$F$1288,F10,'OR KPI 1-4 &amp; 6 manual'!$G$2:$G$1288,"No"),'OR KPI 1-4 &amp; 6 IT'!D11)</f>
        <v>0</v>
      </c>
      <c r="K10" s="126" t="str">
        <f>IFERROR(IF('OR KPI 1-4 &amp; 6 IT'!H11="",COUNTIFS('OR KPI 1-4 &amp; 6 manual'!$A$2:$A$1288,"&gt;0",'OR KPI 1-4 &amp; 6 manual'!$M$2:$M$1288,Script!L10,'OR KPI 1-4 &amp; 6 manual'!$G$2:$G$1288,"Yes")/(COUNTIFS('OR KPI 1-4 &amp; 6 manual'!$A$2:$A$1288,"&gt;0",'OR KPI 1-4 &amp; 6 manual'!$M$2:$M$1288,Script!L10,'OR KPI 1-4 &amp; 6 manual'!$G$2:$G$1288,"Yes")+COUNTIFS('OR KPI 1-4 &amp; 6 manual'!$A$2:$A$1288,"&gt;0",'OR KPI 1-4 &amp; 6 manual'!$M$2:$M$1288,Script!L10,'OR KPI 1-4 &amp; 6 manual'!$G$2:$G$1288,"No")),'OR KPI 1-4 &amp; 6 IT'!H11),"")</f>
        <v/>
      </c>
      <c r="L10" t="s">
        <v>37</v>
      </c>
      <c r="M10">
        <f>IF('OR KPI 1-4 &amp; 6 IT'!I11="",COUNTIFS('OR KPI 1-4 &amp; 6 manual'!$A$2:$A$1288,"&gt;0",'OR KPI 1-4 &amp; 6 manual'!$M$2:$M$1288,Script!L10,'OR KPI 1-4 &amp; 6 manual'!$P$2:$P$1288,"&gt;0"),'OR KPI 1-4 &amp; 6 IT'!I11)</f>
        <v>0</v>
      </c>
      <c r="N10" s="127" t="str">
        <f>IFERROR(IF('OR KPI 1-4 &amp; 6 IT'!J11="",AVERAGEIF('OR KPI 1-4 &amp; 6 manual'!$M$2:$M$1288,L10,'OR KPI 1-4 &amp; 6 manual'!$AO$2:$AO$1288),'OR KPI 1-4 &amp; 6 IT'!J11),"")</f>
        <v/>
      </c>
      <c r="O10" s="127"/>
    </row>
    <row r="11" spans="1:23" x14ac:dyDescent="0.25">
      <c r="A11" t="str">
        <f>'Summary Sheet'!$C$10</f>
        <v>JD-GEN-4</v>
      </c>
      <c r="B11" t="str">
        <f>_xlfn.CONCAT(VLOOKUP('Summary Sheet'!$C$8,'Summary Sheet'!$K$82:$L$93,2),"-",'Summary Sheet'!$C$8,"-",'Summary Sheet'!$C$9)</f>
        <v>31-January-2025</v>
      </c>
      <c r="C11" t="str">
        <f>'Summary Sheet'!$C$5</f>
        <v>YASMIN MOHAMED</v>
      </c>
      <c r="D11">
        <f>'Summary Sheet'!$C$6</f>
        <v>557477765</v>
      </c>
      <c r="E11" t="str">
        <f>'Summary Sheet'!$C$7</f>
        <v>YBUHASSN</v>
      </c>
      <c r="F11">
        <v>10</v>
      </c>
      <c r="G11" s="15">
        <f>IF('OR KPI 1-4 &amp; 6 IT'!C12="",SUMIF('OR KPI 1-4 &amp; 6 manual'!$F$2:$F$1288,Script!F11,'OR KPI 1-4 &amp; 6 manual'!$AL$2:$AL$1288)/('OR KPI 1-4 &amp; 6 manual'!$AY$3*VLOOKUP('Summary Sheet'!$C$8,'Summary Sheet'!$K$82:$M$93,3)),'OR KPI 1-4 &amp; 6 IT'!C12)</f>
        <v>0</v>
      </c>
      <c r="H11" s="15">
        <f>SUMIF('OR KPI 1-4 &amp; 6 manual'!$F$2:$F$1288,Script!F11,'OR KPI 1-4 &amp; 6 manual'!$AL$2:$AM$1288)/('OR KPI 1-4 &amp; 6 manual'!$AY$3*VLOOKUP('Summary Sheet'!$C$8,'Summary Sheet'!$K$82:$M$93,3))</f>
        <v>0</v>
      </c>
      <c r="I11" s="125">
        <f>IF('OR KPI 1-4 &amp; 6 IT'!D12="",COUNTIFS('OR KPI 1-4 &amp; 6 manual'!$A$2:$A$1288,"&gt;0",'OR KPI 1-4 &amp; 6 manual'!$F$2:$F$1288,F11,'OR KPI 1-4 &amp; 6 manual'!$G$2:$G$1288,"No"),'OR KPI 1-4 &amp; 6 IT'!D12)</f>
        <v>0</v>
      </c>
      <c r="K11" s="126">
        <f>IFERROR(IF('OR KPI 1-4 &amp; 6 IT'!H12="",COUNTIFS('OR KPI 1-4 &amp; 6 manual'!$A$2:$A$1288,"&gt;0",'OR KPI 1-4 &amp; 6 manual'!$M$2:$M$1288,Script!L11,'OR KPI 1-4 &amp; 6 manual'!$G$2:$G$1288,"Yes")/(COUNTIFS('OR KPI 1-4 &amp; 6 manual'!$A$2:$A$1288,"&gt;0",'OR KPI 1-4 &amp; 6 manual'!$M$2:$M$1288,Script!L11,'OR KPI 1-4 &amp; 6 manual'!$G$2:$G$1288,"Yes")+COUNTIFS('OR KPI 1-4 &amp; 6 manual'!$A$2:$A$1288,"&gt;0",'OR KPI 1-4 &amp; 6 manual'!$M$2:$M$1288,Script!L11,'OR KPI 1-4 &amp; 6 manual'!$G$2:$G$1288,"No")),'OR KPI 1-4 &amp; 6 IT'!H12),"")</f>
        <v>0</v>
      </c>
      <c r="L11" t="s">
        <v>39</v>
      </c>
      <c r="M11">
        <f>IF('OR KPI 1-4 &amp; 6 IT'!I12="",COUNTIFS('OR KPI 1-4 &amp; 6 manual'!$A$2:$A$1288,"&gt;0",'OR KPI 1-4 &amp; 6 manual'!$M$2:$M$1288,Script!L11,'OR KPI 1-4 &amp; 6 manual'!$P$2:$P$1288,"&gt;0"),'OR KPI 1-4 &amp; 6 IT'!I12)</f>
        <v>27</v>
      </c>
      <c r="N11" s="127">
        <f>IFERROR(IF('OR KPI 1-4 &amp; 6 IT'!J12="",AVERAGEIF('OR KPI 1-4 &amp; 6 manual'!$M$2:$M$1288,L11,'OR KPI 1-4 &amp; 6 manual'!$AO$2:$AO$1288),'OR KPI 1-4 &amp; 6 IT'!J12),"")</f>
        <v>4.1481481481481479</v>
      </c>
      <c r="O11" s="127"/>
    </row>
    <row r="12" spans="1:23" x14ac:dyDescent="0.25">
      <c r="A12" t="str">
        <f>'Summary Sheet'!$C$10</f>
        <v>JD-GEN-4</v>
      </c>
      <c r="B12" t="str">
        <f>_xlfn.CONCAT(VLOOKUP('Summary Sheet'!$C$8,'Summary Sheet'!$K$82:$L$93,2),"-",'Summary Sheet'!$C$8,"-",'Summary Sheet'!$C$9)</f>
        <v>31-January-2025</v>
      </c>
      <c r="C12" t="str">
        <f>'Summary Sheet'!$C$5</f>
        <v>YASMIN MOHAMED</v>
      </c>
      <c r="D12">
        <f>'Summary Sheet'!$C$6</f>
        <v>557477765</v>
      </c>
      <c r="E12" t="str">
        <f>'Summary Sheet'!$C$7</f>
        <v>YBUHASSN</v>
      </c>
      <c r="F12">
        <v>11</v>
      </c>
      <c r="G12" s="15">
        <f>IF('OR KPI 1-4 &amp; 6 IT'!C13="",SUMIF('OR KPI 1-4 &amp; 6 manual'!$F$2:$F$1288,Script!F12,'OR KPI 1-4 &amp; 6 manual'!$AL$2:$AL$1288)/('OR KPI 1-4 &amp; 6 manual'!$AY$3*VLOOKUP('Summary Sheet'!$C$8,'Summary Sheet'!$K$82:$M$93,3)),'OR KPI 1-4 &amp; 6 IT'!C13)</f>
        <v>0</v>
      </c>
      <c r="H12" s="15">
        <f>SUMIF('OR KPI 1-4 &amp; 6 manual'!$F$2:$F$1288,Script!F12,'OR KPI 1-4 &amp; 6 manual'!$AL$2:$AM$1288)/('OR KPI 1-4 &amp; 6 manual'!$AY$3*VLOOKUP('Summary Sheet'!$C$8,'Summary Sheet'!$K$82:$M$93,3))</f>
        <v>0</v>
      </c>
      <c r="I12" s="125">
        <f>IF('OR KPI 1-4 &amp; 6 IT'!D13="",COUNTIFS('OR KPI 1-4 &amp; 6 manual'!$A$2:$A$1288,"&gt;0",'OR KPI 1-4 &amp; 6 manual'!$F$2:$F$1288,F12,'OR KPI 1-4 &amp; 6 manual'!$G$2:$G$1288,"No"),'OR KPI 1-4 &amp; 6 IT'!D13)</f>
        <v>0</v>
      </c>
      <c r="K12" s="126">
        <f>IFERROR(IF('OR KPI 1-4 &amp; 6 IT'!H13="",COUNTIFS('OR KPI 1-4 &amp; 6 manual'!$A$2:$A$1288,"&gt;0",'OR KPI 1-4 &amp; 6 manual'!$M$2:$M$1288,Script!L12,'OR KPI 1-4 &amp; 6 manual'!$G$2:$G$1288,"Yes")/(COUNTIFS('OR KPI 1-4 &amp; 6 manual'!$A$2:$A$1288,"&gt;0",'OR KPI 1-4 &amp; 6 manual'!$M$2:$M$1288,Script!L12,'OR KPI 1-4 &amp; 6 manual'!$G$2:$G$1288,"Yes")+COUNTIFS('OR KPI 1-4 &amp; 6 manual'!$A$2:$A$1288,"&gt;0",'OR KPI 1-4 &amp; 6 manual'!$M$2:$M$1288,Script!L12,'OR KPI 1-4 &amp; 6 manual'!$G$2:$G$1288,"No")),'OR KPI 1-4 &amp; 6 IT'!H13),"")</f>
        <v>0</v>
      </c>
      <c r="L12" t="s">
        <v>41</v>
      </c>
      <c r="M12">
        <f>IF('OR KPI 1-4 &amp; 6 IT'!I13="",COUNTIFS('OR KPI 1-4 &amp; 6 manual'!$A$2:$A$1288,"&gt;0",'OR KPI 1-4 &amp; 6 manual'!$M$2:$M$1288,Script!L12,'OR KPI 1-4 &amp; 6 manual'!$P$2:$P$1288,"&gt;0"),'OR KPI 1-4 &amp; 6 IT'!I13)</f>
        <v>12</v>
      </c>
      <c r="N12" s="127">
        <f>IFERROR(IF('OR KPI 1-4 &amp; 6 IT'!J13="",AVERAGEIF('OR KPI 1-4 &amp; 6 manual'!$M$2:$M$1288,L12,'OR KPI 1-4 &amp; 6 manual'!$AO$2:$AO$1288),'OR KPI 1-4 &amp; 6 IT'!J13),"")</f>
        <v>1.8333333333333333</v>
      </c>
      <c r="O12" s="127"/>
    </row>
    <row r="13" spans="1:23" x14ac:dyDescent="0.25">
      <c r="A13" t="str">
        <f>'Summary Sheet'!$C$10</f>
        <v>JD-GEN-4</v>
      </c>
      <c r="B13" t="str">
        <f>_xlfn.CONCAT(VLOOKUP('Summary Sheet'!$C$8,'Summary Sheet'!$K$82:$L$93,2),"-",'Summary Sheet'!$C$8,"-",'Summary Sheet'!$C$9)</f>
        <v>31-January-2025</v>
      </c>
      <c r="C13" t="str">
        <f>'Summary Sheet'!$C$5</f>
        <v>YASMIN MOHAMED</v>
      </c>
      <c r="D13">
        <f>'Summary Sheet'!$C$6</f>
        <v>557477765</v>
      </c>
      <c r="E13" t="str">
        <f>'Summary Sheet'!$C$7</f>
        <v>YBUHASSN</v>
      </c>
      <c r="F13">
        <v>12</v>
      </c>
      <c r="G13" s="15">
        <f>IF('OR KPI 1-4 &amp; 6 IT'!C14="",SUMIF('OR KPI 1-4 &amp; 6 manual'!$F$2:$F$1288,Script!F13,'OR KPI 1-4 &amp; 6 manual'!$AL$2:$AL$1288)/('OR KPI 1-4 &amp; 6 manual'!$AY$3*VLOOKUP('Summary Sheet'!$C$8,'Summary Sheet'!$K$82:$M$93,3)),'OR KPI 1-4 &amp; 6 IT'!C14)</f>
        <v>0</v>
      </c>
      <c r="H13" s="15">
        <f>SUMIF('OR KPI 1-4 &amp; 6 manual'!$F$2:$F$1288,Script!F13,'OR KPI 1-4 &amp; 6 manual'!$AL$2:$AM$1288)/('OR KPI 1-4 &amp; 6 manual'!$AY$3*VLOOKUP('Summary Sheet'!$C$8,'Summary Sheet'!$K$82:$M$93,3))</f>
        <v>0</v>
      </c>
      <c r="I13" s="125">
        <f>IF('OR KPI 1-4 &amp; 6 IT'!D14="",COUNTIFS('OR KPI 1-4 &amp; 6 manual'!$A$2:$A$1288,"&gt;0",'OR KPI 1-4 &amp; 6 manual'!$F$2:$F$1288,F13,'OR KPI 1-4 &amp; 6 manual'!$G$2:$G$1288,"No"),'OR KPI 1-4 &amp; 6 IT'!D14)</f>
        <v>0</v>
      </c>
      <c r="K13" s="126">
        <f>IFERROR(IF('OR KPI 1-4 &amp; 6 IT'!H14="",COUNTIFS('OR KPI 1-4 &amp; 6 manual'!$A$2:$A$1288,"&gt;0",'OR KPI 1-4 &amp; 6 manual'!$M$2:$M$1288,Script!L13,'OR KPI 1-4 &amp; 6 manual'!$G$2:$G$1288,"Yes")/(COUNTIFS('OR KPI 1-4 &amp; 6 manual'!$A$2:$A$1288,"&gt;0",'OR KPI 1-4 &amp; 6 manual'!$M$2:$M$1288,Script!L13,'OR KPI 1-4 &amp; 6 manual'!$G$2:$G$1288,"Yes")+COUNTIFS('OR KPI 1-4 &amp; 6 manual'!$A$2:$A$1288,"&gt;0",'OR KPI 1-4 &amp; 6 manual'!$M$2:$M$1288,Script!L13,'OR KPI 1-4 &amp; 6 manual'!$G$2:$G$1288,"No")),'OR KPI 1-4 &amp; 6 IT'!H14),"")</f>
        <v>0</v>
      </c>
      <c r="L13" t="s">
        <v>42</v>
      </c>
      <c r="M13">
        <f>IF('OR KPI 1-4 &amp; 6 IT'!I14="",COUNTIFS('OR KPI 1-4 &amp; 6 manual'!$A$2:$A$1288,"&gt;0",'OR KPI 1-4 &amp; 6 manual'!$M$2:$M$1288,Script!L13,'OR KPI 1-4 &amp; 6 manual'!$P$2:$P$1288,"&gt;0"),'OR KPI 1-4 &amp; 6 IT'!I14)</f>
        <v>3</v>
      </c>
      <c r="N13" s="127">
        <f>IFERROR(IF('OR KPI 1-4 &amp; 6 IT'!J14="",AVERAGEIF('OR KPI 1-4 &amp; 6 manual'!$M$2:$M$1288,L13,'OR KPI 1-4 &amp; 6 manual'!$AO$2:$AO$1288),'OR KPI 1-4 &amp; 6 IT'!J14),"")</f>
        <v>0.66666666666666663</v>
      </c>
      <c r="O13" s="127"/>
    </row>
    <row r="14" spans="1:23" x14ac:dyDescent="0.25">
      <c r="A14" t="str">
        <f>'Summary Sheet'!$C$10</f>
        <v>JD-GEN-4</v>
      </c>
      <c r="B14" t="str">
        <f>_xlfn.CONCAT(VLOOKUP('Summary Sheet'!$C$8,'Summary Sheet'!$K$82:$L$93,2),"-",'Summary Sheet'!$C$8,"-",'Summary Sheet'!$C$9)</f>
        <v>31-January-2025</v>
      </c>
      <c r="C14" t="str">
        <f>'Summary Sheet'!$C$5</f>
        <v>YASMIN MOHAMED</v>
      </c>
      <c r="D14">
        <f>'Summary Sheet'!$C$6</f>
        <v>557477765</v>
      </c>
      <c r="E14" t="str">
        <f>'Summary Sheet'!$C$7</f>
        <v>YBUHASSN</v>
      </c>
      <c r="F14">
        <v>13</v>
      </c>
      <c r="G14" s="15">
        <f>IF('OR KPI 1-4 &amp; 6 IT'!C15="",SUMIF('OR KPI 1-4 &amp; 6 manual'!$F$2:$F$1288,Script!F14,'OR KPI 1-4 &amp; 6 manual'!$AL$2:$AL$1288)/('OR KPI 1-4 &amp; 6 manual'!$AY$3*VLOOKUP('Summary Sheet'!$C$8,'Summary Sheet'!$K$82:$M$93,3)),'OR KPI 1-4 &amp; 6 IT'!C15)</f>
        <v>0.18494318181818181</v>
      </c>
      <c r="H14" s="15">
        <f>SUMIF('OR KPI 1-4 &amp; 6 manual'!$F$2:$F$1288,Script!F14,'OR KPI 1-4 &amp; 6 manual'!$AL$2:$AM$1288)/('OR KPI 1-4 &amp; 6 manual'!$AY$3*VLOOKUP('Summary Sheet'!$C$8,'Summary Sheet'!$K$82:$M$93,3))</f>
        <v>0.18494318181818181</v>
      </c>
      <c r="I14" s="125">
        <f>IF('OR KPI 1-4 &amp; 6 IT'!D15="",COUNTIFS('OR KPI 1-4 &amp; 6 manual'!$A$2:$A$1288,"&gt;0",'OR KPI 1-4 &amp; 6 manual'!$F$2:$F$1288,F14,'OR KPI 1-4 &amp; 6 manual'!$G$2:$G$1288,"No"),'OR KPI 1-4 &amp; 6 IT'!D15)</f>
        <v>30</v>
      </c>
      <c r="K14" s="126" t="str">
        <f>IFERROR(IF('OR KPI 1-4 &amp; 6 IT'!H15="",COUNTIFS('OR KPI 1-4 &amp; 6 manual'!$A$2:$A$1288,"&gt;0",'OR KPI 1-4 &amp; 6 manual'!$M$2:$M$1288,Script!L14,'OR KPI 1-4 &amp; 6 manual'!$G$2:$G$1288,"Yes")/(COUNTIFS('OR KPI 1-4 &amp; 6 manual'!$A$2:$A$1288,"&gt;0",'OR KPI 1-4 &amp; 6 manual'!$M$2:$M$1288,Script!L14,'OR KPI 1-4 &amp; 6 manual'!$G$2:$G$1288,"Yes")+COUNTIFS('OR KPI 1-4 &amp; 6 manual'!$A$2:$A$1288,"&gt;0",'OR KPI 1-4 &amp; 6 manual'!$M$2:$M$1288,Script!L14,'OR KPI 1-4 &amp; 6 manual'!$G$2:$G$1288,"No")),'OR KPI 1-4 &amp; 6 IT'!H15),"")</f>
        <v/>
      </c>
      <c r="L14" t="s">
        <v>44</v>
      </c>
      <c r="M14">
        <f>IF('OR KPI 1-4 &amp; 6 IT'!I15="",COUNTIFS('OR KPI 1-4 &amp; 6 manual'!$A$2:$A$1288,"&gt;0",'OR KPI 1-4 &amp; 6 manual'!$M$2:$M$1288,Script!L14,'OR KPI 1-4 &amp; 6 manual'!$P$2:$P$1288,"&gt;0"),'OR KPI 1-4 &amp; 6 IT'!I15)</f>
        <v>0</v>
      </c>
      <c r="N14" s="127" t="str">
        <f>IFERROR(IF('OR KPI 1-4 &amp; 6 IT'!J15="",AVERAGEIF('OR KPI 1-4 &amp; 6 manual'!$M$2:$M$1288,L14,'OR KPI 1-4 &amp; 6 manual'!$AO$2:$AO$1288),'OR KPI 1-4 &amp; 6 IT'!J15),"")</f>
        <v/>
      </c>
      <c r="O14" s="127"/>
    </row>
    <row r="15" spans="1:23" x14ac:dyDescent="0.25">
      <c r="A15" t="str">
        <f>'Summary Sheet'!$C$10</f>
        <v>JD-GEN-4</v>
      </c>
      <c r="B15" t="str">
        <f>_xlfn.CONCAT(VLOOKUP('Summary Sheet'!$C$8,'Summary Sheet'!$K$82:$L$93,2),"-",'Summary Sheet'!$C$8,"-",'Summary Sheet'!$C$9)</f>
        <v>31-January-2025</v>
      </c>
      <c r="C15" t="str">
        <f>'Summary Sheet'!$C$5</f>
        <v>YASMIN MOHAMED</v>
      </c>
      <c r="D15">
        <f>'Summary Sheet'!$C$6</f>
        <v>557477765</v>
      </c>
      <c r="E15" t="str">
        <f>'Summary Sheet'!$C$7</f>
        <v>YBUHASSN</v>
      </c>
      <c r="F15">
        <v>14</v>
      </c>
      <c r="G15" s="15">
        <f>IF('OR KPI 1-4 &amp; 6 IT'!C16="",SUMIF('OR KPI 1-4 &amp; 6 manual'!$F$2:$F$1288,Script!F15,'OR KPI 1-4 &amp; 6 manual'!$AL$2:$AL$1288)/('OR KPI 1-4 &amp; 6 manual'!$AY$3*VLOOKUP('Summary Sheet'!$C$8,'Summary Sheet'!$K$82:$M$93,3)),'OR KPI 1-4 &amp; 6 IT'!C16)</f>
        <v>0</v>
      </c>
      <c r="H15" s="15">
        <f>SUMIF('OR KPI 1-4 &amp; 6 manual'!$F$2:$F$1288,Script!F15,'OR KPI 1-4 &amp; 6 manual'!$AL$2:$AM$1288)/('OR KPI 1-4 &amp; 6 manual'!$AY$3*VLOOKUP('Summary Sheet'!$C$8,'Summary Sheet'!$K$82:$M$93,3))</f>
        <v>0</v>
      </c>
      <c r="I15" s="125">
        <f>IF('OR KPI 1-4 &amp; 6 IT'!D16="",COUNTIFS('OR KPI 1-4 &amp; 6 manual'!$A$2:$A$1288,"&gt;0",'OR KPI 1-4 &amp; 6 manual'!$F$2:$F$1288,F15,'OR KPI 1-4 &amp; 6 manual'!$G$2:$G$1288,"No"),'OR KPI 1-4 &amp; 6 IT'!D16)</f>
        <v>0</v>
      </c>
      <c r="K15" s="126" t="str">
        <f>IFERROR(IF('OR KPI 1-4 &amp; 6 IT'!H16="",COUNTIFS('OR KPI 1-4 &amp; 6 manual'!$A$2:$A$1288,"&gt;0",'OR KPI 1-4 &amp; 6 manual'!$M$2:$M$1288,Script!L15,'OR KPI 1-4 &amp; 6 manual'!$G$2:$G$1288,"Yes")/(COUNTIFS('OR KPI 1-4 &amp; 6 manual'!$A$2:$A$1288,"&gt;0",'OR KPI 1-4 &amp; 6 manual'!$M$2:$M$1288,Script!L15,'OR KPI 1-4 &amp; 6 manual'!$G$2:$G$1288,"Yes")+COUNTIFS('OR KPI 1-4 &amp; 6 manual'!$A$2:$A$1288,"&gt;0",'OR KPI 1-4 &amp; 6 manual'!$M$2:$M$1288,Script!L15,'OR KPI 1-4 &amp; 6 manual'!$G$2:$G$1288,"No")),'OR KPI 1-4 &amp; 6 IT'!H16),"")</f>
        <v/>
      </c>
      <c r="L15" t="s">
        <v>46</v>
      </c>
      <c r="M15">
        <f>IF('OR KPI 1-4 &amp; 6 IT'!I16="",COUNTIFS('OR KPI 1-4 &amp; 6 manual'!$A$2:$A$1288,"&gt;0",'OR KPI 1-4 &amp; 6 manual'!$M$2:$M$1288,Script!L15,'OR KPI 1-4 &amp; 6 manual'!$P$2:$P$1288,"&gt;0"),'OR KPI 1-4 &amp; 6 IT'!I16)</f>
        <v>0</v>
      </c>
      <c r="N15" s="127" t="str">
        <f>IFERROR(IF('OR KPI 1-4 &amp; 6 IT'!J16="",AVERAGEIF('OR KPI 1-4 &amp; 6 manual'!$M$2:$M$1288,L15,'OR KPI 1-4 &amp; 6 manual'!$AO$2:$AO$1288),'OR KPI 1-4 &amp; 6 IT'!J16),"")</f>
        <v/>
      </c>
      <c r="O15" s="127"/>
    </row>
    <row r="16" spans="1:23" x14ac:dyDescent="0.25">
      <c r="A16" t="str">
        <f>'Summary Sheet'!$C$10</f>
        <v>JD-GEN-4</v>
      </c>
      <c r="B16" t="str">
        <f>_xlfn.CONCAT(VLOOKUP('Summary Sheet'!$C$8,'Summary Sheet'!$K$82:$L$93,2),"-",'Summary Sheet'!$C$8,"-",'Summary Sheet'!$C$9)</f>
        <v>31-January-2025</v>
      </c>
      <c r="C16" t="str">
        <f>'Summary Sheet'!$C$5</f>
        <v>YASMIN MOHAMED</v>
      </c>
      <c r="D16">
        <f>'Summary Sheet'!$C$6</f>
        <v>557477765</v>
      </c>
      <c r="E16" t="str">
        <f>'Summary Sheet'!$C$7</f>
        <v>YBUHASSN</v>
      </c>
      <c r="F16">
        <v>15</v>
      </c>
      <c r="G16" s="15">
        <f>IF('OR KPI 1-4 &amp; 6 IT'!C17="",SUMIF('OR KPI 1-4 &amp; 6 manual'!$F$2:$F$1288,Script!F16,'OR KPI 1-4 &amp; 6 manual'!$AL$2:$AL$1288)/('OR KPI 1-4 &amp; 6 manual'!$AY$3*VLOOKUP('Summary Sheet'!$C$8,'Summary Sheet'!$K$82:$M$93,3)),'OR KPI 1-4 &amp; 6 IT'!C17)</f>
        <v>0</v>
      </c>
      <c r="H16" s="15">
        <f>SUMIF('OR KPI 1-4 &amp; 6 manual'!$F$2:$F$1288,Script!F16,'OR KPI 1-4 &amp; 6 manual'!$AL$2:$AM$1288)/('OR KPI 1-4 &amp; 6 manual'!$AY$3*VLOOKUP('Summary Sheet'!$C$8,'Summary Sheet'!$K$82:$M$93,3))</f>
        <v>0</v>
      </c>
      <c r="I16" s="125">
        <f>IF('OR KPI 1-4 &amp; 6 IT'!D17="",COUNTIFS('OR KPI 1-4 &amp; 6 manual'!$A$2:$A$1288,"&gt;0",'OR KPI 1-4 &amp; 6 manual'!$F$2:$F$1288,F16,'OR KPI 1-4 &amp; 6 manual'!$G$2:$G$1288,"No"),'OR KPI 1-4 &amp; 6 IT'!D17)</f>
        <v>0</v>
      </c>
      <c r="K16" s="126">
        <f>IFERROR(IF('OR KPI 1-4 &amp; 6 IT'!H17="",COUNTIFS('OR KPI 1-4 &amp; 6 manual'!$A$2:$A$1288,"&gt;0",'OR KPI 1-4 &amp; 6 manual'!$M$2:$M$1288,Script!L16,'OR KPI 1-4 &amp; 6 manual'!$G$2:$G$1288,"Yes")/(COUNTIFS('OR KPI 1-4 &amp; 6 manual'!$A$2:$A$1288,"&gt;0",'OR KPI 1-4 &amp; 6 manual'!$M$2:$M$1288,Script!L16,'OR KPI 1-4 &amp; 6 manual'!$G$2:$G$1288,"Yes")+COUNTIFS('OR KPI 1-4 &amp; 6 manual'!$A$2:$A$1288,"&gt;0",'OR KPI 1-4 &amp; 6 manual'!$M$2:$M$1288,Script!L16,'OR KPI 1-4 &amp; 6 manual'!$G$2:$G$1288,"No")),'OR KPI 1-4 &amp; 6 IT'!H17),"")</f>
        <v>0</v>
      </c>
      <c r="L16" t="s">
        <v>48</v>
      </c>
      <c r="M16">
        <f>IF('OR KPI 1-4 &amp; 6 IT'!I17="",COUNTIFS('OR KPI 1-4 &amp; 6 manual'!$A$2:$A$1288,"&gt;0",'OR KPI 1-4 &amp; 6 manual'!$M$2:$M$1288,Script!L16,'OR KPI 1-4 &amp; 6 manual'!$P$2:$P$1288,"&gt;0"),'OR KPI 1-4 &amp; 6 IT'!I17)</f>
        <v>3</v>
      </c>
      <c r="N16" s="127">
        <f>IFERROR(IF('OR KPI 1-4 &amp; 6 IT'!J17="",AVERAGEIF('OR KPI 1-4 &amp; 6 manual'!$M$2:$M$1288,L16,'OR KPI 1-4 &amp; 6 manual'!$AO$2:$AO$1288),'OR KPI 1-4 &amp; 6 IT'!J17),"")</f>
        <v>1.3333333333333333</v>
      </c>
      <c r="O16" s="127"/>
    </row>
    <row r="17" spans="1:19" x14ac:dyDescent="0.25">
      <c r="A17" t="str">
        <f>'Summary Sheet'!$C$10</f>
        <v>JD-GEN-4</v>
      </c>
      <c r="B17" t="str">
        <f>_xlfn.CONCAT(VLOOKUP('Summary Sheet'!$C$8,'Summary Sheet'!$K$82:$L$93,2),"-",'Summary Sheet'!$C$8,"-",'Summary Sheet'!$C$9)</f>
        <v>31-January-2025</v>
      </c>
      <c r="C17" t="str">
        <f>'Summary Sheet'!$C$5</f>
        <v>YASMIN MOHAMED</v>
      </c>
      <c r="D17">
        <f>'Summary Sheet'!$C$6</f>
        <v>557477765</v>
      </c>
      <c r="E17" t="str">
        <f>'Summary Sheet'!$C$7</f>
        <v>YBUHASSN</v>
      </c>
      <c r="F17">
        <v>16</v>
      </c>
      <c r="G17" s="15">
        <f>IF('OR KPI 1-4 &amp; 6 IT'!C18="",SUMIF('OR KPI 1-4 &amp; 6 manual'!$F$2:$F$1288,Script!F17,'OR KPI 1-4 &amp; 6 manual'!$AL$2:$AL$1288)/('OR KPI 1-4 &amp; 6 manual'!$AY$3*VLOOKUP('Summary Sheet'!$C$8,'Summary Sheet'!$K$82:$M$93,3)),'OR KPI 1-4 &amp; 6 IT'!C18)</f>
        <v>0</v>
      </c>
      <c r="H17" s="15">
        <f>SUMIF('OR KPI 1-4 &amp; 6 manual'!$F$2:$F$1288,Script!F17,'OR KPI 1-4 &amp; 6 manual'!$AL$2:$AM$1288)/('OR KPI 1-4 &amp; 6 manual'!$AY$3*VLOOKUP('Summary Sheet'!$C$8,'Summary Sheet'!$K$82:$M$93,3))</f>
        <v>0</v>
      </c>
      <c r="I17" s="125">
        <f>IF('OR KPI 1-4 &amp; 6 IT'!D18="",COUNTIFS('OR KPI 1-4 &amp; 6 manual'!$A$2:$A$1288,"&gt;0",'OR KPI 1-4 &amp; 6 manual'!$F$2:$F$1288,F17,'OR KPI 1-4 &amp; 6 manual'!$G$2:$G$1288,"No"),'OR KPI 1-4 &amp; 6 IT'!D18)</f>
        <v>0</v>
      </c>
      <c r="K17" s="126" t="str">
        <f>IFERROR(IF('OR KPI 1-4 &amp; 6 IT'!H18="",COUNTIFS('OR KPI 1-4 &amp; 6 manual'!$A$2:$A$1288,"&gt;0",'OR KPI 1-4 &amp; 6 manual'!$M$2:$M$1288,Script!L17,'OR KPI 1-4 &amp; 6 manual'!$G$2:$G$1288,"Yes")/(COUNTIFS('OR KPI 1-4 &amp; 6 manual'!$A$2:$A$1288,"&gt;0",'OR KPI 1-4 &amp; 6 manual'!$M$2:$M$1288,Script!L17,'OR KPI 1-4 &amp; 6 manual'!$G$2:$G$1288,"Yes")+COUNTIFS('OR KPI 1-4 &amp; 6 manual'!$A$2:$A$1288,"&gt;0",'OR KPI 1-4 &amp; 6 manual'!$M$2:$M$1288,Script!L17,'OR KPI 1-4 &amp; 6 manual'!$G$2:$G$1288,"No")),'OR KPI 1-4 &amp; 6 IT'!H18),"")</f>
        <v/>
      </c>
      <c r="L17" t="s">
        <v>50</v>
      </c>
      <c r="M17">
        <f>IF('OR KPI 1-4 &amp; 6 IT'!I18="",COUNTIFS('OR KPI 1-4 &amp; 6 manual'!$A$2:$A$1288,"&gt;0",'OR KPI 1-4 &amp; 6 manual'!$M$2:$M$1288,Script!L17,'OR KPI 1-4 &amp; 6 manual'!$P$2:$P$1288,"&gt;0"),'OR KPI 1-4 &amp; 6 IT'!I18)</f>
        <v>0</v>
      </c>
      <c r="N17" s="127" t="str">
        <f>IFERROR(IF('OR KPI 1-4 &amp; 6 IT'!J18="",AVERAGEIF('OR KPI 1-4 &amp; 6 manual'!$M$2:$M$1288,L17,'OR KPI 1-4 &amp; 6 manual'!$AO$2:$AO$1288),'OR KPI 1-4 &amp; 6 IT'!J18),"")</f>
        <v/>
      </c>
      <c r="O17" s="127"/>
      <c r="P17" s="126"/>
      <c r="Q17" s="126"/>
      <c r="R17" s="126"/>
      <c r="S17" s="126"/>
    </row>
    <row r="18" spans="1:19" x14ac:dyDescent="0.25">
      <c r="A18" t="str">
        <f>'Summary Sheet'!$C$10</f>
        <v>JD-GEN-4</v>
      </c>
      <c r="B18" t="str">
        <f>_xlfn.CONCAT(VLOOKUP('Summary Sheet'!$C$8,'Summary Sheet'!$K$82:$L$93,2),"-",'Summary Sheet'!$C$8,"-",'Summary Sheet'!$C$9)</f>
        <v>31-January-2025</v>
      </c>
      <c r="C18" t="str">
        <f>'Summary Sheet'!$C$5</f>
        <v>YASMIN MOHAMED</v>
      </c>
      <c r="D18">
        <f>'Summary Sheet'!$C$6</f>
        <v>557477765</v>
      </c>
      <c r="E18" t="str">
        <f>'Summary Sheet'!$C$7</f>
        <v>YBUHASSN</v>
      </c>
      <c r="F18">
        <v>17</v>
      </c>
      <c r="G18" s="15">
        <f>IF('OR KPI 1-4 &amp; 6 IT'!C19="",SUMIF('OR KPI 1-4 &amp; 6 manual'!$F$2:$F$1288,Script!F18,'OR KPI 1-4 &amp; 6 manual'!$AL$2:$AL$1288)/('OR KPI 1-4 &amp; 6 manual'!$AY$3*VLOOKUP('Summary Sheet'!$C$8,'Summary Sheet'!$K$82:$M$93,3)),'OR KPI 1-4 &amp; 6 IT'!C19)</f>
        <v>0</v>
      </c>
      <c r="H18" s="15">
        <f>SUMIF('OR KPI 1-4 &amp; 6 manual'!$F$2:$F$1288,Script!F18,'OR KPI 1-4 &amp; 6 manual'!$AL$2:$AM$1288)/('OR KPI 1-4 &amp; 6 manual'!$AY$3*VLOOKUP('Summary Sheet'!$C$8,'Summary Sheet'!$K$82:$M$93,3))</f>
        <v>0</v>
      </c>
      <c r="I18" s="125">
        <f>IF('OR KPI 1-4 &amp; 6 IT'!D19="",COUNTIFS('OR KPI 1-4 &amp; 6 manual'!$A$2:$A$1288,"&gt;0",'OR KPI 1-4 &amp; 6 manual'!$F$2:$F$1288,F18,'OR KPI 1-4 &amp; 6 manual'!$G$2:$G$1288,"No"),'OR KPI 1-4 &amp; 6 IT'!D19)</f>
        <v>0</v>
      </c>
      <c r="K18" s="126" t="str">
        <f>IFERROR(IF('OR KPI 1-4 &amp; 6 IT'!H19="",COUNTIFS('OR KPI 1-4 &amp; 6 manual'!$A$2:$A$1288,"&gt;0",'OR KPI 1-4 &amp; 6 manual'!$M$2:$M$1288,Script!L18,'OR KPI 1-4 &amp; 6 manual'!$G$2:$G$1288,"Yes")/(COUNTIFS('OR KPI 1-4 &amp; 6 manual'!$A$2:$A$1288,"&gt;0",'OR KPI 1-4 &amp; 6 manual'!$M$2:$M$1288,Script!L18,'OR KPI 1-4 &amp; 6 manual'!$G$2:$G$1288,"Yes")+COUNTIFS('OR KPI 1-4 &amp; 6 manual'!$A$2:$A$1288,"&gt;0",'OR KPI 1-4 &amp; 6 manual'!$M$2:$M$1288,Script!L18,'OR KPI 1-4 &amp; 6 manual'!$G$2:$G$1288,"No")),'OR KPI 1-4 &amp; 6 IT'!H19),"")</f>
        <v/>
      </c>
      <c r="L18" t="s">
        <v>55</v>
      </c>
      <c r="M18">
        <f>IF('OR KPI 1-4 &amp; 6 IT'!I31="",COUNTIFS('OR KPI 1-4 &amp; 6 manual'!$A$2:$A$1288,"&gt;0",'OR KPI 1-4 &amp; 6 manual'!$M$2:$M$1288,Script!L18,'OR KPI 1-4 &amp; 6 manual'!$P$2:$P$1288,"&gt;0"),'OR KPI 1-4 &amp; 6 IT'!I31)</f>
        <v>0</v>
      </c>
      <c r="N18" s="127" t="str">
        <f>IFERROR(IF('OR KPI 1-4 &amp; 6 IT'!J31="",AVERAGEIF('OR KPI 1-4 &amp; 6 manual'!$M$2:$M$1288,L18,'OR KPI 1-4 &amp; 6 manual'!$AO$2:$AO$1288),'OR KPI 1-4 &amp; 6 IT'!J31),"")</f>
        <v/>
      </c>
      <c r="O18" s="127"/>
      <c r="P18" s="126">
        <f>IFERROR(IF('OR KPI 1-4 &amp; 6 IT'!N2="",(COUNTIFS('OR KPI 1-4 &amp; 6 manual'!$AR$2:$AR$1288,"Yes",'OR KPI 1-4 &amp; 6 manual'!$J$2:$J$1288,Script!L18)/COUNTIF('OR KPI 1-4 &amp; 6 manual'!$AL$3:$AL$1288,"&gt; 0")),'OR KPI 1-4 &amp; 6 IT'!N2),"")</f>
        <v>8.1481481481481488E-2</v>
      </c>
      <c r="Q18" s="126">
        <f>IFERROR(IF('OR KPI 1-4 &amp; 6 IT'!O2="",(COUNTIFS('OR KPI 1-4 &amp; 6 manual'!$AT$2:$AT$1288,"Yes",'OR KPI 1-4 &amp; 6 manual'!$J$2:$J$1288,Script!L18)/(COUNTIF('OR KPI 1-4 &amp; 6 manual'!$AT$2:$AT$1288,"Yes")+COUNTIF('OR KPI 1-4 &amp; 6 manual'!$AT$2:$AT$1288,"No"))),'OR KPI 1-4 &amp; 6 IT'!O2),"")</f>
        <v>0</v>
      </c>
      <c r="R18" s="126">
        <f>IFERROR(IF('OR KPI 1-4 &amp; 6 IT'!P2="",(COUNTIFS('OR KPI 1-4 &amp; 6 manual'!$A$2:$A$1288,"&gt;0",'OR KPI 1-4 &amp; 6 manual'!$G$2:$G$1288,"Yes",'OR KPI 1-4 &amp; 6 manual'!$I$2:$I$1288,"Yes",'OR KPI 1-4 &amp; 6 manual'!$J$2:$J$1288,Script!L18)/(COUNTIFS('OR KPI 1-4 &amp; 6 manual'!$A$2:$A$1288,"&gt;0",'OR KPI 1-4 &amp; 6 manual'!$G$2:$G$1288,"Yes",'OR KPI 1-4 &amp; 6 manual'!$I$2:$I$1288,"Yes")+COUNTIFS('OR KPI 1-4 &amp; 6 manual'!$A$2:$A$1288,"&gt;0",'OR KPI 1-4 &amp; 6 manual'!$G$2:$G$1288,"No",'OR KPI 1-4 &amp; 6 manual'!$I$2:$I$1288,"Yes"))),'OR KPI 1-4 &amp; 6 IT'!P2),"")</f>
        <v>0</v>
      </c>
      <c r="S18" s="126">
        <f>IFERROR(IF('OR KPI 1-4 &amp; 6 IT'!Q2="",COUNTIFS('OR KPI 1-4 &amp; 6 manual'!$A$2:$A$1288,"&gt;0",'OR KPI 1-4 &amp; 6 manual'!$AS$2:$AS$1288,"Yes",'OR KPI 1-4 &amp; 6 manual'!$J$2:$J$1288,Script!L18)/COUNTIFS('OR KPI 1-4 &amp; 6 manual'!$A$2:$A$1288,"&gt;0",'OR KPI 1-4 &amp; 6 manual'!$I$2:$I$1288,"Yes",'OR KPI 1-4 &amp; 6 manual'!$G$2:$G$1288,"No"),'OR KPI 1-4 &amp; 6 IT'!Q2),"")</f>
        <v>0</v>
      </c>
    </row>
    <row r="19" spans="1:19" x14ac:dyDescent="0.25">
      <c r="A19" t="str">
        <f>'Summary Sheet'!$C$10</f>
        <v>JD-GEN-4</v>
      </c>
      <c r="B19" t="str">
        <f>_xlfn.CONCAT(VLOOKUP('Summary Sheet'!$C$8,'Summary Sheet'!$K$82:$L$93,2),"-",'Summary Sheet'!$C$8,"-",'Summary Sheet'!$C$9)</f>
        <v>31-January-2025</v>
      </c>
      <c r="C19" t="str">
        <f>'Summary Sheet'!$C$5</f>
        <v>YASMIN MOHAMED</v>
      </c>
      <c r="D19">
        <f>'Summary Sheet'!$C$6</f>
        <v>557477765</v>
      </c>
      <c r="E19" t="str">
        <f>'Summary Sheet'!$C$7</f>
        <v>YBUHASSN</v>
      </c>
      <c r="F19">
        <v>18</v>
      </c>
      <c r="G19" s="15">
        <f>IF('OR KPI 1-4 &amp; 6 IT'!C20="",SUMIF('OR KPI 1-4 &amp; 6 manual'!$F$2:$F$1288,Script!F19,'OR KPI 1-4 &amp; 6 manual'!$AL$2:$AL$1288)/('OR KPI 1-4 &amp; 6 manual'!$AY$3*VLOOKUP('Summary Sheet'!$C$8,'Summary Sheet'!$K$82:$M$93,3)),'OR KPI 1-4 &amp; 6 IT'!C20)</f>
        <v>0</v>
      </c>
      <c r="H19" s="15">
        <f>SUMIF('OR KPI 1-4 &amp; 6 manual'!$F$2:$F$1288,Script!F19,'OR KPI 1-4 &amp; 6 manual'!$AL$2:$AM$1288)/('OR KPI 1-4 &amp; 6 manual'!$AY$3*VLOOKUP('Summary Sheet'!$C$8,'Summary Sheet'!$K$82:$M$93,3))</f>
        <v>0</v>
      </c>
      <c r="I19" s="125">
        <f>IF('OR KPI 1-4 &amp; 6 IT'!D20="",COUNTIFS('OR KPI 1-4 &amp; 6 manual'!$A$2:$A$1288,"&gt;0",'OR KPI 1-4 &amp; 6 manual'!$F$2:$F$1288,F19,'OR KPI 1-4 &amp; 6 manual'!$G$2:$G$1288,"No"),'OR KPI 1-4 &amp; 6 IT'!D20)</f>
        <v>0</v>
      </c>
      <c r="K19" s="126">
        <f>IFERROR(IF('OR KPI 1-4 &amp; 6 IT'!H20="",COUNTIFS('OR KPI 1-4 &amp; 6 manual'!$A$2:$A$1288,"&gt;0",'OR KPI 1-4 &amp; 6 manual'!$M$2:$M$1288,Script!L19,'OR KPI 1-4 &amp; 6 manual'!$G$2:$G$1288,"Yes")/(COUNTIFS('OR KPI 1-4 &amp; 6 manual'!$A$2:$A$1288,"&gt;0",'OR KPI 1-4 &amp; 6 manual'!$M$2:$M$1288,Script!L19,'OR KPI 1-4 &amp; 6 manual'!$G$2:$G$1288,"Yes")+COUNTIFS('OR KPI 1-4 &amp; 6 manual'!$A$2:$A$1288,"&gt;0",'OR KPI 1-4 &amp; 6 manual'!$M$2:$M$1288,Script!L19,'OR KPI 1-4 &amp; 6 manual'!$G$2:$G$1288,"No")),'OR KPI 1-4 &amp; 6 IT'!H20),"")</f>
        <v>0</v>
      </c>
      <c r="L19" t="s">
        <v>27</v>
      </c>
      <c r="M19">
        <f>IF('OR KPI 1-4 &amp; 6 IT'!I32="",COUNTIFS('OR KPI 1-4 &amp; 6 manual'!$A$2:$A$1288,"&gt;0",'OR KPI 1-4 &amp; 6 manual'!$M$2:$M$1288,Script!L19,'OR KPI 1-4 &amp; 6 manual'!$P$2:$P$1288,"&gt;0"),'OR KPI 1-4 &amp; 6 IT'!I32)</f>
        <v>9</v>
      </c>
      <c r="N19" s="127">
        <f>IFERROR(IF('OR KPI 1-4 &amp; 6 IT'!J32="",AVERAGEIF('OR KPI 1-4 &amp; 6 manual'!$M$2:$M$1288,L19,'OR KPI 1-4 &amp; 6 manual'!$AO$2:$AO$1288),'OR KPI 1-4 &amp; 6 IT'!J32),"")</f>
        <v>1.8888888888888888</v>
      </c>
      <c r="O19" s="127"/>
      <c r="P19" s="126">
        <f>IFERROR(IF('OR KPI 1-4 &amp; 6 IT'!N3="",(COUNTIFS('OR KPI 1-4 &amp; 6 manual'!$AR$2:$AR$1288,"Yes",'OR KPI 1-4 &amp; 6 manual'!$J$2:$J$1288,Script!L19)/COUNTIF('OR KPI 1-4 &amp; 6 manual'!$AL$3:$AL$1288,"&gt; 0")),'OR KPI 1-4 &amp; 6 IT'!N3),"")</f>
        <v>8.8888888888888892E-2</v>
      </c>
      <c r="Q19" s="126">
        <f>IFERROR(IF('OR KPI 1-4 &amp; 6 IT'!O3="",(COUNTIFS('OR KPI 1-4 &amp; 6 manual'!$AT$2:$AT$1288,"Yes",'OR KPI 1-4 &amp; 6 manual'!$J$2:$J$1288,Script!L19)/(COUNTIF('OR KPI 1-4 &amp; 6 manual'!$AT$2:$AT$1288,"Yes")+COUNTIF('OR KPI 1-4 &amp; 6 manual'!$AT$2:$AT$1288,"No"))),'OR KPI 1-4 &amp; 6 IT'!O3),"")</f>
        <v>0</v>
      </c>
      <c r="R19" s="126">
        <f>IFERROR(IF('OR KPI 1-4 &amp; 6 IT'!P3="",(COUNTIFS('OR KPI 1-4 &amp; 6 manual'!$A$2:$A$1288,"&gt;0",'OR KPI 1-4 &amp; 6 manual'!$G$2:$G$1288,"Yes",'OR KPI 1-4 &amp; 6 manual'!$I$2:$I$1288,"Yes",'OR KPI 1-4 &amp; 6 manual'!$J$2:$J$1288,Script!L19)/(COUNTIFS('OR KPI 1-4 &amp; 6 manual'!$A$2:$A$1288,"&gt;0",'OR KPI 1-4 &amp; 6 manual'!$G$2:$G$1288,"Yes",'OR KPI 1-4 &amp; 6 manual'!$I$2:$I$1288,"Yes")+COUNTIFS('OR KPI 1-4 &amp; 6 manual'!$A$2:$A$1288,"&gt;0",'OR KPI 1-4 &amp; 6 manual'!$G$2:$G$1288,"No",'OR KPI 1-4 &amp; 6 manual'!$I$2:$I$1288,"Yes"))),'OR KPI 1-4 &amp; 6 IT'!P3),"")</f>
        <v>0</v>
      </c>
      <c r="S19" s="126">
        <f>IFERROR(IF('OR KPI 1-4 &amp; 6 IT'!Q3="",COUNTIFS('OR KPI 1-4 &amp; 6 manual'!$A$2:$A$1288,"&gt;0",'OR KPI 1-4 &amp; 6 manual'!$AS$2:$AS$1288,"Yes",'OR KPI 1-4 &amp; 6 manual'!$J$2:$J$1288,Script!L19)/COUNTIFS('OR KPI 1-4 &amp; 6 manual'!$A$2:$A$1288,"&gt;0",'OR KPI 1-4 &amp; 6 manual'!$I$2:$I$1288,"Yes",'OR KPI 1-4 &amp; 6 manual'!$G$2:$G$1288,"No"),'OR KPI 1-4 &amp; 6 IT'!Q3),"")</f>
        <v>0</v>
      </c>
    </row>
    <row r="20" spans="1:19" x14ac:dyDescent="0.25">
      <c r="A20" t="str">
        <f>'Summary Sheet'!$C$10</f>
        <v>JD-GEN-4</v>
      </c>
      <c r="B20" t="str">
        <f>_xlfn.CONCAT(VLOOKUP('Summary Sheet'!$C$8,'Summary Sheet'!$K$82:$L$93,2),"-",'Summary Sheet'!$C$8,"-",'Summary Sheet'!$C$9)</f>
        <v>31-January-2025</v>
      </c>
      <c r="C20" t="str">
        <f>'Summary Sheet'!$C$5</f>
        <v>YASMIN MOHAMED</v>
      </c>
      <c r="D20">
        <f>'Summary Sheet'!$C$6</f>
        <v>557477765</v>
      </c>
      <c r="E20" t="str">
        <f>'Summary Sheet'!$C$7</f>
        <v>YBUHASSN</v>
      </c>
      <c r="F20">
        <v>19</v>
      </c>
      <c r="G20" s="15">
        <f>IF('OR KPI 1-4 &amp; 6 IT'!C21="",SUMIF('OR KPI 1-4 &amp; 6 manual'!$F$2:$F$1288,Script!F20,'OR KPI 1-4 &amp; 6 manual'!$AL$2:$AL$1288)/('OR KPI 1-4 &amp; 6 manual'!$AY$3*VLOOKUP('Summary Sheet'!$C$8,'Summary Sheet'!$K$82:$M$93,3)),'OR KPI 1-4 &amp; 6 IT'!C21)</f>
        <v>0</v>
      </c>
      <c r="H20" s="15">
        <f>SUMIF('OR KPI 1-4 &amp; 6 manual'!$F$2:$F$1288,Script!F20,'OR KPI 1-4 &amp; 6 manual'!$AL$2:$AM$1288)/('OR KPI 1-4 &amp; 6 manual'!$AY$3*VLOOKUP('Summary Sheet'!$C$8,'Summary Sheet'!$K$82:$M$93,3))</f>
        <v>0</v>
      </c>
      <c r="I20" s="125">
        <f>IF('OR KPI 1-4 &amp; 6 IT'!D21="",COUNTIFS('OR KPI 1-4 &amp; 6 manual'!$A$2:$A$1288,"&gt;0",'OR KPI 1-4 &amp; 6 manual'!$F$2:$F$1288,F20,'OR KPI 1-4 &amp; 6 manual'!$G$2:$G$1288,"No"),'OR KPI 1-4 &amp; 6 IT'!D21)</f>
        <v>0</v>
      </c>
      <c r="K20" s="126">
        <f>IFERROR(IF('OR KPI 1-4 &amp; 6 IT'!H21="",COUNTIFS('OR KPI 1-4 &amp; 6 manual'!$A$2:$A$1288,"&gt;0",'OR KPI 1-4 &amp; 6 manual'!$M$2:$M$1288,Script!L20,'OR KPI 1-4 &amp; 6 manual'!$G$2:$G$1288,"Yes")/(COUNTIFS('OR KPI 1-4 &amp; 6 manual'!$A$2:$A$1288,"&gt;0",'OR KPI 1-4 &amp; 6 manual'!$M$2:$M$1288,Script!L20,'OR KPI 1-4 &amp; 6 manual'!$G$2:$G$1288,"Yes")+COUNTIFS('OR KPI 1-4 &amp; 6 manual'!$A$2:$A$1288,"&gt;0",'OR KPI 1-4 &amp; 6 manual'!$M$2:$M$1288,Script!L20,'OR KPI 1-4 &amp; 6 manual'!$G$2:$G$1288,"No")),'OR KPI 1-4 &amp; 6 IT'!H21),"")</f>
        <v>0</v>
      </c>
      <c r="L20" t="s">
        <v>29</v>
      </c>
      <c r="M20">
        <f>IF('OR KPI 1-4 &amp; 6 IT'!I33="",COUNTIFS('OR KPI 1-4 &amp; 6 manual'!$A$2:$A$1288,"&gt;0",'OR KPI 1-4 &amp; 6 manual'!$M$2:$M$1288,Script!L20,'OR KPI 1-4 &amp; 6 manual'!$P$2:$P$1288,"&gt;0"),'OR KPI 1-4 &amp; 6 IT'!I33)</f>
        <v>6</v>
      </c>
      <c r="N20" s="127">
        <f>IFERROR(IF('OR KPI 1-4 &amp; 6 IT'!J33="",AVERAGEIF('OR KPI 1-4 &amp; 6 manual'!$M$2:$M$1288,L20,'OR KPI 1-4 &amp; 6 manual'!$AO$2:$AO$1288),'OR KPI 1-4 &amp; 6 IT'!J33),"")</f>
        <v>1.1666666666666667</v>
      </c>
      <c r="O20" s="127"/>
      <c r="P20" s="126">
        <f>IFERROR(IF('OR KPI 1-4 &amp; 6 IT'!N4="",(COUNTIFS('OR KPI 1-4 &amp; 6 manual'!$AR$2:$AR$1288,"Yes",'OR KPI 1-4 &amp; 6 manual'!$J$2:$J$1288,Script!L20)/COUNTIF('OR KPI 1-4 &amp; 6 manual'!$AL$3:$AL$1288,"&gt; 0")),'OR KPI 1-4 &amp; 6 IT'!N4),"")</f>
        <v>7.4074074074074077E-3</v>
      </c>
      <c r="Q20" s="126">
        <f>IFERROR(IF('OR KPI 1-4 &amp; 6 IT'!O4="",(COUNTIFS('OR KPI 1-4 &amp; 6 manual'!$AT$2:$AT$1288,"Yes",'OR KPI 1-4 &amp; 6 manual'!$J$2:$J$1288,Script!L20)/(COUNTIF('OR KPI 1-4 &amp; 6 manual'!$AT$2:$AT$1288,"Yes")+COUNTIF('OR KPI 1-4 &amp; 6 manual'!$AT$2:$AT$1288,"No"))),'OR KPI 1-4 &amp; 6 IT'!O4),"")</f>
        <v>0</v>
      </c>
      <c r="R20" s="126">
        <f>IFERROR(IF('OR KPI 1-4 &amp; 6 IT'!P4="",(COUNTIFS('OR KPI 1-4 &amp; 6 manual'!$A$2:$A$1288,"&gt;0",'OR KPI 1-4 &amp; 6 manual'!$G$2:$G$1288,"Yes",'OR KPI 1-4 &amp; 6 manual'!$I$2:$I$1288,"Yes",'OR KPI 1-4 &amp; 6 manual'!$J$2:$J$1288,Script!L20)/(COUNTIFS('OR KPI 1-4 &amp; 6 manual'!$A$2:$A$1288,"&gt;0",'OR KPI 1-4 &amp; 6 manual'!$G$2:$G$1288,"Yes",'OR KPI 1-4 &amp; 6 manual'!$I$2:$I$1288,"Yes")+COUNTIFS('OR KPI 1-4 &amp; 6 manual'!$A$2:$A$1288,"&gt;0",'OR KPI 1-4 &amp; 6 manual'!$G$2:$G$1288,"No",'OR KPI 1-4 &amp; 6 manual'!$I$2:$I$1288,"Yes"))),'OR KPI 1-4 &amp; 6 IT'!P4),"")</f>
        <v>0</v>
      </c>
      <c r="S20" s="126">
        <f>IFERROR(IF('OR KPI 1-4 &amp; 6 IT'!Q4="",COUNTIFS('OR KPI 1-4 &amp; 6 manual'!$A$2:$A$1288,"&gt;0",'OR KPI 1-4 &amp; 6 manual'!$AS$2:$AS$1288,"Yes",'OR KPI 1-4 &amp; 6 manual'!$J$2:$J$1288,Script!L20)/COUNTIFS('OR KPI 1-4 &amp; 6 manual'!$A$2:$A$1288,"&gt;0",'OR KPI 1-4 &amp; 6 manual'!$I$2:$I$1288,"Yes",'OR KPI 1-4 &amp; 6 manual'!$G$2:$G$1288,"No"),'OR KPI 1-4 &amp; 6 IT'!Q4),"")</f>
        <v>0</v>
      </c>
    </row>
    <row r="21" spans="1:19" x14ac:dyDescent="0.25">
      <c r="A21" t="str">
        <f>'Summary Sheet'!$C$10</f>
        <v>JD-GEN-4</v>
      </c>
      <c r="B21" t="str">
        <f>_xlfn.CONCAT(VLOOKUP('Summary Sheet'!$C$8,'Summary Sheet'!$K$82:$L$93,2),"-",'Summary Sheet'!$C$8,"-",'Summary Sheet'!$C$9)</f>
        <v>31-January-2025</v>
      </c>
      <c r="C21" t="str">
        <f>'Summary Sheet'!$C$5</f>
        <v>YASMIN MOHAMED</v>
      </c>
      <c r="D21">
        <f>'Summary Sheet'!$C$6</f>
        <v>557477765</v>
      </c>
      <c r="E21" t="str">
        <f>'Summary Sheet'!$C$7</f>
        <v>YBUHASSN</v>
      </c>
      <c r="F21">
        <v>20</v>
      </c>
      <c r="G21" s="15">
        <f>IF('OR KPI 1-4 &amp; 6 IT'!C22="",SUMIF('OR KPI 1-4 &amp; 6 manual'!$F$2:$F$1288,Script!F21,'OR KPI 1-4 &amp; 6 manual'!$AL$2:$AL$1288)/('OR KPI 1-4 &amp; 6 manual'!$AY$3*VLOOKUP('Summary Sheet'!$C$8,'Summary Sheet'!$K$82:$M$93,3)),'OR KPI 1-4 &amp; 6 IT'!C22)</f>
        <v>0</v>
      </c>
      <c r="H21" s="15">
        <f>SUMIF('OR KPI 1-4 &amp; 6 manual'!$F$2:$F$1288,Script!F21,'OR KPI 1-4 &amp; 6 manual'!$AL$2:$AM$1288)/('OR KPI 1-4 &amp; 6 manual'!$AY$3*VLOOKUP('Summary Sheet'!$C$8,'Summary Sheet'!$K$82:$M$93,3))</f>
        <v>0</v>
      </c>
      <c r="I21" s="125">
        <f>IF('OR KPI 1-4 &amp; 6 IT'!D22="",COUNTIFS('OR KPI 1-4 &amp; 6 manual'!$A$2:$A$1288,"&gt;0",'OR KPI 1-4 &amp; 6 manual'!$F$2:$F$1288,F21,'OR KPI 1-4 &amp; 6 manual'!$G$2:$G$1288,"No"),'OR KPI 1-4 &amp; 6 IT'!D22)</f>
        <v>0</v>
      </c>
      <c r="K21" s="126" t="str">
        <f>IFERROR(IF('OR KPI 1-4 &amp; 6 IT'!H22="",COUNTIFS('OR KPI 1-4 &amp; 6 manual'!$A$2:$A$1288,"&gt;0",'OR KPI 1-4 &amp; 6 manual'!$M$2:$M$1288,Script!L21,'OR KPI 1-4 &amp; 6 manual'!$G$2:$G$1288,"Yes")/(COUNTIFS('OR KPI 1-4 &amp; 6 manual'!$A$2:$A$1288,"&gt;0",'OR KPI 1-4 &amp; 6 manual'!$M$2:$M$1288,Script!L21,'OR KPI 1-4 &amp; 6 manual'!$G$2:$G$1288,"Yes")+COUNTIFS('OR KPI 1-4 &amp; 6 manual'!$A$2:$A$1288,"&gt;0",'OR KPI 1-4 &amp; 6 manual'!$M$2:$M$1288,Script!L21,'OR KPI 1-4 &amp; 6 manual'!$G$2:$G$1288,"No")),'OR KPI 1-4 &amp; 6 IT'!H22),"")</f>
        <v/>
      </c>
      <c r="L21" t="s">
        <v>37</v>
      </c>
      <c r="M21">
        <f>IF('OR KPI 1-4 &amp; 6 IT'!I34="",COUNTIFS('OR KPI 1-4 &amp; 6 manual'!$A$2:$A$1288,"&gt;0",'OR KPI 1-4 &amp; 6 manual'!$M$2:$M$1288,Script!L21,'OR KPI 1-4 &amp; 6 manual'!$P$2:$P$1288,"&gt;0"),'OR KPI 1-4 &amp; 6 IT'!I34)</f>
        <v>0</v>
      </c>
      <c r="N21" s="127" t="str">
        <f>IFERROR(IF('OR KPI 1-4 &amp; 6 IT'!J34="",AVERAGEIF('OR KPI 1-4 &amp; 6 manual'!$M$2:$M$1288,L21,'OR KPI 1-4 &amp; 6 manual'!$AO$2:$AO$1288),'OR KPI 1-4 &amp; 6 IT'!J34),"")</f>
        <v/>
      </c>
      <c r="O21" s="127"/>
      <c r="P21" s="126">
        <f>IFERROR(IF('OR KPI 1-4 &amp; 6 IT'!N5="",(COUNTIFS('OR KPI 1-4 &amp; 6 manual'!$AR$2:$AR$1288,"Yes",'OR KPI 1-4 &amp; 6 manual'!$J$2:$J$1288,Script!L21)/COUNTIF('OR KPI 1-4 &amp; 6 manual'!$AL$3:$AL$1288,"&gt; 0")),'OR KPI 1-4 &amp; 6 IT'!N5),"")</f>
        <v>0</v>
      </c>
      <c r="Q21" s="126">
        <f>IFERROR(IF('OR KPI 1-4 &amp; 6 IT'!O5="",(COUNTIFS('OR KPI 1-4 &amp; 6 manual'!$AT$2:$AT$1288,"Yes",'OR KPI 1-4 &amp; 6 manual'!$J$2:$J$1288,Script!L21)/(COUNTIF('OR KPI 1-4 &amp; 6 manual'!$AT$2:$AT$1288,"Yes")+COUNTIF('OR KPI 1-4 &amp; 6 manual'!$AT$2:$AT$1288,"No"))),'OR KPI 1-4 &amp; 6 IT'!O5),"")</f>
        <v>0</v>
      </c>
      <c r="R21" s="126">
        <f>IFERROR(IF('OR KPI 1-4 &amp; 6 IT'!P5="",(COUNTIFS('OR KPI 1-4 &amp; 6 manual'!$A$2:$A$1288,"&gt;0",'OR KPI 1-4 &amp; 6 manual'!$G$2:$G$1288,"Yes",'OR KPI 1-4 &amp; 6 manual'!$I$2:$I$1288,"Yes",'OR KPI 1-4 &amp; 6 manual'!$J$2:$J$1288,Script!L21)/(COUNTIFS('OR KPI 1-4 &amp; 6 manual'!$A$2:$A$1288,"&gt;0",'OR KPI 1-4 &amp; 6 manual'!$G$2:$G$1288,"Yes",'OR KPI 1-4 &amp; 6 manual'!$I$2:$I$1288,"Yes")+COUNTIFS('OR KPI 1-4 &amp; 6 manual'!$A$2:$A$1288,"&gt;0",'OR KPI 1-4 &amp; 6 manual'!$G$2:$G$1288,"No",'OR KPI 1-4 &amp; 6 manual'!$I$2:$I$1288,"Yes"))),'OR KPI 1-4 &amp; 6 IT'!P5),"")</f>
        <v>0</v>
      </c>
      <c r="S21" s="126">
        <f>IFERROR(IF('OR KPI 1-4 &amp; 6 IT'!Q5="",COUNTIFS('OR KPI 1-4 &amp; 6 manual'!$A$2:$A$1288,"&gt;0",'OR KPI 1-4 &amp; 6 manual'!$AS$2:$AS$1288,"Yes",'OR KPI 1-4 &amp; 6 manual'!$J$2:$J$1288,Script!L21)/COUNTIFS('OR KPI 1-4 &amp; 6 manual'!$A$2:$A$1288,"&gt;0",'OR KPI 1-4 &amp; 6 manual'!$I$2:$I$1288,"Yes",'OR KPI 1-4 &amp; 6 manual'!$G$2:$G$1288,"No"),'OR KPI 1-4 &amp; 6 IT'!Q5),"")</f>
        <v>0</v>
      </c>
    </row>
    <row r="22" spans="1:19" x14ac:dyDescent="0.25">
      <c r="A22" t="str">
        <f>'Summary Sheet'!$C$10</f>
        <v>JD-GEN-4</v>
      </c>
      <c r="B22" t="str">
        <f>_xlfn.CONCAT(VLOOKUP('Summary Sheet'!$C$8,'Summary Sheet'!$K$82:$L$93,2),"-",'Summary Sheet'!$C$8,"-",'Summary Sheet'!$C$9)</f>
        <v>31-January-2025</v>
      </c>
      <c r="C22" t="str">
        <f>'Summary Sheet'!$C$5</f>
        <v>YASMIN MOHAMED</v>
      </c>
      <c r="D22">
        <f>'Summary Sheet'!$C$6</f>
        <v>557477765</v>
      </c>
      <c r="E22" t="str">
        <f>'Summary Sheet'!$C$7</f>
        <v>YBUHASSN</v>
      </c>
      <c r="F22">
        <v>21</v>
      </c>
      <c r="G22" s="15">
        <f>IF('OR KPI 1-4 &amp; 6 IT'!C23="",SUMIF('OR KPI 1-4 &amp; 6 manual'!$F$2:$F$1288,Script!F22,'OR KPI 1-4 &amp; 6 manual'!$AL$2:$AL$1288)/('OR KPI 1-4 &amp; 6 manual'!$AY$3*VLOOKUP('Summary Sheet'!$C$8,'Summary Sheet'!$K$82:$M$93,3)),'OR KPI 1-4 &amp; 6 IT'!C23)</f>
        <v>0</v>
      </c>
      <c r="H22" s="15">
        <f>SUMIF('OR KPI 1-4 &amp; 6 manual'!$F$2:$F$1288,Script!F22,'OR KPI 1-4 &amp; 6 manual'!$AL$2:$AM$1288)/('OR KPI 1-4 &amp; 6 manual'!$AY$3*VLOOKUP('Summary Sheet'!$C$8,'Summary Sheet'!$K$82:$M$93,3))</f>
        <v>0</v>
      </c>
      <c r="I22" s="125">
        <f>IF('OR KPI 1-4 &amp; 6 IT'!D23="",COUNTIFS('OR KPI 1-4 &amp; 6 manual'!$A$2:$A$1288,"&gt;0",'OR KPI 1-4 &amp; 6 manual'!$F$2:$F$1288,F22,'OR KPI 1-4 &amp; 6 manual'!$G$2:$G$1288,"No"),'OR KPI 1-4 &amp; 6 IT'!D23)</f>
        <v>0</v>
      </c>
      <c r="K22" s="126" t="str">
        <f>IFERROR(IF('OR KPI 1-4 &amp; 6 IT'!H23="",COUNTIFS('OR KPI 1-4 &amp; 6 manual'!$A$2:$A$1288,"&gt;0",'OR KPI 1-4 &amp; 6 manual'!$M$2:$M$1288,Script!L22,'OR KPI 1-4 &amp; 6 manual'!$G$2:$G$1288,"Yes")/(COUNTIFS('OR KPI 1-4 &amp; 6 manual'!$A$2:$A$1288,"&gt;0",'OR KPI 1-4 &amp; 6 manual'!$M$2:$M$1288,Script!L22,'OR KPI 1-4 &amp; 6 manual'!$G$2:$G$1288,"Yes")+COUNTIFS('OR KPI 1-4 &amp; 6 manual'!$A$2:$A$1288,"&gt;0",'OR KPI 1-4 &amp; 6 manual'!$M$2:$M$1288,Script!L22,'OR KPI 1-4 &amp; 6 manual'!$G$2:$G$1288,"No")),'OR KPI 1-4 &amp; 6 IT'!H23),"")</f>
        <v/>
      </c>
      <c r="L22" t="s">
        <v>1086</v>
      </c>
      <c r="M22">
        <f>IF('OR KPI 1-4 &amp; 6 IT'!I35="",COUNTIFS('OR KPI 1-4 &amp; 6 manual'!$A$2:$A$1288,"&gt;0",'OR KPI 1-4 &amp; 6 manual'!$M$2:$M$1288,Script!L22,'OR KPI 1-4 &amp; 6 manual'!$P$2:$P$1288,"&gt;0"),'OR KPI 1-4 &amp; 6 IT'!I35)</f>
        <v>0</v>
      </c>
      <c r="N22" s="127" t="str">
        <f>IFERROR(IF('OR KPI 1-4 &amp; 6 IT'!J35="",AVERAGEIF('OR KPI 1-4 &amp; 6 manual'!$M$2:$M$1288,L22,'OR KPI 1-4 &amp; 6 manual'!$AO$2:$AO$1288),'OR KPI 1-4 &amp; 6 IT'!J35),"")</f>
        <v/>
      </c>
      <c r="O22" s="127"/>
      <c r="P22" s="126">
        <f>IFERROR(IF('OR KPI 1-4 &amp; 6 IT'!N6="",(COUNTIFS('OR KPI 1-4 &amp; 6 manual'!$AR$2:$AR$1288,"Yes",'OR KPI 1-4 &amp; 6 manual'!$J$2:$J$1288,Script!L22)/COUNTIF('OR KPI 1-4 &amp; 6 manual'!$AL$3:$AL$1288,"&gt; 0")),'OR KPI 1-4 &amp; 6 IT'!N6),"")</f>
        <v>0</v>
      </c>
      <c r="Q22" s="126">
        <f>IFERROR(IF('OR KPI 1-4 &amp; 6 IT'!O6="",(COUNTIFS('OR KPI 1-4 &amp; 6 manual'!$AT$2:$AT$1288,"Yes",'OR KPI 1-4 &amp; 6 manual'!$J$2:$J$1288,Script!L22)/(COUNTIF('OR KPI 1-4 &amp; 6 manual'!$AT$2:$AT$1288,"Yes")+COUNTIF('OR KPI 1-4 &amp; 6 manual'!$AT$2:$AT$1288,"No"))),'OR KPI 1-4 &amp; 6 IT'!O6),"")</f>
        <v>0</v>
      </c>
      <c r="R22" s="126">
        <f>IFERROR(IF('OR KPI 1-4 &amp; 6 IT'!P6="",(COUNTIFS('OR KPI 1-4 &amp; 6 manual'!$A$2:$A$1288,"&gt;0",'OR KPI 1-4 &amp; 6 manual'!$G$2:$G$1288,"Yes",'OR KPI 1-4 &amp; 6 manual'!$I$2:$I$1288,"Yes",'OR KPI 1-4 &amp; 6 manual'!$J$2:$J$1288,Script!L22)/(COUNTIFS('OR KPI 1-4 &amp; 6 manual'!$A$2:$A$1288,"&gt;0",'OR KPI 1-4 &amp; 6 manual'!$G$2:$G$1288,"Yes",'OR KPI 1-4 &amp; 6 manual'!$I$2:$I$1288,"Yes")+COUNTIFS('OR KPI 1-4 &amp; 6 manual'!$A$2:$A$1288,"&gt;0",'OR KPI 1-4 &amp; 6 manual'!$G$2:$G$1288,"No",'OR KPI 1-4 &amp; 6 manual'!$I$2:$I$1288,"Yes"))),'OR KPI 1-4 &amp; 6 IT'!P6),"")</f>
        <v>0</v>
      </c>
      <c r="S22" s="126">
        <f>IFERROR(IF('OR KPI 1-4 &amp; 6 IT'!Q6="",COUNTIFS('OR KPI 1-4 &amp; 6 manual'!$A$2:$A$1288,"&gt;0",'OR KPI 1-4 &amp; 6 manual'!$AS$2:$AS$1288,"Yes",'OR KPI 1-4 &amp; 6 manual'!$J$2:$J$1288,Script!L22)/COUNTIFS('OR KPI 1-4 &amp; 6 manual'!$A$2:$A$1288,"&gt;0",'OR KPI 1-4 &amp; 6 manual'!$I$2:$I$1288,"Yes",'OR KPI 1-4 &amp; 6 manual'!$G$2:$G$1288,"No"),'OR KPI 1-4 &amp; 6 IT'!Q6),"")</f>
        <v>0</v>
      </c>
    </row>
    <row r="23" spans="1:19" x14ac:dyDescent="0.25">
      <c r="A23" t="str">
        <f>'Summary Sheet'!$C$10</f>
        <v>JD-GEN-4</v>
      </c>
      <c r="B23" t="str">
        <f>_xlfn.CONCAT(VLOOKUP('Summary Sheet'!$C$8,'Summary Sheet'!$K$82:$L$93,2),"-",'Summary Sheet'!$C$8,"-",'Summary Sheet'!$C$9)</f>
        <v>31-January-2025</v>
      </c>
      <c r="C23" t="str">
        <f>'Summary Sheet'!$C$5</f>
        <v>YASMIN MOHAMED</v>
      </c>
      <c r="D23">
        <f>'Summary Sheet'!$C$6</f>
        <v>557477765</v>
      </c>
      <c r="E23" t="str">
        <f>'Summary Sheet'!$C$7</f>
        <v>YBUHASSN</v>
      </c>
      <c r="F23">
        <v>22</v>
      </c>
      <c r="G23" s="15">
        <f>IF('OR KPI 1-4 &amp; 6 IT'!C24="",SUMIF('OR KPI 1-4 &amp; 6 manual'!$F$2:$F$1288,Script!F23,'OR KPI 1-4 &amp; 6 manual'!$AL$2:$AL$1288)/('OR KPI 1-4 &amp; 6 manual'!$AY$3*VLOOKUP('Summary Sheet'!$C$8,'Summary Sheet'!$K$82:$M$93,3)),'OR KPI 1-4 &amp; 6 IT'!C24)</f>
        <v>0</v>
      </c>
      <c r="H23" s="15">
        <f>SUMIF('OR KPI 1-4 &amp; 6 manual'!$F$2:$F$1288,Script!F23,'OR KPI 1-4 &amp; 6 manual'!$AL$2:$AM$1288)/('OR KPI 1-4 &amp; 6 manual'!$AY$3*VLOOKUP('Summary Sheet'!$C$8,'Summary Sheet'!$K$82:$M$93,3))</f>
        <v>0</v>
      </c>
      <c r="I23" s="125">
        <f>IF('OR KPI 1-4 &amp; 6 IT'!D24="",COUNTIFS('OR KPI 1-4 &amp; 6 manual'!$A$2:$A$1288,"&gt;0",'OR KPI 1-4 &amp; 6 manual'!$F$2:$F$1288,F23,'OR KPI 1-4 &amp; 6 manual'!$G$2:$G$1288,"No"),'OR KPI 1-4 &amp; 6 IT'!D24)</f>
        <v>0</v>
      </c>
      <c r="K23" s="126">
        <f>IFERROR(IF('OR KPI 1-4 &amp; 6 IT'!H24="",COUNTIFS('OR KPI 1-4 &amp; 6 manual'!$A$2:$A$1288,"&gt;0",'OR KPI 1-4 &amp; 6 manual'!$M$2:$M$1288,Script!L23,'OR KPI 1-4 &amp; 6 manual'!$G$2:$G$1288,"Yes")/(COUNTIFS('OR KPI 1-4 &amp; 6 manual'!$A$2:$A$1288,"&gt;0",'OR KPI 1-4 &amp; 6 manual'!$M$2:$M$1288,Script!L23,'OR KPI 1-4 &amp; 6 manual'!$G$2:$G$1288,"Yes")+COUNTIFS('OR KPI 1-4 &amp; 6 manual'!$A$2:$A$1288,"&gt;0",'OR KPI 1-4 &amp; 6 manual'!$M$2:$M$1288,Script!L23,'OR KPI 1-4 &amp; 6 manual'!$G$2:$G$1288,"No")),'OR KPI 1-4 &amp; 6 IT'!H24),"")</f>
        <v>0</v>
      </c>
      <c r="L23" t="s">
        <v>39</v>
      </c>
      <c r="M23">
        <f>IF('OR KPI 1-4 &amp; 6 IT'!I36="",COUNTIFS('OR KPI 1-4 &amp; 6 manual'!$A$2:$A$1288,"&gt;0",'OR KPI 1-4 &amp; 6 manual'!$M$2:$M$1288,Script!L23,'OR KPI 1-4 &amp; 6 manual'!$P$2:$P$1288,"&gt;0"),'OR KPI 1-4 &amp; 6 IT'!I36)</f>
        <v>27</v>
      </c>
      <c r="N23" s="127">
        <f>IFERROR(IF('OR KPI 1-4 &amp; 6 IT'!J36="",AVERAGEIF('OR KPI 1-4 &amp; 6 manual'!$M$2:$M$1288,L23,'OR KPI 1-4 &amp; 6 manual'!$AO$2:$AO$1288),'OR KPI 1-4 &amp; 6 IT'!J36),"")</f>
        <v>4.1481481481481479</v>
      </c>
      <c r="O23" s="127"/>
      <c r="P23" s="126">
        <f>IFERROR(IF('OR KPI 1-4 &amp; 6 IT'!N7="",(COUNTIFS('OR KPI 1-4 &amp; 6 manual'!$AR$2:$AR$1288,"Yes",'OR KPI 1-4 &amp; 6 manual'!$J$2:$J$1288,Script!L23)/COUNTIF('OR KPI 1-4 &amp; 6 manual'!$AL$3:$AL$1288,"&gt; 0")),'OR KPI 1-4 &amp; 6 IT'!N7),"")</f>
        <v>1.4814814814814815E-2</v>
      </c>
      <c r="Q23" s="126">
        <f>IFERROR(IF('OR KPI 1-4 &amp; 6 IT'!O7="",(COUNTIFS('OR KPI 1-4 &amp; 6 manual'!$AT$2:$AT$1288,"Yes",'OR KPI 1-4 &amp; 6 manual'!$J$2:$J$1288,Script!L23)/(COUNTIF('OR KPI 1-4 &amp; 6 manual'!$AT$2:$AT$1288,"Yes")+COUNTIF('OR KPI 1-4 &amp; 6 manual'!$AT$2:$AT$1288,"No"))),'OR KPI 1-4 &amp; 6 IT'!O7),"")</f>
        <v>0</v>
      </c>
      <c r="R23" s="126">
        <f>IFERROR(IF('OR KPI 1-4 &amp; 6 IT'!P7="",(COUNTIFS('OR KPI 1-4 &amp; 6 manual'!$A$2:$A$1288,"&gt;0",'OR KPI 1-4 &amp; 6 manual'!$G$2:$G$1288,"Yes",'OR KPI 1-4 &amp; 6 manual'!$I$2:$I$1288,"Yes",'OR KPI 1-4 &amp; 6 manual'!$J$2:$J$1288,Script!L23)/(COUNTIFS('OR KPI 1-4 &amp; 6 manual'!$A$2:$A$1288,"&gt;0",'OR KPI 1-4 &amp; 6 manual'!$G$2:$G$1288,"Yes",'OR KPI 1-4 &amp; 6 manual'!$I$2:$I$1288,"Yes")+COUNTIFS('OR KPI 1-4 &amp; 6 manual'!$A$2:$A$1288,"&gt;0",'OR KPI 1-4 &amp; 6 manual'!$G$2:$G$1288,"No",'OR KPI 1-4 &amp; 6 manual'!$I$2:$I$1288,"Yes"))),'OR KPI 1-4 &amp; 6 IT'!P7),"")</f>
        <v>0</v>
      </c>
      <c r="S23" s="126">
        <f>IFERROR(IF('OR KPI 1-4 &amp; 6 IT'!Q7="",COUNTIFS('OR KPI 1-4 &amp; 6 manual'!$A$2:$A$1288,"&gt;0",'OR KPI 1-4 &amp; 6 manual'!$AS$2:$AS$1288,"Yes",'OR KPI 1-4 &amp; 6 manual'!$J$2:$J$1288,Script!L23)/COUNTIFS('OR KPI 1-4 &amp; 6 manual'!$A$2:$A$1288,"&gt;0",'OR KPI 1-4 &amp; 6 manual'!$I$2:$I$1288,"Yes",'OR KPI 1-4 &amp; 6 manual'!$G$2:$G$1288,"No"),'OR KPI 1-4 &amp; 6 IT'!Q7),"")</f>
        <v>0</v>
      </c>
    </row>
    <row r="24" spans="1:19" x14ac:dyDescent="0.25">
      <c r="A24" t="str">
        <f>'Summary Sheet'!$C$10</f>
        <v>JD-GEN-4</v>
      </c>
      <c r="B24" t="str">
        <f>_xlfn.CONCAT(VLOOKUP('Summary Sheet'!$C$8,'Summary Sheet'!$K$82:$L$93,2),"-",'Summary Sheet'!$C$8,"-",'Summary Sheet'!$C$9)</f>
        <v>31-January-2025</v>
      </c>
      <c r="C24" t="str">
        <f>'Summary Sheet'!$C$5</f>
        <v>YASMIN MOHAMED</v>
      </c>
      <c r="D24">
        <f>'Summary Sheet'!$C$6</f>
        <v>557477765</v>
      </c>
      <c r="E24" t="str">
        <f>'Summary Sheet'!$C$7</f>
        <v>YBUHASSN</v>
      </c>
      <c r="F24">
        <v>23</v>
      </c>
      <c r="G24" s="15">
        <f>IF('OR KPI 1-4 &amp; 6 IT'!C25="",SUMIF('OR KPI 1-4 &amp; 6 manual'!$F$2:$F$1288,Script!F24,'OR KPI 1-4 &amp; 6 manual'!$AL$2:$AL$1288)/('OR KPI 1-4 &amp; 6 manual'!$AY$3*VLOOKUP('Summary Sheet'!$C$8,'Summary Sheet'!$K$82:$M$93,3)),'OR KPI 1-4 &amp; 6 IT'!C25)</f>
        <v>0</v>
      </c>
      <c r="H24" s="15">
        <f>SUMIF('OR KPI 1-4 &amp; 6 manual'!$F$2:$F$1288,Script!F24,'OR KPI 1-4 &amp; 6 manual'!$AL$2:$AM$1288)/('OR KPI 1-4 &amp; 6 manual'!$AY$3*VLOOKUP('Summary Sheet'!$C$8,'Summary Sheet'!$K$82:$M$93,3))</f>
        <v>0</v>
      </c>
      <c r="I24" s="125">
        <f>IF('OR KPI 1-4 &amp; 6 IT'!D25="",COUNTIFS('OR KPI 1-4 &amp; 6 manual'!$A$2:$A$1288,"&gt;0",'OR KPI 1-4 &amp; 6 manual'!$F$2:$F$1288,F24,'OR KPI 1-4 &amp; 6 manual'!$G$2:$G$1288,"No"),'OR KPI 1-4 &amp; 6 IT'!D25)</f>
        <v>0</v>
      </c>
      <c r="K24" s="126">
        <f>IFERROR(IF('OR KPI 1-4 &amp; 6 IT'!H25="",COUNTIFS('OR KPI 1-4 &amp; 6 manual'!$A$2:$A$1288,"&gt;0",'OR KPI 1-4 &amp; 6 manual'!$M$2:$M$1288,Script!L24,'OR KPI 1-4 &amp; 6 manual'!$G$2:$G$1288,"Yes")/(COUNTIFS('OR KPI 1-4 &amp; 6 manual'!$A$2:$A$1288,"&gt;0",'OR KPI 1-4 &amp; 6 manual'!$M$2:$M$1288,Script!L24,'OR KPI 1-4 &amp; 6 manual'!$G$2:$G$1288,"Yes")+COUNTIFS('OR KPI 1-4 &amp; 6 manual'!$A$2:$A$1288,"&gt;0",'OR KPI 1-4 &amp; 6 manual'!$M$2:$M$1288,Script!L24,'OR KPI 1-4 &amp; 6 manual'!$G$2:$G$1288,"No")),'OR KPI 1-4 &amp; 6 IT'!H25),"")</f>
        <v>0</v>
      </c>
      <c r="L24" t="s">
        <v>42</v>
      </c>
      <c r="M24">
        <f>IF('OR KPI 1-4 &amp; 6 IT'!I37="",COUNTIFS('OR KPI 1-4 &amp; 6 manual'!$A$2:$A$1288,"&gt;0",'OR KPI 1-4 &amp; 6 manual'!$M$2:$M$1288,Script!L24,'OR KPI 1-4 &amp; 6 manual'!$P$2:$P$1288,"&gt;0"),'OR KPI 1-4 &amp; 6 IT'!I37)</f>
        <v>3</v>
      </c>
      <c r="N24" s="127">
        <f>IFERROR(IF('OR KPI 1-4 &amp; 6 IT'!J37="",AVERAGEIF('OR KPI 1-4 &amp; 6 manual'!$M$2:$M$1288,L24,'OR KPI 1-4 &amp; 6 manual'!$AO$2:$AO$1288),'OR KPI 1-4 &amp; 6 IT'!J37),"")</f>
        <v>0.66666666666666663</v>
      </c>
      <c r="O24" s="127"/>
      <c r="P24" s="126">
        <f>IFERROR(IF('OR KPI 1-4 &amp; 6 IT'!N8="",(COUNTIFS('OR KPI 1-4 &amp; 6 manual'!$AR$2:$AR$1288,"Yes",'OR KPI 1-4 &amp; 6 manual'!$J$2:$J$1288,Script!L24)/COUNTIF('OR KPI 1-4 &amp; 6 manual'!$AL$3:$AL$1288,"&gt; 0")),'OR KPI 1-4 &amp; 6 IT'!N8),"")</f>
        <v>0.11851851851851852</v>
      </c>
      <c r="Q24" s="126">
        <f>IFERROR(IF('OR KPI 1-4 &amp; 6 IT'!O8="",(COUNTIFS('OR KPI 1-4 &amp; 6 manual'!$AT$2:$AT$1288,"Yes",'OR KPI 1-4 &amp; 6 manual'!$J$2:$J$1288,Script!L24)/(COUNTIF('OR KPI 1-4 &amp; 6 manual'!$AT$2:$AT$1288,"Yes")+COUNTIF('OR KPI 1-4 &amp; 6 manual'!$AT$2:$AT$1288,"No"))),'OR KPI 1-4 &amp; 6 IT'!O8),"")</f>
        <v>0</v>
      </c>
      <c r="R24" s="126">
        <f>IFERROR(IF('OR KPI 1-4 &amp; 6 IT'!P8="",(COUNTIFS('OR KPI 1-4 &amp; 6 manual'!$A$2:$A$1288,"&gt;0",'OR KPI 1-4 &amp; 6 manual'!$G$2:$G$1288,"Yes",'OR KPI 1-4 &amp; 6 manual'!$I$2:$I$1288,"Yes",'OR KPI 1-4 &amp; 6 manual'!$J$2:$J$1288,Script!L24)/(COUNTIFS('OR KPI 1-4 &amp; 6 manual'!$A$2:$A$1288,"&gt;0",'OR KPI 1-4 &amp; 6 manual'!$G$2:$G$1288,"Yes",'OR KPI 1-4 &amp; 6 manual'!$I$2:$I$1288,"Yes")+COUNTIFS('OR KPI 1-4 &amp; 6 manual'!$A$2:$A$1288,"&gt;0",'OR KPI 1-4 &amp; 6 manual'!$G$2:$G$1288,"No",'OR KPI 1-4 &amp; 6 manual'!$I$2:$I$1288,"Yes"))),'OR KPI 1-4 &amp; 6 IT'!P8),"")</f>
        <v>0</v>
      </c>
      <c r="S24" s="126">
        <f>IFERROR(IF('OR KPI 1-4 &amp; 6 IT'!Q8="",COUNTIFS('OR KPI 1-4 &amp; 6 manual'!$A$2:$A$1288,"&gt;0",'OR KPI 1-4 &amp; 6 manual'!$AS$2:$AS$1288,"Yes",'OR KPI 1-4 &amp; 6 manual'!$J$2:$J$1288,Script!L24)/COUNTIFS('OR KPI 1-4 &amp; 6 manual'!$A$2:$A$1288,"&gt;0",'OR KPI 1-4 &amp; 6 manual'!$I$2:$I$1288,"Yes",'OR KPI 1-4 &amp; 6 manual'!$G$2:$G$1288,"No"),'OR KPI 1-4 &amp; 6 IT'!Q8),"")</f>
        <v>0</v>
      </c>
    </row>
    <row r="25" spans="1:19" x14ac:dyDescent="0.25">
      <c r="A25" t="str">
        <f>'Summary Sheet'!$C$10</f>
        <v>JD-GEN-4</v>
      </c>
      <c r="B25" t="str">
        <f>_xlfn.CONCAT(VLOOKUP('Summary Sheet'!$C$8,'Summary Sheet'!$K$82:$L$93,2),"-",'Summary Sheet'!$C$8,"-",'Summary Sheet'!$C$9)</f>
        <v>31-January-2025</v>
      </c>
      <c r="C25" t="str">
        <f>'Summary Sheet'!$C$5</f>
        <v>YASMIN MOHAMED</v>
      </c>
      <c r="D25">
        <f>'Summary Sheet'!$C$6</f>
        <v>557477765</v>
      </c>
      <c r="E25" t="str">
        <f>'Summary Sheet'!$C$7</f>
        <v>YBUHASSN</v>
      </c>
      <c r="F25">
        <v>24</v>
      </c>
      <c r="G25" s="15">
        <f>IF('OR KPI 1-4 &amp; 6 IT'!C26="",SUMIF('OR KPI 1-4 &amp; 6 manual'!$F$2:$F$1288,Script!F25,'OR KPI 1-4 &amp; 6 manual'!$AL$2:$AL$1288)/('OR KPI 1-4 &amp; 6 manual'!$AY$3*VLOOKUP('Summary Sheet'!$C$8,'Summary Sheet'!$K$82:$M$93,3)),'OR KPI 1-4 &amp; 6 IT'!C26)</f>
        <v>0</v>
      </c>
      <c r="H25" s="15">
        <f>SUMIF('OR KPI 1-4 &amp; 6 manual'!$F$2:$F$1288,Script!F25,'OR KPI 1-4 &amp; 6 manual'!$AL$2:$AM$1288)/('OR KPI 1-4 &amp; 6 manual'!$AY$3*VLOOKUP('Summary Sheet'!$C$8,'Summary Sheet'!$K$82:$M$93,3))</f>
        <v>0</v>
      </c>
      <c r="I25" s="125">
        <f>IF('OR KPI 1-4 &amp; 6 IT'!D26="",COUNTIFS('OR KPI 1-4 &amp; 6 manual'!$A$2:$A$1288,"&gt;0",'OR KPI 1-4 &amp; 6 manual'!$F$2:$F$1288,F25,'OR KPI 1-4 &amp; 6 manual'!$G$2:$G$1288,"No"),'OR KPI 1-4 &amp; 6 IT'!D26)</f>
        <v>0</v>
      </c>
      <c r="K25" s="126" t="str">
        <f>IFERROR(IF('OR KPI 1-4 &amp; 6 IT'!H26="",COUNTIFS('OR KPI 1-4 &amp; 6 manual'!$A$2:$A$1288,"&gt;0",'OR KPI 1-4 &amp; 6 manual'!$M$2:$M$1288,Script!L25,'OR KPI 1-4 &amp; 6 manual'!$G$2:$G$1288,"Yes")/(COUNTIFS('OR KPI 1-4 &amp; 6 manual'!$A$2:$A$1288,"&gt;0",'OR KPI 1-4 &amp; 6 manual'!$M$2:$M$1288,Script!L25,'OR KPI 1-4 &amp; 6 manual'!$G$2:$G$1288,"Yes")+COUNTIFS('OR KPI 1-4 &amp; 6 manual'!$A$2:$A$1288,"&gt;0",'OR KPI 1-4 &amp; 6 manual'!$M$2:$M$1288,Script!L25,'OR KPI 1-4 &amp; 6 manual'!$G$2:$G$1288,"No")),'OR KPI 1-4 &amp; 6 IT'!H26),"")</f>
        <v/>
      </c>
      <c r="L25" t="s">
        <v>44</v>
      </c>
      <c r="M25">
        <f>IF('OR KPI 1-4 &amp; 6 IT'!I38="",COUNTIFS('OR KPI 1-4 &amp; 6 manual'!$A$2:$A$1288,"&gt;0",'OR KPI 1-4 &amp; 6 manual'!$M$2:$M$1288,Script!L25,'OR KPI 1-4 &amp; 6 manual'!$P$2:$P$1288,"&gt;0"),'OR KPI 1-4 &amp; 6 IT'!I38)</f>
        <v>0</v>
      </c>
      <c r="N25" s="127" t="str">
        <f>IFERROR(IF('OR KPI 1-4 &amp; 6 IT'!J38="",AVERAGEIF('OR KPI 1-4 &amp; 6 manual'!$M$2:$M$1288,L25,'OR KPI 1-4 &amp; 6 manual'!$AO$2:$AO$1288),'OR KPI 1-4 &amp; 6 IT'!J38),"")</f>
        <v/>
      </c>
      <c r="O25" s="127"/>
      <c r="P25" s="126">
        <f>IFERROR(IF('OR KPI 1-4 &amp; 6 IT'!N9="",(COUNTIFS('OR KPI 1-4 &amp; 6 manual'!$AR$2:$AR$1288,"Yes",'OR KPI 1-4 &amp; 6 manual'!$J$2:$J$1288,Script!L25)/COUNTIF('OR KPI 1-4 &amp; 6 manual'!$AL$3:$AL$1288,"&gt; 0")),'OR KPI 1-4 &amp; 6 IT'!N9),"")</f>
        <v>0</v>
      </c>
      <c r="Q25" s="126">
        <f>IFERROR(IF('OR KPI 1-4 &amp; 6 IT'!O9="",(COUNTIFS('OR KPI 1-4 &amp; 6 manual'!$AT$2:$AT$1288,"Yes",'OR KPI 1-4 &amp; 6 manual'!$J$2:$J$1288,Script!L25)/(COUNTIF('OR KPI 1-4 &amp; 6 manual'!$AT$2:$AT$1288,"Yes")+COUNTIF('OR KPI 1-4 &amp; 6 manual'!$AT$2:$AT$1288,"No"))),'OR KPI 1-4 &amp; 6 IT'!O9),"")</f>
        <v>0</v>
      </c>
      <c r="R25" s="126">
        <f>IFERROR(IF('OR KPI 1-4 &amp; 6 IT'!P9="",(COUNTIFS('OR KPI 1-4 &amp; 6 manual'!$A$2:$A$1288,"&gt;0",'OR KPI 1-4 &amp; 6 manual'!$G$2:$G$1288,"Yes",'OR KPI 1-4 &amp; 6 manual'!$I$2:$I$1288,"Yes",'OR KPI 1-4 &amp; 6 manual'!$J$2:$J$1288,Script!L25)/(COUNTIFS('OR KPI 1-4 &amp; 6 manual'!$A$2:$A$1288,"&gt;0",'OR KPI 1-4 &amp; 6 manual'!$G$2:$G$1288,"Yes",'OR KPI 1-4 &amp; 6 manual'!$I$2:$I$1288,"Yes")+COUNTIFS('OR KPI 1-4 &amp; 6 manual'!$A$2:$A$1288,"&gt;0",'OR KPI 1-4 &amp; 6 manual'!$G$2:$G$1288,"No",'OR KPI 1-4 &amp; 6 manual'!$I$2:$I$1288,"Yes"))),'OR KPI 1-4 &amp; 6 IT'!P9),"")</f>
        <v>0</v>
      </c>
      <c r="S25" s="126">
        <f>IFERROR(IF('OR KPI 1-4 &amp; 6 IT'!Q9="",COUNTIFS('OR KPI 1-4 &amp; 6 manual'!$A$2:$A$1288,"&gt;0",'OR KPI 1-4 &amp; 6 manual'!$AS$2:$AS$1288,"Yes",'OR KPI 1-4 &amp; 6 manual'!$J$2:$J$1288,Script!L25)/COUNTIFS('OR KPI 1-4 &amp; 6 manual'!$A$2:$A$1288,"&gt;0",'OR KPI 1-4 &amp; 6 manual'!$I$2:$I$1288,"Yes",'OR KPI 1-4 &amp; 6 manual'!$G$2:$G$1288,"No"),'OR KPI 1-4 &amp; 6 IT'!Q9),"")</f>
        <v>0</v>
      </c>
    </row>
    <row r="26" spans="1:19" x14ac:dyDescent="0.25">
      <c r="A26" t="str">
        <f>'Summary Sheet'!$C$10</f>
        <v>JD-GEN-4</v>
      </c>
      <c r="B26" t="str">
        <f>_xlfn.CONCAT(VLOOKUP('Summary Sheet'!$C$8,'Summary Sheet'!$K$82:$L$93,2),"-",'Summary Sheet'!$C$8,"-",'Summary Sheet'!$C$9)</f>
        <v>31-January-2025</v>
      </c>
      <c r="C26" t="str">
        <f>'Summary Sheet'!$C$5</f>
        <v>YASMIN MOHAMED</v>
      </c>
      <c r="D26">
        <f>'Summary Sheet'!$C$6</f>
        <v>557477765</v>
      </c>
      <c r="E26" t="str">
        <f>'Summary Sheet'!$C$7</f>
        <v>YBUHASSN</v>
      </c>
      <c r="F26">
        <v>25</v>
      </c>
      <c r="G26" s="15">
        <f>IF('OR KPI 1-4 &amp; 6 IT'!C27="",SUMIF('OR KPI 1-4 &amp; 6 manual'!$F$2:$F$1288,Script!F26,'OR KPI 1-4 &amp; 6 manual'!$AL$2:$AL$1288)/('OR KPI 1-4 &amp; 6 manual'!$AY$3*VLOOKUP('Summary Sheet'!$C$8,'Summary Sheet'!$K$82:$M$93,3)),'OR KPI 1-4 &amp; 6 IT'!C27)</f>
        <v>0</v>
      </c>
      <c r="H26" s="15">
        <f>SUMIF('OR KPI 1-4 &amp; 6 manual'!$F$2:$F$1288,Script!F26,'OR KPI 1-4 &amp; 6 manual'!$AL$2:$AM$1288)/('OR KPI 1-4 &amp; 6 manual'!$AY$3*VLOOKUP('Summary Sheet'!$C$8,'Summary Sheet'!$K$82:$M$93,3))</f>
        <v>0</v>
      </c>
      <c r="I26" s="125">
        <f>IF('OR KPI 1-4 &amp; 6 IT'!D27="",COUNTIFS('OR KPI 1-4 &amp; 6 manual'!$A$2:$A$1288,"&gt;0",'OR KPI 1-4 &amp; 6 manual'!$F$2:$F$1288,F26,'OR KPI 1-4 &amp; 6 manual'!$G$2:$G$1288,"No"),'OR KPI 1-4 &amp; 6 IT'!D27)</f>
        <v>0</v>
      </c>
      <c r="K26" s="126">
        <f>IFERROR(IF('OR KPI 1-4 &amp; 6 IT'!H27="",COUNTIFS('OR KPI 1-4 &amp; 6 manual'!$A$2:$A$1288,"&gt;0",'OR KPI 1-4 &amp; 6 manual'!$M$2:$M$1288,Script!L26,'OR KPI 1-4 &amp; 6 manual'!$G$2:$G$1288,"Yes")/(COUNTIFS('OR KPI 1-4 &amp; 6 manual'!$A$2:$A$1288,"&gt;0",'OR KPI 1-4 &amp; 6 manual'!$M$2:$M$1288,Script!L26,'OR KPI 1-4 &amp; 6 manual'!$G$2:$G$1288,"Yes")+COUNTIFS('OR KPI 1-4 &amp; 6 manual'!$A$2:$A$1288,"&gt;0",'OR KPI 1-4 &amp; 6 manual'!$M$2:$M$1288,Script!L26,'OR KPI 1-4 &amp; 6 manual'!$G$2:$G$1288,"No")),'OR KPI 1-4 &amp; 6 IT'!H27),"")</f>
        <v>0</v>
      </c>
      <c r="L26" t="s">
        <v>48</v>
      </c>
      <c r="M26">
        <f>IF('OR KPI 1-4 &amp; 6 IT'!I39="",COUNTIFS('OR KPI 1-4 &amp; 6 manual'!$A$2:$A$1288,"&gt;0",'OR KPI 1-4 &amp; 6 manual'!$M$2:$M$1288,Script!L26,'OR KPI 1-4 &amp; 6 manual'!$P$2:$P$1288,"&gt;0"),'OR KPI 1-4 &amp; 6 IT'!I39)</f>
        <v>3</v>
      </c>
      <c r="N26" s="127">
        <f>IFERROR(IF('OR KPI 1-4 &amp; 6 IT'!J39="",AVERAGEIF('OR KPI 1-4 &amp; 6 manual'!$M$2:$M$1288,L26,'OR KPI 1-4 &amp; 6 manual'!$AO$2:$AO$1288),'OR KPI 1-4 &amp; 6 IT'!J39),"")</f>
        <v>1.3333333333333333</v>
      </c>
      <c r="O26" s="127"/>
      <c r="P26" s="126">
        <f>IFERROR(IF('OR KPI 1-4 &amp; 6 IT'!N10="",(COUNTIFS('OR KPI 1-4 &amp; 6 manual'!$AR$2:$AR$1288,"Yes",'OR KPI 1-4 &amp; 6 manual'!$J$2:$J$1288,Script!L26)/COUNTIF('OR KPI 1-4 &amp; 6 manual'!$AL$3:$AL$1288,"&gt; 0")),'OR KPI 1-4 &amp; 6 IT'!N10),"")</f>
        <v>1.4814814814814815E-2</v>
      </c>
      <c r="Q26" s="126">
        <f>IFERROR(IF('OR KPI 1-4 &amp; 6 IT'!O10="",(COUNTIFS('OR KPI 1-4 &amp; 6 manual'!$AT$2:$AT$1288,"Yes",'OR KPI 1-4 &amp; 6 manual'!$J$2:$J$1288,Script!L26)/(COUNTIF('OR KPI 1-4 &amp; 6 manual'!$AT$2:$AT$1288,"Yes")+COUNTIF('OR KPI 1-4 &amp; 6 manual'!$AT$2:$AT$1288,"No"))),'OR KPI 1-4 &amp; 6 IT'!O10),"")</f>
        <v>0</v>
      </c>
      <c r="R26" s="126">
        <f>IFERROR(IF('OR KPI 1-4 &amp; 6 IT'!P10="",(COUNTIFS('OR KPI 1-4 &amp; 6 manual'!$A$2:$A$1288,"&gt;0",'OR KPI 1-4 &amp; 6 manual'!$G$2:$G$1288,"Yes",'OR KPI 1-4 &amp; 6 manual'!$I$2:$I$1288,"Yes",'OR KPI 1-4 &amp; 6 manual'!$J$2:$J$1288,Script!L26)/(COUNTIFS('OR KPI 1-4 &amp; 6 manual'!$A$2:$A$1288,"&gt;0",'OR KPI 1-4 &amp; 6 manual'!$G$2:$G$1288,"Yes",'OR KPI 1-4 &amp; 6 manual'!$I$2:$I$1288,"Yes")+COUNTIFS('OR KPI 1-4 &amp; 6 manual'!$A$2:$A$1288,"&gt;0",'OR KPI 1-4 &amp; 6 manual'!$G$2:$G$1288,"No",'OR KPI 1-4 &amp; 6 manual'!$I$2:$I$1288,"Yes"))),'OR KPI 1-4 &amp; 6 IT'!P10),"")</f>
        <v>0</v>
      </c>
      <c r="S26" s="126">
        <f>IFERROR(IF('OR KPI 1-4 &amp; 6 IT'!Q10="",COUNTIFS('OR KPI 1-4 &amp; 6 manual'!$A$2:$A$1288,"&gt;0",'OR KPI 1-4 &amp; 6 manual'!$AS$2:$AS$1288,"Yes",'OR KPI 1-4 &amp; 6 manual'!$J$2:$J$1288,Script!L26)/COUNTIFS('OR KPI 1-4 &amp; 6 manual'!$A$2:$A$1288,"&gt;0",'OR KPI 1-4 &amp; 6 manual'!$I$2:$I$1288,"Yes",'OR KPI 1-4 &amp; 6 manual'!$G$2:$G$1288,"No"),'OR KPI 1-4 &amp; 6 IT'!Q10),"")</f>
        <v>0</v>
      </c>
    </row>
    <row r="27" spans="1:19" x14ac:dyDescent="0.25">
      <c r="A27" t="str">
        <f>'Summary Sheet'!$C$10</f>
        <v>JD-GEN-4</v>
      </c>
      <c r="B27" t="str">
        <f>_xlfn.CONCAT(VLOOKUP('Summary Sheet'!$C$8,'Summary Sheet'!$K$82:$L$93,2),"-",'Summary Sheet'!$C$8,"-",'Summary Sheet'!$C$9)</f>
        <v>31-January-2025</v>
      </c>
      <c r="C27" t="str">
        <f>'Summary Sheet'!$C$5</f>
        <v>YASMIN MOHAMED</v>
      </c>
      <c r="D27">
        <f>'Summary Sheet'!$C$6</f>
        <v>557477765</v>
      </c>
      <c r="E27" t="str">
        <f>'Summary Sheet'!$C$7</f>
        <v>YBUHASSN</v>
      </c>
      <c r="F27">
        <v>26</v>
      </c>
      <c r="G27" s="15">
        <f>IF('OR KPI 1-4 &amp; 6 IT'!C28="",SUMIF('OR KPI 1-4 &amp; 6 manual'!$F$2:$F$1288,Script!F27,'OR KPI 1-4 &amp; 6 manual'!$AL$2:$AL$1288)/('OR KPI 1-4 &amp; 6 manual'!$AY$3*VLOOKUP('Summary Sheet'!$C$8,'Summary Sheet'!$K$82:$M$93,3)),'OR KPI 1-4 &amp; 6 IT'!C28)</f>
        <v>0</v>
      </c>
      <c r="H27" s="15">
        <f>SUMIF('OR KPI 1-4 &amp; 6 manual'!$F$2:$F$1288,Script!F27,'OR KPI 1-4 &amp; 6 manual'!$AL$2:$AM$1288)/('OR KPI 1-4 &amp; 6 manual'!$AY$3*VLOOKUP('Summary Sheet'!$C$8,'Summary Sheet'!$K$82:$M$93,3))</f>
        <v>0</v>
      </c>
      <c r="I27" s="125">
        <f>IF('OR KPI 1-4 &amp; 6 IT'!D28="",COUNTIFS('OR KPI 1-4 &amp; 6 manual'!$A$2:$A$1288,"&gt;0",'OR KPI 1-4 &amp; 6 manual'!$F$2:$F$1288,F27,'OR KPI 1-4 &amp; 6 manual'!$G$2:$G$1288,"No"),'OR KPI 1-4 &amp; 6 IT'!D28)</f>
        <v>0</v>
      </c>
      <c r="K27" s="126" t="str">
        <f>IFERROR(IF('OR KPI 1-4 &amp; 6 IT'!H28="",COUNTIFS('OR KPI 1-4 &amp; 6 manual'!$A$2:$A$1288,"&gt;0",'OR KPI 1-4 &amp; 6 manual'!$M$2:$M$1288,Script!L27,'OR KPI 1-4 &amp; 6 manual'!$G$2:$G$1288,"Yes")/(COUNTIFS('OR KPI 1-4 &amp; 6 manual'!$A$2:$A$1288,"&gt;0",'OR KPI 1-4 &amp; 6 manual'!$M$2:$M$1288,Script!L27,'OR KPI 1-4 &amp; 6 manual'!$G$2:$G$1288,"Yes")+COUNTIFS('OR KPI 1-4 &amp; 6 manual'!$A$2:$A$1288,"&gt;0",'OR KPI 1-4 &amp; 6 manual'!$M$2:$M$1288,Script!L27,'OR KPI 1-4 &amp; 6 manual'!$G$2:$G$1288,"No")),'OR KPI 1-4 &amp; 6 IT'!H28),"")</f>
        <v/>
      </c>
      <c r="L27" t="s">
        <v>1088</v>
      </c>
      <c r="M27">
        <f>IF('OR KPI 1-4 &amp; 6 IT'!I40="",COUNTIFS('OR KPI 1-4 &amp; 6 manual'!$A$2:$A$1288,"&gt;0",'OR KPI 1-4 &amp; 6 manual'!$M$2:$M$1288,Script!L27,'OR KPI 1-4 &amp; 6 manual'!$P$2:$P$1288,"&gt;0"),'OR KPI 1-4 &amp; 6 IT'!I40)</f>
        <v>0</v>
      </c>
      <c r="N27" s="127" t="str">
        <f>IFERROR(IF('OR KPI 1-4 &amp; 6 IT'!J40="",AVERAGEIF('OR KPI 1-4 &amp; 6 manual'!$M$2:$M$1288,L27,'OR KPI 1-4 &amp; 6 manual'!$AO$2:$AO$1288),'OR KPI 1-4 &amp; 6 IT'!J40),"")</f>
        <v/>
      </c>
      <c r="P27" s="126" t="str">
        <f>IFERROR(IF('OR KPI 1-4 &amp; 6 IT'!N23="",(COUNTIFS('OR KPI 1-4 &amp; 6 manual'!$A$2:$A$1288,"&gt;0",'OR KPI 1-4 &amp; 6 manual'!$AR$2:$AR$1288,"Yes",'OR KPI 1-4 &amp; 6 manual'!$K$2:$K$1288,Script!O27)/COUNTIFS('OR KPI 1-4 &amp; 6 manual'!$A$2:$A$1288,"&gt;0",'OR KPI 1-4 &amp; 6 manual'!$AL$3:$AL$1288,"&gt; 0")),'OR KPI 1-4 &amp; 6 IT'!N23),"")</f>
        <v/>
      </c>
      <c r="Q27" s="126">
        <f>IFERROR(IF('OR KPI 1-4 &amp; 6 IT'!O23="",(COUNTIFS('OR KPI 1-4 &amp; 6 manual'!$AT$2:$AT$1288,"Yes",'OR KPI 1-4 &amp; 6 manual'!$K$2:$K$1288,Script!O27)/(COUNTIF('OR KPI 1-4 &amp; 6 manual'!$AT$2:$AT$1288,"Yes")+COUNTIF('OR KPI 1-4 &amp; 6 manual'!$AT$2:$AT$1288,"No"))),'OR KPI 1-4 &amp; 6 IT'!O23),"")</f>
        <v>0</v>
      </c>
      <c r="R27" s="126">
        <f>IFERROR(IF('OR KPI 1-4 &amp; 6 IT'!P23="",(COUNTIFS('OR KPI 1-4 &amp; 6 manual'!$A$2:$A$1288,"&gt;0",'OR KPI 1-4 &amp; 6 manual'!$G$2:$G$1288,"Yes",'OR KPI 1-4 &amp; 6 manual'!$I$2:$I$1288,"Yes",'OR KPI 1-4 &amp; 6 manual'!$K$2:$K$1288,Script!O27)/(COUNTIFS('OR KPI 1-4 &amp; 6 manual'!$A$2:$A$1288,"&gt;0",'OR KPI 1-4 &amp; 6 manual'!$G$2:$G$1288,"Yes",'OR KPI 1-4 &amp; 6 manual'!$I$2:$I$1288,"Yes")+COUNTIFS('OR KPI 1-4 &amp; 6 manual'!$A$2:$A$1288,"&gt;0",'OR KPI 1-4 &amp; 6 manual'!$G$2:$G$1288,"No",'OR KPI 1-4 &amp; 6 manual'!$I$2:$I$1288,"Yes"))),'OR KPI 1-4 &amp; 6 IT'!P23),"")</f>
        <v>0</v>
      </c>
      <c r="S27" s="126">
        <f>IFERROR(IF('OR KPI 1-4 &amp; 6 IT'!Q23="",COUNTIFS('OR KPI 1-4 &amp; 6 manual'!$A$2:$A$1288,"&gt;0",'OR KPI 1-4 &amp; 6 manual'!$AS$2:$AS$1288,"Yes",'OR KPI 1-4 &amp; 6 manual'!$K$2:$K$1288,Script!$O27)/COUNTIFS('OR KPI 1-4 &amp; 6 manual'!$A$2:$A$1288,"&gt;0",'OR KPI 1-4 &amp; 6 manual'!$I$2:$I$1288,"Yes",'OR KPI 1-4 &amp; 6 manual'!$G$2:$G$1288,"No"),'OR KPI 1-4 &amp; 6 IT'!Q23),"")</f>
        <v>0</v>
      </c>
    </row>
    <row r="28" spans="1:19" x14ac:dyDescent="0.25">
      <c r="A28" t="str">
        <f>'Summary Sheet'!$C$10</f>
        <v>JD-GEN-4</v>
      </c>
      <c r="B28" t="str">
        <f>_xlfn.CONCAT(VLOOKUP('Summary Sheet'!$C$8,'Summary Sheet'!$K$82:$L$93,2),"-",'Summary Sheet'!$C$8,"-",'Summary Sheet'!$C$9)</f>
        <v>31-January-2025</v>
      </c>
      <c r="C28" t="str">
        <f>'Summary Sheet'!$C$5</f>
        <v>YASMIN MOHAMED</v>
      </c>
      <c r="D28">
        <f>'Summary Sheet'!$C$6</f>
        <v>557477765</v>
      </c>
      <c r="E28" t="str">
        <f>'Summary Sheet'!$C$7</f>
        <v>YBUHASSN</v>
      </c>
      <c r="F28">
        <v>27</v>
      </c>
      <c r="G28" s="15">
        <f>IF('OR KPI 1-4 &amp; 6 IT'!C29="",SUMIF('OR KPI 1-4 &amp; 6 manual'!$F$2:$F$1288,Script!F28,'OR KPI 1-4 &amp; 6 manual'!$AL$2:$AL$1288)/('OR KPI 1-4 &amp; 6 manual'!$AY$3*VLOOKUP('Summary Sheet'!$C$8,'Summary Sheet'!$K$82:$M$93,3)),'OR KPI 1-4 &amp; 6 IT'!C29)</f>
        <v>0</v>
      </c>
      <c r="H28" s="15">
        <f>SUMIF('OR KPI 1-4 &amp; 6 manual'!$F$2:$F$1288,Script!F28,'OR KPI 1-4 &amp; 6 manual'!$AL$2:$AM$1288)/('OR KPI 1-4 &amp; 6 manual'!$AY$3*VLOOKUP('Summary Sheet'!$C$8,'Summary Sheet'!$K$82:$M$93,3))</f>
        <v>0</v>
      </c>
      <c r="I28" s="125">
        <f>IF('OR KPI 1-4 &amp; 6 IT'!D29="",COUNTIFS('OR KPI 1-4 &amp; 6 manual'!$A$2:$A$1288,"&gt;0",'OR KPI 1-4 &amp; 6 manual'!$F$2:$F$1288,F28,'OR KPI 1-4 &amp; 6 manual'!$G$2:$G$1288,"No"),'OR KPI 1-4 &amp; 6 IT'!D29)</f>
        <v>0</v>
      </c>
      <c r="K28" s="126"/>
      <c r="L28" t="s">
        <v>33</v>
      </c>
      <c r="M28">
        <f>IF('OR KPI 1-4 &amp; 6 IT'!I41="",COUNTIFS('OR KPI 1-4 &amp; 6 manual'!$A$2:$A$1288,"&gt;0",'OR KPI 1-4 &amp; 6 manual'!$M$2:$M$1288,Script!L28,'OR KPI 1-4 &amp; 6 manual'!$P$2:$P$1288,"&gt;0"),'OR KPI 1-4 &amp; 6 IT'!I41)</f>
        <v>0</v>
      </c>
      <c r="N28" s="127" t="str">
        <f>IFERROR(IF('OR KPI 1-4 &amp; 6 IT'!J41="",AVERAGEIF('OR KPI 1-4 &amp; 6 manual'!$M$2:$M$1288,L28,'OR KPI 1-4 &amp; 6 manual'!$AO$2:$AO$1288),'OR KPI 1-4 &amp; 6 IT'!J41),"")</f>
        <v/>
      </c>
      <c r="O28" t="s">
        <v>402</v>
      </c>
      <c r="P28" s="126" t="str">
        <f>IFERROR(IF('OR KPI 1-4 &amp; 6 IT'!N23="",(COUNTIFS('OR KPI 1-4 &amp; 6 manual'!$A$2:$A$1288,"&gt;0",'OR KPI 1-4 &amp; 6 manual'!$AR$2:$AR$1288,"Yes",'OR KPI 1-4 &amp; 6 manual'!$K$2:$K$1288,Script!O28)/COUNTIFS('OR KPI 1-4 &amp; 6 manual'!$A$2:$A$1288,"&gt;0",'OR KPI 1-4 &amp; 6 manual'!$AL$3:$AL$1288,"&gt; 0")),'OR KPI 1-4 &amp; 6 IT'!N23),"")</f>
        <v/>
      </c>
      <c r="Q28" s="126">
        <f>IFERROR(IF('OR KPI 1-4 &amp; 6 IT'!O23="",(COUNTIFS('OR KPI 1-4 &amp; 6 manual'!$AT$2:$AT$1288,"Yes",'OR KPI 1-4 &amp; 6 manual'!$K$2:$K$1288,Script!O28)/(COUNTIF('OR KPI 1-4 &amp; 6 manual'!$AT$2:$AT$1288,"Yes")+COUNTIF('OR KPI 1-4 &amp; 6 manual'!$AT$2:$AT$1288,"No"))),'OR KPI 1-4 &amp; 6 IT'!O23),"")</f>
        <v>0</v>
      </c>
      <c r="R28" s="126">
        <f>IFERROR(IF('OR KPI 1-4 &amp; 6 IT'!P23="",(COUNTIFS('OR KPI 1-4 &amp; 6 manual'!$A$2:$A$1288,"&gt;0",'OR KPI 1-4 &amp; 6 manual'!$G$2:$G$1288,"Yes",'OR KPI 1-4 &amp; 6 manual'!$I$2:$I$1288,"Yes",'OR KPI 1-4 &amp; 6 manual'!$K$2:$K$1288,Script!O28)/(COUNTIFS('OR KPI 1-4 &amp; 6 manual'!$A$2:$A$1288,"&gt;0",'OR KPI 1-4 &amp; 6 manual'!$G$2:$G$1288,"Yes",'OR KPI 1-4 &amp; 6 manual'!$I$2:$I$1288,"Yes")+COUNTIFS('OR KPI 1-4 &amp; 6 manual'!$A$2:$A$1288,"&gt;0",'OR KPI 1-4 &amp; 6 manual'!$G$2:$G$1288,"No",'OR KPI 1-4 &amp; 6 manual'!$I$2:$I$1288,"Yes"))),'OR KPI 1-4 &amp; 6 IT'!P23),"")</f>
        <v>0</v>
      </c>
      <c r="S28" s="126">
        <f>IFERROR(IF('OR KPI 1-4 &amp; 6 IT'!Q23="",COUNTIFS('OR KPI 1-4 &amp; 6 manual'!$A$2:$A$1288,"&gt;0",'OR KPI 1-4 &amp; 6 manual'!$AS$2:$AS$1288,"Yes",'OR KPI 1-4 &amp; 6 manual'!$K$2:$K$1288,Script!$O28)/COUNTIFS('OR KPI 1-4 &amp; 6 manual'!$A$2:$A$1288,"&gt;0",'OR KPI 1-4 &amp; 6 manual'!$I$2:$I$1288,"Yes",'OR KPI 1-4 &amp; 6 manual'!$G$2:$G$1288,"No"),'OR KPI 1-4 &amp; 6 IT'!Q23),"")</f>
        <v>0</v>
      </c>
    </row>
    <row r="29" spans="1:19" x14ac:dyDescent="0.25">
      <c r="A29" t="str">
        <f>'Summary Sheet'!$C$10</f>
        <v>JD-GEN-4</v>
      </c>
      <c r="B29" t="str">
        <f>_xlfn.CONCAT(VLOOKUP('Summary Sheet'!$C$8,'Summary Sheet'!$K$82:$L$93,2),"-",'Summary Sheet'!$C$8,"-",'Summary Sheet'!$C$9)</f>
        <v>31-January-2025</v>
      </c>
      <c r="C29" t="str">
        <f>'Summary Sheet'!$C$5</f>
        <v>YASMIN MOHAMED</v>
      </c>
      <c r="D29">
        <f>'Summary Sheet'!$C$6</f>
        <v>557477765</v>
      </c>
      <c r="E29" t="str">
        <f>'Summary Sheet'!$C$7</f>
        <v>YBUHASSN</v>
      </c>
      <c r="F29">
        <v>28</v>
      </c>
      <c r="G29" s="15">
        <f>IF('OR KPI 1-4 &amp; 6 IT'!C30="",SUMIF('OR KPI 1-4 &amp; 6 manual'!$F$2:$F$1288,Script!F29,'OR KPI 1-4 &amp; 6 manual'!$AL$2:$AL$1288)/('OR KPI 1-4 &amp; 6 manual'!$AY$3*VLOOKUP('Summary Sheet'!$C$8,'Summary Sheet'!$K$82:$M$93,3)),'OR KPI 1-4 &amp; 6 IT'!C30)</f>
        <v>0</v>
      </c>
      <c r="H29" s="15">
        <f>SUMIF('OR KPI 1-4 &amp; 6 manual'!$F$2:$F$1288,Script!F29,'OR KPI 1-4 &amp; 6 manual'!$AL$2:$AM$1288)/('OR KPI 1-4 &amp; 6 manual'!$AY$3*VLOOKUP('Summary Sheet'!$C$8,'Summary Sheet'!$K$82:$M$93,3))</f>
        <v>0</v>
      </c>
      <c r="I29" s="125">
        <f>IF('OR KPI 1-4 &amp; 6 IT'!D30="",COUNTIFS('OR KPI 1-4 &amp; 6 manual'!$A$2:$A$1288,"&gt;0",'OR KPI 1-4 &amp; 6 manual'!$F$2:$F$1288,F29,'OR KPI 1-4 &amp; 6 manual'!$G$2:$G$1288,"No"),'OR KPI 1-4 &amp; 6 IT'!D30)</f>
        <v>0</v>
      </c>
      <c r="K29" s="126"/>
      <c r="O29" t="s">
        <v>403</v>
      </c>
      <c r="P29" s="126" t="str">
        <f>IFERROR(IF('OR KPI 1-4 &amp; 6 IT'!N24="",(COUNTIFS('OR KPI 1-4 &amp; 6 manual'!$A$2:$A$1288,"&gt;0",'OR KPI 1-4 &amp; 6 manual'!$AR$2:$AR$1288,"Yes",'OR KPI 1-4 &amp; 6 manual'!$K$2:$K$1288,Script!O29)/COUNTIFS('OR KPI 1-4 &amp; 6 manual'!$A$2:$A$1288,"&gt;0",'OR KPI 1-4 &amp; 6 manual'!$AL$3:$AL$1288,"&gt; 0")),'OR KPI 1-4 &amp; 6 IT'!N24),"")</f>
        <v/>
      </c>
      <c r="Q29" s="126">
        <f>IFERROR(IF('OR KPI 1-4 &amp; 6 IT'!O24="",(COUNTIFS('OR KPI 1-4 &amp; 6 manual'!$AT$2:$AT$1288,"Yes",'OR KPI 1-4 &amp; 6 manual'!$K$2:$K$1288,Script!O29)/(COUNTIF('OR KPI 1-4 &amp; 6 manual'!$AT$2:$AT$1288,"Yes")+COUNTIF('OR KPI 1-4 &amp; 6 manual'!$AT$2:$AT$1288,"No"))),'OR KPI 1-4 &amp; 6 IT'!O24),"")</f>
        <v>0</v>
      </c>
      <c r="R29" s="126">
        <f>IFERROR(IF('OR KPI 1-4 &amp; 6 IT'!P24="",(COUNTIFS('OR KPI 1-4 &amp; 6 manual'!$A$2:$A$1288,"&gt;0",'OR KPI 1-4 &amp; 6 manual'!$G$2:$G$1288,"Yes",'OR KPI 1-4 &amp; 6 manual'!$I$2:$I$1288,"Yes",'OR KPI 1-4 &amp; 6 manual'!$K$2:$K$1288,Script!O29)/(COUNTIFS('OR KPI 1-4 &amp; 6 manual'!$A$2:$A$1288,"&gt;0",'OR KPI 1-4 &amp; 6 manual'!$G$2:$G$1288,"Yes",'OR KPI 1-4 &amp; 6 manual'!$I$2:$I$1288,"Yes")+COUNTIFS('OR KPI 1-4 &amp; 6 manual'!$A$2:$A$1288,"&gt;0",'OR KPI 1-4 &amp; 6 manual'!$G$2:$G$1288,"No",'OR KPI 1-4 &amp; 6 manual'!$I$2:$I$1288,"Yes"))),'OR KPI 1-4 &amp; 6 IT'!P24),"")</f>
        <v>0</v>
      </c>
      <c r="S29" s="126">
        <f>IFERROR(IF('OR KPI 1-4 &amp; 6 IT'!Q24="",COUNTIFS('OR KPI 1-4 &amp; 6 manual'!$A$2:$A$1288,"&gt;0",'OR KPI 1-4 &amp; 6 manual'!$AS$2:$AS$1288,"Yes",'OR KPI 1-4 &amp; 6 manual'!$K$2:$K$1288,Script!$O29)/COUNTIFS('OR KPI 1-4 &amp; 6 manual'!$A$2:$A$1288,"&gt;0",'OR KPI 1-4 &amp; 6 manual'!$I$2:$I$1288,"Yes",'OR KPI 1-4 &amp; 6 manual'!$G$2:$G$1288,"No"),'OR KPI 1-4 &amp; 6 IT'!Q24),"")</f>
        <v>0</v>
      </c>
    </row>
    <row r="30" spans="1:19" x14ac:dyDescent="0.25">
      <c r="A30" t="str">
        <f>'Summary Sheet'!$C$10</f>
        <v>JD-GEN-4</v>
      </c>
      <c r="B30" t="str">
        <f>_xlfn.CONCAT(VLOOKUP('Summary Sheet'!$C$8,'Summary Sheet'!$K$82:$L$93,2),"-",'Summary Sheet'!$C$8,"-",'Summary Sheet'!$C$9)</f>
        <v>31-January-2025</v>
      </c>
      <c r="C30" t="str">
        <f>'Summary Sheet'!$C$5</f>
        <v>YASMIN MOHAMED</v>
      </c>
      <c r="D30">
        <f>'Summary Sheet'!$C$6</f>
        <v>557477765</v>
      </c>
      <c r="E30" t="str">
        <f>'Summary Sheet'!$C$7</f>
        <v>YBUHASSN</v>
      </c>
      <c r="F30">
        <v>29</v>
      </c>
      <c r="G30" s="15">
        <f>IF('OR KPI 1-4 &amp; 6 IT'!C31="",SUMIF('OR KPI 1-4 &amp; 6 manual'!$F$2:$F$1288,Script!F30,'OR KPI 1-4 &amp; 6 manual'!$AL$2:$AL$1288)/('OR KPI 1-4 &amp; 6 manual'!$AY$3*VLOOKUP('Summary Sheet'!$C$8,'Summary Sheet'!$K$82:$M$93,3)),'OR KPI 1-4 &amp; 6 IT'!C31)</f>
        <v>0</v>
      </c>
      <c r="H30" s="15">
        <f>SUMIF('OR KPI 1-4 &amp; 6 manual'!$F$2:$F$1288,Script!F30,'OR KPI 1-4 &amp; 6 manual'!$AL$2:$AM$1288)/('OR KPI 1-4 &amp; 6 manual'!$AY$3*VLOOKUP('Summary Sheet'!$C$8,'Summary Sheet'!$K$82:$M$93,3))</f>
        <v>0</v>
      </c>
      <c r="I30" s="125">
        <f>IF('OR KPI 1-4 &amp; 6 IT'!D31="",COUNTIFS('OR KPI 1-4 &amp; 6 manual'!$A$2:$A$1288,"&gt;0",'OR KPI 1-4 &amp; 6 manual'!$F$2:$F$1288,F30,'OR KPI 1-4 &amp; 6 manual'!$G$2:$G$1288,"No"),'OR KPI 1-4 &amp; 6 IT'!D31)</f>
        <v>0</v>
      </c>
      <c r="K30" s="126"/>
      <c r="O30" t="s">
        <v>406</v>
      </c>
      <c r="P30" s="126" t="str">
        <f>IFERROR(IF('OR KPI 1-4 &amp; 6 IT'!N25="",(COUNTIFS('OR KPI 1-4 &amp; 6 manual'!$A$2:$A$1288,"&gt;0",'OR KPI 1-4 &amp; 6 manual'!$AR$2:$AR$1288,"Yes",'OR KPI 1-4 &amp; 6 manual'!$K$2:$K$1288,Script!O30)/COUNTIFS('OR KPI 1-4 &amp; 6 manual'!$A$2:$A$1288,"&gt;0",'OR KPI 1-4 &amp; 6 manual'!$AL$3:$AL$1288,"&gt; 0")),'OR KPI 1-4 &amp; 6 IT'!N25),"")</f>
        <v/>
      </c>
      <c r="Q30" s="126">
        <f>IFERROR(IF('OR KPI 1-4 &amp; 6 IT'!O25="",(COUNTIFS('OR KPI 1-4 &amp; 6 manual'!$AT$2:$AT$1288,"Yes",'OR KPI 1-4 &amp; 6 manual'!$K$2:$K$1288,Script!O30)/(COUNTIF('OR KPI 1-4 &amp; 6 manual'!$AT$2:$AT$1288,"Yes")+COUNTIF('OR KPI 1-4 &amp; 6 manual'!$AT$2:$AT$1288,"No"))),'OR KPI 1-4 &amp; 6 IT'!O25),"")</f>
        <v>0</v>
      </c>
      <c r="R30" s="126">
        <f>IFERROR(IF('OR KPI 1-4 &amp; 6 IT'!P25="",(COUNTIFS('OR KPI 1-4 &amp; 6 manual'!$A$2:$A$1288,"&gt;0",'OR KPI 1-4 &amp; 6 manual'!$G$2:$G$1288,"Yes",'OR KPI 1-4 &amp; 6 manual'!$I$2:$I$1288,"Yes",'OR KPI 1-4 &amp; 6 manual'!$K$2:$K$1288,Script!O30)/(COUNTIFS('OR KPI 1-4 &amp; 6 manual'!$A$2:$A$1288,"&gt;0",'OR KPI 1-4 &amp; 6 manual'!$G$2:$G$1288,"Yes",'OR KPI 1-4 &amp; 6 manual'!$I$2:$I$1288,"Yes")+COUNTIFS('OR KPI 1-4 &amp; 6 manual'!$A$2:$A$1288,"&gt;0",'OR KPI 1-4 &amp; 6 manual'!$G$2:$G$1288,"No",'OR KPI 1-4 &amp; 6 manual'!$I$2:$I$1288,"Yes"))),'OR KPI 1-4 &amp; 6 IT'!P25),"")</f>
        <v>0</v>
      </c>
      <c r="S30" s="126">
        <f>IFERROR(IF('OR KPI 1-4 &amp; 6 IT'!Q25="",COUNTIFS('OR KPI 1-4 &amp; 6 manual'!$A$2:$A$1288,"&gt;0",'OR KPI 1-4 &amp; 6 manual'!$AS$2:$AS$1288,"Yes",'OR KPI 1-4 &amp; 6 manual'!$K$2:$K$1288,Script!$O30)/COUNTIFS('OR KPI 1-4 &amp; 6 manual'!$A$2:$A$1288,"&gt;0",'OR KPI 1-4 &amp; 6 manual'!$I$2:$I$1288,"Yes",'OR KPI 1-4 &amp; 6 manual'!$G$2:$G$1288,"No"),'OR KPI 1-4 &amp; 6 IT'!Q25),"")</f>
        <v>0</v>
      </c>
    </row>
    <row r="31" spans="1:19" x14ac:dyDescent="0.25">
      <c r="A31" t="str">
        <f>'Summary Sheet'!$C$10</f>
        <v>JD-GEN-4</v>
      </c>
      <c r="B31" t="str">
        <f>_xlfn.CONCAT(VLOOKUP('Summary Sheet'!$C$8,'Summary Sheet'!$K$82:$L$93,2),"-",'Summary Sheet'!$C$8,"-",'Summary Sheet'!$C$9)</f>
        <v>31-January-2025</v>
      </c>
      <c r="C31" t="str">
        <f>'Summary Sheet'!$C$5</f>
        <v>YASMIN MOHAMED</v>
      </c>
      <c r="D31">
        <f>'Summary Sheet'!$C$6</f>
        <v>557477765</v>
      </c>
      <c r="E31" t="str">
        <f>'Summary Sheet'!$C$7</f>
        <v>YBUHASSN</v>
      </c>
      <c r="F31">
        <v>30</v>
      </c>
      <c r="G31" s="15">
        <f>IF('OR KPI 1-4 &amp; 6 IT'!C32="",SUMIF('OR KPI 1-4 &amp; 6 manual'!$F$2:$F$1288,Script!F31,'OR KPI 1-4 &amp; 6 manual'!$AL$2:$AL$1288)/('OR KPI 1-4 &amp; 6 manual'!$AY$3*VLOOKUP('Summary Sheet'!$C$8,'Summary Sheet'!$K$82:$M$93,3)),'OR KPI 1-4 &amp; 6 IT'!C32)</f>
        <v>0</v>
      </c>
      <c r="H31" s="15">
        <f>SUMIF('OR KPI 1-4 &amp; 6 manual'!$F$2:$F$1288,Script!F31,'OR KPI 1-4 &amp; 6 manual'!$AL$2:$AM$1288)/('OR KPI 1-4 &amp; 6 manual'!$AY$3*VLOOKUP('Summary Sheet'!$C$8,'Summary Sheet'!$K$82:$M$93,3))</f>
        <v>0</v>
      </c>
      <c r="I31" s="125">
        <f>IF('OR KPI 1-4 &amp; 6 IT'!D32="",COUNTIFS('OR KPI 1-4 &amp; 6 manual'!$A$2:$A$1288,"&gt;0",'OR KPI 1-4 &amp; 6 manual'!$F$2:$F$1288,F31,'OR KPI 1-4 &amp; 6 manual'!$G$2:$G$1288,"No"),'OR KPI 1-4 &amp; 6 IT'!D32)</f>
        <v>0</v>
      </c>
      <c r="K31" s="126"/>
      <c r="O31" t="s">
        <v>407</v>
      </c>
      <c r="P31" s="126" t="str">
        <f>IFERROR(IF('OR KPI 1-4 &amp; 6 IT'!N26="",(COUNTIFS('OR KPI 1-4 &amp; 6 manual'!$A$2:$A$1288,"&gt;0",'OR KPI 1-4 &amp; 6 manual'!$AR$2:$AR$1288,"Yes",'OR KPI 1-4 &amp; 6 manual'!$K$2:$K$1288,Script!O31)/COUNTIFS('OR KPI 1-4 &amp; 6 manual'!$A$2:$A$1288,"&gt;0",'OR KPI 1-4 &amp; 6 manual'!$AL$3:$AL$1288,"&gt; 0")),'OR KPI 1-4 &amp; 6 IT'!N26),"")</f>
        <v/>
      </c>
      <c r="Q31" s="126">
        <f>IFERROR(IF('OR KPI 1-4 &amp; 6 IT'!O26="",(COUNTIFS('OR KPI 1-4 &amp; 6 manual'!$AT$2:$AT$1288,"Yes",'OR KPI 1-4 &amp; 6 manual'!$K$2:$K$1288,Script!O31)/(COUNTIF('OR KPI 1-4 &amp; 6 manual'!$AT$2:$AT$1288,"Yes")+COUNTIF('OR KPI 1-4 &amp; 6 manual'!$AT$2:$AT$1288,"No"))),'OR KPI 1-4 &amp; 6 IT'!O26),"")</f>
        <v>0</v>
      </c>
      <c r="R31" s="126">
        <f>IFERROR(IF('OR KPI 1-4 &amp; 6 IT'!P26="",(COUNTIFS('OR KPI 1-4 &amp; 6 manual'!$A$2:$A$1288,"&gt;0",'OR KPI 1-4 &amp; 6 manual'!$G$2:$G$1288,"Yes",'OR KPI 1-4 &amp; 6 manual'!$I$2:$I$1288,"Yes",'OR KPI 1-4 &amp; 6 manual'!$K$2:$K$1288,Script!O31)/(COUNTIFS('OR KPI 1-4 &amp; 6 manual'!$A$2:$A$1288,"&gt;0",'OR KPI 1-4 &amp; 6 manual'!$G$2:$G$1288,"Yes",'OR KPI 1-4 &amp; 6 manual'!$I$2:$I$1288,"Yes")+COUNTIFS('OR KPI 1-4 &amp; 6 manual'!$A$2:$A$1288,"&gt;0",'OR KPI 1-4 &amp; 6 manual'!$G$2:$G$1288,"No",'OR KPI 1-4 &amp; 6 manual'!$I$2:$I$1288,"Yes"))),'OR KPI 1-4 &amp; 6 IT'!P26),"")</f>
        <v>0</v>
      </c>
      <c r="S31" s="126">
        <f>IFERROR(IF('OR KPI 1-4 &amp; 6 IT'!Q26="",COUNTIFS('OR KPI 1-4 &amp; 6 manual'!$A$2:$A$1288,"&gt;0",'OR KPI 1-4 &amp; 6 manual'!$AS$2:$AS$1288,"Yes",'OR KPI 1-4 &amp; 6 manual'!$K$2:$K$1288,Script!$O31)/COUNTIFS('OR KPI 1-4 &amp; 6 manual'!$A$2:$A$1288,"&gt;0",'OR KPI 1-4 &amp; 6 manual'!$I$2:$I$1288,"Yes",'OR KPI 1-4 &amp; 6 manual'!$G$2:$G$1288,"No"),'OR KPI 1-4 &amp; 6 IT'!Q26),"")</f>
        <v>0</v>
      </c>
    </row>
    <row r="32" spans="1:19" x14ac:dyDescent="0.25">
      <c r="A32" t="str">
        <f>'Summary Sheet'!$C$10</f>
        <v>JD-GEN-4</v>
      </c>
      <c r="B32" t="str">
        <f>_xlfn.CONCAT(VLOOKUP('Summary Sheet'!$C$8,'Summary Sheet'!$K$82:$L$93,2),"-",'Summary Sheet'!$C$8,"-",'Summary Sheet'!$C$9)</f>
        <v>31-January-2025</v>
      </c>
      <c r="C32" t="str">
        <f>'Summary Sheet'!$C$5</f>
        <v>YASMIN MOHAMED</v>
      </c>
      <c r="D32">
        <f>'Summary Sheet'!$C$6</f>
        <v>557477765</v>
      </c>
      <c r="E32" t="str">
        <f>'Summary Sheet'!$C$7</f>
        <v>YBUHASSN</v>
      </c>
      <c r="F32">
        <v>31</v>
      </c>
      <c r="G32" s="15">
        <f>IF('OR KPI 1-4 &amp; 6 IT'!C33="",SUMIF('OR KPI 1-4 &amp; 6 manual'!$F$2:$F$1288,Script!F32,'OR KPI 1-4 &amp; 6 manual'!$AL$2:$AL$1288)/('OR KPI 1-4 &amp; 6 manual'!$AY$3*VLOOKUP('Summary Sheet'!$C$8,'Summary Sheet'!$K$82:$M$93,3)),'OR KPI 1-4 &amp; 6 IT'!C33)</f>
        <v>0</v>
      </c>
      <c r="H32" s="15">
        <f>SUMIF('OR KPI 1-4 &amp; 6 manual'!$F$2:$F$1288,Script!F32,'OR KPI 1-4 &amp; 6 manual'!$AL$2:$AM$1288)/('OR KPI 1-4 &amp; 6 manual'!$AY$3*VLOOKUP('Summary Sheet'!$C$8,'Summary Sheet'!$K$82:$M$93,3))</f>
        <v>0</v>
      </c>
      <c r="I32" s="125">
        <f>IF('OR KPI 1-4 &amp; 6 IT'!D33="",COUNTIFS('OR KPI 1-4 &amp; 6 manual'!$A$2:$A$1288,"&gt;0",'OR KPI 1-4 &amp; 6 manual'!$F$2:$F$1288,F32,'OR KPI 1-4 &amp; 6 manual'!$G$2:$G$1288,"No"),'OR KPI 1-4 &amp; 6 IT'!D33)</f>
        <v>0</v>
      </c>
      <c r="K32" s="126"/>
      <c r="O32" t="s">
        <v>408</v>
      </c>
      <c r="P32" s="126" t="str">
        <f>IFERROR(IF('OR KPI 1-4 &amp; 6 IT'!N27="",(COUNTIFS('OR KPI 1-4 &amp; 6 manual'!$A$2:$A$1288,"&gt;0",'OR KPI 1-4 &amp; 6 manual'!$AR$2:$AR$1288,"Yes",'OR KPI 1-4 &amp; 6 manual'!$K$2:$K$1288,Script!O32)/COUNTIFS('OR KPI 1-4 &amp; 6 manual'!$A$2:$A$1288,"&gt;0",'OR KPI 1-4 &amp; 6 manual'!$AL$3:$AL$1288,"&gt; 0")),'OR KPI 1-4 &amp; 6 IT'!N27),"")</f>
        <v/>
      </c>
      <c r="Q32" s="126">
        <f>IFERROR(IF('OR KPI 1-4 &amp; 6 IT'!O27="",(COUNTIFS('OR KPI 1-4 &amp; 6 manual'!$AT$2:$AT$1288,"Yes",'OR KPI 1-4 &amp; 6 manual'!$K$2:$K$1288,Script!O32)/(COUNTIF('OR KPI 1-4 &amp; 6 manual'!$AT$2:$AT$1288,"Yes")+COUNTIF('OR KPI 1-4 &amp; 6 manual'!$AT$2:$AT$1288,"No"))),'OR KPI 1-4 &amp; 6 IT'!O27),"")</f>
        <v>0</v>
      </c>
      <c r="R32" s="126">
        <f>IFERROR(IF('OR KPI 1-4 &amp; 6 IT'!P27="",(COUNTIFS('OR KPI 1-4 &amp; 6 manual'!$A$2:$A$1288,"&gt;0",'OR KPI 1-4 &amp; 6 manual'!$G$2:$G$1288,"Yes",'OR KPI 1-4 &amp; 6 manual'!$I$2:$I$1288,"Yes",'OR KPI 1-4 &amp; 6 manual'!$K$2:$K$1288,Script!O32)/(COUNTIFS('OR KPI 1-4 &amp; 6 manual'!$A$2:$A$1288,"&gt;0",'OR KPI 1-4 &amp; 6 manual'!$G$2:$G$1288,"Yes",'OR KPI 1-4 &amp; 6 manual'!$I$2:$I$1288,"Yes")+COUNTIFS('OR KPI 1-4 &amp; 6 manual'!$A$2:$A$1288,"&gt;0",'OR KPI 1-4 &amp; 6 manual'!$G$2:$G$1288,"No",'OR KPI 1-4 &amp; 6 manual'!$I$2:$I$1288,"Yes"))),'OR KPI 1-4 &amp; 6 IT'!P27),"")</f>
        <v>0</v>
      </c>
      <c r="S32" s="126">
        <f>IFERROR(IF('OR KPI 1-4 &amp; 6 IT'!Q27="",COUNTIFS('OR KPI 1-4 &amp; 6 manual'!$A$2:$A$1288,"&gt;0",'OR KPI 1-4 &amp; 6 manual'!$AS$2:$AS$1288,"Yes",'OR KPI 1-4 &amp; 6 manual'!$K$2:$K$1288,Script!$O32)/COUNTIFS('OR KPI 1-4 &amp; 6 manual'!$A$2:$A$1288,"&gt;0",'OR KPI 1-4 &amp; 6 manual'!$I$2:$I$1288,"Yes",'OR KPI 1-4 &amp; 6 manual'!$G$2:$G$1288,"No"),'OR KPI 1-4 &amp; 6 IT'!Q27),"")</f>
        <v>0</v>
      </c>
    </row>
    <row r="33" spans="1:19" x14ac:dyDescent="0.25">
      <c r="A33" t="str">
        <f>'Summary Sheet'!$C$10</f>
        <v>JD-GEN-4</v>
      </c>
      <c r="B33" t="str">
        <f>_xlfn.CONCAT(VLOOKUP('Summary Sheet'!$C$8,'Summary Sheet'!$K$82:$L$93,2),"-",'Summary Sheet'!$C$8,"-",'Summary Sheet'!$C$9)</f>
        <v>31-January-2025</v>
      </c>
      <c r="C33" t="str">
        <f>'Summary Sheet'!$C$5</f>
        <v>YASMIN MOHAMED</v>
      </c>
      <c r="D33">
        <f>'Summary Sheet'!$C$6</f>
        <v>557477765</v>
      </c>
      <c r="E33" t="str">
        <f>'Summary Sheet'!$C$7</f>
        <v>YBUHASSN</v>
      </c>
      <c r="F33">
        <v>32</v>
      </c>
      <c r="G33" s="15">
        <f>IF('OR KPI 1-4 &amp; 6 IT'!C34="",SUMIF('OR KPI 1-4 &amp; 6 manual'!$F$2:$F$1288,Script!F33,'OR KPI 1-4 &amp; 6 manual'!$AL$2:$AL$1288)/('OR KPI 1-4 &amp; 6 manual'!$AY$3*VLOOKUP('Summary Sheet'!$C$8,'Summary Sheet'!$K$82:$M$93,3)),'OR KPI 1-4 &amp; 6 IT'!C34)</f>
        <v>0</v>
      </c>
      <c r="H33" s="15">
        <f>SUMIF('OR KPI 1-4 &amp; 6 manual'!$F$2:$F$1288,Script!F33,'OR KPI 1-4 &amp; 6 manual'!$AL$2:$AM$1288)/('OR KPI 1-4 &amp; 6 manual'!$AY$3*VLOOKUP('Summary Sheet'!$C$8,'Summary Sheet'!$K$82:$M$93,3))</f>
        <v>0</v>
      </c>
      <c r="I33" s="125">
        <f>IF('OR KPI 1-4 &amp; 6 IT'!D34="",COUNTIFS('OR KPI 1-4 &amp; 6 manual'!$A$2:$A$1288,"&gt;0",'OR KPI 1-4 &amp; 6 manual'!$F$2:$F$1288,F33,'OR KPI 1-4 &amp; 6 manual'!$G$2:$G$1288,"No"),'OR KPI 1-4 &amp; 6 IT'!D34)</f>
        <v>0</v>
      </c>
      <c r="K33" s="126"/>
      <c r="O33" t="s">
        <v>409</v>
      </c>
      <c r="P33" s="126" t="str">
        <f>IFERROR(IF('OR KPI 1-4 &amp; 6 IT'!N28="",(COUNTIFS('OR KPI 1-4 &amp; 6 manual'!$A$2:$A$1288,"&gt;0",'OR KPI 1-4 &amp; 6 manual'!$AR$2:$AR$1288,"Yes",'OR KPI 1-4 &amp; 6 manual'!$K$2:$K$1288,Script!O33)/COUNTIFS('OR KPI 1-4 &amp; 6 manual'!$A$2:$A$1288,"&gt;0",'OR KPI 1-4 &amp; 6 manual'!$AL$3:$AL$1288,"&gt; 0")),'OR KPI 1-4 &amp; 6 IT'!N28),"")</f>
        <v/>
      </c>
      <c r="Q33" s="126">
        <f>IFERROR(IF('OR KPI 1-4 &amp; 6 IT'!O28="",(COUNTIFS('OR KPI 1-4 &amp; 6 manual'!$AT$2:$AT$1288,"Yes",'OR KPI 1-4 &amp; 6 manual'!$K$2:$K$1288,Script!O33)/(COUNTIF('OR KPI 1-4 &amp; 6 manual'!$AT$2:$AT$1288,"Yes")+COUNTIF('OR KPI 1-4 &amp; 6 manual'!$AT$2:$AT$1288,"No"))),'OR KPI 1-4 &amp; 6 IT'!O28),"")</f>
        <v>0</v>
      </c>
      <c r="R33" s="126">
        <f>IFERROR(IF('OR KPI 1-4 &amp; 6 IT'!P28="",(COUNTIFS('OR KPI 1-4 &amp; 6 manual'!$A$2:$A$1288,"&gt;0",'OR KPI 1-4 &amp; 6 manual'!$G$2:$G$1288,"Yes",'OR KPI 1-4 &amp; 6 manual'!$I$2:$I$1288,"Yes",'OR KPI 1-4 &amp; 6 manual'!$K$2:$K$1288,Script!O33)/(COUNTIFS('OR KPI 1-4 &amp; 6 manual'!$A$2:$A$1288,"&gt;0",'OR KPI 1-4 &amp; 6 manual'!$G$2:$G$1288,"Yes",'OR KPI 1-4 &amp; 6 manual'!$I$2:$I$1288,"Yes")+COUNTIFS('OR KPI 1-4 &amp; 6 manual'!$A$2:$A$1288,"&gt;0",'OR KPI 1-4 &amp; 6 manual'!$G$2:$G$1288,"No",'OR KPI 1-4 &amp; 6 manual'!$I$2:$I$1288,"Yes"))),'OR KPI 1-4 &amp; 6 IT'!P28),"")</f>
        <v>0</v>
      </c>
      <c r="S33" s="126">
        <f>IFERROR(IF('OR KPI 1-4 &amp; 6 IT'!Q28="",COUNTIFS('OR KPI 1-4 &amp; 6 manual'!$A$2:$A$1288,"&gt;0",'OR KPI 1-4 &amp; 6 manual'!$AS$2:$AS$1288,"Yes",'OR KPI 1-4 &amp; 6 manual'!$K$2:$K$1288,Script!$O33)/COUNTIFS('OR KPI 1-4 &amp; 6 manual'!$A$2:$A$1288,"&gt;0",'OR KPI 1-4 &amp; 6 manual'!$I$2:$I$1288,"Yes",'OR KPI 1-4 &amp; 6 manual'!$G$2:$G$1288,"No"),'OR KPI 1-4 &amp; 6 IT'!Q28),"")</f>
        <v>0</v>
      </c>
    </row>
    <row r="34" spans="1:19" x14ac:dyDescent="0.25">
      <c r="A34" t="str">
        <f>'Summary Sheet'!$C$10</f>
        <v>JD-GEN-4</v>
      </c>
      <c r="B34" t="str">
        <f>_xlfn.CONCAT(VLOOKUP('Summary Sheet'!$C$8,'Summary Sheet'!$K$82:$L$93,2),"-",'Summary Sheet'!$C$8,"-",'Summary Sheet'!$C$9)</f>
        <v>31-January-2025</v>
      </c>
      <c r="C34" t="str">
        <f>'Summary Sheet'!$C$5</f>
        <v>YASMIN MOHAMED</v>
      </c>
      <c r="D34">
        <f>'Summary Sheet'!$C$6</f>
        <v>557477765</v>
      </c>
      <c r="E34" t="str">
        <f>'Summary Sheet'!$C$7</f>
        <v>YBUHASSN</v>
      </c>
      <c r="F34">
        <v>33</v>
      </c>
      <c r="G34" s="15">
        <f>IF('OR KPI 1-4 &amp; 6 IT'!C35="",SUMIF('OR KPI 1-4 &amp; 6 manual'!$F$2:$F$1288,Script!F34,'OR KPI 1-4 &amp; 6 manual'!$AL$2:$AL$1288)/('OR KPI 1-4 &amp; 6 manual'!$AY$3*VLOOKUP('Summary Sheet'!$C$8,'Summary Sheet'!$K$82:$M$93,3)),'OR KPI 1-4 &amp; 6 IT'!C35)</f>
        <v>0</v>
      </c>
      <c r="H34" s="15">
        <f>SUMIF('OR KPI 1-4 &amp; 6 manual'!$F$2:$F$1288,Script!F34,'OR KPI 1-4 &amp; 6 manual'!$AL$2:$AM$1288)/('OR KPI 1-4 &amp; 6 manual'!$AY$3*VLOOKUP('Summary Sheet'!$C$8,'Summary Sheet'!$K$82:$M$93,3))</f>
        <v>0</v>
      </c>
      <c r="I34" s="125">
        <f>IF('OR KPI 1-4 &amp; 6 IT'!D35="",COUNTIFS('OR KPI 1-4 &amp; 6 manual'!$A$2:$A$1288,"&gt;0",'OR KPI 1-4 &amp; 6 manual'!$F$2:$F$1288,F34,'OR KPI 1-4 &amp; 6 manual'!$G$2:$G$1288,"No"),'OR KPI 1-4 &amp; 6 IT'!D35)</f>
        <v>0</v>
      </c>
      <c r="K34" s="126"/>
      <c r="O34" t="s">
        <v>410</v>
      </c>
      <c r="P34" s="126" t="str">
        <f>IFERROR(IF('OR KPI 1-4 &amp; 6 IT'!N29="",(COUNTIFS('OR KPI 1-4 &amp; 6 manual'!$A$2:$A$1288,"&gt;0",'OR KPI 1-4 &amp; 6 manual'!$AR$2:$AR$1288,"Yes",'OR KPI 1-4 &amp; 6 manual'!$K$2:$K$1288,Script!O34)/COUNTIFS('OR KPI 1-4 &amp; 6 manual'!$A$2:$A$1288,"&gt;0",'OR KPI 1-4 &amp; 6 manual'!$AL$3:$AL$1288,"&gt; 0")),'OR KPI 1-4 &amp; 6 IT'!N29),"")</f>
        <v/>
      </c>
      <c r="Q34" s="126">
        <f>IFERROR(IF('OR KPI 1-4 &amp; 6 IT'!O29="",(COUNTIFS('OR KPI 1-4 &amp; 6 manual'!$AT$2:$AT$1288,"Yes",'OR KPI 1-4 &amp; 6 manual'!$K$2:$K$1288,Script!O34)/(COUNTIF('OR KPI 1-4 &amp; 6 manual'!$AT$2:$AT$1288,"Yes")+COUNTIF('OR KPI 1-4 &amp; 6 manual'!$AT$2:$AT$1288,"No"))),'OR KPI 1-4 &amp; 6 IT'!O29),"")</f>
        <v>0</v>
      </c>
      <c r="R34" s="126">
        <f>IFERROR(IF('OR KPI 1-4 &amp; 6 IT'!P29="",(COUNTIFS('OR KPI 1-4 &amp; 6 manual'!$A$2:$A$1288,"&gt;0",'OR KPI 1-4 &amp; 6 manual'!$G$2:$G$1288,"Yes",'OR KPI 1-4 &amp; 6 manual'!$I$2:$I$1288,"Yes",'OR KPI 1-4 &amp; 6 manual'!$K$2:$K$1288,Script!O34)/(COUNTIFS('OR KPI 1-4 &amp; 6 manual'!$A$2:$A$1288,"&gt;0",'OR KPI 1-4 &amp; 6 manual'!$G$2:$G$1288,"Yes",'OR KPI 1-4 &amp; 6 manual'!$I$2:$I$1288,"Yes")+COUNTIFS('OR KPI 1-4 &amp; 6 manual'!$A$2:$A$1288,"&gt;0",'OR KPI 1-4 &amp; 6 manual'!$G$2:$G$1288,"No",'OR KPI 1-4 &amp; 6 manual'!$I$2:$I$1288,"Yes"))),'OR KPI 1-4 &amp; 6 IT'!P29),"")</f>
        <v>0</v>
      </c>
      <c r="S34" s="126">
        <f>IFERROR(IF('OR KPI 1-4 &amp; 6 IT'!Q29="",COUNTIFS('OR KPI 1-4 &amp; 6 manual'!$A$2:$A$1288,"&gt;0",'OR KPI 1-4 &amp; 6 manual'!$AS$2:$AS$1288,"Yes",'OR KPI 1-4 &amp; 6 manual'!$K$2:$K$1288,Script!$O34)/COUNTIFS('OR KPI 1-4 &amp; 6 manual'!$A$2:$A$1288,"&gt;0",'OR KPI 1-4 &amp; 6 manual'!$I$2:$I$1288,"Yes",'OR KPI 1-4 &amp; 6 manual'!$G$2:$G$1288,"No"),'OR KPI 1-4 &amp; 6 IT'!Q29),"")</f>
        <v>0</v>
      </c>
    </row>
    <row r="35" spans="1:19" x14ac:dyDescent="0.25">
      <c r="A35" t="str">
        <f>'Summary Sheet'!$C$10</f>
        <v>JD-GEN-4</v>
      </c>
      <c r="B35" t="str">
        <f>_xlfn.CONCAT(VLOOKUP('Summary Sheet'!$C$8,'Summary Sheet'!$K$82:$L$93,2),"-",'Summary Sheet'!$C$8,"-",'Summary Sheet'!$C$9)</f>
        <v>31-January-2025</v>
      </c>
      <c r="C35" t="str">
        <f>'Summary Sheet'!$C$5</f>
        <v>YASMIN MOHAMED</v>
      </c>
      <c r="D35">
        <f>'Summary Sheet'!$C$6</f>
        <v>557477765</v>
      </c>
      <c r="E35" t="str">
        <f>'Summary Sheet'!$C$7</f>
        <v>YBUHASSN</v>
      </c>
      <c r="F35">
        <v>34</v>
      </c>
      <c r="G35" s="15">
        <f>IF('OR KPI 1-4 &amp; 6 IT'!C36="",SUMIF('OR KPI 1-4 &amp; 6 manual'!$F$2:$F$1288,Script!F35,'OR KPI 1-4 &amp; 6 manual'!$AL$2:$AL$1288)/('OR KPI 1-4 &amp; 6 manual'!$AY$3*VLOOKUP('Summary Sheet'!$C$8,'Summary Sheet'!$K$82:$M$93,3)),'OR KPI 1-4 &amp; 6 IT'!C36)</f>
        <v>0</v>
      </c>
      <c r="H35" s="15">
        <f>SUMIF('OR KPI 1-4 &amp; 6 manual'!$F$2:$F$1288,Script!F35,'OR KPI 1-4 &amp; 6 manual'!$AL$2:$AM$1288)/('OR KPI 1-4 &amp; 6 manual'!$AY$3*VLOOKUP('Summary Sheet'!$C$8,'Summary Sheet'!$K$82:$M$93,3))</f>
        <v>0</v>
      </c>
      <c r="I35" s="125">
        <f>IF('OR KPI 1-4 &amp; 6 IT'!D36="",COUNTIFS('OR KPI 1-4 &amp; 6 manual'!$A$2:$A$1288,"&gt;0",'OR KPI 1-4 &amp; 6 manual'!$F$2:$F$1288,F35,'OR KPI 1-4 &amp; 6 manual'!$G$2:$G$1288,"No"),'OR KPI 1-4 &amp; 6 IT'!D36)</f>
        <v>0</v>
      </c>
      <c r="K35" s="126"/>
      <c r="O35" t="s">
        <v>412</v>
      </c>
      <c r="P35" s="126" t="str">
        <f>IFERROR(IF('OR KPI 1-4 &amp; 6 IT'!N30="",(COUNTIFS('OR KPI 1-4 &amp; 6 manual'!$A$2:$A$1288,"&gt;0",'OR KPI 1-4 &amp; 6 manual'!$AR$2:$AR$1288,"Yes",'OR KPI 1-4 &amp; 6 manual'!$K$2:$K$1288,Script!O35)/COUNTIFS('OR KPI 1-4 &amp; 6 manual'!$A$2:$A$1288,"&gt;0",'OR KPI 1-4 &amp; 6 manual'!$AL$3:$AL$1288,"&gt; 0")),'OR KPI 1-4 &amp; 6 IT'!N30),"")</f>
        <v/>
      </c>
      <c r="Q35" s="126">
        <f>IFERROR(IF('OR KPI 1-4 &amp; 6 IT'!O30="",(COUNTIFS('OR KPI 1-4 &amp; 6 manual'!$AT$2:$AT$1288,"Yes",'OR KPI 1-4 &amp; 6 manual'!$K$2:$K$1288,Script!O35)/(COUNTIF('OR KPI 1-4 &amp; 6 manual'!$AT$2:$AT$1288,"Yes")+COUNTIF('OR KPI 1-4 &amp; 6 manual'!$AT$2:$AT$1288,"No"))),'OR KPI 1-4 &amp; 6 IT'!O30),"")</f>
        <v>0</v>
      </c>
      <c r="R35" s="126">
        <f>IFERROR(IF('OR KPI 1-4 &amp; 6 IT'!P30="",(COUNTIFS('OR KPI 1-4 &amp; 6 manual'!$A$2:$A$1288,"&gt;0",'OR KPI 1-4 &amp; 6 manual'!$G$2:$G$1288,"Yes",'OR KPI 1-4 &amp; 6 manual'!$I$2:$I$1288,"Yes",'OR KPI 1-4 &amp; 6 manual'!$K$2:$K$1288,Script!O35)/(COUNTIFS('OR KPI 1-4 &amp; 6 manual'!$A$2:$A$1288,"&gt;0",'OR KPI 1-4 &amp; 6 manual'!$G$2:$G$1288,"Yes",'OR KPI 1-4 &amp; 6 manual'!$I$2:$I$1288,"Yes")+COUNTIFS('OR KPI 1-4 &amp; 6 manual'!$A$2:$A$1288,"&gt;0",'OR KPI 1-4 &amp; 6 manual'!$G$2:$G$1288,"No",'OR KPI 1-4 &amp; 6 manual'!$I$2:$I$1288,"Yes"))),'OR KPI 1-4 &amp; 6 IT'!P30),"")</f>
        <v>0</v>
      </c>
      <c r="S35" s="126">
        <f>IFERROR(IF('OR KPI 1-4 &amp; 6 IT'!Q30="",COUNTIFS('OR KPI 1-4 &amp; 6 manual'!$A$2:$A$1288,"&gt;0",'OR KPI 1-4 &amp; 6 manual'!$AS$2:$AS$1288,"Yes",'OR KPI 1-4 &amp; 6 manual'!$K$2:$K$1288,Script!$O35)/COUNTIFS('OR KPI 1-4 &amp; 6 manual'!$A$2:$A$1288,"&gt;0",'OR KPI 1-4 &amp; 6 manual'!$I$2:$I$1288,"Yes",'OR KPI 1-4 &amp; 6 manual'!$G$2:$G$1288,"No"),'OR KPI 1-4 &amp; 6 IT'!Q30),"")</f>
        <v>0</v>
      </c>
    </row>
    <row r="36" spans="1:19" x14ac:dyDescent="0.25">
      <c r="A36" t="str">
        <f>'Summary Sheet'!$C$10</f>
        <v>JD-GEN-4</v>
      </c>
      <c r="B36" t="str">
        <f>_xlfn.CONCAT(VLOOKUP('Summary Sheet'!$C$8,'Summary Sheet'!$K$82:$L$93,2),"-",'Summary Sheet'!$C$8,"-",'Summary Sheet'!$C$9)</f>
        <v>31-January-2025</v>
      </c>
      <c r="C36" t="str">
        <f>'Summary Sheet'!$C$5</f>
        <v>YASMIN MOHAMED</v>
      </c>
      <c r="D36">
        <f>'Summary Sheet'!$C$6</f>
        <v>557477765</v>
      </c>
      <c r="E36" t="str">
        <f>'Summary Sheet'!$C$7</f>
        <v>YBUHASSN</v>
      </c>
      <c r="F36">
        <v>35</v>
      </c>
      <c r="G36" s="15">
        <f>IF('OR KPI 1-4 &amp; 6 IT'!C37="",SUMIF('OR KPI 1-4 &amp; 6 manual'!$F$2:$F$1288,Script!F36,'OR KPI 1-4 &amp; 6 manual'!$AL$2:$AL$1288)/('OR KPI 1-4 &amp; 6 manual'!$AY$3*VLOOKUP('Summary Sheet'!$C$8,'Summary Sheet'!$K$82:$M$93,3)),'OR KPI 1-4 &amp; 6 IT'!C37)</f>
        <v>0</v>
      </c>
      <c r="H36" s="15">
        <f>SUMIF('OR KPI 1-4 &amp; 6 manual'!$F$2:$F$1288,Script!F36,'OR KPI 1-4 &amp; 6 manual'!$AL$2:$AM$1288)/('OR KPI 1-4 &amp; 6 manual'!$AY$3*VLOOKUP('Summary Sheet'!$C$8,'Summary Sheet'!$K$82:$M$93,3))</f>
        <v>0</v>
      </c>
      <c r="I36" s="125">
        <f>IF('OR KPI 1-4 &amp; 6 IT'!D37="",COUNTIFS('OR KPI 1-4 &amp; 6 manual'!$A$2:$A$1288,"&gt;0",'OR KPI 1-4 &amp; 6 manual'!$F$2:$F$1288,F36,'OR KPI 1-4 &amp; 6 manual'!$G$2:$G$1288,"No"),'OR KPI 1-4 &amp; 6 IT'!D37)</f>
        <v>0</v>
      </c>
      <c r="K36" s="126"/>
      <c r="O36" t="s">
        <v>414</v>
      </c>
      <c r="P36" s="126" t="str">
        <f>IFERROR(IF('OR KPI 1-4 &amp; 6 IT'!N31="",(COUNTIFS('OR KPI 1-4 &amp; 6 manual'!$A$2:$A$1288,"&gt;0",'OR KPI 1-4 &amp; 6 manual'!$AR$2:$AR$1288,"Yes",'OR KPI 1-4 &amp; 6 manual'!$K$2:$K$1288,Script!O36)/COUNTIFS('OR KPI 1-4 &amp; 6 manual'!$A$2:$A$1288,"&gt;0",'OR KPI 1-4 &amp; 6 manual'!$AL$3:$AL$1288,"&gt; 0")),'OR KPI 1-4 &amp; 6 IT'!N31),"")</f>
        <v/>
      </c>
      <c r="Q36" s="126">
        <f>IFERROR(IF('OR KPI 1-4 &amp; 6 IT'!O31="",(COUNTIFS('OR KPI 1-4 &amp; 6 manual'!$AT$2:$AT$1288,"Yes",'OR KPI 1-4 &amp; 6 manual'!$K$2:$K$1288,Script!O36)/(COUNTIF('OR KPI 1-4 &amp; 6 manual'!$AT$2:$AT$1288,"Yes")+COUNTIF('OR KPI 1-4 &amp; 6 manual'!$AT$2:$AT$1288,"No"))),'OR KPI 1-4 &amp; 6 IT'!O31),"")</f>
        <v>0</v>
      </c>
      <c r="R36" s="126">
        <f>IFERROR(IF('OR KPI 1-4 &amp; 6 IT'!P31="",(COUNTIFS('OR KPI 1-4 &amp; 6 manual'!$A$2:$A$1288,"&gt;0",'OR KPI 1-4 &amp; 6 manual'!$G$2:$G$1288,"Yes",'OR KPI 1-4 &amp; 6 manual'!$I$2:$I$1288,"Yes",'OR KPI 1-4 &amp; 6 manual'!$K$2:$K$1288,Script!O36)/(COUNTIFS('OR KPI 1-4 &amp; 6 manual'!$A$2:$A$1288,"&gt;0",'OR KPI 1-4 &amp; 6 manual'!$G$2:$G$1288,"Yes",'OR KPI 1-4 &amp; 6 manual'!$I$2:$I$1288,"Yes")+COUNTIFS('OR KPI 1-4 &amp; 6 manual'!$A$2:$A$1288,"&gt;0",'OR KPI 1-4 &amp; 6 manual'!$G$2:$G$1288,"No",'OR KPI 1-4 &amp; 6 manual'!$I$2:$I$1288,"Yes"))),'OR KPI 1-4 &amp; 6 IT'!P31),"")</f>
        <v>0</v>
      </c>
      <c r="S36" s="126">
        <f>IFERROR(IF('OR KPI 1-4 &amp; 6 IT'!Q31="",COUNTIFS('OR KPI 1-4 &amp; 6 manual'!$A$2:$A$1288,"&gt;0",'OR KPI 1-4 &amp; 6 manual'!$AS$2:$AS$1288,"Yes",'OR KPI 1-4 &amp; 6 manual'!$K$2:$K$1288,Script!$O36)/COUNTIFS('OR KPI 1-4 &amp; 6 manual'!$A$2:$A$1288,"&gt;0",'OR KPI 1-4 &amp; 6 manual'!$I$2:$I$1288,"Yes",'OR KPI 1-4 &amp; 6 manual'!$G$2:$G$1288,"No"),'OR KPI 1-4 &amp; 6 IT'!Q31),"")</f>
        <v>0</v>
      </c>
    </row>
    <row r="37" spans="1:19" x14ac:dyDescent="0.25">
      <c r="A37" t="str">
        <f>'Summary Sheet'!$C$10</f>
        <v>JD-GEN-4</v>
      </c>
      <c r="B37" t="str">
        <f>_xlfn.CONCAT(VLOOKUP('Summary Sheet'!$C$8,'Summary Sheet'!$K$82:$L$93,2),"-",'Summary Sheet'!$C$8,"-",'Summary Sheet'!$C$9)</f>
        <v>31-January-2025</v>
      </c>
      <c r="C37" t="str">
        <f>'Summary Sheet'!$C$5</f>
        <v>YASMIN MOHAMED</v>
      </c>
      <c r="D37">
        <f>'Summary Sheet'!$C$6</f>
        <v>557477765</v>
      </c>
      <c r="E37" t="str">
        <f>'Summary Sheet'!$C$7</f>
        <v>YBUHASSN</v>
      </c>
      <c r="F37">
        <v>36</v>
      </c>
      <c r="G37" s="15">
        <f>IF('OR KPI 1-4 &amp; 6 IT'!C38="",SUMIF('OR KPI 1-4 &amp; 6 manual'!$F$2:$F$1288,Script!F37,'OR KPI 1-4 &amp; 6 manual'!$AL$2:$AL$1288)/('OR KPI 1-4 &amp; 6 manual'!$AY$3*VLOOKUP('Summary Sheet'!$C$8,'Summary Sheet'!$K$82:$M$93,3)),'OR KPI 1-4 &amp; 6 IT'!C38)</f>
        <v>0</v>
      </c>
      <c r="H37" s="15">
        <f>SUMIF('OR KPI 1-4 &amp; 6 manual'!$F$2:$F$1288,Script!F37,'OR KPI 1-4 &amp; 6 manual'!$AL$2:$AM$1288)/('OR KPI 1-4 &amp; 6 manual'!$AY$3*VLOOKUP('Summary Sheet'!$C$8,'Summary Sheet'!$K$82:$M$93,3))</f>
        <v>0</v>
      </c>
      <c r="I37" s="125">
        <f>IF('OR KPI 1-4 &amp; 6 IT'!D38="",COUNTIFS('OR KPI 1-4 &amp; 6 manual'!$A$2:$A$1288,"&gt;0",'OR KPI 1-4 &amp; 6 manual'!$F$2:$F$1288,F37,'OR KPI 1-4 &amp; 6 manual'!$G$2:$G$1288,"No"),'OR KPI 1-4 &amp; 6 IT'!D38)</f>
        <v>0</v>
      </c>
      <c r="K37" s="126"/>
      <c r="O37" t="s">
        <v>417</v>
      </c>
      <c r="P37" s="126" t="str">
        <f>IFERROR(IF('OR KPI 1-4 &amp; 6 IT'!N32="",(COUNTIFS('OR KPI 1-4 &amp; 6 manual'!$A$2:$A$1288,"&gt;0",'OR KPI 1-4 &amp; 6 manual'!$AR$2:$AR$1288,"Yes",'OR KPI 1-4 &amp; 6 manual'!$K$2:$K$1288,Script!O37)/COUNTIFS('OR KPI 1-4 &amp; 6 manual'!$A$2:$A$1288,"&gt;0",'OR KPI 1-4 &amp; 6 manual'!$AL$3:$AL$1288,"&gt; 0")),'OR KPI 1-4 &amp; 6 IT'!N32),"")</f>
        <v/>
      </c>
      <c r="Q37" s="126">
        <f>IFERROR(IF('OR KPI 1-4 &amp; 6 IT'!O32="",(COUNTIFS('OR KPI 1-4 &amp; 6 manual'!$AT$2:$AT$1288,"Yes",'OR KPI 1-4 &amp; 6 manual'!$K$2:$K$1288,Script!O37)/(COUNTIF('OR KPI 1-4 &amp; 6 manual'!$AT$2:$AT$1288,"Yes")+COUNTIF('OR KPI 1-4 &amp; 6 manual'!$AT$2:$AT$1288,"No"))),'OR KPI 1-4 &amp; 6 IT'!O32),"")</f>
        <v>0</v>
      </c>
      <c r="R37" s="126">
        <f>IFERROR(IF('OR KPI 1-4 &amp; 6 IT'!P32="",(COUNTIFS('OR KPI 1-4 &amp; 6 manual'!$A$2:$A$1288,"&gt;0",'OR KPI 1-4 &amp; 6 manual'!$G$2:$G$1288,"Yes",'OR KPI 1-4 &amp; 6 manual'!$I$2:$I$1288,"Yes",'OR KPI 1-4 &amp; 6 manual'!$K$2:$K$1288,Script!O37)/(COUNTIFS('OR KPI 1-4 &amp; 6 manual'!$A$2:$A$1288,"&gt;0",'OR KPI 1-4 &amp; 6 manual'!$G$2:$G$1288,"Yes",'OR KPI 1-4 &amp; 6 manual'!$I$2:$I$1288,"Yes")+COUNTIFS('OR KPI 1-4 &amp; 6 manual'!$A$2:$A$1288,"&gt;0",'OR KPI 1-4 &amp; 6 manual'!$G$2:$G$1288,"No",'OR KPI 1-4 &amp; 6 manual'!$I$2:$I$1288,"Yes"))),'OR KPI 1-4 &amp; 6 IT'!P32),"")</f>
        <v>0</v>
      </c>
      <c r="S37" s="126">
        <f>IFERROR(IF('OR KPI 1-4 &amp; 6 IT'!Q32="",COUNTIFS('OR KPI 1-4 &amp; 6 manual'!$A$2:$A$1288,"&gt;0",'OR KPI 1-4 &amp; 6 manual'!$AS$2:$AS$1288,"Yes",'OR KPI 1-4 &amp; 6 manual'!$K$2:$K$1288,Script!$O37)/COUNTIFS('OR KPI 1-4 &amp; 6 manual'!$A$2:$A$1288,"&gt;0",'OR KPI 1-4 &amp; 6 manual'!$I$2:$I$1288,"Yes",'OR KPI 1-4 &amp; 6 manual'!$G$2:$G$1288,"No"),'OR KPI 1-4 &amp; 6 IT'!Q32),"")</f>
        <v>0</v>
      </c>
    </row>
    <row r="38" spans="1:19" x14ac:dyDescent="0.25">
      <c r="A38" t="str">
        <f>'Summary Sheet'!$C$10</f>
        <v>JD-GEN-4</v>
      </c>
      <c r="B38" t="str">
        <f>_xlfn.CONCAT(VLOOKUP('Summary Sheet'!$C$8,'Summary Sheet'!$K$82:$L$93,2),"-",'Summary Sheet'!$C$8,"-",'Summary Sheet'!$C$9)</f>
        <v>31-January-2025</v>
      </c>
      <c r="C38" t="str">
        <f>'Summary Sheet'!$C$5</f>
        <v>YASMIN MOHAMED</v>
      </c>
      <c r="D38">
        <f>'Summary Sheet'!$C$6</f>
        <v>557477765</v>
      </c>
      <c r="E38" t="str">
        <f>'Summary Sheet'!$C$7</f>
        <v>YBUHASSN</v>
      </c>
      <c r="F38">
        <v>37</v>
      </c>
      <c r="G38" s="15">
        <f>IF('OR KPI 1-4 &amp; 6 IT'!C39="",SUMIF('OR KPI 1-4 &amp; 6 manual'!$F$2:$F$1288,Script!F38,'OR KPI 1-4 &amp; 6 manual'!$AL$2:$AL$1288)/('OR KPI 1-4 &amp; 6 manual'!$AY$3*VLOOKUP('Summary Sheet'!$C$8,'Summary Sheet'!$K$82:$M$93,3)),'OR KPI 1-4 &amp; 6 IT'!C39)</f>
        <v>0</v>
      </c>
      <c r="H38" s="15">
        <f>SUMIF('OR KPI 1-4 &amp; 6 manual'!$F$2:$F$1288,Script!F38,'OR KPI 1-4 &amp; 6 manual'!$AL$2:$AM$1288)/('OR KPI 1-4 &amp; 6 manual'!$AY$3*VLOOKUP('Summary Sheet'!$C$8,'Summary Sheet'!$K$82:$M$93,3))</f>
        <v>0</v>
      </c>
      <c r="I38" s="125">
        <f>IF('OR KPI 1-4 &amp; 6 IT'!D39="",COUNTIFS('OR KPI 1-4 &amp; 6 manual'!$A$2:$A$1288,"&gt;0",'OR KPI 1-4 &amp; 6 manual'!$F$2:$F$1288,F38,'OR KPI 1-4 &amp; 6 manual'!$G$2:$G$1288,"No"),'OR KPI 1-4 &amp; 6 IT'!D39)</f>
        <v>0</v>
      </c>
      <c r="K38" s="126"/>
      <c r="O38" t="s">
        <v>671</v>
      </c>
      <c r="P38" s="126" t="str">
        <f>IFERROR(IF('OR KPI 1-4 &amp; 6 IT'!N33="",(COUNTIFS('OR KPI 1-4 &amp; 6 manual'!$A$2:$A$1288,"&gt;0",'OR KPI 1-4 &amp; 6 manual'!$AR$2:$AR$1288,"Yes",'OR KPI 1-4 &amp; 6 manual'!$K$2:$K$1288,Script!O38)/COUNTIFS('OR KPI 1-4 &amp; 6 manual'!$A$2:$A$1288,"&gt;0",'OR KPI 1-4 &amp; 6 manual'!$AL$3:$AL$1288,"&gt; 0")),'OR KPI 1-4 &amp; 6 IT'!N33),"")</f>
        <v/>
      </c>
      <c r="Q38" s="126">
        <f>IFERROR(IF('OR KPI 1-4 &amp; 6 IT'!O33="",(COUNTIFS('OR KPI 1-4 &amp; 6 manual'!$AT$2:$AT$1288,"Yes",'OR KPI 1-4 &amp; 6 manual'!$K$2:$K$1288,Script!O38)/(COUNTIF('OR KPI 1-4 &amp; 6 manual'!$AT$2:$AT$1288,"Yes")+COUNTIF('OR KPI 1-4 &amp; 6 manual'!$AT$2:$AT$1288,"No"))),'OR KPI 1-4 &amp; 6 IT'!O33),"")</f>
        <v>0</v>
      </c>
      <c r="R38" s="126">
        <f>IFERROR(IF('OR KPI 1-4 &amp; 6 IT'!P33="",(COUNTIFS('OR KPI 1-4 &amp; 6 manual'!$A$2:$A$1288,"&gt;0",'OR KPI 1-4 &amp; 6 manual'!$G$2:$G$1288,"Yes",'OR KPI 1-4 &amp; 6 manual'!$I$2:$I$1288,"Yes",'OR KPI 1-4 &amp; 6 manual'!$K$2:$K$1288,Script!O38)/(COUNTIFS('OR KPI 1-4 &amp; 6 manual'!$A$2:$A$1288,"&gt;0",'OR KPI 1-4 &amp; 6 manual'!$G$2:$G$1288,"Yes",'OR KPI 1-4 &amp; 6 manual'!$I$2:$I$1288,"Yes")+COUNTIFS('OR KPI 1-4 &amp; 6 manual'!$A$2:$A$1288,"&gt;0",'OR KPI 1-4 &amp; 6 manual'!$G$2:$G$1288,"No",'OR KPI 1-4 &amp; 6 manual'!$I$2:$I$1288,"Yes"))),'OR KPI 1-4 &amp; 6 IT'!P33),"")</f>
        <v>0</v>
      </c>
      <c r="S38" s="126">
        <f>IFERROR(IF('OR KPI 1-4 &amp; 6 IT'!Q33="",COUNTIFS('OR KPI 1-4 &amp; 6 manual'!$A$2:$A$1288,"&gt;0",'OR KPI 1-4 &amp; 6 manual'!$AS$2:$AS$1288,"Yes",'OR KPI 1-4 &amp; 6 manual'!$K$2:$K$1288,Script!$O38)/COUNTIFS('OR KPI 1-4 &amp; 6 manual'!$A$2:$A$1288,"&gt;0",'OR KPI 1-4 &amp; 6 manual'!$I$2:$I$1288,"Yes",'OR KPI 1-4 &amp; 6 manual'!$G$2:$G$1288,"No"),'OR KPI 1-4 &amp; 6 IT'!Q33),"")</f>
        <v>0</v>
      </c>
    </row>
    <row r="39" spans="1:19" x14ac:dyDescent="0.25">
      <c r="F39">
        <v>38</v>
      </c>
      <c r="G39" s="15">
        <f>IF('OR KPI 1-4 &amp; 6 IT'!C40="",SUMIF('OR KPI 1-4 &amp; 6 manual'!$F$2:$F$1288,Script!F39,'OR KPI 1-4 &amp; 6 manual'!$AL$2:$AL$1288)/('OR KPI 1-4 &amp; 6 manual'!$AY$3*VLOOKUP('Summary Sheet'!$C$8,'Summary Sheet'!$K$82:$M$93,3)),'OR KPI 1-4 &amp; 6 IT'!C40)</f>
        <v>0</v>
      </c>
      <c r="H39" s="15">
        <f>SUMIF('OR KPI 1-4 &amp; 6 manual'!$F$2:$F$1288,Script!F39,'OR KPI 1-4 &amp; 6 manual'!$AL$2:$AM$1288)/('OR KPI 1-4 &amp; 6 manual'!$AY$3*VLOOKUP('Summary Sheet'!$C$8,'Summary Sheet'!$K$82:$M$93,3))</f>
        <v>0</v>
      </c>
      <c r="I39" s="125">
        <f>IF('OR KPI 1-4 &amp; 6 IT'!D40="",COUNTIFS('OR KPI 1-4 &amp; 6 manual'!$A$2:$A$1288,"&gt;0",'OR KPI 1-4 &amp; 6 manual'!$F$2:$F$1288,F39,'OR KPI 1-4 &amp; 6 manual'!$G$2:$G$1288,"No"),'OR KPI 1-4 &amp; 6 IT'!D40)</f>
        <v>0</v>
      </c>
      <c r="K39" s="126"/>
      <c r="O39" t="s">
        <v>1093</v>
      </c>
      <c r="P39" s="126" t="str">
        <f>IFERROR(IF('OR KPI 1-4 &amp; 6 IT'!N34="",(COUNTIFS('OR KPI 1-4 &amp; 6 manual'!$A$2:$A$1288,"&gt;0",'OR KPI 1-4 &amp; 6 manual'!$AR$2:$AR$1288,"Yes",'OR KPI 1-4 &amp; 6 manual'!$K$2:$K$1288,Script!O39)/COUNTIFS('OR KPI 1-4 &amp; 6 manual'!$A$2:$A$1288,"&gt;0",'OR KPI 1-4 &amp; 6 manual'!$AL$3:$AL$1288,"&gt; 0")),'OR KPI 1-4 &amp; 6 IT'!N34),"")</f>
        <v/>
      </c>
      <c r="Q39" s="126">
        <f>IFERROR(IF('OR KPI 1-4 &amp; 6 IT'!O34="",(COUNTIFS('OR KPI 1-4 &amp; 6 manual'!$AT$2:$AT$1288,"Yes",'OR KPI 1-4 &amp; 6 manual'!$K$2:$K$1288,Script!O39)/(COUNTIF('OR KPI 1-4 &amp; 6 manual'!$AT$2:$AT$1288,"Yes")+COUNTIF('OR KPI 1-4 &amp; 6 manual'!$AT$2:$AT$1288,"No"))),'OR KPI 1-4 &amp; 6 IT'!O34),"")</f>
        <v>0</v>
      </c>
      <c r="R39" s="126">
        <f>IFERROR(IF('OR KPI 1-4 &amp; 6 IT'!P34="",(COUNTIFS('OR KPI 1-4 &amp; 6 manual'!$A$2:$A$1288,"&gt;0",'OR KPI 1-4 &amp; 6 manual'!$G$2:$G$1288,"Yes",'OR KPI 1-4 &amp; 6 manual'!$I$2:$I$1288,"Yes",'OR KPI 1-4 &amp; 6 manual'!$K$2:$K$1288,Script!O39)/(COUNTIFS('OR KPI 1-4 &amp; 6 manual'!$A$2:$A$1288,"&gt;0",'OR KPI 1-4 &amp; 6 manual'!$G$2:$G$1288,"Yes",'OR KPI 1-4 &amp; 6 manual'!$I$2:$I$1288,"Yes")+COUNTIFS('OR KPI 1-4 &amp; 6 manual'!$A$2:$A$1288,"&gt;0",'OR KPI 1-4 &amp; 6 manual'!$G$2:$G$1288,"No",'OR KPI 1-4 &amp; 6 manual'!$I$2:$I$1288,"Yes"))),'OR KPI 1-4 &amp; 6 IT'!P34),"")</f>
        <v>0</v>
      </c>
      <c r="S39" s="126">
        <f>IFERROR(IF('OR KPI 1-4 &amp; 6 IT'!Q34="",COUNTIFS('OR KPI 1-4 &amp; 6 manual'!$A$2:$A$1288,"&gt;0",'OR KPI 1-4 &amp; 6 manual'!$AS$2:$AS$1288,"Yes",'OR KPI 1-4 &amp; 6 manual'!$K$2:$K$1288,Script!$O39)/COUNTIFS('OR KPI 1-4 &amp; 6 manual'!$A$2:$A$1288,"&gt;0",'OR KPI 1-4 &amp; 6 manual'!$I$2:$I$1288,"Yes",'OR KPI 1-4 &amp; 6 manual'!$G$2:$G$1288,"No"),'OR KPI 1-4 &amp; 6 IT'!Q34),"")</f>
        <v>0</v>
      </c>
    </row>
    <row r="40" spans="1:19" x14ac:dyDescent="0.25">
      <c r="F40">
        <v>39</v>
      </c>
      <c r="G40" s="15">
        <f>IF('OR KPI 1-4 &amp; 6 IT'!C41="",SUMIF('OR KPI 1-4 &amp; 6 manual'!$F$2:$F$1288,Script!F40,'OR KPI 1-4 &amp; 6 manual'!$AL$2:$AL$1288)/('OR KPI 1-4 &amp; 6 manual'!$AY$3*VLOOKUP('Summary Sheet'!$C$8,'Summary Sheet'!$K$82:$M$93,3)),'OR KPI 1-4 &amp; 6 IT'!C41)</f>
        <v>0</v>
      </c>
      <c r="H40" s="15">
        <f>SUMIF('OR KPI 1-4 &amp; 6 manual'!$F$2:$F$1288,Script!F40,'OR KPI 1-4 &amp; 6 manual'!$AL$2:$AM$1288)/('OR KPI 1-4 &amp; 6 manual'!$AY$3*VLOOKUP('Summary Sheet'!$C$8,'Summary Sheet'!$K$82:$M$93,3))</f>
        <v>0</v>
      </c>
      <c r="I40" s="125">
        <f>IF('OR KPI 1-4 &amp; 6 IT'!D41="",COUNTIFS('OR KPI 1-4 &amp; 6 manual'!$A$2:$A$1288,"&gt;0",'OR KPI 1-4 &amp; 6 manual'!$F$2:$F$1288,F40,'OR KPI 1-4 &amp; 6 manual'!$G$2:$G$1288,"No"),'OR KPI 1-4 &amp; 6 IT'!D41)</f>
        <v>0</v>
      </c>
      <c r="K40" s="126"/>
      <c r="O40" t="s">
        <v>420</v>
      </c>
      <c r="P40" s="126" t="str">
        <f>IFERROR(IF('OR KPI 1-4 &amp; 6 IT'!N35="",(COUNTIFS('OR KPI 1-4 &amp; 6 manual'!$A$2:$A$1288,"&gt;0",'OR KPI 1-4 &amp; 6 manual'!$AR$2:$AR$1288,"Yes",'OR KPI 1-4 &amp; 6 manual'!$K$2:$K$1288,Script!O40)/COUNTIFS('OR KPI 1-4 &amp; 6 manual'!$A$2:$A$1288,"&gt;0",'OR KPI 1-4 &amp; 6 manual'!$AL$3:$AL$1288,"&gt; 0")),'OR KPI 1-4 &amp; 6 IT'!N35),"")</f>
        <v/>
      </c>
      <c r="Q40" s="126">
        <f>IFERROR(IF('OR KPI 1-4 &amp; 6 IT'!O35="",(COUNTIFS('OR KPI 1-4 &amp; 6 manual'!$AT$2:$AT$1288,"Yes",'OR KPI 1-4 &amp; 6 manual'!$K$2:$K$1288,Script!O40)/(COUNTIF('OR KPI 1-4 &amp; 6 manual'!$AT$2:$AT$1288,"Yes")+COUNTIF('OR KPI 1-4 &amp; 6 manual'!$AT$2:$AT$1288,"No"))),'OR KPI 1-4 &amp; 6 IT'!O35),"")</f>
        <v>0</v>
      </c>
      <c r="R40" s="126">
        <f>IFERROR(IF('OR KPI 1-4 &amp; 6 IT'!P35="",(COUNTIFS('OR KPI 1-4 &amp; 6 manual'!$A$2:$A$1288,"&gt;0",'OR KPI 1-4 &amp; 6 manual'!$G$2:$G$1288,"Yes",'OR KPI 1-4 &amp; 6 manual'!$I$2:$I$1288,"Yes",'OR KPI 1-4 &amp; 6 manual'!$K$2:$K$1288,Script!O40)/(COUNTIFS('OR KPI 1-4 &amp; 6 manual'!$A$2:$A$1288,"&gt;0",'OR KPI 1-4 &amp; 6 manual'!$G$2:$G$1288,"Yes",'OR KPI 1-4 &amp; 6 manual'!$I$2:$I$1288,"Yes")+COUNTIFS('OR KPI 1-4 &amp; 6 manual'!$A$2:$A$1288,"&gt;0",'OR KPI 1-4 &amp; 6 manual'!$G$2:$G$1288,"No",'OR KPI 1-4 &amp; 6 manual'!$I$2:$I$1288,"Yes"))),'OR KPI 1-4 &amp; 6 IT'!P35),"")</f>
        <v>0</v>
      </c>
      <c r="S40" s="126">
        <f>IFERROR(IF('OR KPI 1-4 &amp; 6 IT'!Q35="",COUNTIFS('OR KPI 1-4 &amp; 6 manual'!$A$2:$A$1288,"&gt;0",'OR KPI 1-4 &amp; 6 manual'!$AS$2:$AS$1288,"Yes",'OR KPI 1-4 &amp; 6 manual'!$K$2:$K$1288,Script!$O40)/COUNTIFS('OR KPI 1-4 &amp; 6 manual'!$A$2:$A$1288,"&gt;0",'OR KPI 1-4 &amp; 6 manual'!$I$2:$I$1288,"Yes",'OR KPI 1-4 &amp; 6 manual'!$G$2:$G$1288,"No"),'OR KPI 1-4 &amp; 6 IT'!Q35),"")</f>
        <v>3.0769230769230771E-2</v>
      </c>
    </row>
    <row r="41" spans="1:19" x14ac:dyDescent="0.25">
      <c r="F41">
        <v>40</v>
      </c>
      <c r="G41" s="15">
        <f>IF('OR KPI 1-4 &amp; 6 IT'!C42="",SUMIF('OR KPI 1-4 &amp; 6 manual'!$F$2:$F$1288,Script!F41,'OR KPI 1-4 &amp; 6 manual'!$AL$2:$AL$1288)/('OR KPI 1-4 &amp; 6 manual'!$AY$3*VLOOKUP('Summary Sheet'!$C$8,'Summary Sheet'!$K$82:$M$93,3)),'OR KPI 1-4 &amp; 6 IT'!C42)</f>
        <v>0</v>
      </c>
      <c r="H41" s="15">
        <f>SUMIF('OR KPI 1-4 &amp; 6 manual'!$F$2:$F$1288,Script!F41,'OR KPI 1-4 &amp; 6 manual'!$AL$2:$AM$1288)/('OR KPI 1-4 &amp; 6 manual'!$AY$3*VLOOKUP('Summary Sheet'!$C$8,'Summary Sheet'!$K$82:$M$93,3))</f>
        <v>0</v>
      </c>
      <c r="I41" s="125">
        <f>IF('OR KPI 1-4 &amp; 6 IT'!D42="",COUNTIFS('OR KPI 1-4 &amp; 6 manual'!$A$2:$A$1288,"&gt;0",'OR KPI 1-4 &amp; 6 manual'!$F$2:$F$1288,F41,'OR KPI 1-4 &amp; 6 manual'!$G$2:$G$1288,"No"),'OR KPI 1-4 &amp; 6 IT'!D42)</f>
        <v>0</v>
      </c>
      <c r="K41" s="126"/>
    </row>
    <row r="51" spans="7:12" x14ac:dyDescent="0.25">
      <c r="G51" s="15"/>
    </row>
    <row r="52" spans="7:12" x14ac:dyDescent="0.25">
      <c r="I52" s="15"/>
    </row>
    <row r="53" spans="7:12" x14ac:dyDescent="0.25">
      <c r="I53" s="15"/>
    </row>
    <row r="54" spans="7:12" x14ac:dyDescent="0.25">
      <c r="K54" s="15"/>
      <c r="L54" s="15"/>
    </row>
    <row r="55" spans="7:12" x14ac:dyDescent="0.25">
      <c r="K55" s="15"/>
      <c r="L55" s="15"/>
    </row>
    <row r="56" spans="7:12" x14ac:dyDescent="0.25">
      <c r="K56" s="15"/>
      <c r="L56" s="15"/>
    </row>
    <row r="57" spans="7:12" x14ac:dyDescent="0.25">
      <c r="K57" s="15"/>
      <c r="L57" s="15"/>
    </row>
    <row r="58" spans="7:12" x14ac:dyDescent="0.25">
      <c r="K58" s="15"/>
      <c r="L58" s="15"/>
    </row>
    <row r="59" spans="7:12" x14ac:dyDescent="0.25">
      <c r="K59" s="15"/>
      <c r="L59" s="15"/>
    </row>
    <row r="60" spans="7:12" x14ac:dyDescent="0.25">
      <c r="K60" s="15"/>
      <c r="L60" s="15"/>
    </row>
    <row r="61" spans="7:12" x14ac:dyDescent="0.25">
      <c r="K61" s="15"/>
      <c r="L61" s="15"/>
    </row>
    <row r="62" spans="7:12" x14ac:dyDescent="0.25">
      <c r="K62" s="15"/>
      <c r="L62" s="15"/>
    </row>
    <row r="63" spans="7:12" x14ac:dyDescent="0.25">
      <c r="K63" s="15"/>
      <c r="L63" s="15"/>
    </row>
    <row r="64" spans="7:12" x14ac:dyDescent="0.25">
      <c r="K64" s="15"/>
      <c r="L64" s="15"/>
    </row>
    <row r="65" spans="11:12" x14ac:dyDescent="0.25">
      <c r="K65" s="15"/>
      <c r="L65" s="15"/>
    </row>
    <row r="66" spans="11:12" x14ac:dyDescent="0.25">
      <c r="K66" s="15"/>
      <c r="L66" s="15"/>
    </row>
    <row r="67" spans="11:12" x14ac:dyDescent="0.25">
      <c r="K67" s="15"/>
      <c r="L67" s="15"/>
    </row>
    <row r="68" spans="11:12" x14ac:dyDescent="0.25">
      <c r="K68" s="15"/>
      <c r="L68" s="15"/>
    </row>
    <row r="69" spans="11:12" x14ac:dyDescent="0.25">
      <c r="K69" s="15"/>
      <c r="L69" s="15"/>
    </row>
    <row r="70" spans="11:12" x14ac:dyDescent="0.25">
      <c r="K70" s="15"/>
      <c r="L70" s="15"/>
    </row>
    <row r="71" spans="11:12" x14ac:dyDescent="0.25">
      <c r="K71" s="15"/>
      <c r="L71" s="15"/>
    </row>
    <row r="72" spans="11:12" x14ac:dyDescent="0.25">
      <c r="K72" s="15"/>
      <c r="L72" s="15"/>
    </row>
    <row r="73" spans="11:12" x14ac:dyDescent="0.25">
      <c r="K73" s="15"/>
      <c r="L73" s="15"/>
    </row>
    <row r="74" spans="11:12" x14ac:dyDescent="0.25">
      <c r="K74" s="15"/>
      <c r="L74" s="15"/>
    </row>
    <row r="75" spans="11:12" x14ac:dyDescent="0.25">
      <c r="K75" s="15"/>
      <c r="L75" s="15"/>
    </row>
    <row r="76" spans="11:12" x14ac:dyDescent="0.25">
      <c r="K76" s="15"/>
      <c r="L76" s="15"/>
    </row>
    <row r="77" spans="11:12" x14ac:dyDescent="0.25">
      <c r="K77" s="15"/>
      <c r="L77" s="15"/>
    </row>
    <row r="78" spans="11:12" x14ac:dyDescent="0.25">
      <c r="K78" s="15"/>
      <c r="L78" s="15"/>
    </row>
    <row r="79" spans="11:12" x14ac:dyDescent="0.25">
      <c r="K79" s="15"/>
      <c r="L79" s="15"/>
    </row>
    <row r="80" spans="11:12" x14ac:dyDescent="0.25">
      <c r="K80" s="15"/>
      <c r="L80" s="15"/>
    </row>
    <row r="81" spans="11:12" x14ac:dyDescent="0.25">
      <c r="K81" s="15"/>
      <c r="L81" s="15"/>
    </row>
    <row r="82" spans="11:12" x14ac:dyDescent="0.25">
      <c r="K82" s="15"/>
      <c r="L82" s="15"/>
    </row>
    <row r="83" spans="11:12" x14ac:dyDescent="0.25">
      <c r="K83" s="15"/>
      <c r="L83" s="15"/>
    </row>
    <row r="84" spans="11:12" x14ac:dyDescent="0.25">
      <c r="K84" s="15"/>
      <c r="L84" s="15"/>
    </row>
    <row r="85" spans="11:12" x14ac:dyDescent="0.25">
      <c r="K85" s="15"/>
      <c r="L85" s="15"/>
    </row>
    <row r="86" spans="11:12" x14ac:dyDescent="0.25">
      <c r="K86" s="15"/>
      <c r="L86" s="15"/>
    </row>
    <row r="87" spans="11:12" x14ac:dyDescent="0.25">
      <c r="K87" s="15"/>
      <c r="L87" s="15"/>
    </row>
    <row r="88" spans="11:12" x14ac:dyDescent="0.25">
      <c r="K88" s="15"/>
      <c r="L88" s="15"/>
    </row>
    <row r="89" spans="11:12" x14ac:dyDescent="0.25">
      <c r="K89" s="15"/>
      <c r="L89" s="15"/>
    </row>
    <row r="90" spans="11:12" x14ac:dyDescent="0.25">
      <c r="K90" s="15"/>
      <c r="L90" s="15"/>
    </row>
    <row r="91" spans="11:12" x14ac:dyDescent="0.25">
      <c r="K91" s="15"/>
      <c r="L91" s="15"/>
    </row>
    <row r="92" spans="11:12" x14ac:dyDescent="0.25">
      <c r="K92" s="15"/>
      <c r="L92" s="15"/>
    </row>
    <row r="93" spans="11:12" x14ac:dyDescent="0.25">
      <c r="K93" s="15"/>
      <c r="L93" s="15"/>
    </row>
    <row r="94" spans="11:12" x14ac:dyDescent="0.25">
      <c r="K94" s="15"/>
      <c r="L94" s="15"/>
    </row>
    <row r="95" spans="11:12" x14ac:dyDescent="0.25">
      <c r="K95" s="15"/>
      <c r="L95" s="15"/>
    </row>
    <row r="96" spans="11:12" x14ac:dyDescent="0.25">
      <c r="K96" s="15"/>
      <c r="L96" s="15"/>
    </row>
    <row r="97" spans="11:12" x14ac:dyDescent="0.25">
      <c r="K97" s="15"/>
      <c r="L97" s="15"/>
    </row>
    <row r="98" spans="11:12" x14ac:dyDescent="0.25">
      <c r="K98" s="15"/>
      <c r="L98" s="15"/>
    </row>
    <row r="99" spans="11:12" x14ac:dyDescent="0.25">
      <c r="K99" s="15"/>
      <c r="L99" s="15"/>
    </row>
    <row r="100" spans="11:12" x14ac:dyDescent="0.25">
      <c r="K100" s="15"/>
      <c r="L100" s="15"/>
    </row>
    <row r="101" spans="11:12" x14ac:dyDescent="0.25">
      <c r="K101" s="15"/>
      <c r="L101" s="15"/>
    </row>
    <row r="102" spans="11:12" x14ac:dyDescent="0.25">
      <c r="K102" s="15"/>
      <c r="L102" s="15"/>
    </row>
    <row r="103" spans="11:12" x14ac:dyDescent="0.25">
      <c r="K103" s="15"/>
      <c r="L103" s="15"/>
    </row>
    <row r="104" spans="11:12" x14ac:dyDescent="0.25">
      <c r="K104" s="15"/>
      <c r="L104" s="15"/>
    </row>
    <row r="105" spans="11:12" x14ac:dyDescent="0.25">
      <c r="K105" s="15"/>
      <c r="L105" s="15"/>
    </row>
    <row r="106" spans="11:12" x14ac:dyDescent="0.25">
      <c r="K106" s="15"/>
      <c r="L106" s="15"/>
    </row>
    <row r="107" spans="11:12" x14ac:dyDescent="0.25">
      <c r="K107" s="15"/>
      <c r="L107" s="15"/>
    </row>
    <row r="108" spans="11:12" x14ac:dyDescent="0.25">
      <c r="K108" s="15"/>
      <c r="L108" s="15"/>
    </row>
    <row r="109" spans="11:12" x14ac:dyDescent="0.25">
      <c r="K109" s="15"/>
      <c r="L109" s="15"/>
    </row>
    <row r="110" spans="11:12" x14ac:dyDescent="0.25">
      <c r="K110" s="15"/>
      <c r="L110" s="15"/>
    </row>
    <row r="111" spans="11:12" x14ac:dyDescent="0.25">
      <c r="K111" s="15"/>
      <c r="L111" s="15"/>
    </row>
    <row r="112" spans="11:12" x14ac:dyDescent="0.25">
      <c r="K112" s="15"/>
      <c r="L112" s="15"/>
    </row>
    <row r="113" spans="11:12" x14ac:dyDescent="0.25">
      <c r="K113" s="15"/>
      <c r="L113" s="15"/>
    </row>
    <row r="114" spans="11:12" x14ac:dyDescent="0.25">
      <c r="K114" s="15"/>
      <c r="L114" s="15"/>
    </row>
    <row r="115" spans="11:12" x14ac:dyDescent="0.25">
      <c r="K115" s="15"/>
      <c r="L115" s="15"/>
    </row>
    <row r="116" spans="11:12" x14ac:dyDescent="0.25">
      <c r="K116" s="15"/>
      <c r="L116" s="15"/>
    </row>
    <row r="117" spans="11:12" x14ac:dyDescent="0.25">
      <c r="K117" s="15"/>
      <c r="L117" s="15"/>
    </row>
    <row r="118" spans="11:12" x14ac:dyDescent="0.25">
      <c r="K118" s="15"/>
      <c r="L118" s="15"/>
    </row>
    <row r="119" spans="11:12" x14ac:dyDescent="0.25">
      <c r="K119" s="15"/>
      <c r="L119" s="15"/>
    </row>
    <row r="120" spans="11:12" x14ac:dyDescent="0.25">
      <c r="K120" s="15"/>
      <c r="L120" s="15"/>
    </row>
    <row r="121" spans="11:12" x14ac:dyDescent="0.25">
      <c r="K121" s="15"/>
      <c r="L121" s="15"/>
    </row>
    <row r="122" spans="11:12" x14ac:dyDescent="0.25">
      <c r="K122" s="15"/>
      <c r="L122" s="15"/>
    </row>
    <row r="123" spans="11:12" x14ac:dyDescent="0.25">
      <c r="K123" s="15"/>
      <c r="L123" s="15"/>
    </row>
    <row r="124" spans="11:12" x14ac:dyDescent="0.25">
      <c r="K124" s="15"/>
      <c r="L124" s="15"/>
    </row>
    <row r="125" spans="11:12" x14ac:dyDescent="0.25">
      <c r="K125" s="15"/>
      <c r="L125" s="15"/>
    </row>
    <row r="126" spans="11:12" x14ac:dyDescent="0.25">
      <c r="K126" s="15"/>
      <c r="L126" s="15"/>
    </row>
    <row r="127" spans="11:12" x14ac:dyDescent="0.25">
      <c r="K127" s="15"/>
      <c r="L127" s="15"/>
    </row>
    <row r="128" spans="11:12" x14ac:dyDescent="0.25">
      <c r="K128" s="15"/>
      <c r="L128" s="15"/>
    </row>
    <row r="129" spans="11:12" x14ac:dyDescent="0.25">
      <c r="K129" s="15"/>
      <c r="L129" s="15"/>
    </row>
    <row r="130" spans="11:12" x14ac:dyDescent="0.25">
      <c r="K130" s="15"/>
      <c r="L130" s="15"/>
    </row>
    <row r="131" spans="11:12" x14ac:dyDescent="0.25">
      <c r="K131" s="15"/>
      <c r="L131" s="15"/>
    </row>
    <row r="132" spans="11:12" x14ac:dyDescent="0.25">
      <c r="K132" s="15"/>
      <c r="L132" s="15"/>
    </row>
    <row r="133" spans="11:12" x14ac:dyDescent="0.25">
      <c r="K133" s="15"/>
      <c r="L133" s="15"/>
    </row>
    <row r="134" spans="11:12" x14ac:dyDescent="0.25">
      <c r="K134" s="15"/>
      <c r="L134" s="15"/>
    </row>
    <row r="135" spans="11:12" x14ac:dyDescent="0.25">
      <c r="K135" s="15"/>
      <c r="L135" s="15"/>
    </row>
    <row r="136" spans="11:12" x14ac:dyDescent="0.25">
      <c r="K136" s="15"/>
      <c r="L136" s="15"/>
    </row>
    <row r="137" spans="11:12" x14ac:dyDescent="0.25">
      <c r="K137" s="15"/>
      <c r="L137" s="15"/>
    </row>
    <row r="138" spans="11:12" x14ac:dyDescent="0.25">
      <c r="K138" s="15"/>
      <c r="L138" s="15"/>
    </row>
    <row r="139" spans="11:12" x14ac:dyDescent="0.25">
      <c r="K139" s="15"/>
      <c r="L139" s="15"/>
    </row>
    <row r="140" spans="11:12" x14ac:dyDescent="0.25">
      <c r="K140" s="15"/>
      <c r="L140" s="15"/>
    </row>
    <row r="141" spans="11:12" x14ac:dyDescent="0.25">
      <c r="K141" s="15"/>
      <c r="L141" s="15"/>
    </row>
    <row r="142" spans="11:12" x14ac:dyDescent="0.25">
      <c r="K142" s="15"/>
      <c r="L142" s="15"/>
    </row>
    <row r="143" spans="11:12" x14ac:dyDescent="0.25">
      <c r="K143" s="15"/>
      <c r="L143" s="15"/>
    </row>
    <row r="144" spans="11:12" x14ac:dyDescent="0.25">
      <c r="K144" s="15"/>
      <c r="L144" s="15"/>
    </row>
    <row r="145" spans="11:12" x14ac:dyDescent="0.25">
      <c r="K145" s="15"/>
      <c r="L145" s="15"/>
    </row>
    <row r="146" spans="11:12" x14ac:dyDescent="0.25">
      <c r="K146" s="15"/>
      <c r="L146" s="15"/>
    </row>
    <row r="147" spans="11:12" x14ac:dyDescent="0.25">
      <c r="K147" s="15"/>
      <c r="L147" s="15"/>
    </row>
    <row r="148" spans="11:12" x14ac:dyDescent="0.25">
      <c r="K148" s="15"/>
      <c r="L148" s="15"/>
    </row>
    <row r="149" spans="11:12" x14ac:dyDescent="0.25">
      <c r="K149" s="15"/>
      <c r="L149" s="15"/>
    </row>
    <row r="150" spans="11:12" x14ac:dyDescent="0.25">
      <c r="K150" s="15"/>
      <c r="L150" s="15"/>
    </row>
    <row r="151" spans="11:12" x14ac:dyDescent="0.25">
      <c r="K151" s="15"/>
      <c r="L151" s="15"/>
    </row>
    <row r="152" spans="11:12" x14ac:dyDescent="0.25">
      <c r="K152" s="15"/>
      <c r="L152" s="15"/>
    </row>
    <row r="153" spans="11:12" x14ac:dyDescent="0.25">
      <c r="K153" s="15"/>
      <c r="L153" s="15"/>
    </row>
    <row r="154" spans="11:12" x14ac:dyDescent="0.25">
      <c r="K154" s="15"/>
      <c r="L154" s="15"/>
    </row>
    <row r="155" spans="11:12" x14ac:dyDescent="0.25">
      <c r="K155" s="15"/>
      <c r="L155" s="15"/>
    </row>
    <row r="156" spans="11:12" x14ac:dyDescent="0.25">
      <c r="K156" s="15"/>
      <c r="L156" s="15"/>
    </row>
    <row r="157" spans="11:12" x14ac:dyDescent="0.25">
      <c r="K157" s="15"/>
      <c r="L157" s="15"/>
    </row>
    <row r="158" spans="11:12" x14ac:dyDescent="0.25">
      <c r="K158" s="15"/>
      <c r="L158" s="15"/>
    </row>
    <row r="159" spans="11:12" x14ac:dyDescent="0.25">
      <c r="K159" s="15"/>
      <c r="L159" s="15"/>
    </row>
    <row r="160" spans="11:12" x14ac:dyDescent="0.25">
      <c r="K160" s="15"/>
      <c r="L160" s="15"/>
    </row>
    <row r="161" spans="11:12" x14ac:dyDescent="0.25">
      <c r="K161" s="15"/>
      <c r="L161" s="15"/>
    </row>
    <row r="162" spans="11:12" x14ac:dyDescent="0.25">
      <c r="K162" s="15"/>
      <c r="L162" s="15"/>
    </row>
    <row r="163" spans="11:12" x14ac:dyDescent="0.25">
      <c r="K163" s="15"/>
      <c r="L163" s="15"/>
    </row>
    <row r="164" spans="11:12" x14ac:dyDescent="0.25">
      <c r="K164" s="15"/>
      <c r="L164" s="15"/>
    </row>
    <row r="165" spans="11:12" x14ac:dyDescent="0.25">
      <c r="K165" s="15"/>
      <c r="L165" s="15"/>
    </row>
    <row r="166" spans="11:12" x14ac:dyDescent="0.25">
      <c r="K166" s="15"/>
      <c r="L166" s="15"/>
    </row>
    <row r="167" spans="11:12" x14ac:dyDescent="0.25">
      <c r="K167" s="15"/>
      <c r="L167" s="15"/>
    </row>
    <row r="168" spans="11:12" x14ac:dyDescent="0.25">
      <c r="K168" s="15"/>
      <c r="L168" s="15"/>
    </row>
    <row r="169" spans="11:12" x14ac:dyDescent="0.25">
      <c r="K169" s="15"/>
      <c r="L169" s="15"/>
    </row>
    <row r="170" spans="11:12" x14ac:dyDescent="0.25">
      <c r="K170" s="15"/>
      <c r="L170" s="15"/>
    </row>
    <row r="171" spans="11:12" x14ac:dyDescent="0.25">
      <c r="K171" s="15"/>
      <c r="L171" s="15"/>
    </row>
    <row r="172" spans="11:12" x14ac:dyDescent="0.25">
      <c r="K172" s="15"/>
      <c r="L172" s="15"/>
    </row>
    <row r="173" spans="11:12" x14ac:dyDescent="0.25">
      <c r="K173" s="15"/>
      <c r="L173" s="15"/>
    </row>
    <row r="174" spans="11:12" x14ac:dyDescent="0.25">
      <c r="K174" s="15"/>
      <c r="L174" s="15"/>
    </row>
    <row r="175" spans="11:12" x14ac:dyDescent="0.25">
      <c r="K175" s="15"/>
      <c r="L175" s="15"/>
    </row>
    <row r="176" spans="11:12" x14ac:dyDescent="0.25">
      <c r="K176" s="15"/>
      <c r="L176" s="15"/>
    </row>
    <row r="177" spans="11:12" x14ac:dyDescent="0.25">
      <c r="K177" s="15"/>
      <c r="L177" s="15"/>
    </row>
    <row r="178" spans="11:12" x14ac:dyDescent="0.25">
      <c r="K178" s="15"/>
      <c r="L178" s="15"/>
    </row>
    <row r="179" spans="11:12" x14ac:dyDescent="0.25">
      <c r="K179" s="15"/>
      <c r="L179" s="15"/>
    </row>
    <row r="180" spans="11:12" x14ac:dyDescent="0.25">
      <c r="K180" s="15"/>
      <c r="L180" s="15"/>
    </row>
    <row r="181" spans="11:12" x14ac:dyDescent="0.25">
      <c r="K181" s="15"/>
      <c r="L181" s="15"/>
    </row>
    <row r="182" spans="11:12" x14ac:dyDescent="0.25">
      <c r="K182" s="15"/>
      <c r="L182" s="15"/>
    </row>
    <row r="183" spans="11:12" x14ac:dyDescent="0.25">
      <c r="K183" s="15"/>
      <c r="L183" s="15"/>
    </row>
    <row r="184" spans="11:12" x14ac:dyDescent="0.25">
      <c r="K184" s="15"/>
      <c r="L184" s="15"/>
    </row>
    <row r="185" spans="11:12" x14ac:dyDescent="0.25">
      <c r="K185" s="15"/>
      <c r="L185" s="15"/>
    </row>
    <row r="186" spans="11:12" x14ac:dyDescent="0.25">
      <c r="K186" s="15"/>
      <c r="L186" s="15"/>
    </row>
    <row r="187" spans="11:12" x14ac:dyDescent="0.25">
      <c r="K187" s="15"/>
      <c r="L187" s="15"/>
    </row>
    <row r="188" spans="11:12" x14ac:dyDescent="0.25">
      <c r="K188" s="15"/>
      <c r="L188" s="15"/>
    </row>
    <row r="189" spans="11:12" x14ac:dyDescent="0.25">
      <c r="K189" s="15"/>
      <c r="L189" s="15"/>
    </row>
    <row r="190" spans="11:12" x14ac:dyDescent="0.25">
      <c r="K190" s="15"/>
      <c r="L190" s="15"/>
    </row>
    <row r="191" spans="11:12" x14ac:dyDescent="0.25">
      <c r="K191" s="15"/>
      <c r="L191" s="15"/>
    </row>
    <row r="192" spans="11:12" x14ac:dyDescent="0.25">
      <c r="K192" s="15"/>
      <c r="L192" s="15"/>
    </row>
    <row r="193" spans="11:12" x14ac:dyDescent="0.25">
      <c r="K193" s="15"/>
      <c r="L193" s="15"/>
    </row>
    <row r="194" spans="11:12" x14ac:dyDescent="0.25">
      <c r="K194" s="15"/>
      <c r="L194" s="15"/>
    </row>
    <row r="195" spans="11:12" x14ac:dyDescent="0.25">
      <c r="K195" s="15"/>
      <c r="L195" s="15"/>
    </row>
    <row r="196" spans="11:12" x14ac:dyDescent="0.25">
      <c r="K196" s="15"/>
      <c r="L196" s="15"/>
    </row>
    <row r="197" spans="11:12" x14ac:dyDescent="0.25">
      <c r="K197" s="15"/>
      <c r="L197" s="15"/>
    </row>
    <row r="198" spans="11:12" x14ac:dyDescent="0.25">
      <c r="K198" s="15"/>
      <c r="L198" s="15"/>
    </row>
    <row r="199" spans="11:12" x14ac:dyDescent="0.25">
      <c r="K199" s="15"/>
      <c r="L199" s="15"/>
    </row>
    <row r="200" spans="11:12" x14ac:dyDescent="0.25">
      <c r="K200" s="15"/>
      <c r="L200" s="15"/>
    </row>
    <row r="201" spans="11:12" x14ac:dyDescent="0.25">
      <c r="K201" s="15"/>
      <c r="L201" s="15"/>
    </row>
    <row r="202" spans="11:12" x14ac:dyDescent="0.25">
      <c r="K202" s="15"/>
      <c r="L202" s="15"/>
    </row>
    <row r="203" spans="11:12" x14ac:dyDescent="0.25">
      <c r="K203" s="15"/>
      <c r="L203" s="15"/>
    </row>
    <row r="204" spans="11:12" x14ac:dyDescent="0.25">
      <c r="K204" s="15"/>
      <c r="L204" s="15"/>
    </row>
    <row r="205" spans="11:12" x14ac:dyDescent="0.25">
      <c r="K205" s="15"/>
      <c r="L205" s="15"/>
    </row>
    <row r="206" spans="11:12" x14ac:dyDescent="0.25">
      <c r="K206" s="15"/>
      <c r="L206" s="15"/>
    </row>
    <row r="207" spans="11:12" x14ac:dyDescent="0.25">
      <c r="K207" s="15"/>
      <c r="L207" s="15"/>
    </row>
    <row r="208" spans="11:12" x14ac:dyDescent="0.25">
      <c r="K208" s="15"/>
      <c r="L208" s="15"/>
    </row>
    <row r="209" spans="11:12" x14ac:dyDescent="0.25">
      <c r="K209" s="15"/>
      <c r="L209" s="15"/>
    </row>
    <row r="210" spans="11:12" x14ac:dyDescent="0.25">
      <c r="K210" s="15"/>
      <c r="L210" s="15"/>
    </row>
    <row r="211" spans="11:12" x14ac:dyDescent="0.25">
      <c r="K211" s="15"/>
      <c r="L211" s="15"/>
    </row>
    <row r="212" spans="11:12" x14ac:dyDescent="0.25">
      <c r="K212" s="15"/>
      <c r="L212" s="15"/>
    </row>
    <row r="213" spans="11:12" x14ac:dyDescent="0.25">
      <c r="K213" s="15"/>
      <c r="L213" s="15"/>
    </row>
    <row r="214" spans="11:12" x14ac:dyDescent="0.25">
      <c r="K214" s="15"/>
      <c r="L214" s="15"/>
    </row>
    <row r="215" spans="11:12" x14ac:dyDescent="0.25">
      <c r="K215" s="15"/>
      <c r="L215" s="15"/>
    </row>
    <row r="216" spans="11:12" x14ac:dyDescent="0.25">
      <c r="K216" s="15"/>
      <c r="L216" s="15"/>
    </row>
    <row r="217" spans="11:12" x14ac:dyDescent="0.25">
      <c r="K217" s="15"/>
      <c r="L217" s="15"/>
    </row>
    <row r="218" spans="11:12" x14ac:dyDescent="0.25">
      <c r="K218" s="15"/>
      <c r="L218" s="15"/>
    </row>
    <row r="219" spans="11:12" x14ac:dyDescent="0.25">
      <c r="K219" s="15"/>
      <c r="L219" s="15"/>
    </row>
    <row r="220" spans="11:12" x14ac:dyDescent="0.25">
      <c r="K220" s="15"/>
      <c r="L220" s="15"/>
    </row>
    <row r="221" spans="11:12" x14ac:dyDescent="0.25">
      <c r="K221" s="15"/>
      <c r="L221" s="15"/>
    </row>
    <row r="222" spans="11:12" x14ac:dyDescent="0.25">
      <c r="K222" s="15"/>
      <c r="L222" s="15"/>
    </row>
    <row r="223" spans="11:12" x14ac:dyDescent="0.25">
      <c r="K223" s="15"/>
      <c r="L223" s="15"/>
    </row>
    <row r="224" spans="11:12" x14ac:dyDescent="0.25">
      <c r="K224" s="15"/>
      <c r="L224" s="15"/>
    </row>
    <row r="225" spans="11:12" x14ac:dyDescent="0.25">
      <c r="K225" s="15"/>
      <c r="L225" s="15"/>
    </row>
    <row r="226" spans="11:12" x14ac:dyDescent="0.25">
      <c r="K226" s="15"/>
      <c r="L226" s="15"/>
    </row>
    <row r="227" spans="11:12" x14ac:dyDescent="0.25">
      <c r="K227" s="15"/>
      <c r="L227" s="15"/>
    </row>
    <row r="228" spans="11:12" x14ac:dyDescent="0.25">
      <c r="K228" s="15"/>
      <c r="L228" s="15"/>
    </row>
    <row r="229" spans="11:12" x14ac:dyDescent="0.25">
      <c r="K229" s="15"/>
      <c r="L229" s="15"/>
    </row>
    <row r="230" spans="11:12" x14ac:dyDescent="0.25">
      <c r="K230" s="15"/>
      <c r="L230" s="15"/>
    </row>
    <row r="231" spans="11:12" x14ac:dyDescent="0.25">
      <c r="K231" s="15"/>
      <c r="L231" s="15"/>
    </row>
    <row r="232" spans="11:12" x14ac:dyDescent="0.25">
      <c r="K232" s="15"/>
      <c r="L232" s="15"/>
    </row>
    <row r="233" spans="11:12" x14ac:dyDescent="0.25">
      <c r="K233" s="15"/>
      <c r="L233" s="15"/>
    </row>
    <row r="234" spans="11:12" x14ac:dyDescent="0.25">
      <c r="K234" s="15"/>
      <c r="L234" s="15"/>
    </row>
    <row r="235" spans="11:12" x14ac:dyDescent="0.25">
      <c r="K235" s="15"/>
      <c r="L235" s="15"/>
    </row>
    <row r="236" spans="11:12" x14ac:dyDescent="0.25">
      <c r="K236" s="15"/>
      <c r="L236" s="15"/>
    </row>
    <row r="237" spans="11:12" x14ac:dyDescent="0.25">
      <c r="K237" s="15"/>
      <c r="L237" s="15"/>
    </row>
    <row r="238" spans="11:12" x14ac:dyDescent="0.25">
      <c r="K238" s="15"/>
      <c r="L238" s="15"/>
    </row>
    <row r="239" spans="11:12" x14ac:dyDescent="0.25">
      <c r="K239" s="15"/>
      <c r="L239" s="15"/>
    </row>
    <row r="240" spans="11:12" x14ac:dyDescent="0.25">
      <c r="K240" s="15"/>
      <c r="L240" s="15"/>
    </row>
    <row r="241" spans="11:12" x14ac:dyDescent="0.25">
      <c r="K241" s="15"/>
      <c r="L241" s="15"/>
    </row>
    <row r="242" spans="11:12" x14ac:dyDescent="0.25">
      <c r="K242" s="15"/>
      <c r="L242" s="15"/>
    </row>
    <row r="243" spans="11:12" x14ac:dyDescent="0.25">
      <c r="K243" s="15"/>
      <c r="L243" s="15"/>
    </row>
    <row r="244" spans="11:12" x14ac:dyDescent="0.25">
      <c r="K244" s="15"/>
      <c r="L244" s="15"/>
    </row>
    <row r="245" spans="11:12" x14ac:dyDescent="0.25">
      <c r="K245" s="15"/>
      <c r="L245" s="15"/>
    </row>
    <row r="246" spans="11:12" x14ac:dyDescent="0.25">
      <c r="K246" s="15"/>
      <c r="L246" s="15"/>
    </row>
    <row r="247" spans="11:12" x14ac:dyDescent="0.25">
      <c r="K247" s="15"/>
      <c r="L247" s="15"/>
    </row>
    <row r="248" spans="11:12" x14ac:dyDescent="0.25">
      <c r="K248" s="15"/>
      <c r="L248" s="15"/>
    </row>
    <row r="249" spans="11:12" x14ac:dyDescent="0.25">
      <c r="K249" s="15"/>
      <c r="L249" s="15"/>
    </row>
    <row r="250" spans="11:12" x14ac:dyDescent="0.25">
      <c r="K250" s="15"/>
      <c r="L250" s="15"/>
    </row>
    <row r="251" spans="11:12" x14ac:dyDescent="0.25">
      <c r="K251" s="15"/>
      <c r="L251" s="15"/>
    </row>
    <row r="252" spans="11:12" x14ac:dyDescent="0.25">
      <c r="K252" s="15"/>
      <c r="L252" s="15"/>
    </row>
    <row r="253" spans="11:12" x14ac:dyDescent="0.25">
      <c r="K253" s="15"/>
      <c r="L253" s="15"/>
    </row>
    <row r="254" spans="11:12" x14ac:dyDescent="0.25">
      <c r="K254" s="15"/>
      <c r="L254" s="15"/>
    </row>
    <row r="255" spans="11:12" x14ac:dyDescent="0.25">
      <c r="K255" s="15"/>
      <c r="L255" s="15"/>
    </row>
    <row r="256" spans="11:12" x14ac:dyDescent="0.25">
      <c r="K256" s="15"/>
      <c r="L256" s="15"/>
    </row>
    <row r="257" spans="11:12" x14ac:dyDescent="0.25">
      <c r="K257" s="15"/>
      <c r="L257" s="15"/>
    </row>
    <row r="258" spans="11:12" x14ac:dyDescent="0.25">
      <c r="K258" s="15"/>
      <c r="L258" s="15"/>
    </row>
    <row r="259" spans="11:12" x14ac:dyDescent="0.25">
      <c r="K259" s="15"/>
      <c r="L259" s="15"/>
    </row>
    <row r="260" spans="11:12" x14ac:dyDescent="0.25">
      <c r="K260" s="15"/>
      <c r="L260" s="15"/>
    </row>
    <row r="261" spans="11:12" x14ac:dyDescent="0.25">
      <c r="K261" s="15"/>
      <c r="L261" s="15"/>
    </row>
    <row r="262" spans="11:12" x14ac:dyDescent="0.25">
      <c r="K262" s="15"/>
      <c r="L262" s="15"/>
    </row>
    <row r="263" spans="11:12" x14ac:dyDescent="0.25">
      <c r="K263" s="15"/>
      <c r="L263" s="15"/>
    </row>
    <row r="264" spans="11:12" x14ac:dyDescent="0.25">
      <c r="K264" s="15"/>
      <c r="L264" s="15"/>
    </row>
    <row r="265" spans="11:12" x14ac:dyDescent="0.25">
      <c r="K265" s="15"/>
      <c r="L265" s="15"/>
    </row>
    <row r="266" spans="11:12" x14ac:dyDescent="0.25">
      <c r="K266" s="15"/>
      <c r="L266" s="15"/>
    </row>
    <row r="267" spans="11:12" x14ac:dyDescent="0.25">
      <c r="K267" s="15"/>
      <c r="L267" s="15"/>
    </row>
    <row r="268" spans="11:12" x14ac:dyDescent="0.25">
      <c r="K268" s="15"/>
      <c r="L268" s="15"/>
    </row>
    <row r="269" spans="11:12" x14ac:dyDescent="0.25">
      <c r="K269" s="15"/>
      <c r="L269" s="15"/>
    </row>
    <row r="270" spans="11:12" x14ac:dyDescent="0.25">
      <c r="K270" s="15"/>
      <c r="L270" s="15"/>
    </row>
    <row r="271" spans="11:12" x14ac:dyDescent="0.25">
      <c r="K271" s="15"/>
      <c r="L271" s="15"/>
    </row>
    <row r="272" spans="11:12" x14ac:dyDescent="0.25">
      <c r="K272" s="15"/>
      <c r="L272" s="15"/>
    </row>
    <row r="273" spans="11:12" x14ac:dyDescent="0.25">
      <c r="K273" s="15"/>
      <c r="L273" s="15"/>
    </row>
    <row r="274" spans="11:12" x14ac:dyDescent="0.25">
      <c r="K274" s="15"/>
      <c r="L274" s="15"/>
    </row>
    <row r="275" spans="11:12" x14ac:dyDescent="0.25">
      <c r="K275" s="15"/>
      <c r="L275" s="15"/>
    </row>
    <row r="276" spans="11:12" x14ac:dyDescent="0.25">
      <c r="K276" s="15"/>
      <c r="L276" s="15"/>
    </row>
    <row r="277" spans="11:12" x14ac:dyDescent="0.25">
      <c r="K277" s="15"/>
      <c r="L277" s="15"/>
    </row>
    <row r="278" spans="11:12" x14ac:dyDescent="0.25">
      <c r="K278" s="15"/>
      <c r="L278" s="15"/>
    </row>
    <row r="279" spans="11:12" x14ac:dyDescent="0.25">
      <c r="K279" s="15"/>
      <c r="L279" s="15"/>
    </row>
    <row r="280" spans="11:12" x14ac:dyDescent="0.25">
      <c r="K280" s="15"/>
      <c r="L280" s="15"/>
    </row>
    <row r="281" spans="11:12" x14ac:dyDescent="0.25">
      <c r="K281" s="15"/>
      <c r="L281" s="15"/>
    </row>
    <row r="282" spans="11:12" x14ac:dyDescent="0.25">
      <c r="K282" s="15"/>
      <c r="L282" s="15"/>
    </row>
    <row r="283" spans="11:12" x14ac:dyDescent="0.25">
      <c r="K283" s="15"/>
      <c r="L283" s="15"/>
    </row>
    <row r="284" spans="11:12" x14ac:dyDescent="0.25">
      <c r="K284" s="15"/>
      <c r="L284" s="15"/>
    </row>
    <row r="285" spans="11:12" x14ac:dyDescent="0.25">
      <c r="K285" s="15"/>
      <c r="L285" s="15"/>
    </row>
    <row r="286" spans="11:12" x14ac:dyDescent="0.25">
      <c r="K286" s="15"/>
      <c r="L286" s="15"/>
    </row>
    <row r="287" spans="11:12" x14ac:dyDescent="0.25">
      <c r="K287" s="15"/>
      <c r="L287" s="15"/>
    </row>
    <row r="288" spans="11:12" x14ac:dyDescent="0.25">
      <c r="K288" s="15"/>
      <c r="L288" s="15"/>
    </row>
    <row r="289" spans="11:12" x14ac:dyDescent="0.25">
      <c r="K289" s="15"/>
      <c r="L289" s="15"/>
    </row>
    <row r="290" spans="11:12" x14ac:dyDescent="0.25">
      <c r="K290" s="15"/>
      <c r="L290" s="15"/>
    </row>
    <row r="291" spans="11:12" x14ac:dyDescent="0.25">
      <c r="K291" s="15"/>
      <c r="L291" s="15"/>
    </row>
    <row r="292" spans="11:12" x14ac:dyDescent="0.25">
      <c r="K292" s="15"/>
      <c r="L292" s="15"/>
    </row>
    <row r="293" spans="11:12" x14ac:dyDescent="0.25">
      <c r="K293" s="15"/>
      <c r="L293" s="15"/>
    </row>
    <row r="294" spans="11:12" x14ac:dyDescent="0.25">
      <c r="K294" s="15"/>
      <c r="L294" s="15"/>
    </row>
    <row r="295" spans="11:12" x14ac:dyDescent="0.25">
      <c r="K295" s="15"/>
      <c r="L295" s="15"/>
    </row>
    <row r="296" spans="11:12" x14ac:dyDescent="0.25">
      <c r="K296" s="15"/>
      <c r="L296" s="15"/>
    </row>
    <row r="297" spans="11:12" x14ac:dyDescent="0.25">
      <c r="K297" s="15"/>
      <c r="L297" s="15"/>
    </row>
    <row r="298" spans="11:12" x14ac:dyDescent="0.25">
      <c r="K298" s="15"/>
      <c r="L298" s="15"/>
    </row>
    <row r="299" spans="11:12" x14ac:dyDescent="0.25">
      <c r="K299" s="15"/>
      <c r="L299" s="15"/>
    </row>
    <row r="300" spans="11:12" x14ac:dyDescent="0.25">
      <c r="K300" s="15"/>
      <c r="L300" s="15"/>
    </row>
    <row r="301" spans="11:12" x14ac:dyDescent="0.25">
      <c r="K301" s="15"/>
      <c r="L301" s="15"/>
    </row>
    <row r="302" spans="11:12" x14ac:dyDescent="0.25">
      <c r="K302" s="15"/>
      <c r="L302" s="15"/>
    </row>
    <row r="303" spans="11:12" x14ac:dyDescent="0.25">
      <c r="K303" s="15"/>
      <c r="L303" s="15"/>
    </row>
    <row r="304" spans="11:12" x14ac:dyDescent="0.25">
      <c r="K304" s="15"/>
      <c r="L304" s="15"/>
    </row>
    <row r="305" spans="11:12" x14ac:dyDescent="0.25">
      <c r="K305" s="15"/>
      <c r="L305" s="15"/>
    </row>
    <row r="306" spans="11:12" x14ac:dyDescent="0.25">
      <c r="K306" s="15"/>
      <c r="L306" s="15"/>
    </row>
    <row r="307" spans="11:12" x14ac:dyDescent="0.25">
      <c r="K307" s="15"/>
      <c r="L307" s="15"/>
    </row>
    <row r="308" spans="11:12" x14ac:dyDescent="0.25">
      <c r="K308" s="15"/>
      <c r="L308" s="15"/>
    </row>
    <row r="309" spans="11:12" x14ac:dyDescent="0.25">
      <c r="K309" s="15"/>
      <c r="L309" s="15"/>
    </row>
    <row r="310" spans="11:12" x14ac:dyDescent="0.25">
      <c r="K310" s="15"/>
      <c r="L310" s="15"/>
    </row>
    <row r="311" spans="11:12" x14ac:dyDescent="0.25">
      <c r="K311" s="15"/>
      <c r="L311" s="15"/>
    </row>
    <row r="312" spans="11:12" x14ac:dyDescent="0.25">
      <c r="K312" s="15"/>
      <c r="L312" s="15"/>
    </row>
    <row r="313" spans="11:12" x14ac:dyDescent="0.25">
      <c r="K313" s="15"/>
      <c r="L313" s="15"/>
    </row>
    <row r="314" spans="11:12" x14ac:dyDescent="0.25">
      <c r="K314" s="15"/>
      <c r="L314" s="15"/>
    </row>
    <row r="315" spans="11:12" x14ac:dyDescent="0.25">
      <c r="K315" s="15"/>
      <c r="L315" s="15"/>
    </row>
    <row r="316" spans="11:12" x14ac:dyDescent="0.25">
      <c r="K316" s="15"/>
      <c r="L316" s="15"/>
    </row>
    <row r="317" spans="11:12" x14ac:dyDescent="0.25">
      <c r="K317" s="15"/>
      <c r="L317" s="15"/>
    </row>
    <row r="318" spans="11:12" x14ac:dyDescent="0.25">
      <c r="K318" s="15"/>
      <c r="L318" s="15"/>
    </row>
    <row r="319" spans="11:12" x14ac:dyDescent="0.25">
      <c r="K319" s="15"/>
      <c r="L319" s="15"/>
    </row>
    <row r="320" spans="11:12" x14ac:dyDescent="0.25">
      <c r="K320" s="15"/>
      <c r="L320" s="15"/>
    </row>
    <row r="321" spans="11:12" x14ac:dyDescent="0.25">
      <c r="K321" s="15"/>
      <c r="L321" s="15"/>
    </row>
    <row r="322" spans="11:12" x14ac:dyDescent="0.25">
      <c r="K322" s="15"/>
      <c r="L322" s="15"/>
    </row>
    <row r="323" spans="11:12" x14ac:dyDescent="0.25">
      <c r="K323" s="15"/>
      <c r="L323" s="15"/>
    </row>
    <row r="324" spans="11:12" x14ac:dyDescent="0.25">
      <c r="K324" s="15"/>
      <c r="L324" s="15"/>
    </row>
    <row r="325" spans="11:12" x14ac:dyDescent="0.25">
      <c r="K325" s="15"/>
      <c r="L325" s="15"/>
    </row>
    <row r="326" spans="11:12" x14ac:dyDescent="0.25">
      <c r="K326" s="15"/>
      <c r="L326" s="15"/>
    </row>
    <row r="327" spans="11:12" x14ac:dyDescent="0.25">
      <c r="K327" s="15"/>
      <c r="L327" s="15"/>
    </row>
    <row r="328" spans="11:12" x14ac:dyDescent="0.25">
      <c r="K328" s="15"/>
      <c r="L328" s="15"/>
    </row>
    <row r="329" spans="11:12" x14ac:dyDescent="0.25">
      <c r="K329" s="15"/>
      <c r="L329" s="15"/>
    </row>
    <row r="330" spans="11:12" x14ac:dyDescent="0.25">
      <c r="K330" s="15"/>
      <c r="L330" s="15"/>
    </row>
    <row r="331" spans="11:12" x14ac:dyDescent="0.25">
      <c r="K331" s="15"/>
      <c r="L331" s="15"/>
    </row>
    <row r="332" spans="11:12" x14ac:dyDescent="0.25">
      <c r="K332" s="15"/>
      <c r="L332" s="15"/>
    </row>
    <row r="333" spans="11:12" x14ac:dyDescent="0.25">
      <c r="K333" s="15"/>
      <c r="L333" s="15"/>
    </row>
    <row r="334" spans="11:12" x14ac:dyDescent="0.25">
      <c r="K334" s="15"/>
      <c r="L334" s="15"/>
    </row>
    <row r="335" spans="11:12" x14ac:dyDescent="0.25">
      <c r="K335" s="15"/>
      <c r="L335" s="15"/>
    </row>
    <row r="336" spans="11:12" x14ac:dyDescent="0.25">
      <c r="K336" s="15"/>
      <c r="L336" s="15"/>
    </row>
    <row r="337" spans="11:12" x14ac:dyDescent="0.25">
      <c r="K337" s="15"/>
      <c r="L337" s="15"/>
    </row>
    <row r="338" spans="11:12" x14ac:dyDescent="0.25">
      <c r="K338" s="15"/>
      <c r="L338" s="15"/>
    </row>
    <row r="339" spans="11:12" x14ac:dyDescent="0.25">
      <c r="K339" s="15"/>
      <c r="L339" s="15"/>
    </row>
    <row r="340" spans="11:12" x14ac:dyDescent="0.25">
      <c r="K340" s="15"/>
      <c r="L340" s="15"/>
    </row>
    <row r="341" spans="11:12" x14ac:dyDescent="0.25">
      <c r="K341" s="15"/>
      <c r="L341" s="15"/>
    </row>
    <row r="342" spans="11:12" x14ac:dyDescent="0.25">
      <c r="K342" s="15"/>
      <c r="L342" s="15"/>
    </row>
    <row r="343" spans="11:12" x14ac:dyDescent="0.25">
      <c r="K343" s="15"/>
      <c r="L343" s="15"/>
    </row>
    <row r="344" spans="11:12" x14ac:dyDescent="0.25">
      <c r="K344" s="15"/>
      <c r="L344" s="15"/>
    </row>
    <row r="345" spans="11:12" x14ac:dyDescent="0.25">
      <c r="K345" s="15"/>
      <c r="L345" s="15"/>
    </row>
    <row r="346" spans="11:12" x14ac:dyDescent="0.25">
      <c r="K346" s="15"/>
      <c r="L346" s="15"/>
    </row>
    <row r="347" spans="11:12" x14ac:dyDescent="0.25">
      <c r="K347" s="15"/>
      <c r="L347" s="15"/>
    </row>
    <row r="348" spans="11:12" x14ac:dyDescent="0.25">
      <c r="K348" s="15"/>
      <c r="L348" s="15"/>
    </row>
    <row r="349" spans="11:12" x14ac:dyDescent="0.25">
      <c r="K349" s="15"/>
      <c r="L349" s="15"/>
    </row>
    <row r="350" spans="11:12" x14ac:dyDescent="0.25">
      <c r="K350" s="15"/>
      <c r="L350" s="15"/>
    </row>
    <row r="351" spans="11:12" x14ac:dyDescent="0.25">
      <c r="K351" s="15"/>
      <c r="L351" s="15"/>
    </row>
    <row r="352" spans="11:12" x14ac:dyDescent="0.25">
      <c r="K352" s="15"/>
      <c r="L352" s="15"/>
    </row>
    <row r="353" spans="11:12" x14ac:dyDescent="0.25">
      <c r="K353" s="15"/>
      <c r="L353" s="15"/>
    </row>
    <row r="354" spans="11:12" x14ac:dyDescent="0.25">
      <c r="K354" s="15"/>
      <c r="L354" s="15"/>
    </row>
    <row r="355" spans="11:12" x14ac:dyDescent="0.25">
      <c r="K355" s="15"/>
      <c r="L355" s="15"/>
    </row>
    <row r="356" spans="11:12" x14ac:dyDescent="0.25">
      <c r="K356" s="15"/>
      <c r="L356" s="15"/>
    </row>
    <row r="357" spans="11:12" x14ac:dyDescent="0.25">
      <c r="K357" s="15"/>
      <c r="L357" s="15"/>
    </row>
    <row r="358" spans="11:12" x14ac:dyDescent="0.25">
      <c r="K358" s="15"/>
      <c r="L358" s="15"/>
    </row>
    <row r="359" spans="11:12" x14ac:dyDescent="0.25">
      <c r="K359" s="15"/>
      <c r="L359" s="15"/>
    </row>
    <row r="360" spans="11:12" x14ac:dyDescent="0.25">
      <c r="K360" s="15"/>
      <c r="L360" s="15"/>
    </row>
    <row r="361" spans="11:12" x14ac:dyDescent="0.25">
      <c r="K361" s="15"/>
      <c r="L361" s="15"/>
    </row>
    <row r="362" spans="11:12" x14ac:dyDescent="0.25">
      <c r="K362" s="15"/>
      <c r="L362" s="15"/>
    </row>
    <row r="363" spans="11:12" x14ac:dyDescent="0.25">
      <c r="K363" s="15"/>
      <c r="L363" s="15"/>
    </row>
    <row r="364" spans="11:12" x14ac:dyDescent="0.25">
      <c r="K364" s="15"/>
      <c r="L364" s="15"/>
    </row>
    <row r="365" spans="11:12" x14ac:dyDescent="0.25">
      <c r="K365" s="15"/>
      <c r="L365" s="15"/>
    </row>
    <row r="366" spans="11:12" x14ac:dyDescent="0.25">
      <c r="K366" s="15"/>
      <c r="L366" s="15"/>
    </row>
    <row r="367" spans="11:12" x14ac:dyDescent="0.25">
      <c r="K367" s="15"/>
      <c r="L367" s="15"/>
    </row>
    <row r="368" spans="11:12" x14ac:dyDescent="0.25">
      <c r="K368" s="15"/>
      <c r="L368" s="15"/>
    </row>
    <row r="369" spans="11:12" x14ac:dyDescent="0.25">
      <c r="K369" s="15"/>
      <c r="L369" s="15"/>
    </row>
    <row r="370" spans="11:12" x14ac:dyDescent="0.25">
      <c r="K370" s="15"/>
      <c r="L370" s="15"/>
    </row>
    <row r="371" spans="11:12" x14ac:dyDescent="0.25">
      <c r="K371" s="15"/>
      <c r="L371" s="15"/>
    </row>
    <row r="372" spans="11:12" x14ac:dyDescent="0.25">
      <c r="K372" s="15"/>
      <c r="L372" s="15"/>
    </row>
    <row r="373" spans="11:12" x14ac:dyDescent="0.25">
      <c r="K373" s="15"/>
      <c r="L373" s="15"/>
    </row>
    <row r="374" spans="11:12" x14ac:dyDescent="0.25">
      <c r="K374" s="15"/>
      <c r="L374" s="15"/>
    </row>
    <row r="375" spans="11:12" x14ac:dyDescent="0.25">
      <c r="K375" s="15"/>
      <c r="L375" s="15"/>
    </row>
    <row r="376" spans="11:12" x14ac:dyDescent="0.25">
      <c r="K376" s="15"/>
      <c r="L376" s="15"/>
    </row>
    <row r="377" spans="11:12" x14ac:dyDescent="0.25">
      <c r="K377" s="15"/>
      <c r="L377" s="15"/>
    </row>
    <row r="378" spans="11:12" x14ac:dyDescent="0.25">
      <c r="K378" s="15"/>
      <c r="L378" s="15"/>
    </row>
    <row r="379" spans="11:12" x14ac:dyDescent="0.25">
      <c r="K379" s="15"/>
      <c r="L379" s="15"/>
    </row>
    <row r="380" spans="11:12" x14ac:dyDescent="0.25">
      <c r="K380" s="15"/>
      <c r="L380" s="15"/>
    </row>
    <row r="381" spans="11:12" x14ac:dyDescent="0.25">
      <c r="K381" s="15"/>
      <c r="L381" s="15"/>
    </row>
    <row r="382" spans="11:12" x14ac:dyDescent="0.25">
      <c r="K382" s="15"/>
      <c r="L382" s="15"/>
    </row>
    <row r="383" spans="11:12" x14ac:dyDescent="0.25">
      <c r="K383" s="15"/>
      <c r="L383" s="15"/>
    </row>
    <row r="384" spans="11:12" x14ac:dyDescent="0.25">
      <c r="K384" s="15"/>
      <c r="L384" s="15"/>
    </row>
    <row r="385" spans="11:12" x14ac:dyDescent="0.25">
      <c r="K385" s="15"/>
      <c r="L385" s="15"/>
    </row>
    <row r="386" spans="11:12" x14ac:dyDescent="0.25">
      <c r="K386" s="15"/>
      <c r="L386" s="15"/>
    </row>
    <row r="387" spans="11:12" x14ac:dyDescent="0.25">
      <c r="K387" s="15"/>
      <c r="L387" s="15"/>
    </row>
    <row r="388" spans="11:12" x14ac:dyDescent="0.25">
      <c r="K388" s="15"/>
      <c r="L388" s="15"/>
    </row>
    <row r="389" spans="11:12" x14ac:dyDescent="0.25">
      <c r="K389" s="15"/>
      <c r="L389" s="15"/>
    </row>
    <row r="390" spans="11:12" x14ac:dyDescent="0.25">
      <c r="K390" s="15"/>
      <c r="L390" s="15"/>
    </row>
    <row r="391" spans="11:12" x14ac:dyDescent="0.25">
      <c r="K391" s="15"/>
      <c r="L391" s="15"/>
    </row>
    <row r="392" spans="11:12" x14ac:dyDescent="0.25">
      <c r="K392" s="15"/>
      <c r="L392" s="15"/>
    </row>
    <row r="393" spans="11:12" x14ac:dyDescent="0.25">
      <c r="K393" s="15"/>
      <c r="L393" s="15"/>
    </row>
    <row r="394" spans="11:12" x14ac:dyDescent="0.25">
      <c r="K394" s="15"/>
      <c r="L394" s="15"/>
    </row>
    <row r="395" spans="11:12" x14ac:dyDescent="0.25">
      <c r="K395" s="15"/>
      <c r="L395" s="15"/>
    </row>
    <row r="396" spans="11:12" x14ac:dyDescent="0.25">
      <c r="K396" s="15"/>
      <c r="L396" s="15"/>
    </row>
    <row r="397" spans="11:12" x14ac:dyDescent="0.25">
      <c r="K397" s="15"/>
      <c r="L397" s="15"/>
    </row>
    <row r="398" spans="11:12" x14ac:dyDescent="0.25">
      <c r="K398" s="15"/>
      <c r="L398" s="15"/>
    </row>
    <row r="399" spans="11:12" x14ac:dyDescent="0.25">
      <c r="K399" s="15"/>
      <c r="L399" s="15"/>
    </row>
    <row r="400" spans="11:12" x14ac:dyDescent="0.25">
      <c r="K400" s="15"/>
      <c r="L400" s="15"/>
    </row>
    <row r="401" spans="11:12" x14ac:dyDescent="0.25">
      <c r="K401" s="15"/>
      <c r="L401" s="15"/>
    </row>
    <row r="402" spans="11:12" x14ac:dyDescent="0.25">
      <c r="K402" s="15"/>
      <c r="L402" s="15"/>
    </row>
    <row r="403" spans="11:12" x14ac:dyDescent="0.25">
      <c r="K403" s="15"/>
      <c r="L403" s="15"/>
    </row>
    <row r="404" spans="11:12" x14ac:dyDescent="0.25">
      <c r="K404" s="15"/>
      <c r="L404" s="15"/>
    </row>
    <row r="405" spans="11:12" x14ac:dyDescent="0.25">
      <c r="K405" s="15"/>
      <c r="L405" s="15"/>
    </row>
    <row r="406" spans="11:12" x14ac:dyDescent="0.25">
      <c r="K406" s="15"/>
      <c r="L406" s="15"/>
    </row>
    <row r="407" spans="11:12" x14ac:dyDescent="0.25">
      <c r="K407" s="15"/>
      <c r="L407" s="15"/>
    </row>
    <row r="408" spans="11:12" x14ac:dyDescent="0.25">
      <c r="K408" s="15"/>
      <c r="L408" s="15"/>
    </row>
    <row r="409" spans="11:12" x14ac:dyDescent="0.25">
      <c r="K409" s="15"/>
      <c r="L409" s="15"/>
    </row>
    <row r="410" spans="11:12" x14ac:dyDescent="0.25">
      <c r="K410" s="15"/>
      <c r="L410" s="15"/>
    </row>
    <row r="411" spans="11:12" x14ac:dyDescent="0.25">
      <c r="K411" s="15"/>
      <c r="L411" s="15"/>
    </row>
    <row r="412" spans="11:12" x14ac:dyDescent="0.25">
      <c r="K412" s="15"/>
      <c r="L412" s="15"/>
    </row>
    <row r="413" spans="11:12" x14ac:dyDescent="0.25">
      <c r="K413" s="15"/>
      <c r="L413" s="15"/>
    </row>
    <row r="414" spans="11:12" x14ac:dyDescent="0.25">
      <c r="K414" s="15"/>
      <c r="L414" s="15"/>
    </row>
    <row r="415" spans="11:12" x14ac:dyDescent="0.25">
      <c r="K415" s="15"/>
      <c r="L415" s="15"/>
    </row>
    <row r="416" spans="11:12" x14ac:dyDescent="0.25">
      <c r="K416" s="15"/>
      <c r="L416" s="15"/>
    </row>
    <row r="417" spans="11:12" x14ac:dyDescent="0.25">
      <c r="K417" s="15"/>
      <c r="L417" s="15"/>
    </row>
    <row r="418" spans="11:12" x14ac:dyDescent="0.25">
      <c r="K418" s="15"/>
      <c r="L418" s="15"/>
    </row>
    <row r="419" spans="11:12" x14ac:dyDescent="0.25">
      <c r="K419" s="15"/>
      <c r="L419" s="15"/>
    </row>
    <row r="420" spans="11:12" x14ac:dyDescent="0.25">
      <c r="K420" s="15"/>
      <c r="L420" s="15"/>
    </row>
    <row r="421" spans="11:12" x14ac:dyDescent="0.25">
      <c r="K421" s="15"/>
      <c r="L421" s="15"/>
    </row>
    <row r="422" spans="11:12" x14ac:dyDescent="0.25">
      <c r="K422" s="15"/>
      <c r="L422" s="15"/>
    </row>
    <row r="423" spans="11:12" x14ac:dyDescent="0.25">
      <c r="K423" s="15"/>
      <c r="L423" s="15"/>
    </row>
    <row r="424" spans="11:12" x14ac:dyDescent="0.25">
      <c r="K424" s="15"/>
      <c r="L424" s="15"/>
    </row>
    <row r="425" spans="11:12" x14ac:dyDescent="0.25">
      <c r="K425" s="15"/>
      <c r="L425" s="15"/>
    </row>
    <row r="426" spans="11:12" x14ac:dyDescent="0.25">
      <c r="K426" s="15"/>
      <c r="L426" s="15"/>
    </row>
    <row r="427" spans="11:12" x14ac:dyDescent="0.25">
      <c r="K427" s="15"/>
      <c r="L427" s="15"/>
    </row>
    <row r="428" spans="11:12" x14ac:dyDescent="0.25">
      <c r="K428" s="15"/>
      <c r="L428" s="15"/>
    </row>
    <row r="429" spans="11:12" x14ac:dyDescent="0.25">
      <c r="K429" s="15"/>
      <c r="L429" s="15"/>
    </row>
    <row r="430" spans="11:12" x14ac:dyDescent="0.25">
      <c r="K430" s="15"/>
      <c r="L430" s="15"/>
    </row>
    <row r="431" spans="11:12" x14ac:dyDescent="0.25">
      <c r="K431" s="15"/>
      <c r="L431" s="15"/>
    </row>
    <row r="432" spans="11:12" x14ac:dyDescent="0.25">
      <c r="K432" s="15"/>
      <c r="L432" s="15"/>
    </row>
    <row r="433" spans="11:12" x14ac:dyDescent="0.25">
      <c r="K433" s="15"/>
      <c r="L433" s="15"/>
    </row>
    <row r="434" spans="11:12" x14ac:dyDescent="0.25">
      <c r="K434" s="15"/>
      <c r="L434" s="15"/>
    </row>
    <row r="435" spans="11:12" x14ac:dyDescent="0.25">
      <c r="K435" s="15"/>
      <c r="L435" s="15"/>
    </row>
    <row r="436" spans="11:12" x14ac:dyDescent="0.25">
      <c r="K436" s="15"/>
      <c r="L436" s="15"/>
    </row>
    <row r="437" spans="11:12" x14ac:dyDescent="0.25">
      <c r="K437" s="15"/>
      <c r="L437" s="15"/>
    </row>
    <row r="438" spans="11:12" x14ac:dyDescent="0.25">
      <c r="K438" s="15"/>
      <c r="L438" s="15"/>
    </row>
    <row r="439" spans="11:12" x14ac:dyDescent="0.25">
      <c r="K439" s="15"/>
      <c r="L439" s="15"/>
    </row>
    <row r="440" spans="11:12" x14ac:dyDescent="0.25">
      <c r="K440" s="15"/>
      <c r="L440" s="15"/>
    </row>
    <row r="441" spans="11:12" x14ac:dyDescent="0.25">
      <c r="K441" s="15"/>
      <c r="L441" s="15"/>
    </row>
    <row r="442" spans="11:12" x14ac:dyDescent="0.25">
      <c r="K442" s="15"/>
      <c r="L442" s="15"/>
    </row>
    <row r="443" spans="11:12" x14ac:dyDescent="0.25">
      <c r="K443" s="15"/>
      <c r="L443" s="15"/>
    </row>
    <row r="444" spans="11:12" x14ac:dyDescent="0.25">
      <c r="K444" s="15"/>
      <c r="L444" s="15"/>
    </row>
    <row r="445" spans="11:12" x14ac:dyDescent="0.25">
      <c r="K445" s="15"/>
      <c r="L445" s="15"/>
    </row>
    <row r="446" spans="11:12" x14ac:dyDescent="0.25">
      <c r="K446" s="15"/>
      <c r="L446" s="15"/>
    </row>
    <row r="447" spans="11:12" x14ac:dyDescent="0.25">
      <c r="K447" s="15"/>
      <c r="L447" s="15"/>
    </row>
    <row r="448" spans="11:12" x14ac:dyDescent="0.25">
      <c r="K448" s="15"/>
      <c r="L448" s="15"/>
    </row>
    <row r="449" spans="11:12" x14ac:dyDescent="0.25">
      <c r="K449" s="15"/>
      <c r="L449" s="15"/>
    </row>
    <row r="450" spans="11:12" x14ac:dyDescent="0.25">
      <c r="K450" s="15"/>
      <c r="L450" s="15"/>
    </row>
    <row r="451" spans="11:12" x14ac:dyDescent="0.25">
      <c r="K451" s="15"/>
      <c r="L451" s="15"/>
    </row>
    <row r="452" spans="11:12" x14ac:dyDescent="0.25">
      <c r="K452" s="15"/>
      <c r="L452" s="15"/>
    </row>
    <row r="483" spans="17:20" x14ac:dyDescent="0.25">
      <c r="Q483" s="26"/>
      <c r="R483" s="25"/>
      <c r="S483" s="15"/>
      <c r="T483" s="15"/>
    </row>
    <row r="484" spans="17:20" x14ac:dyDescent="0.25">
      <c r="Q484" s="26"/>
      <c r="R484" s="25"/>
      <c r="S484" s="15"/>
      <c r="T484" s="15"/>
    </row>
    <row r="485" spans="17:20" x14ac:dyDescent="0.25">
      <c r="Q485" s="26"/>
      <c r="R485" s="25"/>
      <c r="S485" s="15"/>
      <c r="T485" s="15"/>
    </row>
    <row r="486" spans="17:20" x14ac:dyDescent="0.25">
      <c r="Q486" s="26"/>
      <c r="R486" s="25"/>
      <c r="S486" s="15"/>
      <c r="T486" s="15"/>
    </row>
    <row r="487" spans="17:20" x14ac:dyDescent="0.25">
      <c r="Q487" s="26"/>
      <c r="R487" s="25"/>
      <c r="S487" s="15"/>
      <c r="T487" s="15"/>
    </row>
    <row r="488" spans="17:20" x14ac:dyDescent="0.25">
      <c r="Q488" s="26"/>
      <c r="R488" s="25"/>
      <c r="S488" s="15"/>
      <c r="T488" s="15"/>
    </row>
    <row r="489" spans="17:20" x14ac:dyDescent="0.25">
      <c r="Q489" s="26"/>
      <c r="R489" s="25"/>
      <c r="S489" s="15"/>
      <c r="T489" s="15"/>
    </row>
    <row r="490" spans="17:20" x14ac:dyDescent="0.25">
      <c r="Q490" s="26"/>
      <c r="R490" s="25"/>
      <c r="S490" s="15"/>
      <c r="T490" s="15"/>
    </row>
    <row r="491" spans="17:20" x14ac:dyDescent="0.25">
      <c r="Q491" s="26"/>
      <c r="R491" s="25"/>
      <c r="S491" s="15"/>
      <c r="T491" s="15"/>
    </row>
    <row r="492" spans="17:20" x14ac:dyDescent="0.25">
      <c r="Q492" s="26"/>
      <c r="R492" s="25"/>
      <c r="T492" s="15"/>
    </row>
    <row r="493" spans="17:20" x14ac:dyDescent="0.25">
      <c r="Q493" s="26"/>
      <c r="R493" s="25"/>
      <c r="T493" s="15"/>
    </row>
    <row r="494" spans="17:20" x14ac:dyDescent="0.25">
      <c r="Q494" s="26"/>
      <c r="R494" s="25"/>
      <c r="T494" s="15"/>
    </row>
    <row r="495" spans="17:20" x14ac:dyDescent="0.25">
      <c r="Q495" s="26"/>
      <c r="R495" s="25"/>
      <c r="T495" s="15"/>
    </row>
    <row r="496" spans="17:20" x14ac:dyDescent="0.25">
      <c r="Q496" s="26"/>
      <c r="R496" s="25"/>
      <c r="T496" s="15"/>
    </row>
    <row r="497" spans="17:20" x14ac:dyDescent="0.25">
      <c r="Q497" s="26"/>
      <c r="R497" s="25"/>
      <c r="T497" s="15"/>
    </row>
    <row r="498" spans="17:20" x14ac:dyDescent="0.25">
      <c r="Q498" s="26"/>
      <c r="R498" s="25"/>
      <c r="T498" s="15"/>
    </row>
    <row r="499" spans="17:20" x14ac:dyDescent="0.25">
      <c r="Q499" s="26"/>
      <c r="R499" s="25"/>
      <c r="T499" s="15"/>
    </row>
    <row r="500" spans="17:20" x14ac:dyDescent="0.25">
      <c r="Q500" s="26"/>
      <c r="R500" s="25"/>
      <c r="T500" s="15"/>
    </row>
  </sheetData>
  <sheetProtection selectLockedCells="1"/>
  <pageMargins left="0.7" right="0.7" top="0.75" bottom="0.75" header="0.3" footer="0.3"/>
  <pageSetup orientation="portrait" horizontalDpi="4294967293"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AABB553CA4C3448B4ABE110CE2684A8" ma:contentTypeVersion="19" ma:contentTypeDescription="Create a new document." ma:contentTypeScope="" ma:versionID="de83206fb697c0d32aa7e423a30ab480">
  <xsd:schema xmlns:xsd="http://www.w3.org/2001/XMLSchema" xmlns:xs="http://www.w3.org/2001/XMLSchema" xmlns:p="http://schemas.microsoft.com/office/2006/metadata/properties" xmlns:ns1="http://schemas.microsoft.com/sharepoint/v3" xmlns:ns2="964f0a7c-bcf0-4337-b577-3747e0a5c4bc" xmlns:ns3="c5e83ab5-acf4-4118-a866-7115afea7b5a" xmlns:ns4="http://schemas.microsoft.com/sharepoint/v3/fields" targetNamespace="http://schemas.microsoft.com/office/2006/metadata/properties" ma:root="true" ma:fieldsID="0daa2ad593e0c7aeaee90e2fc7526149" ns1:_="" ns2:_="" ns3:_="" ns4:_="">
    <xsd:import namespace="http://schemas.microsoft.com/sharepoint/v3"/>
    <xsd:import namespace="964f0a7c-bcf0-4337-b577-3747e0a5c4bc"/>
    <xsd:import namespace="c5e83ab5-acf4-4118-a866-7115afea7b5a"/>
    <xsd:import namespace="http://schemas.microsoft.com/sharepoint/v3/fields"/>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File_x0020_type0" minOccurs="0"/>
                <xsd:element ref="ns1:DocumentSetDescription" minOccurs="0"/>
                <xsd:element ref="ns4:_DCDateCreated" minOccurs="0"/>
                <xsd:element ref="ns2:mc0d253acc7d4b7fb1fa20ae93332d5f" minOccurs="0"/>
                <xsd:element ref="ns2:TaxCatchAll" minOccurs="0"/>
                <xsd:element ref="ns2:TaxCatchAllLabel" minOccurs="0"/>
                <xsd:element ref="ns2:d0786501f29d44bc9ddf127670d2e7b8" minOccurs="0"/>
                <xsd:element ref="ns2:jb16c4c5f8a24d9ba2789e263207d091" minOccurs="0"/>
                <xsd:element ref="ns2:h29187f90e6a46ecb000b2c10554f830" minOccurs="0"/>
                <xsd:element ref="ns4:_DCDateModified" minOccurs="0"/>
                <xsd:element ref="ns2:l8a16a53c13248e8a5f0308d78499d3c" minOccurs="0"/>
                <xsd:element ref="ns3:MediaServiceEventHashCode" minOccurs="0"/>
                <xsd:element ref="ns3:MediaServiceGenerationTime" minOccurs="0"/>
                <xsd:element ref="ns2:j0dd146881a44e78969d87a2d38871f3" minOccurs="0"/>
                <xsd:element ref="ns2:h3dbbef306a043f7a2b94e856e1673c6" minOccurs="0"/>
                <xsd:element ref="ns2:ab4ee96876924d8ab790ef0fd807a9c7" minOccurs="0"/>
                <xsd:element ref="ns2:cf5730f95a4b43b9a6008dcfe41ac7f7" minOccurs="0"/>
                <xsd:element ref="ns2:mbfdd72123dd4c6c9fa53248c129fd07" minOccurs="0"/>
                <xsd:element ref="ns2:l30ea48548f8464d949ef5692662f39a" minOccurs="0"/>
                <xsd:element ref="ns2:OpenAir_x0020_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DocumentSetDescription" ma:index="17" nillable="true" ma:displayName="Description" ma:description="A description of the Document Set" ma:internalName="DocumentSet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4f0a7c-bcf0-4337-b577-3747e0a5c4b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mc0d253acc7d4b7fb1fa20ae93332d5f" ma:index="20" nillable="true" ma:taxonomy="true" ma:internalName="mc0d253acc7d4b7fb1fa20ae93332d5f" ma:taxonomyFieldName="Client_x0020_Group" ma:displayName="Client Group" ma:indexed="true" ma:default="" ma:fieldId="{6c0d253a-cc7d-4b7f-b1fa-20ae93332d5f}" ma:sspId="f980768e-f822-4777-9b2e-c736852d7fbc" ma:termSetId="b4401197-3d9c-46e5-8708-cfe995bd1194" ma:anchorId="00000000-0000-0000-0000-000000000000" ma:open="false" ma:isKeyword="false">
      <xsd:complexType>
        <xsd:sequence>
          <xsd:element ref="pc:Terms" minOccurs="0" maxOccurs="1"/>
        </xsd:sequence>
      </xsd:complexType>
    </xsd:element>
    <xsd:element name="TaxCatchAll" ma:index="21" nillable="true" ma:displayName="Taxonomy Catch All Column" ma:hidden="true" ma:list="{63be6801-87eb-4500-819b-74f170ff2e5c}" ma:internalName="TaxCatchAll" ma:showField="CatchAllData" ma:web="964f0a7c-bcf0-4337-b577-3747e0a5c4bc">
      <xsd:complexType>
        <xsd:complexContent>
          <xsd:extension base="dms:MultiChoiceLookup">
            <xsd:sequence>
              <xsd:element name="Value" type="dms:Lookup" maxOccurs="unbounded" minOccurs="0" nillable="true"/>
            </xsd:sequence>
          </xsd:extension>
        </xsd:complexContent>
      </xsd:complexType>
    </xsd:element>
    <xsd:element name="TaxCatchAllLabel" ma:index="22" nillable="true" ma:displayName="Taxonomy Catch All Column1" ma:hidden="true" ma:list="{63be6801-87eb-4500-819b-74f170ff2e5c}" ma:internalName="TaxCatchAllLabel" ma:readOnly="true" ma:showField="CatchAllDataLabel" ma:web="964f0a7c-bcf0-4337-b577-3747e0a5c4bc">
      <xsd:complexType>
        <xsd:complexContent>
          <xsd:extension base="dms:MultiChoiceLookup">
            <xsd:sequence>
              <xsd:element name="Value" type="dms:Lookup" maxOccurs="unbounded" minOccurs="0" nillable="true"/>
            </xsd:sequence>
          </xsd:extension>
        </xsd:complexContent>
      </xsd:complexType>
    </xsd:element>
    <xsd:element name="d0786501f29d44bc9ddf127670d2e7b8" ma:index="24" nillable="true" ma:taxonomy="true" ma:internalName="d0786501f29d44bc9ddf127670d2e7b8" ma:taxonomyFieldName="Assignment_x0020_Stage" ma:displayName="Assignment Stage" ma:indexed="true" ma:default="37;#Lead|0d4aa7e4-41ba-4822-bcb3-b065f6bad995" ma:fieldId="{d0786501-f29d-44bc-9ddf-127670d2e7b8}" ma:sspId="f980768e-f822-4777-9b2e-c736852d7fbc" ma:termSetId="75a605b0-c1fb-4997-a400-3916b95a0f6f" ma:anchorId="00000000-0000-0000-0000-000000000000" ma:open="false" ma:isKeyword="false">
      <xsd:complexType>
        <xsd:sequence>
          <xsd:element ref="pc:Terms" minOccurs="0" maxOccurs="1"/>
        </xsd:sequence>
      </xsd:complexType>
    </xsd:element>
    <xsd:element name="jb16c4c5f8a24d9ba2789e263207d091" ma:index="26" nillable="true" ma:taxonomy="true" ma:internalName="jb16c4c5f8a24d9ba2789e263207d091" ma:taxonomyFieldName="Capabilities" ma:displayName="Capabilities" ma:default="4;#Unknown|5ae16606-80db-45b6-b85a-cdce4b2965a6" ma:fieldId="{3b16c4c5-f8a2-4d9b-a278-9e263207d091}" ma:sspId="f980768e-f822-4777-9b2e-c736852d7fbc" ma:termSetId="1b63c0ae-0b89-4bf4-86b8-b4f20e69019e" ma:anchorId="00000000-0000-0000-0000-000000000000" ma:open="false" ma:isKeyword="false">
      <xsd:complexType>
        <xsd:sequence>
          <xsd:element ref="pc:Terms" minOccurs="0" maxOccurs="1"/>
        </xsd:sequence>
      </xsd:complexType>
    </xsd:element>
    <xsd:element name="h29187f90e6a46ecb000b2c10554f830" ma:index="28" nillable="true" ma:taxonomy="true" ma:internalName="h29187f90e6a46ecb000b2c10554f830" ma:taxonomyFieldName="Doc_x0020_Status_x002F_Type" ma:displayName="Doc Status/Type" ma:default="3;#Draft|96d7089f-8ffd-4442-8462-2657319f3283" ma:fieldId="{129187f9-0e6a-46ec-b000-b2c10554f830}" ma:sspId="f980768e-f822-4777-9b2e-c736852d7fbc" ma:termSetId="e8fb18bd-9047-4bee-9dd1-7196a86b2c8e" ma:anchorId="00000000-0000-0000-0000-000000000000" ma:open="false" ma:isKeyword="false">
      <xsd:complexType>
        <xsd:sequence>
          <xsd:element ref="pc:Terms" minOccurs="0" maxOccurs="1"/>
        </xsd:sequence>
      </xsd:complexType>
    </xsd:element>
    <xsd:element name="l8a16a53c13248e8a5f0308d78499d3c" ma:index="31" nillable="true" ma:taxonomy="true" ma:internalName="l8a16a53c13248e8a5f0308d78499d3c" ma:taxonomyFieldName="Proposition_x0020_Type" ma:displayName="Proposition Type" ma:default="5;#Unknown Proposition|6e2e7eab-1e20-4c80-a5ac-da4d35d2544c" ma:fieldId="{58a16a53-c132-48e8-a5f0-308d78499d3c}" ma:sspId="f980768e-f822-4777-9b2e-c736852d7fbc" ma:termSetId="93a375c9-b814-4131-baf7-912fe56aa129" ma:anchorId="00000000-0000-0000-0000-000000000000" ma:open="false" ma:isKeyword="false">
      <xsd:complexType>
        <xsd:sequence>
          <xsd:element ref="pc:Terms" minOccurs="0" maxOccurs="1"/>
        </xsd:sequence>
      </xsd:complexType>
    </xsd:element>
    <xsd:element name="j0dd146881a44e78969d87a2d38871f3" ma:index="35" ma:taxonomy="true" ma:internalName="j0dd146881a44e78969d87a2d38871f3" ma:taxonomyFieldName="Framework" ma:displayName="Framework" ma:default="" ma:fieldId="{30dd1468-81a4-4e78-969d-87a2d38871f3}" ma:sspId="f980768e-f822-4777-9b2e-c736852d7fbc" ma:termSetId="1ad4d5e7-9617-42b0-8a54-3f72b60c1b56" ma:anchorId="00000000-0000-0000-0000-000000000000" ma:open="false" ma:isKeyword="false">
      <xsd:complexType>
        <xsd:sequence>
          <xsd:element ref="pc:Terms" minOccurs="0" maxOccurs="1"/>
        </xsd:sequence>
      </xsd:complexType>
    </xsd:element>
    <xsd:element name="h3dbbef306a043f7a2b94e856e1673c6" ma:index="37" ma:taxonomy="true" ma:internalName="h3dbbef306a043f7a2b94e856e1673c6" ma:taxonomyFieldName="Region" ma:displayName="Region" ma:default="" ma:fieldId="{13dbbef3-06a0-43f7-a2b9-4e856e1673c6}" ma:taxonomyMulti="true" ma:sspId="f980768e-f822-4777-9b2e-c736852d7fbc" ma:termSetId="72b8a904-c8fd-4dfc-b191-32aa09d769f8" ma:anchorId="00000000-0000-0000-0000-000000000000" ma:open="false" ma:isKeyword="false">
      <xsd:complexType>
        <xsd:sequence>
          <xsd:element ref="pc:Terms" minOccurs="0" maxOccurs="1"/>
        </xsd:sequence>
      </xsd:complexType>
    </xsd:element>
    <xsd:element name="ab4ee96876924d8ab790ef0fd807a9c7" ma:index="39" ma:taxonomy="true" ma:internalName="ab4ee96876924d8ab790ef0fd807a9c7" ma:taxonomyFieldName="Client_x0020_Location" ma:displayName="Client Location" ma:default="" ma:fieldId="{ab4ee968-7692-4d8a-b790-ef0fd807a9c7}" ma:taxonomyMulti="true" ma:sspId="f980768e-f822-4777-9b2e-c736852d7fbc" ma:termSetId="7acaff58-eabe-49c1-aefa-038ce7b10339" ma:anchorId="00000000-0000-0000-0000-000000000000" ma:open="false" ma:isKeyword="false">
      <xsd:complexType>
        <xsd:sequence>
          <xsd:element ref="pc:Terms" minOccurs="0" maxOccurs="1"/>
        </xsd:sequence>
      </xsd:complexType>
    </xsd:element>
    <xsd:element name="cf5730f95a4b43b9a6008dcfe41ac7f7" ma:index="41" ma:taxonomy="true" ma:internalName="cf5730f95a4b43b9a6008dcfe41ac7f7" ma:taxonomyFieldName="Country" ma:displayName="Country" ma:default="" ma:fieldId="{cf5730f9-5a4b-43b9-a600-8dcfe41ac7f7}" ma:sspId="f980768e-f822-4777-9b2e-c736852d7fbc" ma:termSetId="5e8e139f-68f6-4efb-b24e-7b210881d258" ma:anchorId="00000000-0000-0000-0000-000000000000" ma:open="false" ma:isKeyword="false">
      <xsd:complexType>
        <xsd:sequence>
          <xsd:element ref="pc:Terms" minOccurs="0" maxOccurs="1"/>
        </xsd:sequence>
      </xsd:complexType>
    </xsd:element>
    <xsd:element name="mbfdd72123dd4c6c9fa53248c129fd07" ma:index="43" nillable="true" ma:taxonomy="true" ma:internalName="mbfdd72123dd4c6c9fa53248c129fd07" ma:taxonomyFieldName="Job_x0020_Value" ma:displayName="Job Value" ma:default="" ma:fieldId="{6bfdd721-23dd-4c6c-9fa5-3248c129fd07}" ma:sspId="f980768e-f822-4777-9b2e-c736852d7fbc" ma:termSetId="8ca44873-9600-4379-b341-64703b1f85f2" ma:anchorId="00000000-0000-0000-0000-000000000000" ma:open="false" ma:isKeyword="false">
      <xsd:complexType>
        <xsd:sequence>
          <xsd:element ref="pc:Terms" minOccurs="0" maxOccurs="1"/>
        </xsd:sequence>
      </xsd:complexType>
    </xsd:element>
    <xsd:element name="l30ea48548f8464d949ef5692662f39a" ma:index="45" ma:taxonomy="true" ma:internalName="l30ea48548f8464d949ef5692662f39a" ma:taxonomyFieldName="Client_x0020_Type" ma:displayName="Client Type" ma:default="" ma:fieldId="{530ea485-48f8-464d-949e-f5692662f39a}" ma:sspId="f980768e-f822-4777-9b2e-c736852d7fbc" ma:termSetId="16fcc8a9-30ef-472f-bb44-022b9fd175d8" ma:anchorId="00000000-0000-0000-0000-000000000000" ma:open="false" ma:isKeyword="false">
      <xsd:complexType>
        <xsd:sequence>
          <xsd:element ref="pc:Terms" minOccurs="0" maxOccurs="1"/>
        </xsd:sequence>
      </xsd:complexType>
    </xsd:element>
    <xsd:element name="OpenAir_x0020_Code" ma:index="47" nillable="true" ma:displayName="OpenAir Code" ma:internalName="OpenAir_x0020_Cod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c5e83ab5-acf4-4118-a866-7115afea7b5a"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element name="File_x0020_type0" ma:index="16" nillable="true" ma:displayName="File type" ma:default="Final Report" ma:description="Type of file" ma:format="Dropdown" ma:internalName="File_x0020_type0">
      <xsd:simpleType>
        <xsd:restriction base="dms:Choice">
          <xsd:enumeration value="Final Report"/>
          <xsd:enumeration value="Final Case Study"/>
          <xsd:enumeration value="Final Contract"/>
          <xsd:enumeration value="Final Proposal"/>
        </xsd:restriction>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DCDateCreated" ma:index="18" nillable="true" ma:displayName="Date Created" ma:description="The date on which this resource was created" ma:format="DateTime" ma:internalName="_DCDateCreated">
      <xsd:simpleType>
        <xsd:restriction base="dms:DateTime"/>
      </xsd:simpleType>
    </xsd:element>
    <xsd:element name="_DCDateModified" ma:index="30" nillable="true" ma:displayName="Date Modified" ma:description="The date on which this resource was last modified" ma:format="DateTime" ma:internalName="_DCDateModified">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ma:index="19"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File_x0020_type0 xmlns="c5e83ab5-acf4-4118-a866-7115afea7b5a">Final Report</File_x0020_type0>
    <mc0d253acc7d4b7fb1fa20ae93332d5f xmlns="964f0a7c-bcf0-4337-b577-3747e0a5c4bc">
      <Terms xmlns="http://schemas.microsoft.com/office/infopath/2007/PartnerControls">
        <TermInfo xmlns="http://schemas.microsoft.com/office/infopath/2007/PartnerControls">
          <TermName xmlns="http://schemas.microsoft.com/office/infopath/2007/PartnerControls">Other</TermName>
          <TermId xmlns="http://schemas.microsoft.com/office/infopath/2007/PartnerControls">c9b15d61-fecf-49fd-9561-b5f88e3585ab</TermId>
        </TermInfo>
      </Terms>
    </mc0d253acc7d4b7fb1fa20ae93332d5f>
    <jb16c4c5f8a24d9ba2789e263207d091 xmlns="964f0a7c-bcf0-4337-b577-3747e0a5c4bc">
      <Terms xmlns="http://schemas.microsoft.com/office/infopath/2007/PartnerControls">
        <TermInfo xmlns="http://schemas.microsoft.com/office/infopath/2007/PartnerControls">
          <TermName xmlns="http://schemas.microsoft.com/office/infopath/2007/PartnerControls">Unknown</TermName>
          <TermId xmlns="http://schemas.microsoft.com/office/infopath/2007/PartnerControls">5ae16606-80db-45b6-b85a-cdce4b2965a6</TermId>
        </TermInfo>
      </Terms>
    </jb16c4c5f8a24d9ba2789e263207d091>
    <_DCDateModified xmlns="http://schemas.microsoft.com/sharepoint/v3/fields" xsi:nil="true"/>
    <DocumentSetDescription xmlns="http://schemas.microsoft.com/sharepoint/v3" xsi:nil="true"/>
    <l8a16a53c13248e8a5f0308d78499d3c xmlns="964f0a7c-bcf0-4337-b577-3747e0a5c4bc">
      <Terms xmlns="http://schemas.microsoft.com/office/infopath/2007/PartnerControls">
        <TermInfo xmlns="http://schemas.microsoft.com/office/infopath/2007/PartnerControls">
          <TermName xmlns="http://schemas.microsoft.com/office/infopath/2007/PartnerControls">Unknown Proposition</TermName>
          <TermId xmlns="http://schemas.microsoft.com/office/infopath/2007/PartnerControls">6e2e7eab-1e20-4c80-a5ac-da4d35d2544c</TermId>
        </TermInfo>
      </Terms>
    </l8a16a53c13248e8a5f0308d78499d3c>
    <TaxCatchAll xmlns="964f0a7c-bcf0-4337-b577-3747e0a5c4bc">
      <Value>4</Value>
      <Value>20</Value>
      <Value>5</Value>
      <Value>38</Value>
      <Value>3</Value>
      <Value>35</Value>
    </TaxCatchAll>
    <d0786501f29d44bc9ddf127670d2e7b8 xmlns="964f0a7c-bcf0-4337-b577-3747e0a5c4bc">
      <Terms xmlns="http://schemas.microsoft.com/office/infopath/2007/PartnerControls">
        <TermInfo xmlns="http://schemas.microsoft.com/office/infopath/2007/PartnerControls">
          <TermName xmlns="http://schemas.microsoft.com/office/infopath/2007/PartnerControls">Lead</TermName>
          <TermId xmlns="http://schemas.microsoft.com/office/infopath/2007/PartnerControls">3f8de59f-fa8c-450a-87ef-f922915b0be4</TermId>
        </TermInfo>
      </Terms>
    </d0786501f29d44bc9ddf127670d2e7b8>
    <h29187f90e6a46ecb000b2c10554f830 xmlns="964f0a7c-bcf0-4337-b577-3747e0a5c4bc">
      <Terms xmlns="http://schemas.microsoft.com/office/infopath/2007/PartnerControls">
        <TermInfo xmlns="http://schemas.microsoft.com/office/infopath/2007/PartnerControls">
          <TermName xmlns="http://schemas.microsoft.com/office/infopath/2007/PartnerControls">Draft</TermName>
          <TermId xmlns="http://schemas.microsoft.com/office/infopath/2007/PartnerControls">96d7089f-8ffd-4442-8462-2657319f3283</TermId>
        </TermInfo>
      </Terms>
    </h29187f90e6a46ecb000b2c10554f830>
    <_DCDateCreated xmlns="http://schemas.microsoft.com/sharepoint/v3/fields" xsi:nil="true"/>
    <ab4ee96876924d8ab790ef0fd807a9c7 xmlns="964f0a7c-bcf0-4337-b577-3747e0a5c4bc">
      <Terms xmlns="http://schemas.microsoft.com/office/infopath/2007/PartnerControls"/>
    </ab4ee96876924d8ab790ef0fd807a9c7>
    <l30ea48548f8464d949ef5692662f39a xmlns="964f0a7c-bcf0-4337-b577-3747e0a5c4bc">
      <Terms xmlns="http://schemas.microsoft.com/office/infopath/2007/PartnerControls"/>
    </l30ea48548f8464d949ef5692662f39a>
    <mbfdd72123dd4c6c9fa53248c129fd07 xmlns="964f0a7c-bcf0-4337-b577-3747e0a5c4bc">
      <Terms xmlns="http://schemas.microsoft.com/office/infopath/2007/PartnerControls"/>
    </mbfdd72123dd4c6c9fa53248c129fd07>
    <j0dd146881a44e78969d87a2d38871f3 xmlns="964f0a7c-bcf0-4337-b577-3747e0a5c4bc">
      <Terms xmlns="http://schemas.microsoft.com/office/infopath/2007/PartnerControls"/>
    </j0dd146881a44e78969d87a2d38871f3>
    <h3dbbef306a043f7a2b94e856e1673c6 xmlns="964f0a7c-bcf0-4337-b577-3747e0a5c4bc">
      <Terms xmlns="http://schemas.microsoft.com/office/infopath/2007/PartnerControls"/>
    </h3dbbef306a043f7a2b94e856e1673c6>
    <cf5730f95a4b43b9a6008dcfe41ac7f7 xmlns="964f0a7c-bcf0-4337-b577-3747e0a5c4bc">
      <Terms xmlns="http://schemas.microsoft.com/office/infopath/2007/PartnerControls"/>
    </cf5730f95a4b43b9a6008dcfe41ac7f7>
    <OpenAir_x0020_Code xmlns="964f0a7c-bcf0-4337-b577-3747e0a5c4bc" xsi:nil="true"/>
  </documentManagement>
</p:properties>
</file>

<file path=customXml/itemProps1.xml><?xml version="1.0" encoding="utf-8"?>
<ds:datastoreItem xmlns:ds="http://schemas.openxmlformats.org/officeDocument/2006/customXml" ds:itemID="{49E2B65C-6DFF-4294-A6E4-08EC1407BF15}">
  <ds:schemaRefs>
    <ds:schemaRef ds:uri="http://schemas.microsoft.com/sharepoint/v3/contenttype/forms"/>
  </ds:schemaRefs>
</ds:datastoreItem>
</file>

<file path=customXml/itemProps2.xml><?xml version="1.0" encoding="utf-8"?>
<ds:datastoreItem xmlns:ds="http://schemas.openxmlformats.org/officeDocument/2006/customXml" ds:itemID="{3D6B1A2E-EFB4-4295-AF9D-B7580754B45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64f0a7c-bcf0-4337-b577-3747e0a5c4bc"/>
    <ds:schemaRef ds:uri="c5e83ab5-acf4-4118-a866-7115afea7b5a"/>
    <ds:schemaRef ds:uri="http://schemas.microsoft.com/sharepoint/v3/field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761BF4E-8D05-492C-9238-C117B8EEE543}">
  <ds:schemaRefs>
    <ds:schemaRef ds:uri="http://purl.org/dc/elements/1.1/"/>
    <ds:schemaRef ds:uri="http://schemas.openxmlformats.org/package/2006/metadata/core-properties"/>
    <ds:schemaRef ds:uri="http://purl.org/dc/terms/"/>
    <ds:schemaRef ds:uri="c5e83ab5-acf4-4118-a866-7115afea7b5a"/>
    <ds:schemaRef ds:uri="http://schemas.microsoft.com/office/2006/metadata/properties"/>
    <ds:schemaRef ds:uri="http://schemas.microsoft.com/office/2006/documentManagement/types"/>
    <ds:schemaRef ds:uri="964f0a7c-bcf0-4337-b577-3747e0a5c4bc"/>
    <ds:schemaRef ds:uri="http://schemas.microsoft.com/office/infopath/2007/PartnerControls"/>
    <ds:schemaRef ds:uri="http://purl.org/dc/dcmitype/"/>
    <ds:schemaRef ds:uri="http://schemas.microsoft.com/sharepoint/v3/fields"/>
    <ds:schemaRef ds:uri="http://schemas.microsoft.com/sharepoint/v3"/>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18</vt:i4>
      </vt:variant>
    </vt:vector>
  </HeadingPairs>
  <TitlesOfParts>
    <vt:vector size="26" baseType="lpstr">
      <vt:lpstr>Summary Sheet</vt:lpstr>
      <vt:lpstr>OR KPI 1-4 &amp; 6 manual</vt:lpstr>
      <vt:lpstr>Lists</vt:lpstr>
      <vt:lpstr>OR Waiting Time</vt:lpstr>
      <vt:lpstr>OR KPI 1-4 &amp; 6 IT</vt:lpstr>
      <vt:lpstr>KPI Definitions</vt:lpstr>
      <vt:lpstr>MOH Day Surgery List</vt:lpstr>
      <vt:lpstr>Script</vt:lpstr>
      <vt:lpstr>Bariatric</vt:lpstr>
      <vt:lpstr>Cardiothoracic</vt:lpstr>
      <vt:lpstr>Dentistry</vt:lpstr>
      <vt:lpstr>ENT</vt:lpstr>
      <vt:lpstr>General</vt:lpstr>
      <vt:lpstr>Gynecology</vt:lpstr>
      <vt:lpstr>Maxillofacial</vt:lpstr>
      <vt:lpstr>Neurosurgery</vt:lpstr>
      <vt:lpstr>Obstetrics</vt:lpstr>
      <vt:lpstr>Ophthalmology</vt:lpstr>
      <vt:lpstr>Oral</vt:lpstr>
      <vt:lpstr>Orthopedics</vt:lpstr>
      <vt:lpstr>Otolaryngology_Head_Neck</vt:lpstr>
      <vt:lpstr>Pediatric</vt:lpstr>
      <vt:lpstr>Plastic</vt:lpstr>
      <vt:lpstr>Transplant</vt:lpstr>
      <vt:lpstr>Urology</vt:lpstr>
      <vt:lpstr>Vascular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staff</dc:creator>
  <cp:keywords/>
  <dc:description/>
  <cp:lastModifiedBy>Ali M. Derre</cp:lastModifiedBy>
  <cp:revision/>
  <dcterms:created xsi:type="dcterms:W3CDTF">2014-06-29T11:53:18Z</dcterms:created>
  <dcterms:modified xsi:type="dcterms:W3CDTF">2025-01-12T08:41:55Z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0x0101003AABB553CA4C3448B4ABE110CE2684A8</vt:lpwstr>
  </property>
  <property fmtid="{D5CDD505-2E9C-101B-9397-08002B2CF9AE}" pid="3" name="Order">
    <vt:r8>100</vt:r8>
  </property>
  <property fmtid="{D5CDD505-2E9C-101B-9397-08002B2CF9AE}" pid="4" name="Capabilities">
    <vt:lpwstr>4;#Unknown|5ae16606-80db-45b6-b85a-cdce4b2965a6</vt:lpwstr>
  </property>
  <property fmtid="{D5CDD505-2E9C-101B-9397-08002B2CF9AE}" pid="5" name="Assignment Stage">
    <vt:lpwstr>38;#Lead|3f8de59f-fa8c-450a-87ef-f922915b0be4</vt:lpwstr>
  </property>
  <property fmtid="{D5CDD505-2E9C-101B-9397-08002B2CF9AE}" pid="6" name="Stage">
    <vt:lpwstr>20;#Bid|42f167d1-31af-4747-a84a-529d7f5e178e</vt:lpwstr>
  </property>
  <property fmtid="{D5CDD505-2E9C-101B-9397-08002B2CF9AE}" pid="7" name="Doc Status/Type">
    <vt:lpwstr>3;#Draft|96d7089f-8ffd-4442-8462-2657319f3283</vt:lpwstr>
  </property>
  <property fmtid="{D5CDD505-2E9C-101B-9397-08002B2CF9AE}" pid="8" name="Proposition Type">
    <vt:lpwstr>5;#Unknown Proposition|6e2e7eab-1e20-4c80-a5ac-da4d35d2544c</vt:lpwstr>
  </property>
  <property fmtid="{D5CDD505-2E9C-101B-9397-08002B2CF9AE}" pid="9" name="Client Group">
    <vt:lpwstr>35;#Other|c9b15d61-fecf-49fd-9561-b5f88e3585ab</vt:lpwstr>
  </property>
  <property fmtid="{D5CDD505-2E9C-101B-9397-08002B2CF9AE}" pid="10" name="jb1d0f16bee54d7380b5b07950a1baa1">
    <vt:lpwstr>Bid|42f167d1-31af-4747-a84a-529d7f5e178e</vt:lpwstr>
  </property>
</Properties>
</file>